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0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Ex1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Ex1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5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6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Ex17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8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4.xml" ContentType="application/vnd.openxmlformats-officedocument.drawing+xml"/>
  <Override PartName="/xl/charts/chartEx19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20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\UNFC\LectureNotes\DAMO_500_PrinciplesOfAnalytics\Project\"/>
    </mc:Choice>
  </mc:AlternateContent>
  <xr:revisionPtr revIDLastSave="0" documentId="13_ncr:1_{3A27BA72-A4F5-4677-9C08-8933EC62BA53}" xr6:coauthVersionLast="47" xr6:coauthVersionMax="47" xr10:uidLastSave="{00000000-0000-0000-0000-000000000000}"/>
  <bookViews>
    <workbookView xWindow="-108" yWindow="-108" windowWidth="30936" windowHeight="16776" activeTab="8" xr2:uid="{A96D2E73-6D2C-4DB0-B8EF-D4525BA94482}"/>
  </bookViews>
  <sheets>
    <sheet name="all_dataset" sheetId="2" r:id="rId1"/>
    <sheet name="2020" sheetId="39" r:id="rId2"/>
    <sheet name="2020_regression" sheetId="88" r:id="rId3"/>
    <sheet name="2020_cleaned" sheetId="40" r:id="rId4"/>
    <sheet name="2019" sheetId="41" r:id="rId5"/>
    <sheet name="2019_regression" sheetId="89" r:id="rId6"/>
    <sheet name="2019_cleaned" sheetId="42" r:id="rId7"/>
    <sheet name="2018" sheetId="43" r:id="rId8"/>
    <sheet name="2018_regression" sheetId="90" r:id="rId9"/>
    <sheet name="2018_cleaned" sheetId="44" r:id="rId10"/>
    <sheet name="3yr_data" sheetId="61" r:id="rId11"/>
    <sheet name="3yr_data_gghed" sheetId="62" r:id="rId12"/>
    <sheet name="Q3_2020" sheetId="80" r:id="rId13"/>
    <sheet name="Q3_2019" sheetId="81" r:id="rId14"/>
    <sheet name="Q4" sheetId="63" r:id="rId15"/>
    <sheet name="Wilcoxon" sheetId="79" r:id="rId16"/>
  </sheets>
  <externalReferences>
    <externalReference r:id="rId17"/>
  </externalReferences>
  <definedNames>
    <definedName name="_xlnm._FilterDatabase" localSheetId="7" hidden="1">'2018'!$A$1:$E$174</definedName>
    <definedName name="_xlnm._FilterDatabase" localSheetId="4" hidden="1">'2019'!$A$1:$E$174</definedName>
    <definedName name="_xlnm._FilterDatabase" localSheetId="1" hidden="1">'2020'!$A$1:$E$174</definedName>
    <definedName name="_xlnm._FilterDatabase" localSheetId="3" hidden="1">'2020_cleaned'!$A$1:$E$169</definedName>
    <definedName name="_xlnm._FilterDatabase" localSheetId="0" hidden="1">all_dataset!$A$1:$Q$1904</definedName>
    <definedName name="_xlnm._FilterDatabase" localSheetId="14" hidden="1">'Q4'!$A$1:$N$169</definedName>
    <definedName name="_xlchart.v1.0" hidden="1">all_dataset!$K$2:$K$1904</definedName>
    <definedName name="_xlchart.v1.1" hidden="1">all_dataset!$K$2:$K$1904</definedName>
    <definedName name="_xlchart.v1.10" hidden="1">'2020_cleaned'!$G$1</definedName>
    <definedName name="_xlchart.v1.11" hidden="1">'2020_cleaned'!$G$2:$G$169</definedName>
    <definedName name="_xlchart.v1.12" hidden="1">'2020_cleaned'!$C$1</definedName>
    <definedName name="_xlchart.v1.13" hidden="1">'2020_cleaned'!$C$2:$C$169</definedName>
    <definedName name="_xlchart.v1.14" hidden="1">'2019'!$D$1</definedName>
    <definedName name="_xlchart.v1.15" hidden="1">'2019'!$D$2:$D$174</definedName>
    <definedName name="_xlchart.v1.16" hidden="1">'2019'!$E$1</definedName>
    <definedName name="_xlchart.v1.17" hidden="1">'2019'!$E$2:$E$174</definedName>
    <definedName name="_xlchart.v1.18" hidden="1">'2019'!$B$1</definedName>
    <definedName name="_xlchart.v1.19" hidden="1">'2019'!$B$2:$B$174</definedName>
    <definedName name="_xlchart.v1.2" hidden="1">all_dataset!$K$1</definedName>
    <definedName name="_xlchart.v1.20" hidden="1">'2019_cleaned'!$E$1</definedName>
    <definedName name="_xlchart.v1.21" hidden="1">'2019_cleaned'!$E$2:$E$169</definedName>
    <definedName name="_xlchart.v1.22" hidden="1">'2019_cleaned'!$G$1</definedName>
    <definedName name="_xlchart.v1.23" hidden="1">'2019_cleaned'!$G$2:$G$169</definedName>
    <definedName name="_xlchart.v1.24" hidden="1">'2018'!$E$1</definedName>
    <definedName name="_xlchart.v1.25" hidden="1">'2018'!$E$2:$E$174</definedName>
    <definedName name="_xlchart.v1.26" hidden="1">'2018'!$D$1</definedName>
    <definedName name="_xlchart.v1.27" hidden="1">'2018'!$D$2:$D$174</definedName>
    <definedName name="_xlchart.v1.28" hidden="1">'2018'!$B$1</definedName>
    <definedName name="_xlchart.v1.29" hidden="1">'2018'!$B$2:$B$174</definedName>
    <definedName name="_xlchart.v1.3" hidden="1">all_dataset!$K$2:$K$1904</definedName>
    <definedName name="_xlchart.v1.30" hidden="1">'2018_cleaned'!$E$1</definedName>
    <definedName name="_xlchart.v1.31" hidden="1">'2018_cleaned'!$E$2:$E$169</definedName>
    <definedName name="_xlchart.v1.32" hidden="1">'2018_cleaned'!$G$1</definedName>
    <definedName name="_xlchart.v1.33" hidden="1">'2018_cleaned'!$G$2:$G$169</definedName>
    <definedName name="_xlchart.v1.34" hidden="1">'Q4'!$C$1</definedName>
    <definedName name="_xlchart.v1.35" hidden="1">'Q4'!$C$2:$C$169</definedName>
    <definedName name="_xlchart.v1.36" hidden="1">'Q4'!$F$1</definedName>
    <definedName name="_xlchart.v1.37" hidden="1">'Q4'!$F$2:$F$169</definedName>
    <definedName name="_xlchart.v1.4" hidden="1">'2020'!$E$1</definedName>
    <definedName name="_xlchart.v1.5" hidden="1">'2020'!$E$2:$E$174</definedName>
    <definedName name="_xlchart.v1.6" hidden="1">'2020'!$B$1</definedName>
    <definedName name="_xlchart.v1.7" hidden="1">'2020'!$B$2:$B$174</definedName>
    <definedName name="_xlchart.v1.8" hidden="1">'2020'!$D$1</definedName>
    <definedName name="_xlchart.v1.9" hidden="1">'2020'!$D$2:$D$174</definedName>
    <definedName name="g1_up">'Q4'!$Q$21</definedName>
    <definedName name="g2_up">'Q4'!$Q$22</definedName>
    <definedName name="g3_up">'Q4'!$Q$23</definedName>
    <definedName name="g4_up">'Q4'!$Q$24</definedName>
    <definedName name="GGHED_GAP">'Q4'!$Q$20</definedName>
    <definedName name="gghed_min">'Q4'!$Q$13</definedName>
    <definedName name="low_gghed_limit">'Q4'!$Q$21</definedName>
    <definedName name="mid_gghed_limit">'Q4'!$Q$22</definedName>
    <definedName name="MidUp_gghed_upper">'Q4'!$Q$23</definedName>
    <definedName name="Mort_header">[1]Mort!$A$1:$N$1</definedName>
    <definedName name="Mortality">[1]Mort!$A$1:$N$267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4" l="1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3" i="44"/>
  <c r="H24" i="44"/>
  <c r="H25" i="44"/>
  <c r="H26" i="44"/>
  <c r="H27" i="44"/>
  <c r="H28" i="44"/>
  <c r="H29" i="44"/>
  <c r="H30" i="44"/>
  <c r="H31" i="44"/>
  <c r="H32" i="44"/>
  <c r="H33" i="44"/>
  <c r="H34" i="44"/>
  <c r="H35" i="44"/>
  <c r="H36" i="44"/>
  <c r="H37" i="44"/>
  <c r="H38" i="44"/>
  <c r="H39" i="44"/>
  <c r="H40" i="44"/>
  <c r="H41" i="44"/>
  <c r="H42" i="44"/>
  <c r="H43" i="44"/>
  <c r="H44" i="44"/>
  <c r="H45" i="44"/>
  <c r="H46" i="44"/>
  <c r="H47" i="44"/>
  <c r="H48" i="44"/>
  <c r="H49" i="44"/>
  <c r="H50" i="44"/>
  <c r="H51" i="44"/>
  <c r="H52" i="44"/>
  <c r="H53" i="44"/>
  <c r="H54" i="44"/>
  <c r="H55" i="44"/>
  <c r="H56" i="44"/>
  <c r="H57" i="44"/>
  <c r="H58" i="44"/>
  <c r="H59" i="44"/>
  <c r="H60" i="44"/>
  <c r="H61" i="44"/>
  <c r="H62" i="44"/>
  <c r="H63" i="44"/>
  <c r="H64" i="44"/>
  <c r="H65" i="44"/>
  <c r="H66" i="44"/>
  <c r="H67" i="44"/>
  <c r="H68" i="44"/>
  <c r="H69" i="44"/>
  <c r="H70" i="44"/>
  <c r="H71" i="44"/>
  <c r="H72" i="44"/>
  <c r="H73" i="44"/>
  <c r="H74" i="44"/>
  <c r="H75" i="44"/>
  <c r="H76" i="44"/>
  <c r="H77" i="44"/>
  <c r="H78" i="44"/>
  <c r="H79" i="44"/>
  <c r="H80" i="44"/>
  <c r="H81" i="44"/>
  <c r="H82" i="44"/>
  <c r="H83" i="44"/>
  <c r="H84" i="44"/>
  <c r="H85" i="44"/>
  <c r="H86" i="44"/>
  <c r="H87" i="44"/>
  <c r="H88" i="44"/>
  <c r="H89" i="44"/>
  <c r="H90" i="44"/>
  <c r="H91" i="44"/>
  <c r="H92" i="44"/>
  <c r="H93" i="44"/>
  <c r="H94" i="44"/>
  <c r="H95" i="44"/>
  <c r="H96" i="44"/>
  <c r="H97" i="44"/>
  <c r="H98" i="44"/>
  <c r="H99" i="44"/>
  <c r="H100" i="44"/>
  <c r="H101" i="44"/>
  <c r="H102" i="44"/>
  <c r="H103" i="44"/>
  <c r="H104" i="44"/>
  <c r="H105" i="44"/>
  <c r="H106" i="44"/>
  <c r="H107" i="44"/>
  <c r="H108" i="44"/>
  <c r="H109" i="44"/>
  <c r="H110" i="44"/>
  <c r="H111" i="44"/>
  <c r="H112" i="44"/>
  <c r="H113" i="44"/>
  <c r="H114" i="44"/>
  <c r="H115" i="44"/>
  <c r="H116" i="44"/>
  <c r="H117" i="44"/>
  <c r="H118" i="44"/>
  <c r="H119" i="44"/>
  <c r="H120" i="44"/>
  <c r="H121" i="44"/>
  <c r="H122" i="44"/>
  <c r="H123" i="44"/>
  <c r="H124" i="44"/>
  <c r="H125" i="44"/>
  <c r="H126" i="44"/>
  <c r="H127" i="44"/>
  <c r="H128" i="44"/>
  <c r="H129" i="44"/>
  <c r="H130" i="44"/>
  <c r="H131" i="44"/>
  <c r="H132" i="44"/>
  <c r="H133" i="44"/>
  <c r="H134" i="44"/>
  <c r="H135" i="44"/>
  <c r="H136" i="44"/>
  <c r="H137" i="44"/>
  <c r="H138" i="44"/>
  <c r="H139" i="44"/>
  <c r="H140" i="44"/>
  <c r="H141" i="44"/>
  <c r="H142" i="44"/>
  <c r="H143" i="44"/>
  <c r="H144" i="44"/>
  <c r="H145" i="44"/>
  <c r="H146" i="44"/>
  <c r="H147" i="44"/>
  <c r="H148" i="44"/>
  <c r="H149" i="44"/>
  <c r="H150" i="44"/>
  <c r="H151" i="44"/>
  <c r="H152" i="44"/>
  <c r="H153" i="44"/>
  <c r="H154" i="44"/>
  <c r="H155" i="44"/>
  <c r="H156" i="44"/>
  <c r="H157" i="44"/>
  <c r="H158" i="44"/>
  <c r="H159" i="44"/>
  <c r="H160" i="44"/>
  <c r="H161" i="44"/>
  <c r="H162" i="44"/>
  <c r="H163" i="44"/>
  <c r="H164" i="44"/>
  <c r="H165" i="44"/>
  <c r="H166" i="44"/>
  <c r="H167" i="44"/>
  <c r="H168" i="44"/>
  <c r="H169" i="44"/>
  <c r="H2" i="44"/>
  <c r="F3" i="44"/>
  <c r="F4" i="44"/>
  <c r="F5" i="44"/>
  <c r="F6" i="44"/>
  <c r="F7" i="44"/>
  <c r="F8" i="44"/>
  <c r="F9" i="44"/>
  <c r="F10" i="44"/>
  <c r="F11" i="44"/>
  <c r="F12" i="44"/>
  <c r="F13" i="44"/>
  <c r="F14" i="44"/>
  <c r="F15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38" i="44"/>
  <c r="F39" i="44"/>
  <c r="F40" i="44"/>
  <c r="F41" i="44"/>
  <c r="F42" i="44"/>
  <c r="F43" i="44"/>
  <c r="F44" i="44"/>
  <c r="F45" i="44"/>
  <c r="F46" i="44"/>
  <c r="F47" i="44"/>
  <c r="F48" i="44"/>
  <c r="F49" i="44"/>
  <c r="F50" i="44"/>
  <c r="F51" i="44"/>
  <c r="F52" i="44"/>
  <c r="F53" i="44"/>
  <c r="F54" i="44"/>
  <c r="F55" i="44"/>
  <c r="F56" i="44"/>
  <c r="F57" i="44"/>
  <c r="F58" i="44"/>
  <c r="F59" i="44"/>
  <c r="F60" i="44"/>
  <c r="F61" i="44"/>
  <c r="F62" i="44"/>
  <c r="F63" i="44"/>
  <c r="F64" i="44"/>
  <c r="F65" i="44"/>
  <c r="F66" i="44"/>
  <c r="F67" i="44"/>
  <c r="F68" i="44"/>
  <c r="F69" i="44"/>
  <c r="F70" i="44"/>
  <c r="F71" i="44"/>
  <c r="F72" i="44"/>
  <c r="F73" i="44"/>
  <c r="F74" i="44"/>
  <c r="F75" i="44"/>
  <c r="F76" i="44"/>
  <c r="F77" i="44"/>
  <c r="F78" i="44"/>
  <c r="F79" i="44"/>
  <c r="F80" i="44"/>
  <c r="F81" i="44"/>
  <c r="F82" i="44"/>
  <c r="F83" i="44"/>
  <c r="F84" i="44"/>
  <c r="F85" i="44"/>
  <c r="F86" i="44"/>
  <c r="F87" i="44"/>
  <c r="F88" i="44"/>
  <c r="F89" i="44"/>
  <c r="F90" i="44"/>
  <c r="F91" i="44"/>
  <c r="F92" i="44"/>
  <c r="F93" i="44"/>
  <c r="F94" i="44"/>
  <c r="F95" i="44"/>
  <c r="F96" i="44"/>
  <c r="F97" i="44"/>
  <c r="F98" i="44"/>
  <c r="F99" i="44"/>
  <c r="F100" i="44"/>
  <c r="F101" i="44"/>
  <c r="F102" i="44"/>
  <c r="F103" i="44"/>
  <c r="F104" i="44"/>
  <c r="F105" i="44"/>
  <c r="F106" i="44"/>
  <c r="F107" i="44"/>
  <c r="F108" i="44"/>
  <c r="F109" i="44"/>
  <c r="F110" i="44"/>
  <c r="F111" i="44"/>
  <c r="F112" i="44"/>
  <c r="F113" i="44"/>
  <c r="F114" i="44"/>
  <c r="F115" i="44"/>
  <c r="F116" i="44"/>
  <c r="F117" i="44"/>
  <c r="F118" i="44"/>
  <c r="F119" i="44"/>
  <c r="F120" i="44"/>
  <c r="F121" i="44"/>
  <c r="F122" i="44"/>
  <c r="F123" i="44"/>
  <c r="F124" i="44"/>
  <c r="F125" i="44"/>
  <c r="F126" i="44"/>
  <c r="F127" i="44"/>
  <c r="F128" i="44"/>
  <c r="F129" i="44"/>
  <c r="F130" i="44"/>
  <c r="F131" i="44"/>
  <c r="F132" i="44"/>
  <c r="F133" i="44"/>
  <c r="F134" i="44"/>
  <c r="F135" i="44"/>
  <c r="F136" i="44"/>
  <c r="F137" i="44"/>
  <c r="F138" i="44"/>
  <c r="F139" i="44"/>
  <c r="F140" i="44"/>
  <c r="F141" i="44"/>
  <c r="F142" i="44"/>
  <c r="F143" i="44"/>
  <c r="F144" i="44"/>
  <c r="F145" i="44"/>
  <c r="F146" i="44"/>
  <c r="F147" i="44"/>
  <c r="F148" i="44"/>
  <c r="F149" i="44"/>
  <c r="F150" i="44"/>
  <c r="F151" i="44"/>
  <c r="F152" i="44"/>
  <c r="F153" i="44"/>
  <c r="F154" i="44"/>
  <c r="F155" i="44"/>
  <c r="F156" i="44"/>
  <c r="F157" i="44"/>
  <c r="F158" i="44"/>
  <c r="F159" i="44"/>
  <c r="F160" i="44"/>
  <c r="F161" i="44"/>
  <c r="F162" i="44"/>
  <c r="F163" i="44"/>
  <c r="F164" i="44"/>
  <c r="F165" i="44"/>
  <c r="F166" i="44"/>
  <c r="F167" i="44"/>
  <c r="F168" i="44"/>
  <c r="F169" i="44"/>
  <c r="F2" i="44"/>
  <c r="H3" i="42"/>
  <c r="H4" i="42"/>
  <c r="H5" i="42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47" i="42"/>
  <c r="H48" i="42"/>
  <c r="H49" i="42"/>
  <c r="H50" i="42"/>
  <c r="H51" i="42"/>
  <c r="H52" i="42"/>
  <c r="H53" i="42"/>
  <c r="H54" i="42"/>
  <c r="H55" i="42"/>
  <c r="H56" i="42"/>
  <c r="H57" i="42"/>
  <c r="H58" i="42"/>
  <c r="H59" i="42"/>
  <c r="H60" i="42"/>
  <c r="H61" i="42"/>
  <c r="H62" i="42"/>
  <c r="H63" i="42"/>
  <c r="H64" i="42"/>
  <c r="H65" i="42"/>
  <c r="H66" i="42"/>
  <c r="H67" i="42"/>
  <c r="H68" i="42"/>
  <c r="H69" i="42"/>
  <c r="H70" i="42"/>
  <c r="H71" i="42"/>
  <c r="H72" i="42"/>
  <c r="H73" i="42"/>
  <c r="H74" i="42"/>
  <c r="H75" i="42"/>
  <c r="H76" i="42"/>
  <c r="H77" i="42"/>
  <c r="H78" i="42"/>
  <c r="H79" i="42"/>
  <c r="H80" i="42"/>
  <c r="H81" i="42"/>
  <c r="H82" i="42"/>
  <c r="H83" i="42"/>
  <c r="H84" i="42"/>
  <c r="H85" i="42"/>
  <c r="H86" i="42"/>
  <c r="H87" i="42"/>
  <c r="H88" i="42"/>
  <c r="H89" i="42"/>
  <c r="H90" i="42"/>
  <c r="H91" i="42"/>
  <c r="H92" i="42"/>
  <c r="H93" i="42"/>
  <c r="H94" i="42"/>
  <c r="H95" i="42"/>
  <c r="H96" i="42"/>
  <c r="H97" i="42"/>
  <c r="H98" i="42"/>
  <c r="H99" i="42"/>
  <c r="H100" i="42"/>
  <c r="H101" i="42"/>
  <c r="H102" i="42"/>
  <c r="H103" i="42"/>
  <c r="H104" i="42"/>
  <c r="H105" i="42"/>
  <c r="H106" i="42"/>
  <c r="H107" i="42"/>
  <c r="H108" i="42"/>
  <c r="H109" i="42"/>
  <c r="H110" i="42"/>
  <c r="H111" i="42"/>
  <c r="H112" i="42"/>
  <c r="H113" i="42"/>
  <c r="H114" i="42"/>
  <c r="H115" i="42"/>
  <c r="H116" i="42"/>
  <c r="H117" i="42"/>
  <c r="H118" i="42"/>
  <c r="H119" i="42"/>
  <c r="H120" i="42"/>
  <c r="H121" i="42"/>
  <c r="H122" i="42"/>
  <c r="H123" i="42"/>
  <c r="H124" i="42"/>
  <c r="H125" i="42"/>
  <c r="H126" i="42"/>
  <c r="H127" i="42"/>
  <c r="H128" i="42"/>
  <c r="H129" i="42"/>
  <c r="H130" i="42"/>
  <c r="H131" i="42"/>
  <c r="H132" i="42"/>
  <c r="H133" i="42"/>
  <c r="H134" i="42"/>
  <c r="H135" i="42"/>
  <c r="H136" i="42"/>
  <c r="H137" i="42"/>
  <c r="H138" i="42"/>
  <c r="H139" i="42"/>
  <c r="H140" i="42"/>
  <c r="H141" i="42"/>
  <c r="H142" i="42"/>
  <c r="H143" i="42"/>
  <c r="H144" i="42"/>
  <c r="H145" i="42"/>
  <c r="H146" i="42"/>
  <c r="H147" i="42"/>
  <c r="H148" i="42"/>
  <c r="H149" i="42"/>
  <c r="H150" i="42"/>
  <c r="H151" i="42"/>
  <c r="H152" i="42"/>
  <c r="H153" i="42"/>
  <c r="H154" i="42"/>
  <c r="H155" i="42"/>
  <c r="H156" i="42"/>
  <c r="H157" i="42"/>
  <c r="H158" i="42"/>
  <c r="H159" i="42"/>
  <c r="H160" i="42"/>
  <c r="H161" i="42"/>
  <c r="H162" i="42"/>
  <c r="H163" i="42"/>
  <c r="H164" i="42"/>
  <c r="H165" i="42"/>
  <c r="H166" i="42"/>
  <c r="H167" i="42"/>
  <c r="H168" i="42"/>
  <c r="H169" i="42"/>
  <c r="H2" i="42"/>
  <c r="F3" i="42"/>
  <c r="F4" i="42"/>
  <c r="F5" i="42"/>
  <c r="F6" i="42"/>
  <c r="F7" i="42"/>
  <c r="F8" i="42"/>
  <c r="F9" i="42"/>
  <c r="F10" i="42"/>
  <c r="F11" i="42"/>
  <c r="F12" i="42"/>
  <c r="F13" i="42"/>
  <c r="F14" i="42"/>
  <c r="F15" i="42"/>
  <c r="F16" i="42"/>
  <c r="F17" i="42"/>
  <c r="F18" i="42"/>
  <c r="F19" i="42"/>
  <c r="F20" i="42"/>
  <c r="F21" i="42"/>
  <c r="F22" i="42"/>
  <c r="F23" i="42"/>
  <c r="F24" i="42"/>
  <c r="F25" i="42"/>
  <c r="F26" i="42"/>
  <c r="F27" i="42"/>
  <c r="F28" i="42"/>
  <c r="F29" i="42"/>
  <c r="F30" i="42"/>
  <c r="F31" i="42"/>
  <c r="F32" i="42"/>
  <c r="F33" i="42"/>
  <c r="F34" i="42"/>
  <c r="F35" i="42"/>
  <c r="F36" i="42"/>
  <c r="F37" i="42"/>
  <c r="F38" i="42"/>
  <c r="F39" i="42"/>
  <c r="F40" i="42"/>
  <c r="F41" i="42"/>
  <c r="F42" i="42"/>
  <c r="F43" i="42"/>
  <c r="F44" i="42"/>
  <c r="F45" i="42"/>
  <c r="F46" i="42"/>
  <c r="F47" i="42"/>
  <c r="F48" i="42"/>
  <c r="F49" i="42"/>
  <c r="F50" i="42"/>
  <c r="F51" i="42"/>
  <c r="F52" i="42"/>
  <c r="F53" i="42"/>
  <c r="F54" i="42"/>
  <c r="F55" i="42"/>
  <c r="F56" i="42"/>
  <c r="F57" i="42"/>
  <c r="F58" i="42"/>
  <c r="F59" i="42"/>
  <c r="F60" i="42"/>
  <c r="F61" i="42"/>
  <c r="F62" i="42"/>
  <c r="F63" i="42"/>
  <c r="F64" i="42"/>
  <c r="F65" i="42"/>
  <c r="F66" i="42"/>
  <c r="F67" i="42"/>
  <c r="F68" i="42"/>
  <c r="F69" i="42"/>
  <c r="F70" i="42"/>
  <c r="F71" i="42"/>
  <c r="F72" i="42"/>
  <c r="F73" i="42"/>
  <c r="F74" i="42"/>
  <c r="F75" i="42"/>
  <c r="F76" i="42"/>
  <c r="F77" i="42"/>
  <c r="F78" i="42"/>
  <c r="F79" i="42"/>
  <c r="F80" i="42"/>
  <c r="F81" i="42"/>
  <c r="F82" i="42"/>
  <c r="F83" i="42"/>
  <c r="F84" i="42"/>
  <c r="F85" i="42"/>
  <c r="F86" i="42"/>
  <c r="F87" i="42"/>
  <c r="F88" i="42"/>
  <c r="F89" i="42"/>
  <c r="F90" i="42"/>
  <c r="F91" i="42"/>
  <c r="F92" i="42"/>
  <c r="F93" i="42"/>
  <c r="F94" i="42"/>
  <c r="F95" i="42"/>
  <c r="F96" i="42"/>
  <c r="F97" i="42"/>
  <c r="F98" i="42"/>
  <c r="F99" i="42"/>
  <c r="F100" i="42"/>
  <c r="F101" i="42"/>
  <c r="F102" i="42"/>
  <c r="F103" i="42"/>
  <c r="F104" i="42"/>
  <c r="F105" i="42"/>
  <c r="F106" i="42"/>
  <c r="F107" i="42"/>
  <c r="F108" i="42"/>
  <c r="F109" i="42"/>
  <c r="F110" i="42"/>
  <c r="F111" i="42"/>
  <c r="F112" i="42"/>
  <c r="F113" i="42"/>
  <c r="F114" i="42"/>
  <c r="F115" i="42"/>
  <c r="F116" i="42"/>
  <c r="F117" i="42"/>
  <c r="F118" i="42"/>
  <c r="F119" i="42"/>
  <c r="F120" i="42"/>
  <c r="F121" i="42"/>
  <c r="F122" i="42"/>
  <c r="F123" i="42"/>
  <c r="F124" i="42"/>
  <c r="F125" i="42"/>
  <c r="F126" i="42"/>
  <c r="F127" i="42"/>
  <c r="F128" i="42"/>
  <c r="F129" i="42"/>
  <c r="F130" i="42"/>
  <c r="F131" i="42"/>
  <c r="F132" i="42"/>
  <c r="F133" i="42"/>
  <c r="F134" i="42"/>
  <c r="F135" i="42"/>
  <c r="F136" i="42"/>
  <c r="F137" i="42"/>
  <c r="F138" i="42"/>
  <c r="F139" i="42"/>
  <c r="F140" i="42"/>
  <c r="F141" i="42"/>
  <c r="F142" i="42"/>
  <c r="F143" i="42"/>
  <c r="F144" i="42"/>
  <c r="F145" i="42"/>
  <c r="F146" i="42"/>
  <c r="F147" i="42"/>
  <c r="F148" i="42"/>
  <c r="F149" i="42"/>
  <c r="F150" i="42"/>
  <c r="F151" i="42"/>
  <c r="F152" i="42"/>
  <c r="F153" i="42"/>
  <c r="F154" i="42"/>
  <c r="F155" i="42"/>
  <c r="F156" i="42"/>
  <c r="F157" i="42"/>
  <c r="F158" i="42"/>
  <c r="F159" i="42"/>
  <c r="F160" i="42"/>
  <c r="F161" i="42"/>
  <c r="F162" i="42"/>
  <c r="F163" i="42"/>
  <c r="F164" i="42"/>
  <c r="F165" i="42"/>
  <c r="F166" i="42"/>
  <c r="F167" i="42"/>
  <c r="F168" i="42"/>
  <c r="F169" i="42"/>
  <c r="F2" i="42"/>
  <c r="F3" i="40"/>
  <c r="F4" i="40"/>
  <c r="F5" i="40"/>
  <c r="F6" i="40"/>
  <c r="F7" i="40"/>
  <c r="F8" i="40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2" i="40"/>
  <c r="H2" i="40"/>
  <c r="H3" i="40"/>
  <c r="H4" i="40"/>
  <c r="H5" i="40"/>
  <c r="H6" i="40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47" i="40"/>
  <c r="H48" i="40"/>
  <c r="H49" i="40"/>
  <c r="H50" i="40"/>
  <c r="H51" i="40"/>
  <c r="H52" i="40"/>
  <c r="H53" i="40"/>
  <c r="H54" i="40"/>
  <c r="H55" i="40"/>
  <c r="H56" i="40"/>
  <c r="H57" i="40"/>
  <c r="H58" i="40"/>
  <c r="H59" i="40"/>
  <c r="H60" i="40"/>
  <c r="H61" i="40"/>
  <c r="H62" i="40"/>
  <c r="H63" i="40"/>
  <c r="H64" i="40"/>
  <c r="H65" i="40"/>
  <c r="H66" i="40"/>
  <c r="H67" i="40"/>
  <c r="H68" i="40"/>
  <c r="H69" i="40"/>
  <c r="H70" i="40"/>
  <c r="H71" i="40"/>
  <c r="H72" i="40"/>
  <c r="H73" i="40"/>
  <c r="H74" i="40"/>
  <c r="H75" i="40"/>
  <c r="H76" i="40"/>
  <c r="H77" i="40"/>
  <c r="H78" i="40"/>
  <c r="H79" i="40"/>
  <c r="H80" i="40"/>
  <c r="H81" i="40"/>
  <c r="H82" i="40"/>
  <c r="H83" i="40"/>
  <c r="H84" i="40"/>
  <c r="H85" i="40"/>
  <c r="H86" i="40"/>
  <c r="H87" i="40"/>
  <c r="H88" i="40"/>
  <c r="H89" i="40"/>
  <c r="H90" i="40"/>
  <c r="H91" i="40"/>
  <c r="H92" i="40"/>
  <c r="H93" i="40"/>
  <c r="H94" i="40"/>
  <c r="H95" i="40"/>
  <c r="H96" i="40"/>
  <c r="H97" i="40"/>
  <c r="H98" i="40"/>
  <c r="H99" i="40"/>
  <c r="H100" i="40"/>
  <c r="H101" i="40"/>
  <c r="H102" i="40"/>
  <c r="H103" i="40"/>
  <c r="H104" i="40"/>
  <c r="H105" i="40"/>
  <c r="H106" i="40"/>
  <c r="H107" i="40"/>
  <c r="H108" i="40"/>
  <c r="H109" i="40"/>
  <c r="H110" i="40"/>
  <c r="H111" i="40"/>
  <c r="H112" i="40"/>
  <c r="H113" i="40"/>
  <c r="H114" i="40"/>
  <c r="H115" i="40"/>
  <c r="H116" i="40"/>
  <c r="H117" i="40"/>
  <c r="H118" i="40"/>
  <c r="H119" i="40"/>
  <c r="H120" i="40"/>
  <c r="H121" i="40"/>
  <c r="H122" i="40"/>
  <c r="H123" i="40"/>
  <c r="H124" i="40"/>
  <c r="H125" i="40"/>
  <c r="H126" i="40"/>
  <c r="H127" i="40"/>
  <c r="H128" i="40"/>
  <c r="H129" i="40"/>
  <c r="H130" i="40"/>
  <c r="H131" i="40"/>
  <c r="H132" i="40"/>
  <c r="H133" i="40"/>
  <c r="H134" i="40"/>
  <c r="H135" i="40"/>
  <c r="H136" i="40"/>
  <c r="H137" i="40"/>
  <c r="H138" i="40"/>
  <c r="H139" i="40"/>
  <c r="H140" i="40"/>
  <c r="H141" i="40"/>
  <c r="H142" i="40"/>
  <c r="H143" i="40"/>
  <c r="H144" i="40"/>
  <c r="H145" i="40"/>
  <c r="H146" i="40"/>
  <c r="H147" i="40"/>
  <c r="H148" i="40"/>
  <c r="H149" i="40"/>
  <c r="H150" i="40"/>
  <c r="H151" i="40"/>
  <c r="H152" i="40"/>
  <c r="H153" i="40"/>
  <c r="H154" i="40"/>
  <c r="H155" i="40"/>
  <c r="H156" i="40"/>
  <c r="H157" i="40"/>
  <c r="H158" i="40"/>
  <c r="H159" i="40"/>
  <c r="H160" i="40"/>
  <c r="H161" i="40"/>
  <c r="H162" i="40"/>
  <c r="H163" i="40"/>
  <c r="H164" i="40"/>
  <c r="H165" i="40"/>
  <c r="H166" i="40"/>
  <c r="H167" i="40"/>
  <c r="H168" i="40"/>
  <c r="H169" i="40"/>
  <c r="AH12" i="80" l="1"/>
  <c r="W13" i="80"/>
  <c r="D3" i="80" l="1"/>
  <c r="D4" i="80"/>
  <c r="D5" i="80"/>
  <c r="D6" i="80"/>
  <c r="D7" i="80"/>
  <c r="D8" i="80"/>
  <c r="D9" i="80"/>
  <c r="D10" i="80"/>
  <c r="D11" i="80"/>
  <c r="D12" i="80"/>
  <c r="D13" i="80"/>
  <c r="D14" i="80"/>
  <c r="D15" i="80"/>
  <c r="D16" i="80"/>
  <c r="D17" i="80"/>
  <c r="D18" i="80"/>
  <c r="D19" i="80"/>
  <c r="D20" i="80"/>
  <c r="D21" i="80"/>
  <c r="D22" i="80"/>
  <c r="D23" i="80"/>
  <c r="D24" i="80"/>
  <c r="D25" i="80"/>
  <c r="D26" i="80"/>
  <c r="D27" i="80"/>
  <c r="D28" i="80"/>
  <c r="D29" i="80"/>
  <c r="D30" i="80"/>
  <c r="D31" i="80"/>
  <c r="D32" i="80"/>
  <c r="D33" i="80"/>
  <c r="D34" i="80"/>
  <c r="D35" i="80"/>
  <c r="D36" i="80"/>
  <c r="D37" i="80"/>
  <c r="D38" i="80"/>
  <c r="D39" i="80"/>
  <c r="D40" i="80"/>
  <c r="D41" i="80"/>
  <c r="D42" i="80"/>
  <c r="D43" i="80"/>
  <c r="D44" i="80"/>
  <c r="D45" i="80"/>
  <c r="D46" i="80"/>
  <c r="D47" i="80"/>
  <c r="D48" i="80"/>
  <c r="D49" i="80"/>
  <c r="D50" i="80"/>
  <c r="D51" i="80"/>
  <c r="D52" i="80"/>
  <c r="D53" i="80"/>
  <c r="D54" i="80"/>
  <c r="D55" i="80"/>
  <c r="D56" i="80"/>
  <c r="D57" i="80"/>
  <c r="D58" i="80"/>
  <c r="D59" i="80"/>
  <c r="D60" i="80"/>
  <c r="D61" i="80"/>
  <c r="D62" i="80"/>
  <c r="D63" i="80"/>
  <c r="D64" i="80"/>
  <c r="D65" i="80"/>
  <c r="D66" i="80"/>
  <c r="D67" i="80"/>
  <c r="D68" i="80"/>
  <c r="D69" i="80"/>
  <c r="D70" i="80"/>
  <c r="D71" i="80"/>
  <c r="D72" i="80"/>
  <c r="D73" i="80"/>
  <c r="D74" i="80"/>
  <c r="D75" i="80"/>
  <c r="D76" i="80"/>
  <c r="D77" i="80"/>
  <c r="D78" i="80"/>
  <c r="D79" i="80"/>
  <c r="D80" i="80"/>
  <c r="D81" i="80"/>
  <c r="D82" i="80"/>
  <c r="D83" i="80"/>
  <c r="D84" i="80"/>
  <c r="D85" i="80"/>
  <c r="D86" i="80"/>
  <c r="D87" i="80"/>
  <c r="D88" i="80"/>
  <c r="D89" i="80"/>
  <c r="D90" i="80"/>
  <c r="D91" i="80"/>
  <c r="D92" i="80"/>
  <c r="D93" i="80"/>
  <c r="D94" i="80"/>
  <c r="D95" i="80"/>
  <c r="D96" i="80"/>
  <c r="D97" i="80"/>
  <c r="D98" i="80"/>
  <c r="D99" i="80"/>
  <c r="D100" i="80"/>
  <c r="D101" i="80"/>
  <c r="D102" i="80"/>
  <c r="D103" i="80"/>
  <c r="D104" i="80"/>
  <c r="D105" i="80"/>
  <c r="D106" i="80"/>
  <c r="D107" i="80"/>
  <c r="D108" i="80"/>
  <c r="D109" i="80"/>
  <c r="D110" i="80"/>
  <c r="D111" i="80"/>
  <c r="D112" i="80"/>
  <c r="D113" i="80"/>
  <c r="D114" i="80"/>
  <c r="D115" i="80"/>
  <c r="D116" i="80"/>
  <c r="D117" i="80"/>
  <c r="D118" i="80"/>
  <c r="D119" i="80"/>
  <c r="D120" i="80"/>
  <c r="D121" i="80"/>
  <c r="D122" i="80"/>
  <c r="D123" i="80"/>
  <c r="D124" i="80"/>
  <c r="D125" i="80"/>
  <c r="D126" i="80"/>
  <c r="D127" i="80"/>
  <c r="D128" i="80"/>
  <c r="D129" i="80"/>
  <c r="D130" i="80"/>
  <c r="D131" i="80"/>
  <c r="D132" i="80"/>
  <c r="D133" i="80"/>
  <c r="D134" i="80"/>
  <c r="D135" i="80"/>
  <c r="D136" i="80"/>
  <c r="D137" i="80"/>
  <c r="D138" i="80"/>
  <c r="D139" i="80"/>
  <c r="D140" i="80"/>
  <c r="D141" i="80"/>
  <c r="D142" i="80"/>
  <c r="D143" i="80"/>
  <c r="D144" i="80"/>
  <c r="D145" i="80"/>
  <c r="D146" i="80"/>
  <c r="D147" i="80"/>
  <c r="D148" i="80"/>
  <c r="D149" i="80"/>
  <c r="D150" i="80"/>
  <c r="D151" i="80"/>
  <c r="D152" i="80"/>
  <c r="D153" i="80"/>
  <c r="D154" i="80"/>
  <c r="D155" i="80"/>
  <c r="D156" i="80"/>
  <c r="D157" i="80"/>
  <c r="D158" i="80"/>
  <c r="D159" i="80"/>
  <c r="D160" i="80"/>
  <c r="D161" i="80"/>
  <c r="D162" i="80"/>
  <c r="D163" i="80"/>
  <c r="D164" i="80"/>
  <c r="D165" i="80"/>
  <c r="D166" i="80"/>
  <c r="D167" i="80"/>
  <c r="D168" i="80"/>
  <c r="D169" i="80"/>
  <c r="D2" i="80"/>
  <c r="E3" i="80"/>
  <c r="E4" i="80"/>
  <c r="E5" i="80"/>
  <c r="E6" i="80"/>
  <c r="E7" i="80"/>
  <c r="E8" i="80"/>
  <c r="E9" i="80"/>
  <c r="E10" i="80"/>
  <c r="E11" i="80"/>
  <c r="E12" i="80"/>
  <c r="E13" i="80"/>
  <c r="E14" i="80"/>
  <c r="E15" i="80"/>
  <c r="E16" i="80"/>
  <c r="E17" i="80"/>
  <c r="E18" i="80"/>
  <c r="E19" i="80"/>
  <c r="E20" i="80"/>
  <c r="E21" i="80"/>
  <c r="E22" i="80"/>
  <c r="E23" i="80"/>
  <c r="E24" i="80"/>
  <c r="E25" i="80"/>
  <c r="E26" i="80"/>
  <c r="E27" i="80"/>
  <c r="E28" i="80"/>
  <c r="F28" i="80" s="1"/>
  <c r="E29" i="80"/>
  <c r="E30" i="80"/>
  <c r="E31" i="80"/>
  <c r="E32" i="80"/>
  <c r="E33" i="80"/>
  <c r="E34" i="80"/>
  <c r="E35" i="80"/>
  <c r="E36" i="80"/>
  <c r="E37" i="80"/>
  <c r="E38" i="80"/>
  <c r="E39" i="80"/>
  <c r="E40" i="80"/>
  <c r="E41" i="80"/>
  <c r="E42" i="80"/>
  <c r="E43" i="80"/>
  <c r="E44" i="80"/>
  <c r="F44" i="80" s="1"/>
  <c r="E45" i="80"/>
  <c r="E46" i="80"/>
  <c r="E47" i="80"/>
  <c r="E48" i="80"/>
  <c r="E49" i="80"/>
  <c r="E50" i="80"/>
  <c r="E51" i="80"/>
  <c r="E52" i="80"/>
  <c r="E53" i="80"/>
  <c r="E54" i="80"/>
  <c r="E55" i="80"/>
  <c r="E56" i="80"/>
  <c r="E57" i="80"/>
  <c r="E58" i="80"/>
  <c r="E59" i="80"/>
  <c r="E60" i="80"/>
  <c r="F60" i="80" s="1"/>
  <c r="E61" i="80"/>
  <c r="E62" i="80"/>
  <c r="E63" i="80"/>
  <c r="E64" i="80"/>
  <c r="E65" i="80"/>
  <c r="E66" i="80"/>
  <c r="E67" i="80"/>
  <c r="E68" i="80"/>
  <c r="E69" i="80"/>
  <c r="E70" i="80"/>
  <c r="E71" i="80"/>
  <c r="E72" i="80"/>
  <c r="E73" i="80"/>
  <c r="E74" i="80"/>
  <c r="E75" i="80"/>
  <c r="E76" i="80"/>
  <c r="F76" i="80" s="1"/>
  <c r="E77" i="80"/>
  <c r="E78" i="80"/>
  <c r="E79" i="80"/>
  <c r="E80" i="80"/>
  <c r="E81" i="80"/>
  <c r="E82" i="80"/>
  <c r="E83" i="80"/>
  <c r="E84" i="80"/>
  <c r="E85" i="80"/>
  <c r="E86" i="80"/>
  <c r="E87" i="80"/>
  <c r="E88" i="80"/>
  <c r="E89" i="80"/>
  <c r="E90" i="80"/>
  <c r="E91" i="80"/>
  <c r="E92" i="80"/>
  <c r="F92" i="80" s="1"/>
  <c r="E93" i="80"/>
  <c r="E94" i="80"/>
  <c r="E95" i="80"/>
  <c r="E96" i="80"/>
  <c r="E97" i="80"/>
  <c r="E98" i="80"/>
  <c r="E99" i="80"/>
  <c r="E100" i="80"/>
  <c r="E101" i="80"/>
  <c r="E102" i="80"/>
  <c r="E103" i="80"/>
  <c r="E104" i="80"/>
  <c r="E105" i="80"/>
  <c r="E106" i="80"/>
  <c r="E107" i="80"/>
  <c r="E108" i="80"/>
  <c r="F108" i="80" s="1"/>
  <c r="E109" i="80"/>
  <c r="E110" i="80"/>
  <c r="E111" i="80"/>
  <c r="E112" i="80"/>
  <c r="E113" i="80"/>
  <c r="E114" i="80"/>
  <c r="E115" i="80"/>
  <c r="E116" i="80"/>
  <c r="E117" i="80"/>
  <c r="E118" i="80"/>
  <c r="E119" i="80"/>
  <c r="E120" i="80"/>
  <c r="E121" i="80"/>
  <c r="E122" i="80"/>
  <c r="E123" i="80"/>
  <c r="E124" i="80"/>
  <c r="F124" i="80" s="1"/>
  <c r="E125" i="80"/>
  <c r="E126" i="80"/>
  <c r="E127" i="80"/>
  <c r="E128" i="80"/>
  <c r="E129" i="80"/>
  <c r="E130" i="80"/>
  <c r="E131" i="80"/>
  <c r="E132" i="80"/>
  <c r="E133" i="80"/>
  <c r="E134" i="80"/>
  <c r="E135" i="80"/>
  <c r="E136" i="80"/>
  <c r="E137" i="80"/>
  <c r="E138" i="80"/>
  <c r="E139" i="80"/>
  <c r="E140" i="80"/>
  <c r="F140" i="80" s="1"/>
  <c r="E141" i="80"/>
  <c r="E142" i="80"/>
  <c r="E143" i="80"/>
  <c r="E144" i="80"/>
  <c r="E145" i="80"/>
  <c r="E146" i="80"/>
  <c r="E147" i="80"/>
  <c r="E148" i="80"/>
  <c r="E149" i="80"/>
  <c r="E150" i="80"/>
  <c r="E151" i="80"/>
  <c r="E152" i="80"/>
  <c r="E153" i="80"/>
  <c r="E154" i="80"/>
  <c r="E155" i="80"/>
  <c r="E156" i="80"/>
  <c r="F156" i="80" s="1"/>
  <c r="E157" i="80"/>
  <c r="E158" i="80"/>
  <c r="E159" i="80"/>
  <c r="E160" i="80"/>
  <c r="E161" i="80"/>
  <c r="E162" i="80"/>
  <c r="E163" i="80"/>
  <c r="E164" i="80"/>
  <c r="E165" i="80"/>
  <c r="E166" i="80"/>
  <c r="E167" i="80"/>
  <c r="E168" i="80"/>
  <c r="E169" i="80"/>
  <c r="E2" i="80"/>
  <c r="H7" i="79"/>
  <c r="E7" i="79"/>
  <c r="F7" i="79"/>
  <c r="G7" i="79"/>
  <c r="M3" i="63"/>
  <c r="M4" i="63"/>
  <c r="M5" i="63"/>
  <c r="M6" i="63"/>
  <c r="M7" i="63"/>
  <c r="M8" i="63"/>
  <c r="M9" i="63"/>
  <c r="M10" i="63"/>
  <c r="M11" i="63"/>
  <c r="M12" i="63"/>
  <c r="M13" i="63"/>
  <c r="M14" i="63"/>
  <c r="M15" i="63"/>
  <c r="M16" i="63"/>
  <c r="M17" i="63"/>
  <c r="M18" i="63"/>
  <c r="M19" i="63"/>
  <c r="M20" i="63"/>
  <c r="M21" i="63"/>
  <c r="M22" i="63"/>
  <c r="M23" i="63"/>
  <c r="M24" i="63"/>
  <c r="M25" i="63"/>
  <c r="M26" i="63"/>
  <c r="M27" i="63"/>
  <c r="M28" i="63"/>
  <c r="M29" i="63"/>
  <c r="M30" i="63"/>
  <c r="M31" i="63"/>
  <c r="M32" i="63"/>
  <c r="M33" i="63"/>
  <c r="M34" i="63"/>
  <c r="M35" i="63"/>
  <c r="M36" i="63"/>
  <c r="M37" i="63"/>
  <c r="M38" i="63"/>
  <c r="M39" i="63"/>
  <c r="M40" i="63"/>
  <c r="M41" i="63"/>
  <c r="M42" i="63"/>
  <c r="M43" i="63"/>
  <c r="M44" i="63"/>
  <c r="M45" i="63"/>
  <c r="M46" i="63"/>
  <c r="M47" i="63"/>
  <c r="M48" i="63"/>
  <c r="M49" i="63"/>
  <c r="M50" i="63"/>
  <c r="M51" i="63"/>
  <c r="M52" i="63"/>
  <c r="M53" i="63"/>
  <c r="M54" i="63"/>
  <c r="M55" i="63"/>
  <c r="M56" i="63"/>
  <c r="M57" i="63"/>
  <c r="M58" i="63"/>
  <c r="M59" i="63"/>
  <c r="M60" i="63"/>
  <c r="M61" i="63"/>
  <c r="M62" i="63"/>
  <c r="M63" i="63"/>
  <c r="M64" i="63"/>
  <c r="M65" i="63"/>
  <c r="M66" i="63"/>
  <c r="M67" i="63"/>
  <c r="M68" i="63"/>
  <c r="M69" i="63"/>
  <c r="M70" i="63"/>
  <c r="M71" i="63"/>
  <c r="M72" i="63"/>
  <c r="M73" i="63"/>
  <c r="M74" i="63"/>
  <c r="M75" i="63"/>
  <c r="M76" i="63"/>
  <c r="M77" i="63"/>
  <c r="M78" i="63"/>
  <c r="M79" i="63"/>
  <c r="M80" i="63"/>
  <c r="M81" i="63"/>
  <c r="M82" i="63"/>
  <c r="M83" i="63"/>
  <c r="M84" i="63"/>
  <c r="M85" i="63"/>
  <c r="M86" i="63"/>
  <c r="M87" i="63"/>
  <c r="M88" i="63"/>
  <c r="M89" i="63"/>
  <c r="M90" i="63"/>
  <c r="M91" i="63"/>
  <c r="M92" i="63"/>
  <c r="M93" i="63"/>
  <c r="M94" i="63"/>
  <c r="M95" i="63"/>
  <c r="M96" i="63"/>
  <c r="M97" i="63"/>
  <c r="M98" i="63"/>
  <c r="M99" i="63"/>
  <c r="M100" i="63"/>
  <c r="M101" i="63"/>
  <c r="M102" i="63"/>
  <c r="M103" i="63"/>
  <c r="M104" i="63"/>
  <c r="M105" i="63"/>
  <c r="M106" i="63"/>
  <c r="M107" i="63"/>
  <c r="M108" i="63"/>
  <c r="M109" i="63"/>
  <c r="M110" i="63"/>
  <c r="M111" i="63"/>
  <c r="M112" i="63"/>
  <c r="M113" i="63"/>
  <c r="M114" i="63"/>
  <c r="M115" i="63"/>
  <c r="M116" i="63"/>
  <c r="M117" i="63"/>
  <c r="M118" i="63"/>
  <c r="M119" i="63"/>
  <c r="M120" i="63"/>
  <c r="M121" i="63"/>
  <c r="M122" i="63"/>
  <c r="M123" i="63"/>
  <c r="M124" i="63"/>
  <c r="M125" i="63"/>
  <c r="M126" i="63"/>
  <c r="M127" i="63"/>
  <c r="M128" i="63"/>
  <c r="M129" i="63"/>
  <c r="M130" i="63"/>
  <c r="M131" i="63"/>
  <c r="M132" i="63"/>
  <c r="M133" i="63"/>
  <c r="M134" i="63"/>
  <c r="M135" i="63"/>
  <c r="M136" i="63"/>
  <c r="M137" i="63"/>
  <c r="M138" i="63"/>
  <c r="M139" i="63"/>
  <c r="M140" i="63"/>
  <c r="M141" i="63"/>
  <c r="M142" i="63"/>
  <c r="M143" i="63"/>
  <c r="M144" i="63"/>
  <c r="M145" i="63"/>
  <c r="M146" i="63"/>
  <c r="M147" i="63"/>
  <c r="M148" i="63"/>
  <c r="M149" i="63"/>
  <c r="M150" i="63"/>
  <c r="M151" i="63"/>
  <c r="M152" i="63"/>
  <c r="M153" i="63"/>
  <c r="M154" i="63"/>
  <c r="M155" i="63"/>
  <c r="M156" i="63"/>
  <c r="M157" i="63"/>
  <c r="M158" i="63"/>
  <c r="M159" i="63"/>
  <c r="M160" i="63"/>
  <c r="M161" i="63"/>
  <c r="M162" i="63"/>
  <c r="M163" i="63"/>
  <c r="M164" i="63"/>
  <c r="M165" i="63"/>
  <c r="M166" i="63"/>
  <c r="M167" i="63"/>
  <c r="M168" i="63"/>
  <c r="M169" i="63"/>
  <c r="M2" i="63"/>
  <c r="L3" i="63"/>
  <c r="L4" i="63"/>
  <c r="L5" i="63"/>
  <c r="L6" i="63"/>
  <c r="L7" i="63"/>
  <c r="L8" i="63"/>
  <c r="L9" i="63"/>
  <c r="L10" i="63"/>
  <c r="L11" i="63"/>
  <c r="L12" i="63"/>
  <c r="L13" i="63"/>
  <c r="L14" i="63"/>
  <c r="L15" i="63"/>
  <c r="L16" i="63"/>
  <c r="L17" i="63"/>
  <c r="L18" i="63"/>
  <c r="L19" i="63"/>
  <c r="L20" i="63"/>
  <c r="L21" i="63"/>
  <c r="L22" i="63"/>
  <c r="L23" i="63"/>
  <c r="L24" i="63"/>
  <c r="L25" i="63"/>
  <c r="L26" i="63"/>
  <c r="L27" i="63"/>
  <c r="L28" i="63"/>
  <c r="L29" i="63"/>
  <c r="L30" i="63"/>
  <c r="L31" i="63"/>
  <c r="L32" i="63"/>
  <c r="L33" i="63"/>
  <c r="L34" i="63"/>
  <c r="L35" i="63"/>
  <c r="L36" i="63"/>
  <c r="L37" i="63"/>
  <c r="L38" i="63"/>
  <c r="L39" i="63"/>
  <c r="L40" i="63"/>
  <c r="L41" i="63"/>
  <c r="L42" i="63"/>
  <c r="L43" i="63"/>
  <c r="L44" i="63"/>
  <c r="L45" i="63"/>
  <c r="L46" i="63"/>
  <c r="L47" i="63"/>
  <c r="L48" i="63"/>
  <c r="L49" i="63"/>
  <c r="L50" i="63"/>
  <c r="L51" i="63"/>
  <c r="L52" i="63"/>
  <c r="L53" i="63"/>
  <c r="L54" i="63"/>
  <c r="L55" i="63"/>
  <c r="L56" i="63"/>
  <c r="L57" i="63"/>
  <c r="L58" i="63"/>
  <c r="L59" i="63"/>
  <c r="L60" i="63"/>
  <c r="L61" i="63"/>
  <c r="L62" i="63"/>
  <c r="L63" i="63"/>
  <c r="L64" i="63"/>
  <c r="L65" i="63"/>
  <c r="L66" i="63"/>
  <c r="L67" i="63"/>
  <c r="L68" i="63"/>
  <c r="L69" i="63"/>
  <c r="L70" i="63"/>
  <c r="L71" i="63"/>
  <c r="L72" i="63"/>
  <c r="L73" i="63"/>
  <c r="L74" i="63"/>
  <c r="L75" i="63"/>
  <c r="L76" i="63"/>
  <c r="L77" i="63"/>
  <c r="L78" i="63"/>
  <c r="L79" i="63"/>
  <c r="L80" i="63"/>
  <c r="L81" i="63"/>
  <c r="L82" i="63"/>
  <c r="L83" i="63"/>
  <c r="L84" i="63"/>
  <c r="L85" i="63"/>
  <c r="L86" i="63"/>
  <c r="L87" i="63"/>
  <c r="L88" i="63"/>
  <c r="L89" i="63"/>
  <c r="L90" i="63"/>
  <c r="L91" i="63"/>
  <c r="L92" i="63"/>
  <c r="L93" i="63"/>
  <c r="L94" i="63"/>
  <c r="L95" i="63"/>
  <c r="L96" i="63"/>
  <c r="L97" i="63"/>
  <c r="L98" i="63"/>
  <c r="L99" i="63"/>
  <c r="L100" i="63"/>
  <c r="L101" i="63"/>
  <c r="L102" i="63"/>
  <c r="L103" i="63"/>
  <c r="L104" i="63"/>
  <c r="L105" i="63"/>
  <c r="L106" i="63"/>
  <c r="L107" i="63"/>
  <c r="L108" i="63"/>
  <c r="L109" i="63"/>
  <c r="L110" i="63"/>
  <c r="L111" i="63"/>
  <c r="L112" i="63"/>
  <c r="L113" i="63"/>
  <c r="L114" i="63"/>
  <c r="L115" i="63"/>
  <c r="L116" i="63"/>
  <c r="L117" i="63"/>
  <c r="L118" i="63"/>
  <c r="L119" i="63"/>
  <c r="L120" i="63"/>
  <c r="L121" i="63"/>
  <c r="L122" i="63"/>
  <c r="L123" i="63"/>
  <c r="L124" i="63"/>
  <c r="L125" i="63"/>
  <c r="L126" i="63"/>
  <c r="L127" i="63"/>
  <c r="L128" i="63"/>
  <c r="L129" i="63"/>
  <c r="L130" i="63"/>
  <c r="L131" i="63"/>
  <c r="L132" i="63"/>
  <c r="L133" i="63"/>
  <c r="L134" i="63"/>
  <c r="L135" i="63"/>
  <c r="L136" i="63"/>
  <c r="L137" i="63"/>
  <c r="L138" i="63"/>
  <c r="L139" i="63"/>
  <c r="L140" i="63"/>
  <c r="L141" i="63"/>
  <c r="L142" i="63"/>
  <c r="L143" i="63"/>
  <c r="L144" i="63"/>
  <c r="L145" i="63"/>
  <c r="L146" i="63"/>
  <c r="L147" i="63"/>
  <c r="L148" i="63"/>
  <c r="L149" i="63"/>
  <c r="L150" i="63"/>
  <c r="L151" i="63"/>
  <c r="L152" i="63"/>
  <c r="L153" i="63"/>
  <c r="L154" i="63"/>
  <c r="L155" i="63"/>
  <c r="L156" i="63"/>
  <c r="L157" i="63"/>
  <c r="L158" i="63"/>
  <c r="L159" i="63"/>
  <c r="L160" i="63"/>
  <c r="L161" i="63"/>
  <c r="L162" i="63"/>
  <c r="L163" i="63"/>
  <c r="L164" i="63"/>
  <c r="L165" i="63"/>
  <c r="L166" i="63"/>
  <c r="L167" i="63"/>
  <c r="L168" i="63"/>
  <c r="L169" i="63"/>
  <c r="L2" i="63"/>
  <c r="F3" i="63"/>
  <c r="G3" i="63" s="1"/>
  <c r="F4" i="63"/>
  <c r="G4" i="63" s="1"/>
  <c r="F5" i="63"/>
  <c r="G5" i="63" s="1"/>
  <c r="F6" i="63"/>
  <c r="G6" i="63" s="1"/>
  <c r="F7" i="63"/>
  <c r="G7" i="63" s="1"/>
  <c r="F8" i="63"/>
  <c r="G8" i="63" s="1"/>
  <c r="F9" i="63"/>
  <c r="G9" i="63" s="1"/>
  <c r="F10" i="63"/>
  <c r="G10" i="63" s="1"/>
  <c r="F11" i="63"/>
  <c r="G11" i="63" s="1"/>
  <c r="F12" i="63"/>
  <c r="G12" i="63" s="1"/>
  <c r="F13" i="63"/>
  <c r="G13" i="63" s="1"/>
  <c r="F14" i="63"/>
  <c r="G14" i="63" s="1"/>
  <c r="F15" i="63"/>
  <c r="G15" i="63" s="1"/>
  <c r="F16" i="63"/>
  <c r="G16" i="63" s="1"/>
  <c r="F17" i="63"/>
  <c r="G17" i="63" s="1"/>
  <c r="F18" i="63"/>
  <c r="G18" i="63" s="1"/>
  <c r="F19" i="63"/>
  <c r="G19" i="63" s="1"/>
  <c r="F20" i="63"/>
  <c r="G20" i="63" s="1"/>
  <c r="F21" i="63"/>
  <c r="G21" i="63" s="1"/>
  <c r="F22" i="63"/>
  <c r="G22" i="63" s="1"/>
  <c r="F23" i="63"/>
  <c r="G23" i="63" s="1"/>
  <c r="F24" i="63"/>
  <c r="G24" i="63" s="1"/>
  <c r="F25" i="63"/>
  <c r="G25" i="63" s="1"/>
  <c r="F26" i="63"/>
  <c r="G26" i="63" s="1"/>
  <c r="F27" i="63"/>
  <c r="G27" i="63" s="1"/>
  <c r="F28" i="63"/>
  <c r="G28" i="63" s="1"/>
  <c r="F29" i="63"/>
  <c r="G29" i="63" s="1"/>
  <c r="F30" i="63"/>
  <c r="G30" i="63" s="1"/>
  <c r="F31" i="63"/>
  <c r="G31" i="63" s="1"/>
  <c r="F32" i="63"/>
  <c r="G32" i="63" s="1"/>
  <c r="F33" i="63"/>
  <c r="G33" i="63" s="1"/>
  <c r="F34" i="63"/>
  <c r="G34" i="63" s="1"/>
  <c r="F35" i="63"/>
  <c r="G35" i="63" s="1"/>
  <c r="F36" i="63"/>
  <c r="G36" i="63" s="1"/>
  <c r="F37" i="63"/>
  <c r="G37" i="63" s="1"/>
  <c r="F38" i="63"/>
  <c r="G38" i="63" s="1"/>
  <c r="F39" i="63"/>
  <c r="G39" i="63" s="1"/>
  <c r="F40" i="63"/>
  <c r="G40" i="63" s="1"/>
  <c r="F41" i="63"/>
  <c r="G41" i="63" s="1"/>
  <c r="F42" i="63"/>
  <c r="G42" i="63" s="1"/>
  <c r="F43" i="63"/>
  <c r="G43" i="63" s="1"/>
  <c r="F44" i="63"/>
  <c r="G44" i="63" s="1"/>
  <c r="F45" i="63"/>
  <c r="G45" i="63" s="1"/>
  <c r="F46" i="63"/>
  <c r="G46" i="63" s="1"/>
  <c r="F47" i="63"/>
  <c r="G47" i="63" s="1"/>
  <c r="F48" i="63"/>
  <c r="G48" i="63" s="1"/>
  <c r="F49" i="63"/>
  <c r="G49" i="63" s="1"/>
  <c r="F50" i="63"/>
  <c r="G50" i="63" s="1"/>
  <c r="F51" i="63"/>
  <c r="G51" i="63" s="1"/>
  <c r="F52" i="63"/>
  <c r="G52" i="63" s="1"/>
  <c r="F53" i="63"/>
  <c r="G53" i="63" s="1"/>
  <c r="F54" i="63"/>
  <c r="G54" i="63" s="1"/>
  <c r="F55" i="63"/>
  <c r="G55" i="63" s="1"/>
  <c r="F56" i="63"/>
  <c r="G56" i="63" s="1"/>
  <c r="F57" i="63"/>
  <c r="G57" i="63" s="1"/>
  <c r="F58" i="63"/>
  <c r="G58" i="63" s="1"/>
  <c r="F59" i="63"/>
  <c r="G59" i="63" s="1"/>
  <c r="F60" i="63"/>
  <c r="G60" i="63" s="1"/>
  <c r="F61" i="63"/>
  <c r="G61" i="63" s="1"/>
  <c r="F62" i="63"/>
  <c r="G62" i="63" s="1"/>
  <c r="F63" i="63"/>
  <c r="G63" i="63" s="1"/>
  <c r="F64" i="63"/>
  <c r="G64" i="63" s="1"/>
  <c r="F65" i="63"/>
  <c r="G65" i="63" s="1"/>
  <c r="F66" i="63"/>
  <c r="G66" i="63" s="1"/>
  <c r="F67" i="63"/>
  <c r="G67" i="63" s="1"/>
  <c r="F68" i="63"/>
  <c r="G68" i="63" s="1"/>
  <c r="F69" i="63"/>
  <c r="G69" i="63" s="1"/>
  <c r="F70" i="63"/>
  <c r="G70" i="63" s="1"/>
  <c r="F71" i="63"/>
  <c r="G71" i="63" s="1"/>
  <c r="F72" i="63"/>
  <c r="G72" i="63" s="1"/>
  <c r="F73" i="63"/>
  <c r="G73" i="63" s="1"/>
  <c r="F74" i="63"/>
  <c r="G74" i="63" s="1"/>
  <c r="F75" i="63"/>
  <c r="G75" i="63" s="1"/>
  <c r="F76" i="63"/>
  <c r="G76" i="63" s="1"/>
  <c r="F77" i="63"/>
  <c r="G77" i="63" s="1"/>
  <c r="F78" i="63"/>
  <c r="G78" i="63" s="1"/>
  <c r="F79" i="63"/>
  <c r="G79" i="63" s="1"/>
  <c r="F80" i="63"/>
  <c r="G80" i="63" s="1"/>
  <c r="F81" i="63"/>
  <c r="G81" i="63" s="1"/>
  <c r="F82" i="63"/>
  <c r="G82" i="63" s="1"/>
  <c r="F83" i="63"/>
  <c r="G83" i="63" s="1"/>
  <c r="F84" i="63"/>
  <c r="G84" i="63" s="1"/>
  <c r="F85" i="63"/>
  <c r="G85" i="63" s="1"/>
  <c r="F86" i="63"/>
  <c r="G86" i="63" s="1"/>
  <c r="F87" i="63"/>
  <c r="G87" i="63" s="1"/>
  <c r="F88" i="63"/>
  <c r="G88" i="63" s="1"/>
  <c r="F89" i="63"/>
  <c r="G89" i="63" s="1"/>
  <c r="F90" i="63"/>
  <c r="G90" i="63" s="1"/>
  <c r="F91" i="63"/>
  <c r="G91" i="63" s="1"/>
  <c r="F92" i="63"/>
  <c r="G92" i="63" s="1"/>
  <c r="F93" i="63"/>
  <c r="G93" i="63" s="1"/>
  <c r="F94" i="63"/>
  <c r="G94" i="63" s="1"/>
  <c r="F95" i="63"/>
  <c r="G95" i="63" s="1"/>
  <c r="F96" i="63"/>
  <c r="G96" i="63" s="1"/>
  <c r="F97" i="63"/>
  <c r="G97" i="63" s="1"/>
  <c r="F98" i="63"/>
  <c r="G98" i="63" s="1"/>
  <c r="F99" i="63"/>
  <c r="G99" i="63" s="1"/>
  <c r="F100" i="63"/>
  <c r="G100" i="63" s="1"/>
  <c r="F101" i="63"/>
  <c r="G101" i="63" s="1"/>
  <c r="F102" i="63"/>
  <c r="G102" i="63" s="1"/>
  <c r="F103" i="63"/>
  <c r="G103" i="63" s="1"/>
  <c r="F104" i="63"/>
  <c r="G104" i="63" s="1"/>
  <c r="F105" i="63"/>
  <c r="G105" i="63" s="1"/>
  <c r="F106" i="63"/>
  <c r="G106" i="63" s="1"/>
  <c r="F107" i="63"/>
  <c r="G107" i="63" s="1"/>
  <c r="F108" i="63"/>
  <c r="G108" i="63" s="1"/>
  <c r="F109" i="63"/>
  <c r="G109" i="63" s="1"/>
  <c r="F110" i="63"/>
  <c r="G110" i="63" s="1"/>
  <c r="F111" i="63"/>
  <c r="G111" i="63" s="1"/>
  <c r="F112" i="63"/>
  <c r="G112" i="63" s="1"/>
  <c r="F113" i="63"/>
  <c r="G113" i="63" s="1"/>
  <c r="F114" i="63"/>
  <c r="G114" i="63" s="1"/>
  <c r="F115" i="63"/>
  <c r="G115" i="63" s="1"/>
  <c r="F116" i="63"/>
  <c r="G116" i="63" s="1"/>
  <c r="F117" i="63"/>
  <c r="G117" i="63" s="1"/>
  <c r="F118" i="63"/>
  <c r="G118" i="63" s="1"/>
  <c r="F119" i="63"/>
  <c r="G119" i="63" s="1"/>
  <c r="F120" i="63"/>
  <c r="G120" i="63" s="1"/>
  <c r="F121" i="63"/>
  <c r="G121" i="63" s="1"/>
  <c r="F122" i="63"/>
  <c r="G122" i="63" s="1"/>
  <c r="F123" i="63"/>
  <c r="G123" i="63" s="1"/>
  <c r="F124" i="63"/>
  <c r="G124" i="63" s="1"/>
  <c r="F125" i="63"/>
  <c r="G125" i="63" s="1"/>
  <c r="F126" i="63"/>
  <c r="G126" i="63" s="1"/>
  <c r="F127" i="63"/>
  <c r="G127" i="63" s="1"/>
  <c r="F128" i="63"/>
  <c r="G128" i="63" s="1"/>
  <c r="F129" i="63"/>
  <c r="G129" i="63" s="1"/>
  <c r="F130" i="63"/>
  <c r="G130" i="63" s="1"/>
  <c r="F131" i="63"/>
  <c r="G131" i="63" s="1"/>
  <c r="F132" i="63"/>
  <c r="G132" i="63" s="1"/>
  <c r="F133" i="63"/>
  <c r="G133" i="63" s="1"/>
  <c r="F134" i="63"/>
  <c r="G134" i="63" s="1"/>
  <c r="F135" i="63"/>
  <c r="G135" i="63" s="1"/>
  <c r="F136" i="63"/>
  <c r="G136" i="63" s="1"/>
  <c r="F137" i="63"/>
  <c r="G137" i="63" s="1"/>
  <c r="F138" i="63"/>
  <c r="G138" i="63" s="1"/>
  <c r="F139" i="63"/>
  <c r="G139" i="63" s="1"/>
  <c r="F140" i="63"/>
  <c r="G140" i="63" s="1"/>
  <c r="F141" i="63"/>
  <c r="G141" i="63" s="1"/>
  <c r="F142" i="63"/>
  <c r="G142" i="63" s="1"/>
  <c r="F143" i="63"/>
  <c r="G143" i="63" s="1"/>
  <c r="F144" i="63"/>
  <c r="G144" i="63" s="1"/>
  <c r="F145" i="63"/>
  <c r="G145" i="63" s="1"/>
  <c r="F146" i="63"/>
  <c r="G146" i="63" s="1"/>
  <c r="F147" i="63"/>
  <c r="G147" i="63" s="1"/>
  <c r="F148" i="63"/>
  <c r="G148" i="63" s="1"/>
  <c r="F149" i="63"/>
  <c r="G149" i="63" s="1"/>
  <c r="F150" i="63"/>
  <c r="G150" i="63" s="1"/>
  <c r="F151" i="63"/>
  <c r="G151" i="63" s="1"/>
  <c r="F152" i="63"/>
  <c r="G152" i="63" s="1"/>
  <c r="F153" i="63"/>
  <c r="G153" i="63" s="1"/>
  <c r="F154" i="63"/>
  <c r="G154" i="63" s="1"/>
  <c r="F155" i="63"/>
  <c r="G155" i="63" s="1"/>
  <c r="F156" i="63"/>
  <c r="G156" i="63" s="1"/>
  <c r="F157" i="63"/>
  <c r="G157" i="63" s="1"/>
  <c r="F158" i="63"/>
  <c r="G158" i="63" s="1"/>
  <c r="F159" i="63"/>
  <c r="G159" i="63" s="1"/>
  <c r="F160" i="63"/>
  <c r="G160" i="63" s="1"/>
  <c r="F161" i="63"/>
  <c r="G161" i="63" s="1"/>
  <c r="F162" i="63"/>
  <c r="G162" i="63" s="1"/>
  <c r="F163" i="63"/>
  <c r="G163" i="63" s="1"/>
  <c r="F164" i="63"/>
  <c r="G164" i="63" s="1"/>
  <c r="F165" i="63"/>
  <c r="G165" i="63" s="1"/>
  <c r="F166" i="63"/>
  <c r="G166" i="63" s="1"/>
  <c r="F167" i="63"/>
  <c r="G167" i="63" s="1"/>
  <c r="F168" i="63"/>
  <c r="G168" i="63" s="1"/>
  <c r="F169" i="63"/>
  <c r="G169" i="63" s="1"/>
  <c r="F2" i="63"/>
  <c r="G2" i="63" s="1"/>
  <c r="C3" i="63"/>
  <c r="D3" i="63" s="1"/>
  <c r="C4" i="63"/>
  <c r="D4" i="63" s="1"/>
  <c r="N4" i="63" s="1"/>
  <c r="C5" i="63"/>
  <c r="D5" i="63" s="1"/>
  <c r="N5" i="63" s="1"/>
  <c r="C6" i="63"/>
  <c r="D6" i="63" s="1"/>
  <c r="C7" i="63"/>
  <c r="D7" i="63" s="1"/>
  <c r="C8" i="63"/>
  <c r="D8" i="63" s="1"/>
  <c r="N8" i="63" s="1"/>
  <c r="C9" i="63"/>
  <c r="D9" i="63" s="1"/>
  <c r="C10" i="63"/>
  <c r="D10" i="63" s="1"/>
  <c r="C11" i="63"/>
  <c r="D11" i="63" s="1"/>
  <c r="N11" i="63" s="1"/>
  <c r="C12" i="63"/>
  <c r="D12" i="63" s="1"/>
  <c r="C13" i="63"/>
  <c r="D13" i="63" s="1"/>
  <c r="C14" i="63"/>
  <c r="D14" i="63" s="1"/>
  <c r="C15" i="63"/>
  <c r="D15" i="63" s="1"/>
  <c r="C16" i="63"/>
  <c r="D16" i="63" s="1"/>
  <c r="C17" i="63"/>
  <c r="D17" i="63" s="1"/>
  <c r="C18" i="63"/>
  <c r="D18" i="63" s="1"/>
  <c r="N18" i="63" s="1"/>
  <c r="C19" i="63"/>
  <c r="D19" i="63" s="1"/>
  <c r="C20" i="63"/>
  <c r="D20" i="63" s="1"/>
  <c r="N20" i="63" s="1"/>
  <c r="C21" i="63"/>
  <c r="D21" i="63" s="1"/>
  <c r="N21" i="63" s="1"/>
  <c r="C22" i="63"/>
  <c r="D22" i="63" s="1"/>
  <c r="C23" i="63"/>
  <c r="D23" i="63" s="1"/>
  <c r="C24" i="63"/>
  <c r="D24" i="63" s="1"/>
  <c r="N24" i="63" s="1"/>
  <c r="C25" i="63"/>
  <c r="D25" i="63" s="1"/>
  <c r="C26" i="63"/>
  <c r="D26" i="63" s="1"/>
  <c r="C27" i="63"/>
  <c r="D27" i="63" s="1"/>
  <c r="N27" i="63" s="1"/>
  <c r="C28" i="63"/>
  <c r="D28" i="63" s="1"/>
  <c r="C29" i="63"/>
  <c r="D29" i="63" s="1"/>
  <c r="C30" i="63"/>
  <c r="D30" i="63" s="1"/>
  <c r="C31" i="63"/>
  <c r="D31" i="63" s="1"/>
  <c r="C32" i="63"/>
  <c r="D32" i="63" s="1"/>
  <c r="C33" i="63"/>
  <c r="D33" i="63" s="1"/>
  <c r="C34" i="63"/>
  <c r="D34" i="63" s="1"/>
  <c r="C35" i="63"/>
  <c r="D35" i="63" s="1"/>
  <c r="C36" i="63"/>
  <c r="D36" i="63" s="1"/>
  <c r="N36" i="63" s="1"/>
  <c r="C37" i="63"/>
  <c r="D37" i="63" s="1"/>
  <c r="N37" i="63" s="1"/>
  <c r="C38" i="63"/>
  <c r="D38" i="63" s="1"/>
  <c r="C39" i="63"/>
  <c r="D39" i="63" s="1"/>
  <c r="C40" i="63"/>
  <c r="D40" i="63" s="1"/>
  <c r="N40" i="63" s="1"/>
  <c r="C41" i="63"/>
  <c r="D41" i="63" s="1"/>
  <c r="C42" i="63"/>
  <c r="D42" i="63" s="1"/>
  <c r="C43" i="63"/>
  <c r="D43" i="63" s="1"/>
  <c r="N43" i="63" s="1"/>
  <c r="C44" i="63"/>
  <c r="D44" i="63" s="1"/>
  <c r="C45" i="63"/>
  <c r="D45" i="63" s="1"/>
  <c r="C46" i="63"/>
  <c r="D46" i="63" s="1"/>
  <c r="C47" i="63"/>
  <c r="D47" i="63" s="1"/>
  <c r="C48" i="63"/>
  <c r="D48" i="63" s="1"/>
  <c r="C49" i="63"/>
  <c r="D49" i="63" s="1"/>
  <c r="C50" i="63"/>
  <c r="D50" i="63" s="1"/>
  <c r="N50" i="63" s="1"/>
  <c r="C51" i="63"/>
  <c r="D51" i="63" s="1"/>
  <c r="C52" i="63"/>
  <c r="D52" i="63" s="1"/>
  <c r="N52" i="63" s="1"/>
  <c r="C53" i="63"/>
  <c r="D53" i="63" s="1"/>
  <c r="N53" i="63" s="1"/>
  <c r="C54" i="63"/>
  <c r="D54" i="63" s="1"/>
  <c r="C55" i="63"/>
  <c r="D55" i="63" s="1"/>
  <c r="C56" i="63"/>
  <c r="D56" i="63" s="1"/>
  <c r="N56" i="63" s="1"/>
  <c r="C57" i="63"/>
  <c r="D57" i="63" s="1"/>
  <c r="C58" i="63"/>
  <c r="D58" i="63" s="1"/>
  <c r="C59" i="63"/>
  <c r="D59" i="63" s="1"/>
  <c r="N59" i="63" s="1"/>
  <c r="C60" i="63"/>
  <c r="D60" i="63" s="1"/>
  <c r="C61" i="63"/>
  <c r="D61" i="63" s="1"/>
  <c r="C62" i="63"/>
  <c r="D62" i="63" s="1"/>
  <c r="C63" i="63"/>
  <c r="D63" i="63" s="1"/>
  <c r="C64" i="63"/>
  <c r="D64" i="63" s="1"/>
  <c r="C65" i="63"/>
  <c r="D65" i="63" s="1"/>
  <c r="C66" i="63"/>
  <c r="D66" i="63" s="1"/>
  <c r="C67" i="63"/>
  <c r="D67" i="63" s="1"/>
  <c r="C68" i="63"/>
  <c r="D68" i="63" s="1"/>
  <c r="N68" i="63" s="1"/>
  <c r="C69" i="63"/>
  <c r="D69" i="63" s="1"/>
  <c r="N69" i="63" s="1"/>
  <c r="C70" i="63"/>
  <c r="D70" i="63" s="1"/>
  <c r="C71" i="63"/>
  <c r="D71" i="63" s="1"/>
  <c r="C72" i="63"/>
  <c r="D72" i="63" s="1"/>
  <c r="N72" i="63" s="1"/>
  <c r="C73" i="63"/>
  <c r="D73" i="63" s="1"/>
  <c r="C74" i="63"/>
  <c r="D74" i="63" s="1"/>
  <c r="C75" i="63"/>
  <c r="D75" i="63" s="1"/>
  <c r="N75" i="63" s="1"/>
  <c r="C76" i="63"/>
  <c r="D76" i="63" s="1"/>
  <c r="C77" i="63"/>
  <c r="D77" i="63" s="1"/>
  <c r="C78" i="63"/>
  <c r="D78" i="63" s="1"/>
  <c r="C79" i="63"/>
  <c r="D79" i="63" s="1"/>
  <c r="C80" i="63"/>
  <c r="D80" i="63" s="1"/>
  <c r="C81" i="63"/>
  <c r="D81" i="63" s="1"/>
  <c r="C82" i="63"/>
  <c r="D82" i="63" s="1"/>
  <c r="N82" i="63" s="1"/>
  <c r="C83" i="63"/>
  <c r="D83" i="63" s="1"/>
  <c r="C84" i="63"/>
  <c r="D84" i="63" s="1"/>
  <c r="N84" i="63" s="1"/>
  <c r="C85" i="63"/>
  <c r="D85" i="63" s="1"/>
  <c r="N85" i="63" s="1"/>
  <c r="C86" i="63"/>
  <c r="D86" i="63" s="1"/>
  <c r="C87" i="63"/>
  <c r="D87" i="63" s="1"/>
  <c r="C88" i="63"/>
  <c r="D88" i="63" s="1"/>
  <c r="N88" i="63" s="1"/>
  <c r="C89" i="63"/>
  <c r="D89" i="63" s="1"/>
  <c r="C90" i="63"/>
  <c r="D90" i="63" s="1"/>
  <c r="C91" i="63"/>
  <c r="D91" i="63" s="1"/>
  <c r="N91" i="63" s="1"/>
  <c r="C92" i="63"/>
  <c r="D92" i="63" s="1"/>
  <c r="C93" i="63"/>
  <c r="D93" i="63" s="1"/>
  <c r="C94" i="63"/>
  <c r="D94" i="63" s="1"/>
  <c r="C95" i="63"/>
  <c r="D95" i="63" s="1"/>
  <c r="C96" i="63"/>
  <c r="D96" i="63" s="1"/>
  <c r="C97" i="63"/>
  <c r="D97" i="63" s="1"/>
  <c r="C98" i="63"/>
  <c r="D98" i="63" s="1"/>
  <c r="C99" i="63"/>
  <c r="D99" i="63" s="1"/>
  <c r="C100" i="63"/>
  <c r="D100" i="63" s="1"/>
  <c r="N100" i="63" s="1"/>
  <c r="C101" i="63"/>
  <c r="D101" i="63" s="1"/>
  <c r="N101" i="63" s="1"/>
  <c r="C102" i="63"/>
  <c r="D102" i="63" s="1"/>
  <c r="C103" i="63"/>
  <c r="D103" i="63" s="1"/>
  <c r="C104" i="63"/>
  <c r="D104" i="63" s="1"/>
  <c r="N104" i="63" s="1"/>
  <c r="C105" i="63"/>
  <c r="D105" i="63" s="1"/>
  <c r="C106" i="63"/>
  <c r="D106" i="63" s="1"/>
  <c r="C107" i="63"/>
  <c r="D107" i="63" s="1"/>
  <c r="N107" i="63" s="1"/>
  <c r="C108" i="63"/>
  <c r="D108" i="63" s="1"/>
  <c r="C109" i="63"/>
  <c r="D109" i="63" s="1"/>
  <c r="C110" i="63"/>
  <c r="D110" i="63" s="1"/>
  <c r="C111" i="63"/>
  <c r="D111" i="63" s="1"/>
  <c r="C112" i="63"/>
  <c r="D112" i="63" s="1"/>
  <c r="C113" i="63"/>
  <c r="D113" i="63" s="1"/>
  <c r="C114" i="63"/>
  <c r="D114" i="63" s="1"/>
  <c r="N114" i="63" s="1"/>
  <c r="C115" i="63"/>
  <c r="D115" i="63" s="1"/>
  <c r="C116" i="63"/>
  <c r="D116" i="63" s="1"/>
  <c r="N116" i="63" s="1"/>
  <c r="C117" i="63"/>
  <c r="D117" i="63" s="1"/>
  <c r="N117" i="63" s="1"/>
  <c r="C118" i="63"/>
  <c r="D118" i="63" s="1"/>
  <c r="C119" i="63"/>
  <c r="D119" i="63" s="1"/>
  <c r="C120" i="63"/>
  <c r="D120" i="63" s="1"/>
  <c r="N120" i="63" s="1"/>
  <c r="C121" i="63"/>
  <c r="D121" i="63" s="1"/>
  <c r="C122" i="63"/>
  <c r="D122" i="63" s="1"/>
  <c r="C123" i="63"/>
  <c r="D123" i="63" s="1"/>
  <c r="N123" i="63" s="1"/>
  <c r="C124" i="63"/>
  <c r="D124" i="63" s="1"/>
  <c r="C125" i="63"/>
  <c r="D125" i="63" s="1"/>
  <c r="C126" i="63"/>
  <c r="D126" i="63" s="1"/>
  <c r="C127" i="63"/>
  <c r="D127" i="63" s="1"/>
  <c r="C128" i="63"/>
  <c r="D128" i="63" s="1"/>
  <c r="C129" i="63"/>
  <c r="D129" i="63" s="1"/>
  <c r="C130" i="63"/>
  <c r="D130" i="63" s="1"/>
  <c r="C131" i="63"/>
  <c r="D131" i="63" s="1"/>
  <c r="C132" i="63"/>
  <c r="D132" i="63" s="1"/>
  <c r="N132" i="63" s="1"/>
  <c r="C133" i="63"/>
  <c r="D133" i="63" s="1"/>
  <c r="N133" i="63" s="1"/>
  <c r="C134" i="63"/>
  <c r="D134" i="63" s="1"/>
  <c r="C135" i="63"/>
  <c r="D135" i="63" s="1"/>
  <c r="C136" i="63"/>
  <c r="D136" i="63" s="1"/>
  <c r="N136" i="63" s="1"/>
  <c r="C137" i="63"/>
  <c r="D137" i="63" s="1"/>
  <c r="C138" i="63"/>
  <c r="D138" i="63" s="1"/>
  <c r="C139" i="63"/>
  <c r="D139" i="63" s="1"/>
  <c r="N139" i="63" s="1"/>
  <c r="C140" i="63"/>
  <c r="D140" i="63" s="1"/>
  <c r="C141" i="63"/>
  <c r="D141" i="63" s="1"/>
  <c r="C142" i="63"/>
  <c r="D142" i="63" s="1"/>
  <c r="C143" i="63"/>
  <c r="D143" i="63" s="1"/>
  <c r="C144" i="63"/>
  <c r="D144" i="63" s="1"/>
  <c r="C145" i="63"/>
  <c r="D145" i="63" s="1"/>
  <c r="C146" i="63"/>
  <c r="D146" i="63" s="1"/>
  <c r="N146" i="63" s="1"/>
  <c r="C147" i="63"/>
  <c r="D147" i="63" s="1"/>
  <c r="C148" i="63"/>
  <c r="D148" i="63" s="1"/>
  <c r="N148" i="63" s="1"/>
  <c r="C149" i="63"/>
  <c r="D149" i="63" s="1"/>
  <c r="N149" i="63" s="1"/>
  <c r="C150" i="63"/>
  <c r="D150" i="63" s="1"/>
  <c r="C151" i="63"/>
  <c r="D151" i="63" s="1"/>
  <c r="C152" i="63"/>
  <c r="D152" i="63" s="1"/>
  <c r="N152" i="63" s="1"/>
  <c r="C153" i="63"/>
  <c r="D153" i="63" s="1"/>
  <c r="C154" i="63"/>
  <c r="D154" i="63" s="1"/>
  <c r="C155" i="63"/>
  <c r="D155" i="63" s="1"/>
  <c r="N155" i="63" s="1"/>
  <c r="C156" i="63"/>
  <c r="D156" i="63" s="1"/>
  <c r="C157" i="63"/>
  <c r="D157" i="63" s="1"/>
  <c r="C158" i="63"/>
  <c r="D158" i="63" s="1"/>
  <c r="C159" i="63"/>
  <c r="D159" i="63" s="1"/>
  <c r="C160" i="63"/>
  <c r="D160" i="63" s="1"/>
  <c r="C161" i="63"/>
  <c r="D161" i="63" s="1"/>
  <c r="C162" i="63"/>
  <c r="D162" i="63" s="1"/>
  <c r="C163" i="63"/>
  <c r="D163" i="63" s="1"/>
  <c r="C164" i="63"/>
  <c r="D164" i="63" s="1"/>
  <c r="N164" i="63" s="1"/>
  <c r="C165" i="63"/>
  <c r="D165" i="63" s="1"/>
  <c r="N165" i="63" s="1"/>
  <c r="C166" i="63"/>
  <c r="D166" i="63" s="1"/>
  <c r="C167" i="63"/>
  <c r="D167" i="63" s="1"/>
  <c r="C168" i="63"/>
  <c r="D168" i="63" s="1"/>
  <c r="N168" i="63" s="1"/>
  <c r="C169" i="63"/>
  <c r="D169" i="63" s="1"/>
  <c r="C2" i="63"/>
  <c r="D2" i="63" s="1"/>
  <c r="Q20" i="63"/>
  <c r="F158" i="80" l="1"/>
  <c r="F142" i="80"/>
  <c r="F126" i="80"/>
  <c r="F110" i="80"/>
  <c r="F94" i="80"/>
  <c r="F78" i="80"/>
  <c r="F62" i="80"/>
  <c r="F46" i="80"/>
  <c r="F30" i="80"/>
  <c r="F14" i="80"/>
  <c r="F157" i="80"/>
  <c r="F141" i="80"/>
  <c r="F125" i="80"/>
  <c r="F109" i="80"/>
  <c r="F93" i="80"/>
  <c r="F77" i="80"/>
  <c r="F61" i="80"/>
  <c r="F45" i="80"/>
  <c r="F29" i="80"/>
  <c r="F168" i="80"/>
  <c r="F136" i="80"/>
  <c r="F120" i="80"/>
  <c r="F104" i="80"/>
  <c r="F72" i="80"/>
  <c r="F56" i="80"/>
  <c r="F40" i="80"/>
  <c r="F24" i="80"/>
  <c r="F8" i="80"/>
  <c r="F152" i="80"/>
  <c r="F88" i="80"/>
  <c r="F167" i="80"/>
  <c r="F151" i="80"/>
  <c r="F135" i="80"/>
  <c r="F119" i="80"/>
  <c r="F103" i="80"/>
  <c r="F87" i="80"/>
  <c r="F71" i="80"/>
  <c r="F55" i="80"/>
  <c r="F39" i="80"/>
  <c r="F23" i="80"/>
  <c r="F7" i="80"/>
  <c r="F41" i="80"/>
  <c r="F13" i="80"/>
  <c r="F12" i="80"/>
  <c r="F159" i="80"/>
  <c r="F143" i="80"/>
  <c r="F127" i="80"/>
  <c r="F111" i="80"/>
  <c r="F95" i="80"/>
  <c r="F79" i="80"/>
  <c r="F63" i="80"/>
  <c r="F47" i="80"/>
  <c r="F163" i="80"/>
  <c r="F147" i="80"/>
  <c r="F131" i="80"/>
  <c r="F115" i="80"/>
  <c r="F99" i="80"/>
  <c r="F83" i="80"/>
  <c r="F67" i="80"/>
  <c r="F51" i="80"/>
  <c r="F35" i="80"/>
  <c r="F19" i="80"/>
  <c r="F146" i="80"/>
  <c r="F130" i="80"/>
  <c r="F114" i="80"/>
  <c r="F98" i="80"/>
  <c r="F162" i="80"/>
  <c r="F161" i="80"/>
  <c r="F145" i="80"/>
  <c r="F3" i="80"/>
  <c r="F82" i="80"/>
  <c r="F66" i="80"/>
  <c r="F50" i="80"/>
  <c r="F34" i="80"/>
  <c r="F18" i="80"/>
  <c r="F129" i="80"/>
  <c r="F113" i="80"/>
  <c r="F97" i="80"/>
  <c r="F81" i="80"/>
  <c r="F65" i="80"/>
  <c r="F49" i="80"/>
  <c r="F33" i="80"/>
  <c r="F31" i="80"/>
  <c r="F59" i="80"/>
  <c r="F2" i="80"/>
  <c r="F154" i="80"/>
  <c r="F138" i="80"/>
  <c r="F122" i="80"/>
  <c r="F106" i="80"/>
  <c r="F90" i="80"/>
  <c r="F74" i="80"/>
  <c r="F58" i="80"/>
  <c r="F42" i="80"/>
  <c r="F26" i="80"/>
  <c r="F10" i="80"/>
  <c r="F107" i="80"/>
  <c r="F153" i="80"/>
  <c r="F137" i="80"/>
  <c r="F57" i="80"/>
  <c r="F25" i="80"/>
  <c r="F9" i="80"/>
  <c r="F123" i="80"/>
  <c r="F89" i="80"/>
  <c r="F139" i="80"/>
  <c r="F27" i="80"/>
  <c r="F105" i="80"/>
  <c r="F91" i="80"/>
  <c r="F169" i="80"/>
  <c r="F166" i="80"/>
  <c r="F150" i="80"/>
  <c r="F134" i="80"/>
  <c r="F118" i="80"/>
  <c r="F102" i="80"/>
  <c r="F86" i="80"/>
  <c r="F70" i="80"/>
  <c r="F54" i="80"/>
  <c r="F38" i="80"/>
  <c r="F22" i="80"/>
  <c r="F6" i="80"/>
  <c r="F43" i="80"/>
  <c r="F121" i="80"/>
  <c r="F165" i="80"/>
  <c r="F149" i="80"/>
  <c r="F133" i="80"/>
  <c r="F117" i="80"/>
  <c r="F69" i="80"/>
  <c r="F53" i="80"/>
  <c r="F37" i="80"/>
  <c r="F21" i="80"/>
  <c r="F5" i="80"/>
  <c r="F155" i="80"/>
  <c r="F75" i="80"/>
  <c r="F73" i="80"/>
  <c r="F164" i="80"/>
  <c r="F148" i="80"/>
  <c r="F132" i="80"/>
  <c r="F116" i="80"/>
  <c r="F100" i="80"/>
  <c r="F84" i="80"/>
  <c r="F68" i="80"/>
  <c r="F52" i="80"/>
  <c r="F36" i="80"/>
  <c r="F20" i="80"/>
  <c r="F4" i="80"/>
  <c r="F160" i="80"/>
  <c r="F144" i="80"/>
  <c r="F128" i="80"/>
  <c r="F112" i="80"/>
  <c r="F15" i="80"/>
  <c r="F11" i="80"/>
  <c r="F85" i="80"/>
  <c r="F17" i="80"/>
  <c r="F101" i="80"/>
  <c r="F96" i="80"/>
  <c r="F80" i="80"/>
  <c r="F64" i="80"/>
  <c r="F48" i="80"/>
  <c r="F32" i="80"/>
  <c r="F16" i="80"/>
  <c r="N158" i="63"/>
  <c r="N142" i="63"/>
  <c r="N126" i="63"/>
  <c r="N110" i="63"/>
  <c r="N94" i="63"/>
  <c r="N78" i="63"/>
  <c r="N62" i="63"/>
  <c r="N46" i="63"/>
  <c r="N30" i="63"/>
  <c r="N14" i="63"/>
  <c r="N29" i="63"/>
  <c r="N157" i="63"/>
  <c r="AC38" i="63" s="1"/>
  <c r="N93" i="63"/>
  <c r="N156" i="63"/>
  <c r="N140" i="63"/>
  <c r="N124" i="63"/>
  <c r="N108" i="63"/>
  <c r="N92" i="63"/>
  <c r="N76" i="63"/>
  <c r="N60" i="63"/>
  <c r="N44" i="63"/>
  <c r="N28" i="63"/>
  <c r="N12" i="63"/>
  <c r="N13" i="63"/>
  <c r="N143" i="63"/>
  <c r="N109" i="63"/>
  <c r="N45" i="63"/>
  <c r="N79" i="63"/>
  <c r="N125" i="63"/>
  <c r="N77" i="63"/>
  <c r="N169" i="63"/>
  <c r="N153" i="63"/>
  <c r="N137" i="63"/>
  <c r="N121" i="63"/>
  <c r="N105" i="63"/>
  <c r="N89" i="63"/>
  <c r="N73" i="63"/>
  <c r="N57" i="63"/>
  <c r="N41" i="63"/>
  <c r="N25" i="63"/>
  <c r="N9" i="63"/>
  <c r="N141" i="63"/>
  <c r="N61" i="63"/>
  <c r="AA36" i="63"/>
  <c r="N163" i="63"/>
  <c r="N147" i="63"/>
  <c r="N131" i="63"/>
  <c r="N115" i="63"/>
  <c r="N99" i="63"/>
  <c r="N83" i="63"/>
  <c r="N67" i="63"/>
  <c r="N51" i="63"/>
  <c r="N35" i="63"/>
  <c r="N19" i="63"/>
  <c r="N167" i="63"/>
  <c r="N151" i="63"/>
  <c r="N135" i="63"/>
  <c r="N119" i="63"/>
  <c r="N103" i="63"/>
  <c r="N87" i="63"/>
  <c r="N71" i="63"/>
  <c r="N55" i="63"/>
  <c r="N39" i="63"/>
  <c r="N23" i="63"/>
  <c r="N7" i="63"/>
  <c r="N166" i="63"/>
  <c r="N150" i="63"/>
  <c r="N134" i="63"/>
  <c r="N118" i="63"/>
  <c r="N102" i="63"/>
  <c r="N86" i="63"/>
  <c r="N70" i="63"/>
  <c r="N54" i="63"/>
  <c r="N38" i="63"/>
  <c r="N22" i="63"/>
  <c r="N6" i="63"/>
  <c r="N130" i="63"/>
  <c r="AA37" i="63" s="1"/>
  <c r="N66" i="63"/>
  <c r="AC36" i="63" s="1"/>
  <c r="N154" i="63"/>
  <c r="AA38" i="63" s="1"/>
  <c r="N138" i="63"/>
  <c r="N122" i="63"/>
  <c r="N106" i="63"/>
  <c r="N90" i="63"/>
  <c r="N74" i="63"/>
  <c r="N58" i="63"/>
  <c r="N42" i="63"/>
  <c r="N26" i="63"/>
  <c r="N10" i="63"/>
  <c r="N15" i="63"/>
  <c r="N162" i="63"/>
  <c r="N98" i="63"/>
  <c r="N34" i="63"/>
  <c r="N161" i="63"/>
  <c r="N145" i="63"/>
  <c r="N129" i="63"/>
  <c r="N113" i="63"/>
  <c r="N97" i="63"/>
  <c r="N81" i="63"/>
  <c r="N65" i="63"/>
  <c r="N49" i="63"/>
  <c r="N33" i="63"/>
  <c r="N17" i="63"/>
  <c r="N160" i="63"/>
  <c r="N144" i="63"/>
  <c r="N128" i="63"/>
  <c r="N112" i="63"/>
  <c r="N96" i="63"/>
  <c r="N80" i="63"/>
  <c r="N64" i="63"/>
  <c r="N48" i="63"/>
  <c r="N32" i="63"/>
  <c r="N16" i="63"/>
  <c r="N159" i="63"/>
  <c r="N127" i="63"/>
  <c r="N111" i="63"/>
  <c r="N95" i="63"/>
  <c r="N63" i="63"/>
  <c r="N47" i="63"/>
  <c r="N31" i="63"/>
  <c r="N3" i="63"/>
  <c r="AA35" i="63" s="1"/>
  <c r="U28" i="63"/>
  <c r="U31" i="63"/>
  <c r="U30" i="63"/>
  <c r="U29" i="63"/>
  <c r="U35" i="63"/>
  <c r="U38" i="63"/>
  <c r="U37" i="63"/>
  <c r="U36" i="63"/>
  <c r="N2" i="63"/>
  <c r="AC28" i="63" s="1"/>
  <c r="U69" i="63"/>
  <c r="U72" i="63"/>
  <c r="U71" i="63"/>
  <c r="U70" i="63"/>
  <c r="S71" i="63"/>
  <c r="S70" i="63"/>
  <c r="V70" i="63"/>
  <c r="V71" i="63"/>
  <c r="R37" i="63"/>
  <c r="S38" i="63"/>
  <c r="S35" i="63"/>
  <c r="R38" i="63"/>
  <c r="V69" i="63"/>
  <c r="R35" i="63"/>
  <c r="R36" i="63"/>
  <c r="S36" i="63"/>
  <c r="S37" i="63"/>
  <c r="R29" i="63"/>
  <c r="T71" i="63"/>
  <c r="T70" i="63"/>
  <c r="R30" i="63"/>
  <c r="T69" i="63"/>
  <c r="Q69" i="63" s="1"/>
  <c r="T72" i="63"/>
  <c r="S28" i="63"/>
  <c r="S69" i="63"/>
  <c r="S72" i="63"/>
  <c r="V72" i="63"/>
  <c r="R28" i="63"/>
  <c r="R31" i="63"/>
  <c r="S31" i="63"/>
  <c r="S30" i="63"/>
  <c r="S29" i="63"/>
  <c r="AC37" i="63" l="1"/>
  <c r="AB37" i="63" s="1"/>
  <c r="Z29" i="63"/>
  <c r="AC35" i="63"/>
  <c r="AB35" i="63" s="1"/>
  <c r="Z30" i="63"/>
  <c r="Q35" i="63"/>
  <c r="Z38" i="63"/>
  <c r="Y38" i="63" s="1"/>
  <c r="T38" i="63"/>
  <c r="Z36" i="63"/>
  <c r="Y36" i="63" s="1"/>
  <c r="Z37" i="63"/>
  <c r="Y37" i="63" s="1"/>
  <c r="T35" i="63"/>
  <c r="AC30" i="63"/>
  <c r="Q71" i="63"/>
  <c r="R71" i="63"/>
  <c r="AA29" i="63"/>
  <c r="Y29" i="63" s="1"/>
  <c r="R69" i="63"/>
  <c r="AA28" i="63"/>
  <c r="AB28" i="63" s="1"/>
  <c r="Z31" i="63"/>
  <c r="Q28" i="63"/>
  <c r="AB36" i="63"/>
  <c r="AA30" i="63"/>
  <c r="R72" i="63"/>
  <c r="AC29" i="63"/>
  <c r="T29" i="63"/>
  <c r="AA31" i="63"/>
  <c r="T30" i="63"/>
  <c r="T36" i="63"/>
  <c r="T31" i="63"/>
  <c r="AC31" i="63"/>
  <c r="AB38" i="63"/>
  <c r="Z35" i="63"/>
  <c r="Y35" i="63" s="1"/>
  <c r="Z28" i="63"/>
  <c r="Y28" i="63" s="1"/>
  <c r="T28" i="63"/>
  <c r="T37" i="63"/>
  <c r="R70" i="63"/>
  <c r="Q70" i="63"/>
  <c r="Q38" i="63"/>
  <c r="Q31" i="63"/>
  <c r="Q37" i="63"/>
  <c r="Q72" i="63"/>
  <c r="Q30" i="63"/>
  <c r="Q36" i="63"/>
  <c r="Q29" i="63"/>
  <c r="AB31" i="63" l="1"/>
  <c r="AB30" i="63"/>
  <c r="Y31" i="63"/>
  <c r="AB29" i="63"/>
  <c r="Y30" i="63"/>
  <c r="I32" i="61" l="1"/>
  <c r="I36" i="61"/>
  <c r="I80" i="61"/>
  <c r="I46" i="61"/>
  <c r="I75" i="61"/>
  <c r="I123" i="61"/>
  <c r="I153" i="61"/>
  <c r="I158" i="61"/>
  <c r="I98" i="61"/>
  <c r="I31" i="61"/>
  <c r="I84" i="61"/>
  <c r="I130" i="61"/>
  <c r="I86" i="61"/>
  <c r="I121" i="61"/>
  <c r="I92" i="61"/>
  <c r="I30" i="61"/>
  <c r="I112" i="61"/>
  <c r="I59" i="61"/>
  <c r="I168" i="61"/>
  <c r="I68" i="61"/>
  <c r="I23" i="61"/>
  <c r="I103" i="61"/>
  <c r="I147" i="61"/>
  <c r="I155" i="61"/>
  <c r="I78" i="61"/>
  <c r="I34" i="61"/>
  <c r="I151" i="61"/>
  <c r="I135" i="61"/>
  <c r="I162" i="61"/>
  <c r="I8" i="61"/>
  <c r="I117" i="61"/>
  <c r="I22" i="61"/>
  <c r="I137" i="61"/>
  <c r="I45" i="61"/>
  <c r="I74" i="61"/>
  <c r="I107" i="61"/>
  <c r="I79" i="61"/>
  <c r="I26" i="61"/>
  <c r="I126" i="61"/>
  <c r="I128" i="61"/>
  <c r="I138" i="61"/>
  <c r="I136" i="61"/>
  <c r="I140" i="61"/>
  <c r="I71" i="61"/>
  <c r="I96" i="61"/>
  <c r="I91" i="61"/>
  <c r="I35" i="61"/>
  <c r="I119" i="61"/>
  <c r="I27" i="61"/>
  <c r="I124" i="61"/>
  <c r="I169" i="61"/>
  <c r="I100" i="61"/>
  <c r="I29" i="61"/>
  <c r="I3" i="61"/>
  <c r="I58" i="61"/>
  <c r="I159" i="61"/>
  <c r="I160" i="61"/>
  <c r="I39" i="61"/>
  <c r="I52" i="61"/>
  <c r="I47" i="61"/>
  <c r="I9" i="61"/>
  <c r="I64" i="61"/>
  <c r="I129" i="61"/>
  <c r="I89" i="61"/>
  <c r="I99" i="61"/>
  <c r="I53" i="61"/>
  <c r="I94" i="61"/>
  <c r="I109" i="61"/>
  <c r="I28" i="61"/>
  <c r="I5" i="61"/>
  <c r="I87" i="61"/>
  <c r="I114" i="61"/>
  <c r="I21" i="61"/>
  <c r="I14" i="61"/>
  <c r="I154" i="61"/>
  <c r="I141" i="61"/>
  <c r="I13" i="61"/>
  <c r="I25" i="61"/>
  <c r="I90" i="61"/>
  <c r="I139" i="61"/>
  <c r="I48" i="61"/>
  <c r="I66" i="61"/>
  <c r="I125" i="61"/>
  <c r="I43" i="61"/>
  <c r="I116" i="61"/>
  <c r="I88" i="61"/>
  <c r="I72" i="61"/>
  <c r="I146" i="61"/>
  <c r="I150" i="61"/>
  <c r="I163" i="61"/>
  <c r="I61" i="61"/>
  <c r="I104" i="61"/>
  <c r="I73" i="61"/>
  <c r="I55" i="61"/>
  <c r="I167" i="61"/>
  <c r="I133" i="61"/>
  <c r="I49" i="61"/>
  <c r="I33" i="61"/>
  <c r="I81" i="61"/>
  <c r="I12" i="61"/>
  <c r="I10" i="61"/>
  <c r="I54" i="61"/>
  <c r="I108" i="61"/>
  <c r="I143" i="61"/>
  <c r="I44" i="61"/>
  <c r="I166" i="61"/>
  <c r="I118" i="61"/>
  <c r="I18" i="61"/>
  <c r="I69" i="61"/>
  <c r="I149" i="61"/>
  <c r="I161" i="61"/>
  <c r="I77" i="61"/>
  <c r="I16" i="61"/>
  <c r="I50" i="61"/>
  <c r="I145" i="61"/>
  <c r="I17" i="61"/>
  <c r="I57" i="61"/>
  <c r="I62" i="61"/>
  <c r="I82" i="61"/>
  <c r="I85" i="61"/>
  <c r="I51" i="61"/>
  <c r="I97" i="61"/>
  <c r="I20" i="61"/>
  <c r="I164" i="61"/>
  <c r="I11" i="61"/>
  <c r="I144" i="61"/>
  <c r="I148" i="61"/>
  <c r="I134" i="61"/>
  <c r="I24" i="61"/>
  <c r="I120" i="61"/>
  <c r="I42" i="61"/>
  <c r="I38" i="61"/>
  <c r="I93" i="61"/>
  <c r="I105" i="61"/>
  <c r="I132" i="61"/>
  <c r="I4" i="61"/>
  <c r="I2" i="61"/>
  <c r="I56" i="61"/>
  <c r="I156" i="61"/>
  <c r="I37" i="61"/>
  <c r="I41" i="61"/>
  <c r="I6" i="61"/>
  <c r="I7" i="61"/>
  <c r="I113" i="61"/>
  <c r="I127" i="61"/>
  <c r="I95" i="61"/>
  <c r="I67" i="61"/>
  <c r="I102" i="61"/>
  <c r="I65" i="61"/>
  <c r="I63" i="61"/>
  <c r="I19" i="61"/>
  <c r="I70" i="61"/>
  <c r="I157" i="61"/>
  <c r="I111" i="61"/>
  <c r="I115" i="61"/>
  <c r="I60" i="61"/>
  <c r="I142" i="61"/>
  <c r="I110" i="61"/>
  <c r="I76" i="61"/>
  <c r="I152" i="61"/>
  <c r="I165" i="61"/>
  <c r="I101" i="61"/>
  <c r="I131" i="61"/>
  <c r="I122" i="61"/>
  <c r="I40" i="61"/>
  <c r="I83" i="61"/>
  <c r="I106" i="61"/>
  <c r="I15" i="61"/>
  <c r="C32" i="61"/>
  <c r="C36" i="61"/>
  <c r="C80" i="61"/>
  <c r="C46" i="61"/>
  <c r="C75" i="61"/>
  <c r="C123" i="61"/>
  <c r="C153" i="61"/>
  <c r="C158" i="61"/>
  <c r="C98" i="61"/>
  <c r="C31" i="61"/>
  <c r="C84" i="61"/>
  <c r="C130" i="61"/>
  <c r="C86" i="61"/>
  <c r="C121" i="61"/>
  <c r="C92" i="61"/>
  <c r="C30" i="61"/>
  <c r="C112" i="61"/>
  <c r="C59" i="61"/>
  <c r="C168" i="61"/>
  <c r="C68" i="61"/>
  <c r="C23" i="61"/>
  <c r="C103" i="61"/>
  <c r="C147" i="61"/>
  <c r="C155" i="61"/>
  <c r="C78" i="61"/>
  <c r="C34" i="61"/>
  <c r="C151" i="61"/>
  <c r="C135" i="61"/>
  <c r="C162" i="61"/>
  <c r="C8" i="61"/>
  <c r="C117" i="61"/>
  <c r="C22" i="61"/>
  <c r="C137" i="61"/>
  <c r="C45" i="61"/>
  <c r="C74" i="61"/>
  <c r="C107" i="61"/>
  <c r="C79" i="61"/>
  <c r="C26" i="61"/>
  <c r="C126" i="61"/>
  <c r="C128" i="61"/>
  <c r="C138" i="61"/>
  <c r="C136" i="61"/>
  <c r="C140" i="61"/>
  <c r="C71" i="61"/>
  <c r="C96" i="61"/>
  <c r="C91" i="61"/>
  <c r="C35" i="61"/>
  <c r="C119" i="61"/>
  <c r="C27" i="61"/>
  <c r="C124" i="61"/>
  <c r="C169" i="61"/>
  <c r="C100" i="61"/>
  <c r="C29" i="61"/>
  <c r="C3" i="61"/>
  <c r="C58" i="61"/>
  <c r="C159" i="61"/>
  <c r="C160" i="61"/>
  <c r="C39" i="61"/>
  <c r="C52" i="61"/>
  <c r="C47" i="61"/>
  <c r="C9" i="61"/>
  <c r="C64" i="61"/>
  <c r="C129" i="61"/>
  <c r="C89" i="61"/>
  <c r="C99" i="61"/>
  <c r="C53" i="61"/>
  <c r="C94" i="61"/>
  <c r="C109" i="61"/>
  <c r="C28" i="61"/>
  <c r="C5" i="61"/>
  <c r="C87" i="61"/>
  <c r="C114" i="61"/>
  <c r="C21" i="61"/>
  <c r="C14" i="61"/>
  <c r="C154" i="61"/>
  <c r="C141" i="61"/>
  <c r="C13" i="61"/>
  <c r="C25" i="61"/>
  <c r="C90" i="61"/>
  <c r="C139" i="61"/>
  <c r="C48" i="61"/>
  <c r="C66" i="61"/>
  <c r="C125" i="61"/>
  <c r="C43" i="61"/>
  <c r="C116" i="61"/>
  <c r="C88" i="61"/>
  <c r="C72" i="61"/>
  <c r="C146" i="61"/>
  <c r="C150" i="61"/>
  <c r="C163" i="61"/>
  <c r="C61" i="61"/>
  <c r="C104" i="61"/>
  <c r="C73" i="61"/>
  <c r="C55" i="61"/>
  <c r="C167" i="61"/>
  <c r="C133" i="61"/>
  <c r="C49" i="61"/>
  <c r="C33" i="61"/>
  <c r="C81" i="61"/>
  <c r="C12" i="61"/>
  <c r="C10" i="61"/>
  <c r="C54" i="61"/>
  <c r="C108" i="61"/>
  <c r="C143" i="61"/>
  <c r="C44" i="61"/>
  <c r="C166" i="61"/>
  <c r="C118" i="61"/>
  <c r="C18" i="61"/>
  <c r="C69" i="61"/>
  <c r="C149" i="61"/>
  <c r="C161" i="61"/>
  <c r="C77" i="61"/>
  <c r="C16" i="61"/>
  <c r="C50" i="61"/>
  <c r="C145" i="61"/>
  <c r="C17" i="61"/>
  <c r="C57" i="61"/>
  <c r="C62" i="61"/>
  <c r="C82" i="61"/>
  <c r="C85" i="61"/>
  <c r="C51" i="61"/>
  <c r="C97" i="61"/>
  <c r="C20" i="61"/>
  <c r="C164" i="61"/>
  <c r="C11" i="61"/>
  <c r="C144" i="61"/>
  <c r="C148" i="61"/>
  <c r="C134" i="61"/>
  <c r="C24" i="61"/>
  <c r="C120" i="61"/>
  <c r="C42" i="61"/>
  <c r="C38" i="61"/>
  <c r="C93" i="61"/>
  <c r="C105" i="61"/>
  <c r="C132" i="61"/>
  <c r="C4" i="61"/>
  <c r="C2" i="61"/>
  <c r="C56" i="61"/>
  <c r="C156" i="61"/>
  <c r="C37" i="61"/>
  <c r="C41" i="61"/>
  <c r="C6" i="61"/>
  <c r="C7" i="61"/>
  <c r="C113" i="61"/>
  <c r="C127" i="61"/>
  <c r="C95" i="61"/>
  <c r="C67" i="61"/>
  <c r="C102" i="61"/>
  <c r="C65" i="61"/>
  <c r="C63" i="61"/>
  <c r="C19" i="61"/>
  <c r="C70" i="61"/>
  <c r="C157" i="61"/>
  <c r="C111" i="61"/>
  <c r="C115" i="61"/>
  <c r="C60" i="61"/>
  <c r="C142" i="61"/>
  <c r="C110" i="61"/>
  <c r="C76" i="61"/>
  <c r="C152" i="61"/>
  <c r="C165" i="61"/>
  <c r="C101" i="61"/>
  <c r="C131" i="61"/>
  <c r="C122" i="61"/>
  <c r="C40" i="61"/>
  <c r="C83" i="61"/>
  <c r="C106" i="61"/>
  <c r="C15" i="61"/>
  <c r="D3" i="40" l="1"/>
  <c r="D4" i="40"/>
  <c r="D5" i="40"/>
  <c r="D6" i="40"/>
  <c r="D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24" i="40"/>
  <c r="D25" i="40"/>
  <c r="D26" i="40"/>
  <c r="D27" i="40"/>
  <c r="D28" i="40"/>
  <c r="D29" i="40"/>
  <c r="D30" i="40"/>
  <c r="D31" i="40"/>
  <c r="D32" i="40"/>
  <c r="D33" i="40"/>
  <c r="D34" i="40"/>
  <c r="D35" i="40"/>
  <c r="D36" i="40"/>
  <c r="D37" i="40"/>
  <c r="D38" i="40"/>
  <c r="D39" i="40"/>
  <c r="D40" i="40"/>
  <c r="D41" i="40"/>
  <c r="D42" i="40"/>
  <c r="D43" i="40"/>
  <c r="D44" i="40"/>
  <c r="D45" i="40"/>
  <c r="D46" i="40"/>
  <c r="D47" i="40"/>
  <c r="D48" i="40"/>
  <c r="D49" i="40"/>
  <c r="D50" i="40"/>
  <c r="D51" i="40"/>
  <c r="D52" i="40"/>
  <c r="D53" i="40"/>
  <c r="D54" i="40"/>
  <c r="D55" i="40"/>
  <c r="D56" i="40"/>
  <c r="D57" i="40"/>
  <c r="D58" i="40"/>
  <c r="D59" i="40"/>
  <c r="D60" i="40"/>
  <c r="D61" i="40"/>
  <c r="D62" i="40"/>
  <c r="D63" i="40"/>
  <c r="D64" i="40"/>
  <c r="D65" i="40"/>
  <c r="D66" i="40"/>
  <c r="D67" i="40"/>
  <c r="D68" i="40"/>
  <c r="D69" i="40"/>
  <c r="D70" i="40"/>
  <c r="D71" i="40"/>
  <c r="D72" i="40"/>
  <c r="D73" i="40"/>
  <c r="D74" i="40"/>
  <c r="D75" i="40"/>
  <c r="D76" i="40"/>
  <c r="D77" i="40"/>
  <c r="D78" i="40"/>
  <c r="D79" i="40"/>
  <c r="D80" i="40"/>
  <c r="D81" i="40"/>
  <c r="D82" i="40"/>
  <c r="D83" i="40"/>
  <c r="D84" i="40"/>
  <c r="D85" i="40"/>
  <c r="D86" i="40"/>
  <c r="D87" i="40"/>
  <c r="D88" i="40"/>
  <c r="D89" i="40"/>
  <c r="D90" i="40"/>
  <c r="D91" i="40"/>
  <c r="D92" i="40"/>
  <c r="D93" i="40"/>
  <c r="D94" i="40"/>
  <c r="D95" i="40"/>
  <c r="D96" i="40"/>
  <c r="D97" i="40"/>
  <c r="D98" i="40"/>
  <c r="D99" i="40"/>
  <c r="D100" i="40"/>
  <c r="D101" i="40"/>
  <c r="D102" i="40"/>
  <c r="D103" i="40"/>
  <c r="D104" i="40"/>
  <c r="D105" i="40"/>
  <c r="D106" i="40"/>
  <c r="D107" i="40"/>
  <c r="D108" i="40"/>
  <c r="D109" i="40"/>
  <c r="D110" i="40"/>
  <c r="D111" i="40"/>
  <c r="D112" i="40"/>
  <c r="D113" i="40"/>
  <c r="D114" i="40"/>
  <c r="D115" i="40"/>
  <c r="D116" i="40"/>
  <c r="D117" i="40"/>
  <c r="D118" i="40"/>
  <c r="D119" i="40"/>
  <c r="D120" i="40"/>
  <c r="D121" i="40"/>
  <c r="D122" i="40"/>
  <c r="D123" i="40"/>
  <c r="D124" i="40"/>
  <c r="D125" i="40"/>
  <c r="D126" i="40"/>
  <c r="D127" i="40"/>
  <c r="D128" i="40"/>
  <c r="D129" i="40"/>
  <c r="D130" i="40"/>
  <c r="D131" i="40"/>
  <c r="D132" i="40"/>
  <c r="D133" i="40"/>
  <c r="D134" i="40"/>
  <c r="D135" i="40"/>
  <c r="D136" i="40"/>
  <c r="D137" i="40"/>
  <c r="D138" i="40"/>
  <c r="D139" i="40"/>
  <c r="D140" i="40"/>
  <c r="D141" i="40"/>
  <c r="D142" i="40"/>
  <c r="D143" i="40"/>
  <c r="D144" i="40"/>
  <c r="D145" i="40"/>
  <c r="D146" i="40"/>
  <c r="D147" i="40"/>
  <c r="D148" i="40"/>
  <c r="D149" i="40"/>
  <c r="D150" i="40"/>
  <c r="D151" i="40"/>
  <c r="D152" i="40"/>
  <c r="D153" i="40"/>
  <c r="D154" i="40"/>
  <c r="D155" i="40"/>
  <c r="D156" i="40"/>
  <c r="D157" i="40"/>
  <c r="D158" i="40"/>
  <c r="D159" i="40"/>
  <c r="D160" i="40"/>
  <c r="D161" i="40"/>
  <c r="D162" i="40"/>
  <c r="D163" i="40"/>
  <c r="D164" i="40"/>
  <c r="D165" i="40"/>
  <c r="D166" i="40"/>
  <c r="D167" i="40"/>
  <c r="D168" i="40"/>
  <c r="D169" i="40"/>
  <c r="D2" i="40"/>
  <c r="G3" i="44" l="1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G41" i="44"/>
  <c r="G42" i="44"/>
  <c r="G43" i="44"/>
  <c r="G44" i="44"/>
  <c r="G45" i="44"/>
  <c r="G46" i="44"/>
  <c r="G47" i="44"/>
  <c r="G48" i="44"/>
  <c r="G49" i="44"/>
  <c r="G50" i="44"/>
  <c r="G51" i="44"/>
  <c r="G52" i="44"/>
  <c r="G53" i="44"/>
  <c r="G54" i="44"/>
  <c r="G55" i="44"/>
  <c r="G56" i="44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G74" i="44"/>
  <c r="G75" i="44"/>
  <c r="G76" i="44"/>
  <c r="G77" i="44"/>
  <c r="G78" i="44"/>
  <c r="G79" i="44"/>
  <c r="G80" i="44"/>
  <c r="G81" i="44"/>
  <c r="G82" i="44"/>
  <c r="G83" i="44"/>
  <c r="G84" i="44"/>
  <c r="G85" i="44"/>
  <c r="G86" i="44"/>
  <c r="G87" i="44"/>
  <c r="G88" i="44"/>
  <c r="G89" i="44"/>
  <c r="G90" i="44"/>
  <c r="G91" i="44"/>
  <c r="G92" i="44"/>
  <c r="G93" i="44"/>
  <c r="G94" i="44"/>
  <c r="G95" i="44"/>
  <c r="G96" i="44"/>
  <c r="G97" i="44"/>
  <c r="G98" i="44"/>
  <c r="G99" i="44"/>
  <c r="G100" i="44"/>
  <c r="G101" i="44"/>
  <c r="G102" i="44"/>
  <c r="G103" i="44"/>
  <c r="G104" i="44"/>
  <c r="G105" i="44"/>
  <c r="G106" i="44"/>
  <c r="G107" i="44"/>
  <c r="G108" i="44"/>
  <c r="G109" i="44"/>
  <c r="G110" i="44"/>
  <c r="G111" i="44"/>
  <c r="G112" i="44"/>
  <c r="G113" i="44"/>
  <c r="G114" i="44"/>
  <c r="G115" i="44"/>
  <c r="G116" i="44"/>
  <c r="G117" i="44"/>
  <c r="G118" i="44"/>
  <c r="G119" i="44"/>
  <c r="G120" i="44"/>
  <c r="G121" i="44"/>
  <c r="G122" i="44"/>
  <c r="G123" i="44"/>
  <c r="G124" i="44"/>
  <c r="G125" i="44"/>
  <c r="G126" i="44"/>
  <c r="G127" i="44"/>
  <c r="G128" i="44"/>
  <c r="G129" i="44"/>
  <c r="G130" i="44"/>
  <c r="G131" i="44"/>
  <c r="G132" i="44"/>
  <c r="G133" i="44"/>
  <c r="G134" i="44"/>
  <c r="G135" i="44"/>
  <c r="G136" i="44"/>
  <c r="G137" i="44"/>
  <c r="G138" i="44"/>
  <c r="G139" i="44"/>
  <c r="G140" i="44"/>
  <c r="G141" i="44"/>
  <c r="G142" i="44"/>
  <c r="G143" i="44"/>
  <c r="G144" i="44"/>
  <c r="G145" i="44"/>
  <c r="G146" i="44"/>
  <c r="G147" i="44"/>
  <c r="G148" i="44"/>
  <c r="G149" i="44"/>
  <c r="G150" i="44"/>
  <c r="G151" i="44"/>
  <c r="G152" i="44"/>
  <c r="G153" i="44"/>
  <c r="G154" i="44"/>
  <c r="G155" i="44"/>
  <c r="G156" i="44"/>
  <c r="G157" i="44"/>
  <c r="G158" i="44"/>
  <c r="G159" i="44"/>
  <c r="G160" i="44"/>
  <c r="G161" i="44"/>
  <c r="G162" i="44"/>
  <c r="G163" i="44"/>
  <c r="G164" i="44"/>
  <c r="G165" i="44"/>
  <c r="G166" i="44"/>
  <c r="G167" i="44"/>
  <c r="G168" i="44"/>
  <c r="G169" i="44"/>
  <c r="G2" i="44"/>
  <c r="G3" i="42"/>
  <c r="G4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G55" i="42"/>
  <c r="G56" i="42"/>
  <c r="G57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2" i="42"/>
  <c r="G73" i="42"/>
  <c r="G74" i="42"/>
  <c r="G75" i="42"/>
  <c r="G76" i="42"/>
  <c r="G77" i="42"/>
  <c r="G78" i="42"/>
  <c r="G79" i="42"/>
  <c r="G80" i="42"/>
  <c r="G81" i="42"/>
  <c r="G82" i="42"/>
  <c r="G83" i="42"/>
  <c r="G84" i="42"/>
  <c r="G85" i="42"/>
  <c r="G86" i="42"/>
  <c r="G87" i="42"/>
  <c r="G88" i="42"/>
  <c r="G89" i="42"/>
  <c r="G90" i="42"/>
  <c r="G91" i="42"/>
  <c r="G92" i="42"/>
  <c r="G93" i="42"/>
  <c r="G94" i="42"/>
  <c r="G95" i="42"/>
  <c r="G96" i="42"/>
  <c r="G97" i="42"/>
  <c r="G98" i="42"/>
  <c r="G99" i="42"/>
  <c r="G100" i="42"/>
  <c r="G101" i="42"/>
  <c r="G102" i="42"/>
  <c r="G103" i="42"/>
  <c r="G104" i="42"/>
  <c r="G105" i="42"/>
  <c r="G106" i="42"/>
  <c r="G107" i="42"/>
  <c r="G108" i="42"/>
  <c r="G109" i="42"/>
  <c r="G110" i="42"/>
  <c r="G111" i="42"/>
  <c r="G112" i="42"/>
  <c r="G113" i="42"/>
  <c r="G114" i="42"/>
  <c r="G115" i="42"/>
  <c r="G116" i="42"/>
  <c r="G117" i="42"/>
  <c r="G118" i="42"/>
  <c r="G119" i="42"/>
  <c r="G120" i="42"/>
  <c r="G121" i="42"/>
  <c r="G122" i="42"/>
  <c r="G123" i="42"/>
  <c r="G124" i="42"/>
  <c r="G125" i="42"/>
  <c r="G126" i="42"/>
  <c r="G127" i="42"/>
  <c r="G128" i="42"/>
  <c r="G129" i="42"/>
  <c r="G130" i="42"/>
  <c r="G131" i="42"/>
  <c r="G132" i="42"/>
  <c r="G133" i="42"/>
  <c r="G134" i="42"/>
  <c r="G135" i="42"/>
  <c r="G136" i="42"/>
  <c r="G137" i="42"/>
  <c r="G138" i="42"/>
  <c r="G139" i="42"/>
  <c r="G140" i="42"/>
  <c r="G141" i="42"/>
  <c r="G142" i="42"/>
  <c r="G143" i="42"/>
  <c r="G144" i="42"/>
  <c r="G145" i="42"/>
  <c r="G146" i="42"/>
  <c r="G147" i="42"/>
  <c r="G148" i="42"/>
  <c r="G149" i="42"/>
  <c r="G150" i="42"/>
  <c r="G151" i="42"/>
  <c r="G152" i="42"/>
  <c r="G153" i="42"/>
  <c r="G154" i="42"/>
  <c r="G155" i="42"/>
  <c r="G156" i="42"/>
  <c r="G157" i="42"/>
  <c r="G158" i="42"/>
  <c r="G159" i="42"/>
  <c r="G160" i="42"/>
  <c r="G161" i="42"/>
  <c r="G162" i="42"/>
  <c r="G163" i="42"/>
  <c r="G164" i="42"/>
  <c r="G165" i="42"/>
  <c r="G166" i="42"/>
  <c r="G167" i="42"/>
  <c r="G168" i="42"/>
  <c r="G169" i="42"/>
  <c r="G2" i="42"/>
  <c r="G3" i="40" l="1"/>
  <c r="G4" i="40"/>
  <c r="G5" i="40"/>
  <c r="G6" i="40"/>
  <c r="G7" i="40"/>
  <c r="G8" i="40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42" i="40"/>
  <c r="G43" i="40"/>
  <c r="G44" i="40"/>
  <c r="G45" i="40"/>
  <c r="G46" i="40"/>
  <c r="G47" i="40"/>
  <c r="G48" i="40"/>
  <c r="G49" i="40"/>
  <c r="G50" i="40"/>
  <c r="G51" i="40"/>
  <c r="G52" i="40"/>
  <c r="G53" i="40"/>
  <c r="G54" i="40"/>
  <c r="G55" i="40"/>
  <c r="G56" i="40"/>
  <c r="G57" i="40"/>
  <c r="G58" i="40"/>
  <c r="G59" i="40"/>
  <c r="G60" i="40"/>
  <c r="G61" i="40"/>
  <c r="G62" i="40"/>
  <c r="G63" i="40"/>
  <c r="G64" i="40"/>
  <c r="G65" i="40"/>
  <c r="G66" i="40"/>
  <c r="G67" i="40"/>
  <c r="G68" i="40"/>
  <c r="G69" i="40"/>
  <c r="G70" i="40"/>
  <c r="G71" i="40"/>
  <c r="G72" i="40"/>
  <c r="G73" i="40"/>
  <c r="G74" i="40"/>
  <c r="G75" i="40"/>
  <c r="G76" i="40"/>
  <c r="G77" i="40"/>
  <c r="G78" i="40"/>
  <c r="G79" i="40"/>
  <c r="G80" i="40"/>
  <c r="G81" i="40"/>
  <c r="G82" i="40"/>
  <c r="G83" i="40"/>
  <c r="G84" i="40"/>
  <c r="G85" i="40"/>
  <c r="G86" i="40"/>
  <c r="G87" i="40"/>
  <c r="G88" i="40"/>
  <c r="G89" i="40"/>
  <c r="G90" i="40"/>
  <c r="G91" i="40"/>
  <c r="G92" i="40"/>
  <c r="G93" i="40"/>
  <c r="G94" i="40"/>
  <c r="G95" i="40"/>
  <c r="G96" i="40"/>
  <c r="G97" i="40"/>
  <c r="G98" i="40"/>
  <c r="G99" i="40"/>
  <c r="G100" i="40"/>
  <c r="G101" i="40"/>
  <c r="G102" i="40"/>
  <c r="G103" i="40"/>
  <c r="G104" i="40"/>
  <c r="G105" i="40"/>
  <c r="G106" i="40"/>
  <c r="G107" i="40"/>
  <c r="G108" i="40"/>
  <c r="G109" i="40"/>
  <c r="G110" i="40"/>
  <c r="G111" i="40"/>
  <c r="G112" i="40"/>
  <c r="G113" i="40"/>
  <c r="G114" i="40"/>
  <c r="G115" i="40"/>
  <c r="G116" i="40"/>
  <c r="G117" i="40"/>
  <c r="G118" i="40"/>
  <c r="G119" i="40"/>
  <c r="G120" i="40"/>
  <c r="G121" i="40"/>
  <c r="G122" i="40"/>
  <c r="G123" i="40"/>
  <c r="G124" i="40"/>
  <c r="G125" i="40"/>
  <c r="G126" i="40"/>
  <c r="G127" i="40"/>
  <c r="G128" i="40"/>
  <c r="G129" i="40"/>
  <c r="G130" i="40"/>
  <c r="G131" i="40"/>
  <c r="G132" i="40"/>
  <c r="G133" i="40"/>
  <c r="G134" i="40"/>
  <c r="G135" i="40"/>
  <c r="G136" i="40"/>
  <c r="G137" i="40"/>
  <c r="G138" i="40"/>
  <c r="G139" i="40"/>
  <c r="G140" i="40"/>
  <c r="G141" i="40"/>
  <c r="G142" i="40"/>
  <c r="G143" i="40"/>
  <c r="G144" i="40"/>
  <c r="G145" i="40"/>
  <c r="G146" i="40"/>
  <c r="G147" i="40"/>
  <c r="G148" i="40"/>
  <c r="G149" i="40"/>
  <c r="G150" i="40"/>
  <c r="G151" i="40"/>
  <c r="G152" i="40"/>
  <c r="G153" i="40"/>
  <c r="G154" i="40"/>
  <c r="G155" i="40"/>
  <c r="G156" i="40"/>
  <c r="G157" i="40"/>
  <c r="G158" i="40"/>
  <c r="G159" i="40"/>
  <c r="G160" i="40"/>
  <c r="G161" i="40"/>
  <c r="G162" i="40"/>
  <c r="G163" i="40"/>
  <c r="G164" i="40"/>
  <c r="G165" i="40"/>
  <c r="G166" i="40"/>
  <c r="G167" i="40"/>
  <c r="G168" i="40"/>
  <c r="G169" i="40"/>
  <c r="G2" i="40"/>
  <c r="K3" i="2" l="1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K78" i="2"/>
  <c r="L78" i="2" s="1"/>
  <c r="K79" i="2"/>
  <c r="L79" i="2" s="1"/>
  <c r="K80" i="2"/>
  <c r="L80" i="2" s="1"/>
  <c r="K81" i="2"/>
  <c r="L81" i="2" s="1"/>
  <c r="K82" i="2"/>
  <c r="L82" i="2" s="1"/>
  <c r="K83" i="2"/>
  <c r="L83" i="2" s="1"/>
  <c r="K84" i="2"/>
  <c r="L84" i="2" s="1"/>
  <c r="K85" i="2"/>
  <c r="L85" i="2" s="1"/>
  <c r="K86" i="2"/>
  <c r="L86" i="2" s="1"/>
  <c r="K87" i="2"/>
  <c r="L87" i="2" s="1"/>
  <c r="K88" i="2"/>
  <c r="L88" i="2" s="1"/>
  <c r="K89" i="2"/>
  <c r="L89" i="2" s="1"/>
  <c r="K90" i="2"/>
  <c r="L90" i="2" s="1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7" i="2"/>
  <c r="L97" i="2" s="1"/>
  <c r="K98" i="2"/>
  <c r="L98" i="2" s="1"/>
  <c r="K99" i="2"/>
  <c r="L99" i="2" s="1"/>
  <c r="K100" i="2"/>
  <c r="L100" i="2" s="1"/>
  <c r="K101" i="2"/>
  <c r="L101" i="2" s="1"/>
  <c r="K102" i="2"/>
  <c r="L102" i="2" s="1"/>
  <c r="K103" i="2"/>
  <c r="L103" i="2" s="1"/>
  <c r="K104" i="2"/>
  <c r="L104" i="2" s="1"/>
  <c r="K105" i="2"/>
  <c r="L105" i="2" s="1"/>
  <c r="K106" i="2"/>
  <c r="L106" i="2" s="1"/>
  <c r="K107" i="2"/>
  <c r="L107" i="2" s="1"/>
  <c r="K108" i="2"/>
  <c r="L108" i="2" s="1"/>
  <c r="K109" i="2"/>
  <c r="L109" i="2" s="1"/>
  <c r="K110" i="2"/>
  <c r="L110" i="2" s="1"/>
  <c r="K111" i="2"/>
  <c r="L111" i="2" s="1"/>
  <c r="K112" i="2"/>
  <c r="L112" i="2" s="1"/>
  <c r="K113" i="2"/>
  <c r="L113" i="2" s="1"/>
  <c r="K114" i="2"/>
  <c r="L114" i="2" s="1"/>
  <c r="K115" i="2"/>
  <c r="L115" i="2" s="1"/>
  <c r="K116" i="2"/>
  <c r="L116" i="2" s="1"/>
  <c r="K117" i="2"/>
  <c r="L117" i="2" s="1"/>
  <c r="K118" i="2"/>
  <c r="L118" i="2" s="1"/>
  <c r="K119" i="2"/>
  <c r="L119" i="2" s="1"/>
  <c r="K120" i="2"/>
  <c r="L120" i="2" s="1"/>
  <c r="K121" i="2"/>
  <c r="L121" i="2" s="1"/>
  <c r="K122" i="2"/>
  <c r="L122" i="2" s="1"/>
  <c r="K123" i="2"/>
  <c r="L123" i="2" s="1"/>
  <c r="K124" i="2"/>
  <c r="L124" i="2" s="1"/>
  <c r="K125" i="2"/>
  <c r="L125" i="2" s="1"/>
  <c r="K126" i="2"/>
  <c r="L126" i="2" s="1"/>
  <c r="K127" i="2"/>
  <c r="L127" i="2" s="1"/>
  <c r="K128" i="2"/>
  <c r="L128" i="2" s="1"/>
  <c r="K129" i="2"/>
  <c r="L129" i="2" s="1"/>
  <c r="K130" i="2"/>
  <c r="L130" i="2" s="1"/>
  <c r="K131" i="2"/>
  <c r="L131" i="2" s="1"/>
  <c r="K132" i="2"/>
  <c r="L132" i="2" s="1"/>
  <c r="K133" i="2"/>
  <c r="L133" i="2" s="1"/>
  <c r="K134" i="2"/>
  <c r="L134" i="2" s="1"/>
  <c r="K135" i="2"/>
  <c r="L135" i="2" s="1"/>
  <c r="K136" i="2"/>
  <c r="L136" i="2" s="1"/>
  <c r="K137" i="2"/>
  <c r="L137" i="2" s="1"/>
  <c r="K138" i="2"/>
  <c r="L138" i="2" s="1"/>
  <c r="K139" i="2"/>
  <c r="L139" i="2" s="1"/>
  <c r="K140" i="2"/>
  <c r="L140" i="2" s="1"/>
  <c r="K141" i="2"/>
  <c r="L141" i="2" s="1"/>
  <c r="K142" i="2"/>
  <c r="L142" i="2" s="1"/>
  <c r="K143" i="2"/>
  <c r="L143" i="2" s="1"/>
  <c r="K144" i="2"/>
  <c r="L144" i="2" s="1"/>
  <c r="K145" i="2"/>
  <c r="L145" i="2" s="1"/>
  <c r="K146" i="2"/>
  <c r="L146" i="2" s="1"/>
  <c r="K147" i="2"/>
  <c r="L147" i="2" s="1"/>
  <c r="K148" i="2"/>
  <c r="L148" i="2" s="1"/>
  <c r="K149" i="2"/>
  <c r="L149" i="2" s="1"/>
  <c r="K150" i="2"/>
  <c r="L150" i="2" s="1"/>
  <c r="K151" i="2"/>
  <c r="L151" i="2" s="1"/>
  <c r="K152" i="2"/>
  <c r="L152" i="2" s="1"/>
  <c r="K153" i="2"/>
  <c r="L153" i="2" s="1"/>
  <c r="K154" i="2"/>
  <c r="L154" i="2" s="1"/>
  <c r="K155" i="2"/>
  <c r="L155" i="2" s="1"/>
  <c r="K156" i="2"/>
  <c r="L156" i="2" s="1"/>
  <c r="K157" i="2"/>
  <c r="L157" i="2" s="1"/>
  <c r="K158" i="2"/>
  <c r="L158" i="2" s="1"/>
  <c r="K159" i="2"/>
  <c r="L159" i="2" s="1"/>
  <c r="K160" i="2"/>
  <c r="L160" i="2" s="1"/>
  <c r="K161" i="2"/>
  <c r="L161" i="2" s="1"/>
  <c r="K162" i="2"/>
  <c r="L162" i="2" s="1"/>
  <c r="K163" i="2"/>
  <c r="L163" i="2" s="1"/>
  <c r="K164" i="2"/>
  <c r="L164" i="2" s="1"/>
  <c r="K165" i="2"/>
  <c r="L165" i="2" s="1"/>
  <c r="K166" i="2"/>
  <c r="L166" i="2" s="1"/>
  <c r="K167" i="2"/>
  <c r="L167" i="2" s="1"/>
  <c r="K168" i="2"/>
  <c r="L168" i="2" s="1"/>
  <c r="K169" i="2"/>
  <c r="L169" i="2" s="1"/>
  <c r="K170" i="2"/>
  <c r="L170" i="2" s="1"/>
  <c r="K171" i="2"/>
  <c r="L171" i="2" s="1"/>
  <c r="K172" i="2"/>
  <c r="L172" i="2" s="1"/>
  <c r="K173" i="2"/>
  <c r="L173" i="2" s="1"/>
  <c r="K174" i="2"/>
  <c r="L174" i="2" s="1"/>
  <c r="K175" i="2"/>
  <c r="L175" i="2" s="1"/>
  <c r="K176" i="2"/>
  <c r="L176" i="2" s="1"/>
  <c r="K177" i="2"/>
  <c r="L177" i="2" s="1"/>
  <c r="K178" i="2"/>
  <c r="L178" i="2" s="1"/>
  <c r="K179" i="2"/>
  <c r="L179" i="2" s="1"/>
  <c r="K180" i="2"/>
  <c r="L180" i="2" s="1"/>
  <c r="K181" i="2"/>
  <c r="L181" i="2" s="1"/>
  <c r="K182" i="2"/>
  <c r="L182" i="2" s="1"/>
  <c r="K183" i="2"/>
  <c r="L183" i="2" s="1"/>
  <c r="K184" i="2"/>
  <c r="L184" i="2" s="1"/>
  <c r="K185" i="2"/>
  <c r="L185" i="2" s="1"/>
  <c r="K186" i="2"/>
  <c r="L186" i="2" s="1"/>
  <c r="K187" i="2"/>
  <c r="L187" i="2" s="1"/>
  <c r="K188" i="2"/>
  <c r="L188" i="2" s="1"/>
  <c r="K189" i="2"/>
  <c r="L189" i="2" s="1"/>
  <c r="K190" i="2"/>
  <c r="L190" i="2" s="1"/>
  <c r="K191" i="2"/>
  <c r="L191" i="2" s="1"/>
  <c r="K192" i="2"/>
  <c r="L192" i="2" s="1"/>
  <c r="K193" i="2"/>
  <c r="L193" i="2" s="1"/>
  <c r="K194" i="2"/>
  <c r="L194" i="2" s="1"/>
  <c r="K195" i="2"/>
  <c r="L195" i="2" s="1"/>
  <c r="K196" i="2"/>
  <c r="L196" i="2" s="1"/>
  <c r="K197" i="2"/>
  <c r="L197" i="2" s="1"/>
  <c r="K198" i="2"/>
  <c r="L198" i="2" s="1"/>
  <c r="K199" i="2"/>
  <c r="L199" i="2" s="1"/>
  <c r="K200" i="2"/>
  <c r="L200" i="2" s="1"/>
  <c r="K201" i="2"/>
  <c r="L201" i="2" s="1"/>
  <c r="K202" i="2"/>
  <c r="L202" i="2" s="1"/>
  <c r="K203" i="2"/>
  <c r="L203" i="2" s="1"/>
  <c r="K204" i="2"/>
  <c r="L204" i="2" s="1"/>
  <c r="K205" i="2"/>
  <c r="L205" i="2" s="1"/>
  <c r="K206" i="2"/>
  <c r="L206" i="2" s="1"/>
  <c r="K207" i="2"/>
  <c r="L207" i="2" s="1"/>
  <c r="K208" i="2"/>
  <c r="L208" i="2" s="1"/>
  <c r="K209" i="2"/>
  <c r="L209" i="2" s="1"/>
  <c r="K210" i="2"/>
  <c r="L210" i="2" s="1"/>
  <c r="K211" i="2"/>
  <c r="L211" i="2" s="1"/>
  <c r="K212" i="2"/>
  <c r="L212" i="2" s="1"/>
  <c r="K213" i="2"/>
  <c r="L213" i="2" s="1"/>
  <c r="K214" i="2"/>
  <c r="L214" i="2" s="1"/>
  <c r="K215" i="2"/>
  <c r="L215" i="2" s="1"/>
  <c r="K216" i="2"/>
  <c r="L216" i="2" s="1"/>
  <c r="K217" i="2"/>
  <c r="L217" i="2" s="1"/>
  <c r="K218" i="2"/>
  <c r="L218" i="2" s="1"/>
  <c r="K219" i="2"/>
  <c r="L219" i="2" s="1"/>
  <c r="K220" i="2"/>
  <c r="L220" i="2" s="1"/>
  <c r="K221" i="2"/>
  <c r="L221" i="2" s="1"/>
  <c r="K222" i="2"/>
  <c r="L222" i="2" s="1"/>
  <c r="K223" i="2"/>
  <c r="L223" i="2" s="1"/>
  <c r="K224" i="2"/>
  <c r="L224" i="2" s="1"/>
  <c r="K225" i="2"/>
  <c r="L225" i="2" s="1"/>
  <c r="K226" i="2"/>
  <c r="L226" i="2" s="1"/>
  <c r="K227" i="2"/>
  <c r="L227" i="2" s="1"/>
  <c r="K228" i="2"/>
  <c r="L228" i="2" s="1"/>
  <c r="K229" i="2"/>
  <c r="L229" i="2" s="1"/>
  <c r="K230" i="2"/>
  <c r="L230" i="2" s="1"/>
  <c r="K231" i="2"/>
  <c r="L231" i="2" s="1"/>
  <c r="K232" i="2"/>
  <c r="L232" i="2" s="1"/>
  <c r="K233" i="2"/>
  <c r="L233" i="2" s="1"/>
  <c r="K234" i="2"/>
  <c r="L234" i="2" s="1"/>
  <c r="K235" i="2"/>
  <c r="L235" i="2" s="1"/>
  <c r="K236" i="2"/>
  <c r="L236" i="2" s="1"/>
  <c r="K237" i="2"/>
  <c r="L237" i="2" s="1"/>
  <c r="K238" i="2"/>
  <c r="L238" i="2" s="1"/>
  <c r="K239" i="2"/>
  <c r="L239" i="2" s="1"/>
  <c r="K240" i="2"/>
  <c r="L240" i="2" s="1"/>
  <c r="K241" i="2"/>
  <c r="L241" i="2" s="1"/>
  <c r="K242" i="2"/>
  <c r="L242" i="2" s="1"/>
  <c r="K243" i="2"/>
  <c r="L243" i="2" s="1"/>
  <c r="K244" i="2"/>
  <c r="L244" i="2" s="1"/>
  <c r="K245" i="2"/>
  <c r="L245" i="2" s="1"/>
  <c r="K246" i="2"/>
  <c r="L246" i="2" s="1"/>
  <c r="K247" i="2"/>
  <c r="L247" i="2" s="1"/>
  <c r="K248" i="2"/>
  <c r="L248" i="2" s="1"/>
  <c r="K249" i="2"/>
  <c r="L249" i="2" s="1"/>
  <c r="K250" i="2"/>
  <c r="L250" i="2" s="1"/>
  <c r="K251" i="2"/>
  <c r="L251" i="2" s="1"/>
  <c r="K252" i="2"/>
  <c r="L252" i="2" s="1"/>
  <c r="K253" i="2"/>
  <c r="L253" i="2" s="1"/>
  <c r="K254" i="2"/>
  <c r="L254" i="2" s="1"/>
  <c r="K255" i="2"/>
  <c r="L255" i="2" s="1"/>
  <c r="K256" i="2"/>
  <c r="L256" i="2" s="1"/>
  <c r="K257" i="2"/>
  <c r="L257" i="2" s="1"/>
  <c r="K258" i="2"/>
  <c r="L258" i="2" s="1"/>
  <c r="K259" i="2"/>
  <c r="L259" i="2" s="1"/>
  <c r="K260" i="2"/>
  <c r="L260" i="2" s="1"/>
  <c r="K261" i="2"/>
  <c r="L261" i="2" s="1"/>
  <c r="K262" i="2"/>
  <c r="L262" i="2" s="1"/>
  <c r="K263" i="2"/>
  <c r="L263" i="2" s="1"/>
  <c r="K264" i="2"/>
  <c r="L264" i="2" s="1"/>
  <c r="K265" i="2"/>
  <c r="L265" i="2" s="1"/>
  <c r="K266" i="2"/>
  <c r="L266" i="2" s="1"/>
  <c r="K267" i="2"/>
  <c r="L267" i="2" s="1"/>
  <c r="K268" i="2"/>
  <c r="L268" i="2" s="1"/>
  <c r="K269" i="2"/>
  <c r="L269" i="2" s="1"/>
  <c r="K270" i="2"/>
  <c r="L270" i="2" s="1"/>
  <c r="K271" i="2"/>
  <c r="L271" i="2" s="1"/>
  <c r="K272" i="2"/>
  <c r="L272" i="2" s="1"/>
  <c r="K273" i="2"/>
  <c r="L273" i="2" s="1"/>
  <c r="K274" i="2"/>
  <c r="L274" i="2" s="1"/>
  <c r="K275" i="2"/>
  <c r="L275" i="2" s="1"/>
  <c r="K276" i="2"/>
  <c r="L276" i="2" s="1"/>
  <c r="K277" i="2"/>
  <c r="L277" i="2" s="1"/>
  <c r="K278" i="2"/>
  <c r="L278" i="2" s="1"/>
  <c r="K279" i="2"/>
  <c r="L279" i="2" s="1"/>
  <c r="K280" i="2"/>
  <c r="L280" i="2" s="1"/>
  <c r="K281" i="2"/>
  <c r="L281" i="2" s="1"/>
  <c r="K282" i="2"/>
  <c r="L282" i="2" s="1"/>
  <c r="K283" i="2"/>
  <c r="L283" i="2" s="1"/>
  <c r="K284" i="2"/>
  <c r="L284" i="2" s="1"/>
  <c r="K285" i="2"/>
  <c r="L285" i="2" s="1"/>
  <c r="K286" i="2"/>
  <c r="L286" i="2" s="1"/>
  <c r="K287" i="2"/>
  <c r="L287" i="2" s="1"/>
  <c r="K288" i="2"/>
  <c r="L288" i="2" s="1"/>
  <c r="K289" i="2"/>
  <c r="L289" i="2" s="1"/>
  <c r="K290" i="2"/>
  <c r="L290" i="2" s="1"/>
  <c r="K291" i="2"/>
  <c r="L291" i="2" s="1"/>
  <c r="K292" i="2"/>
  <c r="L292" i="2" s="1"/>
  <c r="K293" i="2"/>
  <c r="L293" i="2" s="1"/>
  <c r="K294" i="2"/>
  <c r="L294" i="2" s="1"/>
  <c r="K295" i="2"/>
  <c r="L295" i="2" s="1"/>
  <c r="K296" i="2"/>
  <c r="L296" i="2" s="1"/>
  <c r="K297" i="2"/>
  <c r="L297" i="2" s="1"/>
  <c r="K298" i="2"/>
  <c r="L298" i="2" s="1"/>
  <c r="K299" i="2"/>
  <c r="L299" i="2" s="1"/>
  <c r="K300" i="2"/>
  <c r="L300" i="2" s="1"/>
  <c r="K301" i="2"/>
  <c r="L301" i="2" s="1"/>
  <c r="K302" i="2"/>
  <c r="L302" i="2" s="1"/>
  <c r="K303" i="2"/>
  <c r="L303" i="2" s="1"/>
  <c r="K304" i="2"/>
  <c r="L304" i="2" s="1"/>
  <c r="K305" i="2"/>
  <c r="L305" i="2" s="1"/>
  <c r="K306" i="2"/>
  <c r="L306" i="2" s="1"/>
  <c r="K307" i="2"/>
  <c r="L307" i="2" s="1"/>
  <c r="K308" i="2"/>
  <c r="L308" i="2" s="1"/>
  <c r="K309" i="2"/>
  <c r="L309" i="2" s="1"/>
  <c r="K310" i="2"/>
  <c r="L310" i="2" s="1"/>
  <c r="K311" i="2"/>
  <c r="L311" i="2" s="1"/>
  <c r="K312" i="2"/>
  <c r="L312" i="2" s="1"/>
  <c r="K313" i="2"/>
  <c r="L313" i="2" s="1"/>
  <c r="K314" i="2"/>
  <c r="L314" i="2" s="1"/>
  <c r="K315" i="2"/>
  <c r="L315" i="2" s="1"/>
  <c r="K316" i="2"/>
  <c r="L316" i="2" s="1"/>
  <c r="K317" i="2"/>
  <c r="L317" i="2" s="1"/>
  <c r="K318" i="2"/>
  <c r="L318" i="2" s="1"/>
  <c r="K319" i="2"/>
  <c r="L319" i="2" s="1"/>
  <c r="K320" i="2"/>
  <c r="L320" i="2" s="1"/>
  <c r="K321" i="2"/>
  <c r="L321" i="2" s="1"/>
  <c r="K322" i="2"/>
  <c r="L322" i="2" s="1"/>
  <c r="K323" i="2"/>
  <c r="L323" i="2" s="1"/>
  <c r="K324" i="2"/>
  <c r="L324" i="2" s="1"/>
  <c r="K325" i="2"/>
  <c r="L325" i="2" s="1"/>
  <c r="K326" i="2"/>
  <c r="L326" i="2" s="1"/>
  <c r="K327" i="2"/>
  <c r="L327" i="2" s="1"/>
  <c r="K328" i="2"/>
  <c r="L328" i="2" s="1"/>
  <c r="K329" i="2"/>
  <c r="L329" i="2" s="1"/>
  <c r="K330" i="2"/>
  <c r="L330" i="2" s="1"/>
  <c r="K331" i="2"/>
  <c r="L331" i="2" s="1"/>
  <c r="K332" i="2"/>
  <c r="L332" i="2" s="1"/>
  <c r="K333" i="2"/>
  <c r="L333" i="2" s="1"/>
  <c r="K334" i="2"/>
  <c r="L334" i="2" s="1"/>
  <c r="K335" i="2"/>
  <c r="L335" i="2" s="1"/>
  <c r="K336" i="2"/>
  <c r="L336" i="2" s="1"/>
  <c r="K337" i="2"/>
  <c r="L337" i="2" s="1"/>
  <c r="K338" i="2"/>
  <c r="L338" i="2" s="1"/>
  <c r="K339" i="2"/>
  <c r="L339" i="2" s="1"/>
  <c r="K340" i="2"/>
  <c r="L340" i="2" s="1"/>
  <c r="K341" i="2"/>
  <c r="L341" i="2" s="1"/>
  <c r="K342" i="2"/>
  <c r="L342" i="2" s="1"/>
  <c r="K343" i="2"/>
  <c r="L343" i="2" s="1"/>
  <c r="K344" i="2"/>
  <c r="L344" i="2" s="1"/>
  <c r="K345" i="2"/>
  <c r="L345" i="2" s="1"/>
  <c r="K346" i="2"/>
  <c r="L346" i="2" s="1"/>
  <c r="K347" i="2"/>
  <c r="L347" i="2" s="1"/>
  <c r="K348" i="2"/>
  <c r="L348" i="2" s="1"/>
  <c r="K349" i="2"/>
  <c r="L349" i="2" s="1"/>
  <c r="K350" i="2"/>
  <c r="L350" i="2" s="1"/>
  <c r="K351" i="2"/>
  <c r="L351" i="2" s="1"/>
  <c r="K352" i="2"/>
  <c r="L352" i="2" s="1"/>
  <c r="K353" i="2"/>
  <c r="L353" i="2" s="1"/>
  <c r="K354" i="2"/>
  <c r="L354" i="2" s="1"/>
  <c r="K355" i="2"/>
  <c r="L355" i="2" s="1"/>
  <c r="K356" i="2"/>
  <c r="L356" i="2" s="1"/>
  <c r="K357" i="2"/>
  <c r="L357" i="2" s="1"/>
  <c r="K358" i="2"/>
  <c r="L358" i="2" s="1"/>
  <c r="K359" i="2"/>
  <c r="L359" i="2" s="1"/>
  <c r="K360" i="2"/>
  <c r="L360" i="2" s="1"/>
  <c r="K361" i="2"/>
  <c r="L361" i="2" s="1"/>
  <c r="K362" i="2"/>
  <c r="L362" i="2" s="1"/>
  <c r="K363" i="2"/>
  <c r="L363" i="2" s="1"/>
  <c r="K364" i="2"/>
  <c r="L364" i="2" s="1"/>
  <c r="K365" i="2"/>
  <c r="L365" i="2" s="1"/>
  <c r="K366" i="2"/>
  <c r="L366" i="2" s="1"/>
  <c r="K367" i="2"/>
  <c r="L367" i="2" s="1"/>
  <c r="K368" i="2"/>
  <c r="L368" i="2" s="1"/>
  <c r="K369" i="2"/>
  <c r="L369" i="2" s="1"/>
  <c r="K370" i="2"/>
  <c r="L370" i="2" s="1"/>
  <c r="K371" i="2"/>
  <c r="L371" i="2" s="1"/>
  <c r="K372" i="2"/>
  <c r="L372" i="2" s="1"/>
  <c r="K373" i="2"/>
  <c r="L373" i="2" s="1"/>
  <c r="K374" i="2"/>
  <c r="L374" i="2" s="1"/>
  <c r="K375" i="2"/>
  <c r="L375" i="2" s="1"/>
  <c r="K376" i="2"/>
  <c r="L376" i="2" s="1"/>
  <c r="K377" i="2"/>
  <c r="L377" i="2" s="1"/>
  <c r="K378" i="2"/>
  <c r="L378" i="2" s="1"/>
  <c r="K379" i="2"/>
  <c r="L379" i="2" s="1"/>
  <c r="K380" i="2"/>
  <c r="L380" i="2" s="1"/>
  <c r="K381" i="2"/>
  <c r="L381" i="2" s="1"/>
  <c r="K382" i="2"/>
  <c r="L382" i="2" s="1"/>
  <c r="K383" i="2"/>
  <c r="L383" i="2" s="1"/>
  <c r="K384" i="2"/>
  <c r="L384" i="2" s="1"/>
  <c r="K385" i="2"/>
  <c r="L385" i="2" s="1"/>
  <c r="K386" i="2"/>
  <c r="L386" i="2" s="1"/>
  <c r="K387" i="2"/>
  <c r="L387" i="2" s="1"/>
  <c r="K388" i="2"/>
  <c r="L388" i="2" s="1"/>
  <c r="K389" i="2"/>
  <c r="L389" i="2" s="1"/>
  <c r="K390" i="2"/>
  <c r="L390" i="2" s="1"/>
  <c r="K391" i="2"/>
  <c r="L391" i="2" s="1"/>
  <c r="K392" i="2"/>
  <c r="L392" i="2" s="1"/>
  <c r="K393" i="2"/>
  <c r="L393" i="2" s="1"/>
  <c r="K394" i="2"/>
  <c r="L394" i="2" s="1"/>
  <c r="K395" i="2"/>
  <c r="L395" i="2" s="1"/>
  <c r="K396" i="2"/>
  <c r="L396" i="2" s="1"/>
  <c r="K397" i="2"/>
  <c r="L397" i="2" s="1"/>
  <c r="K398" i="2"/>
  <c r="L398" i="2" s="1"/>
  <c r="K399" i="2"/>
  <c r="L399" i="2" s="1"/>
  <c r="K400" i="2"/>
  <c r="L400" i="2" s="1"/>
  <c r="K401" i="2"/>
  <c r="L401" i="2" s="1"/>
  <c r="K402" i="2"/>
  <c r="L402" i="2" s="1"/>
  <c r="K403" i="2"/>
  <c r="L403" i="2" s="1"/>
  <c r="K404" i="2"/>
  <c r="L404" i="2" s="1"/>
  <c r="K405" i="2"/>
  <c r="L405" i="2" s="1"/>
  <c r="K406" i="2"/>
  <c r="L406" i="2" s="1"/>
  <c r="K407" i="2"/>
  <c r="L407" i="2" s="1"/>
  <c r="K408" i="2"/>
  <c r="L408" i="2" s="1"/>
  <c r="K409" i="2"/>
  <c r="L409" i="2" s="1"/>
  <c r="K410" i="2"/>
  <c r="L410" i="2" s="1"/>
  <c r="K411" i="2"/>
  <c r="L411" i="2" s="1"/>
  <c r="K412" i="2"/>
  <c r="L412" i="2" s="1"/>
  <c r="K413" i="2"/>
  <c r="L413" i="2" s="1"/>
  <c r="K414" i="2"/>
  <c r="L414" i="2" s="1"/>
  <c r="K415" i="2"/>
  <c r="L415" i="2" s="1"/>
  <c r="K416" i="2"/>
  <c r="L416" i="2" s="1"/>
  <c r="K417" i="2"/>
  <c r="L417" i="2" s="1"/>
  <c r="K418" i="2"/>
  <c r="L418" i="2" s="1"/>
  <c r="K419" i="2"/>
  <c r="L419" i="2" s="1"/>
  <c r="K420" i="2"/>
  <c r="L420" i="2" s="1"/>
  <c r="K421" i="2"/>
  <c r="L421" i="2" s="1"/>
  <c r="K422" i="2"/>
  <c r="L422" i="2" s="1"/>
  <c r="K423" i="2"/>
  <c r="L423" i="2" s="1"/>
  <c r="K424" i="2"/>
  <c r="L424" i="2" s="1"/>
  <c r="K425" i="2"/>
  <c r="L425" i="2" s="1"/>
  <c r="K426" i="2"/>
  <c r="L426" i="2" s="1"/>
  <c r="K427" i="2"/>
  <c r="L427" i="2" s="1"/>
  <c r="K428" i="2"/>
  <c r="L428" i="2" s="1"/>
  <c r="K429" i="2"/>
  <c r="L429" i="2" s="1"/>
  <c r="K430" i="2"/>
  <c r="L430" i="2" s="1"/>
  <c r="K431" i="2"/>
  <c r="L431" i="2" s="1"/>
  <c r="K432" i="2"/>
  <c r="L432" i="2" s="1"/>
  <c r="K433" i="2"/>
  <c r="L433" i="2" s="1"/>
  <c r="K434" i="2"/>
  <c r="L434" i="2" s="1"/>
  <c r="K435" i="2"/>
  <c r="L435" i="2" s="1"/>
  <c r="K436" i="2"/>
  <c r="L436" i="2" s="1"/>
  <c r="K437" i="2"/>
  <c r="L437" i="2" s="1"/>
  <c r="K438" i="2"/>
  <c r="L438" i="2" s="1"/>
  <c r="K439" i="2"/>
  <c r="L439" i="2" s="1"/>
  <c r="K440" i="2"/>
  <c r="L440" i="2" s="1"/>
  <c r="K441" i="2"/>
  <c r="L441" i="2" s="1"/>
  <c r="K442" i="2"/>
  <c r="L442" i="2" s="1"/>
  <c r="K443" i="2"/>
  <c r="L443" i="2" s="1"/>
  <c r="K444" i="2"/>
  <c r="L444" i="2" s="1"/>
  <c r="K445" i="2"/>
  <c r="L445" i="2" s="1"/>
  <c r="K446" i="2"/>
  <c r="L446" i="2" s="1"/>
  <c r="K447" i="2"/>
  <c r="L447" i="2" s="1"/>
  <c r="K448" i="2"/>
  <c r="L448" i="2" s="1"/>
  <c r="K449" i="2"/>
  <c r="L449" i="2" s="1"/>
  <c r="K450" i="2"/>
  <c r="L450" i="2" s="1"/>
  <c r="K451" i="2"/>
  <c r="L451" i="2" s="1"/>
  <c r="K452" i="2"/>
  <c r="L452" i="2" s="1"/>
  <c r="K453" i="2"/>
  <c r="L453" i="2" s="1"/>
  <c r="K454" i="2"/>
  <c r="L454" i="2" s="1"/>
  <c r="K455" i="2"/>
  <c r="L455" i="2" s="1"/>
  <c r="K456" i="2"/>
  <c r="L456" i="2" s="1"/>
  <c r="K457" i="2"/>
  <c r="L457" i="2" s="1"/>
  <c r="K458" i="2"/>
  <c r="L458" i="2" s="1"/>
  <c r="K459" i="2"/>
  <c r="L459" i="2" s="1"/>
  <c r="K460" i="2"/>
  <c r="L460" i="2" s="1"/>
  <c r="K461" i="2"/>
  <c r="L461" i="2" s="1"/>
  <c r="K462" i="2"/>
  <c r="L462" i="2" s="1"/>
  <c r="K463" i="2"/>
  <c r="L463" i="2" s="1"/>
  <c r="K464" i="2"/>
  <c r="L464" i="2" s="1"/>
  <c r="K465" i="2"/>
  <c r="L465" i="2" s="1"/>
  <c r="K466" i="2"/>
  <c r="L466" i="2" s="1"/>
  <c r="K467" i="2"/>
  <c r="L467" i="2" s="1"/>
  <c r="K468" i="2"/>
  <c r="L468" i="2" s="1"/>
  <c r="K469" i="2"/>
  <c r="L469" i="2" s="1"/>
  <c r="K470" i="2"/>
  <c r="L470" i="2" s="1"/>
  <c r="K471" i="2"/>
  <c r="L471" i="2" s="1"/>
  <c r="K472" i="2"/>
  <c r="L472" i="2" s="1"/>
  <c r="K473" i="2"/>
  <c r="L473" i="2" s="1"/>
  <c r="K474" i="2"/>
  <c r="L474" i="2" s="1"/>
  <c r="K475" i="2"/>
  <c r="L475" i="2" s="1"/>
  <c r="K476" i="2"/>
  <c r="L476" i="2" s="1"/>
  <c r="K477" i="2"/>
  <c r="L477" i="2" s="1"/>
  <c r="K478" i="2"/>
  <c r="L478" i="2" s="1"/>
  <c r="K479" i="2"/>
  <c r="L479" i="2" s="1"/>
  <c r="K480" i="2"/>
  <c r="L480" i="2" s="1"/>
  <c r="K481" i="2"/>
  <c r="L481" i="2" s="1"/>
  <c r="K482" i="2"/>
  <c r="L482" i="2" s="1"/>
  <c r="K483" i="2"/>
  <c r="L483" i="2" s="1"/>
  <c r="K484" i="2"/>
  <c r="L484" i="2" s="1"/>
  <c r="K485" i="2"/>
  <c r="L485" i="2" s="1"/>
  <c r="K486" i="2"/>
  <c r="L486" i="2" s="1"/>
  <c r="K487" i="2"/>
  <c r="L487" i="2" s="1"/>
  <c r="K488" i="2"/>
  <c r="L488" i="2" s="1"/>
  <c r="K489" i="2"/>
  <c r="L489" i="2" s="1"/>
  <c r="K490" i="2"/>
  <c r="L490" i="2" s="1"/>
  <c r="K491" i="2"/>
  <c r="L491" i="2" s="1"/>
  <c r="K492" i="2"/>
  <c r="L492" i="2" s="1"/>
  <c r="K493" i="2"/>
  <c r="L493" i="2" s="1"/>
  <c r="K494" i="2"/>
  <c r="L494" i="2" s="1"/>
  <c r="K495" i="2"/>
  <c r="L495" i="2" s="1"/>
  <c r="K496" i="2"/>
  <c r="L496" i="2" s="1"/>
  <c r="K497" i="2"/>
  <c r="L497" i="2" s="1"/>
  <c r="K498" i="2"/>
  <c r="L498" i="2" s="1"/>
  <c r="K499" i="2"/>
  <c r="L499" i="2" s="1"/>
  <c r="K500" i="2"/>
  <c r="L500" i="2" s="1"/>
  <c r="K501" i="2"/>
  <c r="L501" i="2" s="1"/>
  <c r="K502" i="2"/>
  <c r="L502" i="2" s="1"/>
  <c r="K503" i="2"/>
  <c r="L503" i="2" s="1"/>
  <c r="K504" i="2"/>
  <c r="L504" i="2" s="1"/>
  <c r="K505" i="2"/>
  <c r="L505" i="2" s="1"/>
  <c r="K506" i="2"/>
  <c r="L506" i="2" s="1"/>
  <c r="K507" i="2"/>
  <c r="L507" i="2" s="1"/>
  <c r="K508" i="2"/>
  <c r="L508" i="2" s="1"/>
  <c r="K509" i="2"/>
  <c r="L509" i="2" s="1"/>
  <c r="K510" i="2"/>
  <c r="L510" i="2" s="1"/>
  <c r="K511" i="2"/>
  <c r="L511" i="2" s="1"/>
  <c r="K512" i="2"/>
  <c r="L512" i="2" s="1"/>
  <c r="K513" i="2"/>
  <c r="L513" i="2" s="1"/>
  <c r="K514" i="2"/>
  <c r="L514" i="2" s="1"/>
  <c r="K515" i="2"/>
  <c r="L515" i="2" s="1"/>
  <c r="K516" i="2"/>
  <c r="L516" i="2" s="1"/>
  <c r="K517" i="2"/>
  <c r="L517" i="2" s="1"/>
  <c r="K518" i="2"/>
  <c r="L518" i="2" s="1"/>
  <c r="K519" i="2"/>
  <c r="L519" i="2" s="1"/>
  <c r="K520" i="2"/>
  <c r="L520" i="2" s="1"/>
  <c r="K521" i="2"/>
  <c r="L521" i="2" s="1"/>
  <c r="K522" i="2"/>
  <c r="L522" i="2" s="1"/>
  <c r="K523" i="2"/>
  <c r="L523" i="2" s="1"/>
  <c r="K524" i="2"/>
  <c r="L524" i="2" s="1"/>
  <c r="K525" i="2"/>
  <c r="L525" i="2" s="1"/>
  <c r="K526" i="2"/>
  <c r="L526" i="2" s="1"/>
  <c r="K527" i="2"/>
  <c r="L527" i="2" s="1"/>
  <c r="K528" i="2"/>
  <c r="L528" i="2" s="1"/>
  <c r="K529" i="2"/>
  <c r="L529" i="2" s="1"/>
  <c r="K530" i="2"/>
  <c r="L530" i="2" s="1"/>
  <c r="K531" i="2"/>
  <c r="L531" i="2" s="1"/>
  <c r="K532" i="2"/>
  <c r="L532" i="2" s="1"/>
  <c r="K533" i="2"/>
  <c r="L533" i="2" s="1"/>
  <c r="K534" i="2"/>
  <c r="L534" i="2" s="1"/>
  <c r="K535" i="2"/>
  <c r="L535" i="2" s="1"/>
  <c r="K536" i="2"/>
  <c r="L536" i="2" s="1"/>
  <c r="K537" i="2"/>
  <c r="L537" i="2" s="1"/>
  <c r="K538" i="2"/>
  <c r="L538" i="2" s="1"/>
  <c r="K539" i="2"/>
  <c r="L539" i="2" s="1"/>
  <c r="K540" i="2"/>
  <c r="L540" i="2" s="1"/>
  <c r="K541" i="2"/>
  <c r="L541" i="2" s="1"/>
  <c r="K542" i="2"/>
  <c r="L542" i="2" s="1"/>
  <c r="K543" i="2"/>
  <c r="L543" i="2" s="1"/>
  <c r="K544" i="2"/>
  <c r="L544" i="2" s="1"/>
  <c r="K545" i="2"/>
  <c r="L545" i="2" s="1"/>
  <c r="K546" i="2"/>
  <c r="L546" i="2" s="1"/>
  <c r="K547" i="2"/>
  <c r="L547" i="2" s="1"/>
  <c r="K548" i="2"/>
  <c r="L548" i="2" s="1"/>
  <c r="K549" i="2"/>
  <c r="L549" i="2" s="1"/>
  <c r="K550" i="2"/>
  <c r="L550" i="2" s="1"/>
  <c r="K551" i="2"/>
  <c r="L551" i="2" s="1"/>
  <c r="K552" i="2"/>
  <c r="L552" i="2" s="1"/>
  <c r="K553" i="2"/>
  <c r="L553" i="2" s="1"/>
  <c r="K554" i="2"/>
  <c r="L554" i="2" s="1"/>
  <c r="K555" i="2"/>
  <c r="L555" i="2" s="1"/>
  <c r="K556" i="2"/>
  <c r="L556" i="2" s="1"/>
  <c r="K557" i="2"/>
  <c r="L557" i="2" s="1"/>
  <c r="K558" i="2"/>
  <c r="L558" i="2" s="1"/>
  <c r="K559" i="2"/>
  <c r="L559" i="2" s="1"/>
  <c r="K560" i="2"/>
  <c r="L560" i="2" s="1"/>
  <c r="K561" i="2"/>
  <c r="L561" i="2" s="1"/>
  <c r="K562" i="2"/>
  <c r="L562" i="2" s="1"/>
  <c r="K563" i="2"/>
  <c r="L563" i="2" s="1"/>
  <c r="K564" i="2"/>
  <c r="L564" i="2" s="1"/>
  <c r="K565" i="2"/>
  <c r="L565" i="2" s="1"/>
  <c r="K566" i="2"/>
  <c r="L566" i="2" s="1"/>
  <c r="K567" i="2"/>
  <c r="L567" i="2" s="1"/>
  <c r="K568" i="2"/>
  <c r="L568" i="2" s="1"/>
  <c r="K569" i="2"/>
  <c r="L569" i="2" s="1"/>
  <c r="K570" i="2"/>
  <c r="L570" i="2" s="1"/>
  <c r="K571" i="2"/>
  <c r="L571" i="2" s="1"/>
  <c r="K572" i="2"/>
  <c r="L572" i="2" s="1"/>
  <c r="K573" i="2"/>
  <c r="L573" i="2" s="1"/>
  <c r="K574" i="2"/>
  <c r="L574" i="2" s="1"/>
  <c r="K575" i="2"/>
  <c r="L575" i="2" s="1"/>
  <c r="K576" i="2"/>
  <c r="L576" i="2" s="1"/>
  <c r="K577" i="2"/>
  <c r="L577" i="2" s="1"/>
  <c r="K578" i="2"/>
  <c r="L578" i="2" s="1"/>
  <c r="K579" i="2"/>
  <c r="L579" i="2" s="1"/>
  <c r="K580" i="2"/>
  <c r="L580" i="2" s="1"/>
  <c r="K581" i="2"/>
  <c r="L581" i="2" s="1"/>
  <c r="K582" i="2"/>
  <c r="L582" i="2" s="1"/>
  <c r="K583" i="2"/>
  <c r="L583" i="2" s="1"/>
  <c r="K584" i="2"/>
  <c r="L584" i="2" s="1"/>
  <c r="K585" i="2"/>
  <c r="L585" i="2" s="1"/>
  <c r="K586" i="2"/>
  <c r="L586" i="2" s="1"/>
  <c r="K587" i="2"/>
  <c r="L587" i="2" s="1"/>
  <c r="K588" i="2"/>
  <c r="L588" i="2" s="1"/>
  <c r="K589" i="2"/>
  <c r="L589" i="2" s="1"/>
  <c r="K590" i="2"/>
  <c r="L590" i="2" s="1"/>
  <c r="K591" i="2"/>
  <c r="L591" i="2" s="1"/>
  <c r="K592" i="2"/>
  <c r="L592" i="2" s="1"/>
  <c r="K593" i="2"/>
  <c r="L593" i="2" s="1"/>
  <c r="K594" i="2"/>
  <c r="L594" i="2" s="1"/>
  <c r="K595" i="2"/>
  <c r="L595" i="2" s="1"/>
  <c r="K596" i="2"/>
  <c r="L596" i="2" s="1"/>
  <c r="K597" i="2"/>
  <c r="L597" i="2" s="1"/>
  <c r="K598" i="2"/>
  <c r="L598" i="2" s="1"/>
  <c r="K599" i="2"/>
  <c r="L599" i="2" s="1"/>
  <c r="K600" i="2"/>
  <c r="L600" i="2" s="1"/>
  <c r="K601" i="2"/>
  <c r="L601" i="2" s="1"/>
  <c r="K602" i="2"/>
  <c r="L602" i="2" s="1"/>
  <c r="K603" i="2"/>
  <c r="L603" i="2" s="1"/>
  <c r="K604" i="2"/>
  <c r="L604" i="2" s="1"/>
  <c r="K605" i="2"/>
  <c r="L605" i="2" s="1"/>
  <c r="K606" i="2"/>
  <c r="L606" i="2" s="1"/>
  <c r="K607" i="2"/>
  <c r="L607" i="2" s="1"/>
  <c r="K608" i="2"/>
  <c r="L608" i="2" s="1"/>
  <c r="K609" i="2"/>
  <c r="L609" i="2" s="1"/>
  <c r="K610" i="2"/>
  <c r="L610" i="2" s="1"/>
  <c r="K611" i="2"/>
  <c r="L611" i="2" s="1"/>
  <c r="K612" i="2"/>
  <c r="L612" i="2" s="1"/>
  <c r="K613" i="2"/>
  <c r="L613" i="2" s="1"/>
  <c r="K614" i="2"/>
  <c r="L614" i="2" s="1"/>
  <c r="K615" i="2"/>
  <c r="L615" i="2" s="1"/>
  <c r="K616" i="2"/>
  <c r="L616" i="2" s="1"/>
  <c r="K617" i="2"/>
  <c r="L617" i="2" s="1"/>
  <c r="K618" i="2"/>
  <c r="L618" i="2" s="1"/>
  <c r="K619" i="2"/>
  <c r="L619" i="2" s="1"/>
  <c r="K620" i="2"/>
  <c r="L620" i="2" s="1"/>
  <c r="K621" i="2"/>
  <c r="L621" i="2" s="1"/>
  <c r="K622" i="2"/>
  <c r="L622" i="2" s="1"/>
  <c r="K623" i="2"/>
  <c r="L623" i="2" s="1"/>
  <c r="K624" i="2"/>
  <c r="L624" i="2" s="1"/>
  <c r="K625" i="2"/>
  <c r="L625" i="2" s="1"/>
  <c r="K626" i="2"/>
  <c r="L626" i="2" s="1"/>
  <c r="K627" i="2"/>
  <c r="L627" i="2" s="1"/>
  <c r="K628" i="2"/>
  <c r="L628" i="2" s="1"/>
  <c r="K629" i="2"/>
  <c r="L629" i="2" s="1"/>
  <c r="K630" i="2"/>
  <c r="L630" i="2" s="1"/>
  <c r="K631" i="2"/>
  <c r="L631" i="2" s="1"/>
  <c r="K632" i="2"/>
  <c r="L632" i="2" s="1"/>
  <c r="K633" i="2"/>
  <c r="L633" i="2" s="1"/>
  <c r="K634" i="2"/>
  <c r="L634" i="2" s="1"/>
  <c r="K635" i="2"/>
  <c r="L635" i="2" s="1"/>
  <c r="K636" i="2"/>
  <c r="L636" i="2" s="1"/>
  <c r="K637" i="2"/>
  <c r="L637" i="2" s="1"/>
  <c r="K638" i="2"/>
  <c r="L638" i="2" s="1"/>
  <c r="K639" i="2"/>
  <c r="L639" i="2" s="1"/>
  <c r="K640" i="2"/>
  <c r="L640" i="2" s="1"/>
  <c r="K641" i="2"/>
  <c r="L641" i="2" s="1"/>
  <c r="K642" i="2"/>
  <c r="L642" i="2" s="1"/>
  <c r="K643" i="2"/>
  <c r="L643" i="2" s="1"/>
  <c r="K644" i="2"/>
  <c r="L644" i="2" s="1"/>
  <c r="K645" i="2"/>
  <c r="L645" i="2" s="1"/>
  <c r="K646" i="2"/>
  <c r="L646" i="2" s="1"/>
  <c r="K647" i="2"/>
  <c r="L647" i="2" s="1"/>
  <c r="K648" i="2"/>
  <c r="L648" i="2" s="1"/>
  <c r="K649" i="2"/>
  <c r="L649" i="2" s="1"/>
  <c r="K650" i="2"/>
  <c r="L650" i="2" s="1"/>
  <c r="K651" i="2"/>
  <c r="L651" i="2" s="1"/>
  <c r="K652" i="2"/>
  <c r="L652" i="2" s="1"/>
  <c r="K653" i="2"/>
  <c r="L653" i="2" s="1"/>
  <c r="K654" i="2"/>
  <c r="L654" i="2" s="1"/>
  <c r="K655" i="2"/>
  <c r="L655" i="2" s="1"/>
  <c r="K656" i="2"/>
  <c r="L656" i="2" s="1"/>
  <c r="K657" i="2"/>
  <c r="L657" i="2" s="1"/>
  <c r="K658" i="2"/>
  <c r="L658" i="2" s="1"/>
  <c r="K659" i="2"/>
  <c r="L659" i="2" s="1"/>
  <c r="K660" i="2"/>
  <c r="L660" i="2" s="1"/>
  <c r="K661" i="2"/>
  <c r="L661" i="2" s="1"/>
  <c r="K662" i="2"/>
  <c r="L662" i="2" s="1"/>
  <c r="K663" i="2"/>
  <c r="L663" i="2" s="1"/>
  <c r="K664" i="2"/>
  <c r="L664" i="2" s="1"/>
  <c r="K665" i="2"/>
  <c r="L665" i="2" s="1"/>
  <c r="K666" i="2"/>
  <c r="L666" i="2" s="1"/>
  <c r="K667" i="2"/>
  <c r="L667" i="2" s="1"/>
  <c r="K668" i="2"/>
  <c r="L668" i="2" s="1"/>
  <c r="K669" i="2"/>
  <c r="L669" i="2" s="1"/>
  <c r="K670" i="2"/>
  <c r="L670" i="2" s="1"/>
  <c r="K671" i="2"/>
  <c r="L671" i="2" s="1"/>
  <c r="K672" i="2"/>
  <c r="L672" i="2" s="1"/>
  <c r="K673" i="2"/>
  <c r="L673" i="2" s="1"/>
  <c r="K674" i="2"/>
  <c r="L674" i="2" s="1"/>
  <c r="K675" i="2"/>
  <c r="L675" i="2" s="1"/>
  <c r="K676" i="2"/>
  <c r="L676" i="2" s="1"/>
  <c r="K677" i="2"/>
  <c r="L677" i="2" s="1"/>
  <c r="K678" i="2"/>
  <c r="L678" i="2" s="1"/>
  <c r="K679" i="2"/>
  <c r="L679" i="2" s="1"/>
  <c r="K680" i="2"/>
  <c r="L680" i="2" s="1"/>
  <c r="K681" i="2"/>
  <c r="L681" i="2" s="1"/>
  <c r="K682" i="2"/>
  <c r="L682" i="2" s="1"/>
  <c r="K683" i="2"/>
  <c r="L683" i="2" s="1"/>
  <c r="K684" i="2"/>
  <c r="L684" i="2" s="1"/>
  <c r="K685" i="2"/>
  <c r="L685" i="2" s="1"/>
  <c r="K686" i="2"/>
  <c r="L686" i="2" s="1"/>
  <c r="K687" i="2"/>
  <c r="L687" i="2" s="1"/>
  <c r="K688" i="2"/>
  <c r="L688" i="2" s="1"/>
  <c r="K689" i="2"/>
  <c r="L689" i="2" s="1"/>
  <c r="K690" i="2"/>
  <c r="L690" i="2" s="1"/>
  <c r="K691" i="2"/>
  <c r="L691" i="2" s="1"/>
  <c r="K692" i="2"/>
  <c r="L692" i="2" s="1"/>
  <c r="K693" i="2"/>
  <c r="L693" i="2" s="1"/>
  <c r="K694" i="2"/>
  <c r="L694" i="2" s="1"/>
  <c r="K695" i="2"/>
  <c r="L695" i="2" s="1"/>
  <c r="K696" i="2"/>
  <c r="L696" i="2" s="1"/>
  <c r="K697" i="2"/>
  <c r="L697" i="2" s="1"/>
  <c r="K698" i="2"/>
  <c r="L698" i="2" s="1"/>
  <c r="K699" i="2"/>
  <c r="L699" i="2" s="1"/>
  <c r="K700" i="2"/>
  <c r="L700" i="2" s="1"/>
  <c r="K701" i="2"/>
  <c r="L701" i="2" s="1"/>
  <c r="K702" i="2"/>
  <c r="L702" i="2" s="1"/>
  <c r="K703" i="2"/>
  <c r="L703" i="2" s="1"/>
  <c r="K704" i="2"/>
  <c r="L704" i="2" s="1"/>
  <c r="K705" i="2"/>
  <c r="L705" i="2" s="1"/>
  <c r="K706" i="2"/>
  <c r="L706" i="2" s="1"/>
  <c r="K707" i="2"/>
  <c r="L707" i="2" s="1"/>
  <c r="K708" i="2"/>
  <c r="L708" i="2" s="1"/>
  <c r="K709" i="2"/>
  <c r="L709" i="2" s="1"/>
  <c r="K710" i="2"/>
  <c r="L710" i="2" s="1"/>
  <c r="K711" i="2"/>
  <c r="L711" i="2" s="1"/>
  <c r="K712" i="2"/>
  <c r="L712" i="2" s="1"/>
  <c r="K713" i="2"/>
  <c r="L713" i="2" s="1"/>
  <c r="K714" i="2"/>
  <c r="L714" i="2" s="1"/>
  <c r="K715" i="2"/>
  <c r="L715" i="2" s="1"/>
  <c r="K716" i="2"/>
  <c r="L716" i="2" s="1"/>
  <c r="K717" i="2"/>
  <c r="L717" i="2" s="1"/>
  <c r="K718" i="2"/>
  <c r="L718" i="2" s="1"/>
  <c r="K719" i="2"/>
  <c r="L719" i="2" s="1"/>
  <c r="K720" i="2"/>
  <c r="L720" i="2" s="1"/>
  <c r="K721" i="2"/>
  <c r="L721" i="2" s="1"/>
  <c r="K722" i="2"/>
  <c r="L722" i="2" s="1"/>
  <c r="K723" i="2"/>
  <c r="L723" i="2" s="1"/>
  <c r="K724" i="2"/>
  <c r="L724" i="2" s="1"/>
  <c r="K725" i="2"/>
  <c r="L725" i="2" s="1"/>
  <c r="K726" i="2"/>
  <c r="L726" i="2" s="1"/>
  <c r="K727" i="2"/>
  <c r="L727" i="2" s="1"/>
  <c r="K728" i="2"/>
  <c r="L728" i="2" s="1"/>
  <c r="K729" i="2"/>
  <c r="L729" i="2" s="1"/>
  <c r="K730" i="2"/>
  <c r="L730" i="2" s="1"/>
  <c r="K731" i="2"/>
  <c r="L731" i="2" s="1"/>
  <c r="K732" i="2"/>
  <c r="L732" i="2" s="1"/>
  <c r="K733" i="2"/>
  <c r="L733" i="2" s="1"/>
  <c r="K734" i="2"/>
  <c r="L734" i="2" s="1"/>
  <c r="K735" i="2"/>
  <c r="L735" i="2" s="1"/>
  <c r="K736" i="2"/>
  <c r="L736" i="2" s="1"/>
  <c r="K737" i="2"/>
  <c r="L737" i="2" s="1"/>
  <c r="K738" i="2"/>
  <c r="L738" i="2" s="1"/>
  <c r="K739" i="2"/>
  <c r="L739" i="2" s="1"/>
  <c r="K740" i="2"/>
  <c r="L740" i="2" s="1"/>
  <c r="K741" i="2"/>
  <c r="L741" i="2" s="1"/>
  <c r="K742" i="2"/>
  <c r="L742" i="2" s="1"/>
  <c r="K743" i="2"/>
  <c r="L743" i="2" s="1"/>
  <c r="K744" i="2"/>
  <c r="L744" i="2" s="1"/>
  <c r="K745" i="2"/>
  <c r="L745" i="2" s="1"/>
  <c r="K746" i="2"/>
  <c r="L746" i="2" s="1"/>
  <c r="K747" i="2"/>
  <c r="L747" i="2" s="1"/>
  <c r="K748" i="2"/>
  <c r="L748" i="2" s="1"/>
  <c r="K749" i="2"/>
  <c r="L749" i="2" s="1"/>
  <c r="K750" i="2"/>
  <c r="L750" i="2" s="1"/>
  <c r="K751" i="2"/>
  <c r="L751" i="2" s="1"/>
  <c r="K752" i="2"/>
  <c r="L752" i="2" s="1"/>
  <c r="K753" i="2"/>
  <c r="L753" i="2" s="1"/>
  <c r="K754" i="2"/>
  <c r="L754" i="2" s="1"/>
  <c r="K755" i="2"/>
  <c r="L755" i="2" s="1"/>
  <c r="K756" i="2"/>
  <c r="L756" i="2" s="1"/>
  <c r="K757" i="2"/>
  <c r="L757" i="2" s="1"/>
  <c r="K758" i="2"/>
  <c r="L758" i="2" s="1"/>
  <c r="K759" i="2"/>
  <c r="L759" i="2" s="1"/>
  <c r="K760" i="2"/>
  <c r="L760" i="2" s="1"/>
  <c r="K761" i="2"/>
  <c r="L761" i="2" s="1"/>
  <c r="K762" i="2"/>
  <c r="L762" i="2" s="1"/>
  <c r="K763" i="2"/>
  <c r="L763" i="2" s="1"/>
  <c r="K764" i="2"/>
  <c r="L764" i="2" s="1"/>
  <c r="K765" i="2"/>
  <c r="L765" i="2" s="1"/>
  <c r="K766" i="2"/>
  <c r="L766" i="2" s="1"/>
  <c r="K767" i="2"/>
  <c r="L767" i="2" s="1"/>
  <c r="K768" i="2"/>
  <c r="L768" i="2" s="1"/>
  <c r="K769" i="2"/>
  <c r="L769" i="2" s="1"/>
  <c r="K770" i="2"/>
  <c r="L770" i="2" s="1"/>
  <c r="K771" i="2"/>
  <c r="L771" i="2" s="1"/>
  <c r="K772" i="2"/>
  <c r="L772" i="2" s="1"/>
  <c r="K773" i="2"/>
  <c r="L773" i="2" s="1"/>
  <c r="K774" i="2"/>
  <c r="L774" i="2" s="1"/>
  <c r="K775" i="2"/>
  <c r="L775" i="2" s="1"/>
  <c r="K776" i="2"/>
  <c r="L776" i="2" s="1"/>
  <c r="K777" i="2"/>
  <c r="L777" i="2" s="1"/>
  <c r="K778" i="2"/>
  <c r="L778" i="2" s="1"/>
  <c r="K779" i="2"/>
  <c r="L779" i="2" s="1"/>
  <c r="K780" i="2"/>
  <c r="L780" i="2" s="1"/>
  <c r="K781" i="2"/>
  <c r="L781" i="2" s="1"/>
  <c r="K782" i="2"/>
  <c r="L782" i="2" s="1"/>
  <c r="K783" i="2"/>
  <c r="L783" i="2" s="1"/>
  <c r="K784" i="2"/>
  <c r="L784" i="2" s="1"/>
  <c r="K785" i="2"/>
  <c r="L785" i="2" s="1"/>
  <c r="K786" i="2"/>
  <c r="L786" i="2" s="1"/>
  <c r="K787" i="2"/>
  <c r="L787" i="2" s="1"/>
  <c r="K788" i="2"/>
  <c r="L788" i="2" s="1"/>
  <c r="K789" i="2"/>
  <c r="L789" i="2" s="1"/>
  <c r="K790" i="2"/>
  <c r="L790" i="2" s="1"/>
  <c r="K791" i="2"/>
  <c r="L791" i="2" s="1"/>
  <c r="K792" i="2"/>
  <c r="L792" i="2" s="1"/>
  <c r="K793" i="2"/>
  <c r="L793" i="2" s="1"/>
  <c r="K794" i="2"/>
  <c r="L794" i="2" s="1"/>
  <c r="K795" i="2"/>
  <c r="L795" i="2" s="1"/>
  <c r="K796" i="2"/>
  <c r="L796" i="2" s="1"/>
  <c r="K797" i="2"/>
  <c r="L797" i="2" s="1"/>
  <c r="K798" i="2"/>
  <c r="L798" i="2" s="1"/>
  <c r="K799" i="2"/>
  <c r="L799" i="2" s="1"/>
  <c r="K800" i="2"/>
  <c r="L800" i="2" s="1"/>
  <c r="K801" i="2"/>
  <c r="L801" i="2" s="1"/>
  <c r="K802" i="2"/>
  <c r="L802" i="2" s="1"/>
  <c r="K803" i="2"/>
  <c r="L803" i="2" s="1"/>
  <c r="K804" i="2"/>
  <c r="L804" i="2" s="1"/>
  <c r="K805" i="2"/>
  <c r="L805" i="2" s="1"/>
  <c r="K806" i="2"/>
  <c r="L806" i="2" s="1"/>
  <c r="K807" i="2"/>
  <c r="L807" i="2" s="1"/>
  <c r="K808" i="2"/>
  <c r="L808" i="2" s="1"/>
  <c r="K809" i="2"/>
  <c r="L809" i="2" s="1"/>
  <c r="K810" i="2"/>
  <c r="L810" i="2" s="1"/>
  <c r="K811" i="2"/>
  <c r="L811" i="2" s="1"/>
  <c r="K812" i="2"/>
  <c r="L812" i="2" s="1"/>
  <c r="K813" i="2"/>
  <c r="L813" i="2" s="1"/>
  <c r="K814" i="2"/>
  <c r="L814" i="2" s="1"/>
  <c r="K815" i="2"/>
  <c r="L815" i="2" s="1"/>
  <c r="K816" i="2"/>
  <c r="L816" i="2" s="1"/>
  <c r="K817" i="2"/>
  <c r="L817" i="2" s="1"/>
  <c r="K818" i="2"/>
  <c r="L818" i="2" s="1"/>
  <c r="K819" i="2"/>
  <c r="L819" i="2" s="1"/>
  <c r="K820" i="2"/>
  <c r="L820" i="2" s="1"/>
  <c r="K821" i="2"/>
  <c r="L821" i="2" s="1"/>
  <c r="K822" i="2"/>
  <c r="L822" i="2" s="1"/>
  <c r="K823" i="2"/>
  <c r="L823" i="2" s="1"/>
  <c r="K824" i="2"/>
  <c r="L824" i="2" s="1"/>
  <c r="K825" i="2"/>
  <c r="L825" i="2" s="1"/>
  <c r="K826" i="2"/>
  <c r="L826" i="2" s="1"/>
  <c r="K827" i="2"/>
  <c r="L827" i="2" s="1"/>
  <c r="K828" i="2"/>
  <c r="L828" i="2" s="1"/>
  <c r="K829" i="2"/>
  <c r="L829" i="2" s="1"/>
  <c r="K830" i="2"/>
  <c r="L830" i="2" s="1"/>
  <c r="K831" i="2"/>
  <c r="L831" i="2" s="1"/>
  <c r="K832" i="2"/>
  <c r="L832" i="2" s="1"/>
  <c r="K833" i="2"/>
  <c r="L833" i="2" s="1"/>
  <c r="K834" i="2"/>
  <c r="L834" i="2" s="1"/>
  <c r="K835" i="2"/>
  <c r="L835" i="2" s="1"/>
  <c r="K836" i="2"/>
  <c r="L836" i="2" s="1"/>
  <c r="K837" i="2"/>
  <c r="L837" i="2" s="1"/>
  <c r="K838" i="2"/>
  <c r="L838" i="2" s="1"/>
  <c r="K839" i="2"/>
  <c r="L839" i="2" s="1"/>
  <c r="K840" i="2"/>
  <c r="L840" i="2" s="1"/>
  <c r="K841" i="2"/>
  <c r="L841" i="2" s="1"/>
  <c r="K842" i="2"/>
  <c r="L842" i="2" s="1"/>
  <c r="K843" i="2"/>
  <c r="L843" i="2" s="1"/>
  <c r="K844" i="2"/>
  <c r="L844" i="2" s="1"/>
  <c r="K845" i="2"/>
  <c r="L845" i="2" s="1"/>
  <c r="K846" i="2"/>
  <c r="L846" i="2" s="1"/>
  <c r="K847" i="2"/>
  <c r="L847" i="2" s="1"/>
  <c r="K848" i="2"/>
  <c r="L848" i="2" s="1"/>
  <c r="K849" i="2"/>
  <c r="L849" i="2" s="1"/>
  <c r="K850" i="2"/>
  <c r="L850" i="2" s="1"/>
  <c r="K851" i="2"/>
  <c r="L851" i="2" s="1"/>
  <c r="K852" i="2"/>
  <c r="L852" i="2" s="1"/>
  <c r="K853" i="2"/>
  <c r="L853" i="2" s="1"/>
  <c r="K854" i="2"/>
  <c r="L854" i="2" s="1"/>
  <c r="K855" i="2"/>
  <c r="L855" i="2" s="1"/>
  <c r="K856" i="2"/>
  <c r="L856" i="2" s="1"/>
  <c r="K857" i="2"/>
  <c r="L857" i="2" s="1"/>
  <c r="K858" i="2"/>
  <c r="L858" i="2" s="1"/>
  <c r="K859" i="2"/>
  <c r="L859" i="2" s="1"/>
  <c r="K860" i="2"/>
  <c r="L860" i="2" s="1"/>
  <c r="K861" i="2"/>
  <c r="L861" i="2" s="1"/>
  <c r="K862" i="2"/>
  <c r="L862" i="2" s="1"/>
  <c r="K863" i="2"/>
  <c r="L863" i="2" s="1"/>
  <c r="K864" i="2"/>
  <c r="L864" i="2" s="1"/>
  <c r="K865" i="2"/>
  <c r="L865" i="2" s="1"/>
  <c r="K866" i="2"/>
  <c r="L866" i="2" s="1"/>
  <c r="K867" i="2"/>
  <c r="L867" i="2" s="1"/>
  <c r="K868" i="2"/>
  <c r="L868" i="2" s="1"/>
  <c r="K869" i="2"/>
  <c r="L869" i="2" s="1"/>
  <c r="K870" i="2"/>
  <c r="L870" i="2" s="1"/>
  <c r="K871" i="2"/>
  <c r="L871" i="2" s="1"/>
  <c r="K872" i="2"/>
  <c r="L872" i="2" s="1"/>
  <c r="K873" i="2"/>
  <c r="L873" i="2" s="1"/>
  <c r="K874" i="2"/>
  <c r="L874" i="2" s="1"/>
  <c r="K875" i="2"/>
  <c r="L875" i="2" s="1"/>
  <c r="K876" i="2"/>
  <c r="L876" i="2" s="1"/>
  <c r="K877" i="2"/>
  <c r="L877" i="2" s="1"/>
  <c r="K878" i="2"/>
  <c r="L878" i="2" s="1"/>
  <c r="K879" i="2"/>
  <c r="L879" i="2" s="1"/>
  <c r="K880" i="2"/>
  <c r="L880" i="2" s="1"/>
  <c r="K881" i="2"/>
  <c r="L881" i="2" s="1"/>
  <c r="K882" i="2"/>
  <c r="L882" i="2" s="1"/>
  <c r="K883" i="2"/>
  <c r="L883" i="2" s="1"/>
  <c r="K884" i="2"/>
  <c r="L884" i="2" s="1"/>
  <c r="K885" i="2"/>
  <c r="L885" i="2" s="1"/>
  <c r="K886" i="2"/>
  <c r="L886" i="2" s="1"/>
  <c r="K887" i="2"/>
  <c r="L887" i="2" s="1"/>
  <c r="K888" i="2"/>
  <c r="L888" i="2" s="1"/>
  <c r="K889" i="2"/>
  <c r="L889" i="2" s="1"/>
  <c r="K890" i="2"/>
  <c r="L890" i="2" s="1"/>
  <c r="K891" i="2"/>
  <c r="L891" i="2" s="1"/>
  <c r="K892" i="2"/>
  <c r="L892" i="2" s="1"/>
  <c r="K893" i="2"/>
  <c r="L893" i="2" s="1"/>
  <c r="K894" i="2"/>
  <c r="L894" i="2" s="1"/>
  <c r="K895" i="2"/>
  <c r="L895" i="2" s="1"/>
  <c r="K896" i="2"/>
  <c r="L896" i="2" s="1"/>
  <c r="K897" i="2"/>
  <c r="L897" i="2" s="1"/>
  <c r="K898" i="2"/>
  <c r="L898" i="2" s="1"/>
  <c r="K899" i="2"/>
  <c r="L899" i="2" s="1"/>
  <c r="K900" i="2"/>
  <c r="L900" i="2" s="1"/>
  <c r="K901" i="2"/>
  <c r="L901" i="2" s="1"/>
  <c r="K902" i="2"/>
  <c r="L902" i="2" s="1"/>
  <c r="K903" i="2"/>
  <c r="L903" i="2" s="1"/>
  <c r="K904" i="2"/>
  <c r="L904" i="2" s="1"/>
  <c r="K905" i="2"/>
  <c r="L905" i="2" s="1"/>
  <c r="K906" i="2"/>
  <c r="L906" i="2" s="1"/>
  <c r="K907" i="2"/>
  <c r="L907" i="2" s="1"/>
  <c r="K908" i="2"/>
  <c r="L908" i="2" s="1"/>
  <c r="K909" i="2"/>
  <c r="L909" i="2" s="1"/>
  <c r="K910" i="2"/>
  <c r="L910" i="2" s="1"/>
  <c r="K911" i="2"/>
  <c r="L911" i="2" s="1"/>
  <c r="K912" i="2"/>
  <c r="L912" i="2" s="1"/>
  <c r="K913" i="2"/>
  <c r="L913" i="2" s="1"/>
  <c r="K914" i="2"/>
  <c r="L914" i="2" s="1"/>
  <c r="K915" i="2"/>
  <c r="L915" i="2" s="1"/>
  <c r="K916" i="2"/>
  <c r="L916" i="2" s="1"/>
  <c r="K917" i="2"/>
  <c r="L917" i="2" s="1"/>
  <c r="K918" i="2"/>
  <c r="L918" i="2" s="1"/>
  <c r="K919" i="2"/>
  <c r="L919" i="2" s="1"/>
  <c r="K920" i="2"/>
  <c r="L920" i="2" s="1"/>
  <c r="K921" i="2"/>
  <c r="L921" i="2" s="1"/>
  <c r="K922" i="2"/>
  <c r="L922" i="2" s="1"/>
  <c r="K923" i="2"/>
  <c r="L923" i="2" s="1"/>
  <c r="K924" i="2"/>
  <c r="L924" i="2" s="1"/>
  <c r="K925" i="2"/>
  <c r="L925" i="2" s="1"/>
  <c r="K926" i="2"/>
  <c r="L926" i="2" s="1"/>
  <c r="K927" i="2"/>
  <c r="L927" i="2" s="1"/>
  <c r="K928" i="2"/>
  <c r="L928" i="2" s="1"/>
  <c r="K929" i="2"/>
  <c r="L929" i="2" s="1"/>
  <c r="K930" i="2"/>
  <c r="L930" i="2" s="1"/>
  <c r="K931" i="2"/>
  <c r="L931" i="2" s="1"/>
  <c r="K932" i="2"/>
  <c r="L932" i="2" s="1"/>
  <c r="K933" i="2"/>
  <c r="L933" i="2" s="1"/>
  <c r="K934" i="2"/>
  <c r="L934" i="2" s="1"/>
  <c r="K935" i="2"/>
  <c r="L935" i="2" s="1"/>
  <c r="K936" i="2"/>
  <c r="L936" i="2" s="1"/>
  <c r="K937" i="2"/>
  <c r="L937" i="2" s="1"/>
  <c r="K938" i="2"/>
  <c r="L938" i="2" s="1"/>
  <c r="K939" i="2"/>
  <c r="L939" i="2" s="1"/>
  <c r="K940" i="2"/>
  <c r="L940" i="2" s="1"/>
  <c r="K941" i="2"/>
  <c r="L941" i="2" s="1"/>
  <c r="K942" i="2"/>
  <c r="L942" i="2" s="1"/>
  <c r="K943" i="2"/>
  <c r="L943" i="2" s="1"/>
  <c r="K944" i="2"/>
  <c r="L944" i="2" s="1"/>
  <c r="K945" i="2"/>
  <c r="L945" i="2" s="1"/>
  <c r="K946" i="2"/>
  <c r="L946" i="2" s="1"/>
  <c r="K947" i="2"/>
  <c r="L947" i="2" s="1"/>
  <c r="K948" i="2"/>
  <c r="L948" i="2" s="1"/>
  <c r="K949" i="2"/>
  <c r="L949" i="2" s="1"/>
  <c r="K950" i="2"/>
  <c r="L950" i="2" s="1"/>
  <c r="K951" i="2"/>
  <c r="L951" i="2" s="1"/>
  <c r="K952" i="2"/>
  <c r="L952" i="2" s="1"/>
  <c r="K953" i="2"/>
  <c r="L953" i="2" s="1"/>
  <c r="K954" i="2"/>
  <c r="L954" i="2" s="1"/>
  <c r="K955" i="2"/>
  <c r="L955" i="2" s="1"/>
  <c r="K956" i="2"/>
  <c r="L956" i="2" s="1"/>
  <c r="K957" i="2"/>
  <c r="L957" i="2" s="1"/>
  <c r="K958" i="2"/>
  <c r="L958" i="2" s="1"/>
  <c r="K959" i="2"/>
  <c r="L959" i="2" s="1"/>
  <c r="K960" i="2"/>
  <c r="L960" i="2" s="1"/>
  <c r="K961" i="2"/>
  <c r="L961" i="2" s="1"/>
  <c r="K962" i="2"/>
  <c r="L962" i="2" s="1"/>
  <c r="K963" i="2"/>
  <c r="L963" i="2" s="1"/>
  <c r="K964" i="2"/>
  <c r="L964" i="2" s="1"/>
  <c r="K965" i="2"/>
  <c r="L965" i="2" s="1"/>
  <c r="K966" i="2"/>
  <c r="L966" i="2" s="1"/>
  <c r="K967" i="2"/>
  <c r="L967" i="2" s="1"/>
  <c r="K968" i="2"/>
  <c r="L968" i="2" s="1"/>
  <c r="K969" i="2"/>
  <c r="L969" i="2" s="1"/>
  <c r="K970" i="2"/>
  <c r="L970" i="2" s="1"/>
  <c r="K971" i="2"/>
  <c r="L971" i="2" s="1"/>
  <c r="K972" i="2"/>
  <c r="L972" i="2" s="1"/>
  <c r="K973" i="2"/>
  <c r="L973" i="2" s="1"/>
  <c r="K974" i="2"/>
  <c r="L974" i="2" s="1"/>
  <c r="K975" i="2"/>
  <c r="L975" i="2" s="1"/>
  <c r="K976" i="2"/>
  <c r="L976" i="2" s="1"/>
  <c r="K977" i="2"/>
  <c r="L977" i="2" s="1"/>
  <c r="K978" i="2"/>
  <c r="L978" i="2" s="1"/>
  <c r="K979" i="2"/>
  <c r="L979" i="2" s="1"/>
  <c r="K980" i="2"/>
  <c r="L980" i="2" s="1"/>
  <c r="K981" i="2"/>
  <c r="L981" i="2" s="1"/>
  <c r="K982" i="2"/>
  <c r="L982" i="2" s="1"/>
  <c r="K983" i="2"/>
  <c r="L983" i="2" s="1"/>
  <c r="K984" i="2"/>
  <c r="L984" i="2" s="1"/>
  <c r="K985" i="2"/>
  <c r="L985" i="2" s="1"/>
  <c r="K986" i="2"/>
  <c r="L986" i="2" s="1"/>
  <c r="K987" i="2"/>
  <c r="L987" i="2" s="1"/>
  <c r="K988" i="2"/>
  <c r="L988" i="2" s="1"/>
  <c r="K989" i="2"/>
  <c r="L989" i="2" s="1"/>
  <c r="K990" i="2"/>
  <c r="L990" i="2" s="1"/>
  <c r="K991" i="2"/>
  <c r="L991" i="2" s="1"/>
  <c r="K992" i="2"/>
  <c r="L992" i="2" s="1"/>
  <c r="K993" i="2"/>
  <c r="L993" i="2" s="1"/>
  <c r="K994" i="2"/>
  <c r="L994" i="2" s="1"/>
  <c r="K995" i="2"/>
  <c r="L995" i="2" s="1"/>
  <c r="K996" i="2"/>
  <c r="L996" i="2" s="1"/>
  <c r="K997" i="2"/>
  <c r="L997" i="2" s="1"/>
  <c r="K998" i="2"/>
  <c r="L998" i="2" s="1"/>
  <c r="K999" i="2"/>
  <c r="L999" i="2" s="1"/>
  <c r="K1000" i="2"/>
  <c r="L1000" i="2" s="1"/>
  <c r="K1001" i="2"/>
  <c r="L1001" i="2" s="1"/>
  <c r="K1002" i="2"/>
  <c r="L1002" i="2" s="1"/>
  <c r="K1003" i="2"/>
  <c r="L1003" i="2" s="1"/>
  <c r="K1004" i="2"/>
  <c r="L1004" i="2" s="1"/>
  <c r="K1005" i="2"/>
  <c r="L1005" i="2" s="1"/>
  <c r="K1006" i="2"/>
  <c r="L1006" i="2" s="1"/>
  <c r="K1007" i="2"/>
  <c r="L1007" i="2" s="1"/>
  <c r="K1008" i="2"/>
  <c r="L1008" i="2" s="1"/>
  <c r="K1009" i="2"/>
  <c r="L1009" i="2" s="1"/>
  <c r="K1010" i="2"/>
  <c r="L1010" i="2" s="1"/>
  <c r="K1011" i="2"/>
  <c r="L1011" i="2" s="1"/>
  <c r="K1012" i="2"/>
  <c r="L1012" i="2" s="1"/>
  <c r="K1013" i="2"/>
  <c r="L1013" i="2" s="1"/>
  <c r="K1014" i="2"/>
  <c r="L1014" i="2" s="1"/>
  <c r="K1015" i="2"/>
  <c r="L1015" i="2" s="1"/>
  <c r="K1016" i="2"/>
  <c r="L1016" i="2" s="1"/>
  <c r="K1017" i="2"/>
  <c r="L1017" i="2" s="1"/>
  <c r="K1018" i="2"/>
  <c r="L1018" i="2" s="1"/>
  <c r="K1019" i="2"/>
  <c r="L1019" i="2" s="1"/>
  <c r="K1020" i="2"/>
  <c r="L1020" i="2" s="1"/>
  <c r="K1021" i="2"/>
  <c r="L1021" i="2" s="1"/>
  <c r="K1022" i="2"/>
  <c r="L1022" i="2" s="1"/>
  <c r="K1023" i="2"/>
  <c r="L1023" i="2" s="1"/>
  <c r="K1024" i="2"/>
  <c r="L1024" i="2" s="1"/>
  <c r="K1025" i="2"/>
  <c r="L1025" i="2" s="1"/>
  <c r="K1026" i="2"/>
  <c r="L1026" i="2" s="1"/>
  <c r="K1027" i="2"/>
  <c r="L1027" i="2" s="1"/>
  <c r="K1028" i="2"/>
  <c r="L1028" i="2" s="1"/>
  <c r="K1029" i="2"/>
  <c r="L1029" i="2" s="1"/>
  <c r="K1030" i="2"/>
  <c r="L1030" i="2" s="1"/>
  <c r="K1031" i="2"/>
  <c r="L1031" i="2" s="1"/>
  <c r="K1032" i="2"/>
  <c r="L1032" i="2" s="1"/>
  <c r="K1033" i="2"/>
  <c r="L1033" i="2" s="1"/>
  <c r="K1034" i="2"/>
  <c r="L1034" i="2" s="1"/>
  <c r="K1035" i="2"/>
  <c r="L1035" i="2" s="1"/>
  <c r="K1036" i="2"/>
  <c r="L1036" i="2" s="1"/>
  <c r="K1037" i="2"/>
  <c r="L1037" i="2" s="1"/>
  <c r="K1038" i="2"/>
  <c r="L1038" i="2" s="1"/>
  <c r="K1039" i="2"/>
  <c r="L1039" i="2" s="1"/>
  <c r="K1040" i="2"/>
  <c r="L1040" i="2" s="1"/>
  <c r="K1041" i="2"/>
  <c r="L1041" i="2" s="1"/>
  <c r="K1042" i="2"/>
  <c r="L1042" i="2" s="1"/>
  <c r="K1043" i="2"/>
  <c r="L1043" i="2" s="1"/>
  <c r="K1044" i="2"/>
  <c r="L1044" i="2" s="1"/>
  <c r="K1045" i="2"/>
  <c r="L1045" i="2" s="1"/>
  <c r="K1046" i="2"/>
  <c r="L1046" i="2" s="1"/>
  <c r="K1047" i="2"/>
  <c r="L1047" i="2" s="1"/>
  <c r="K1048" i="2"/>
  <c r="L1048" i="2" s="1"/>
  <c r="K1049" i="2"/>
  <c r="L1049" i="2" s="1"/>
  <c r="K1050" i="2"/>
  <c r="L1050" i="2" s="1"/>
  <c r="K1051" i="2"/>
  <c r="L1051" i="2" s="1"/>
  <c r="K1052" i="2"/>
  <c r="L1052" i="2" s="1"/>
  <c r="K1053" i="2"/>
  <c r="L1053" i="2" s="1"/>
  <c r="K1054" i="2"/>
  <c r="L1054" i="2" s="1"/>
  <c r="K1055" i="2"/>
  <c r="L1055" i="2" s="1"/>
  <c r="K1056" i="2"/>
  <c r="L1056" i="2" s="1"/>
  <c r="K1057" i="2"/>
  <c r="L1057" i="2" s="1"/>
  <c r="K1058" i="2"/>
  <c r="L1058" i="2" s="1"/>
  <c r="K1059" i="2"/>
  <c r="L1059" i="2" s="1"/>
  <c r="K1060" i="2"/>
  <c r="L1060" i="2" s="1"/>
  <c r="K1061" i="2"/>
  <c r="L1061" i="2" s="1"/>
  <c r="K1062" i="2"/>
  <c r="L1062" i="2" s="1"/>
  <c r="K1063" i="2"/>
  <c r="L1063" i="2" s="1"/>
  <c r="K1064" i="2"/>
  <c r="L1064" i="2" s="1"/>
  <c r="K1065" i="2"/>
  <c r="L1065" i="2" s="1"/>
  <c r="K1066" i="2"/>
  <c r="L1066" i="2" s="1"/>
  <c r="K1067" i="2"/>
  <c r="L1067" i="2" s="1"/>
  <c r="K1068" i="2"/>
  <c r="L1068" i="2" s="1"/>
  <c r="K1069" i="2"/>
  <c r="L1069" i="2" s="1"/>
  <c r="K1070" i="2"/>
  <c r="L1070" i="2" s="1"/>
  <c r="K1071" i="2"/>
  <c r="L1071" i="2" s="1"/>
  <c r="K1072" i="2"/>
  <c r="L1072" i="2" s="1"/>
  <c r="K1073" i="2"/>
  <c r="L1073" i="2" s="1"/>
  <c r="K1074" i="2"/>
  <c r="L1074" i="2" s="1"/>
  <c r="K1075" i="2"/>
  <c r="L1075" i="2" s="1"/>
  <c r="K1076" i="2"/>
  <c r="L1076" i="2" s="1"/>
  <c r="K1077" i="2"/>
  <c r="L1077" i="2" s="1"/>
  <c r="K1078" i="2"/>
  <c r="L1078" i="2" s="1"/>
  <c r="K1079" i="2"/>
  <c r="L1079" i="2" s="1"/>
  <c r="K1080" i="2"/>
  <c r="L1080" i="2" s="1"/>
  <c r="K1081" i="2"/>
  <c r="L1081" i="2" s="1"/>
  <c r="K1082" i="2"/>
  <c r="L1082" i="2" s="1"/>
  <c r="K1083" i="2"/>
  <c r="L1083" i="2" s="1"/>
  <c r="K1084" i="2"/>
  <c r="L1084" i="2" s="1"/>
  <c r="K1085" i="2"/>
  <c r="L1085" i="2" s="1"/>
  <c r="K1086" i="2"/>
  <c r="L1086" i="2" s="1"/>
  <c r="K1087" i="2"/>
  <c r="L1087" i="2" s="1"/>
  <c r="K1088" i="2"/>
  <c r="L1088" i="2" s="1"/>
  <c r="K1089" i="2"/>
  <c r="L1089" i="2" s="1"/>
  <c r="K1090" i="2"/>
  <c r="L1090" i="2" s="1"/>
  <c r="K1091" i="2"/>
  <c r="L1091" i="2" s="1"/>
  <c r="K1092" i="2"/>
  <c r="L1092" i="2" s="1"/>
  <c r="K1093" i="2"/>
  <c r="L1093" i="2" s="1"/>
  <c r="K1094" i="2"/>
  <c r="L1094" i="2" s="1"/>
  <c r="K1095" i="2"/>
  <c r="L1095" i="2" s="1"/>
  <c r="K1096" i="2"/>
  <c r="L1096" i="2" s="1"/>
  <c r="K1097" i="2"/>
  <c r="L1097" i="2" s="1"/>
  <c r="K1098" i="2"/>
  <c r="L1098" i="2" s="1"/>
  <c r="K1099" i="2"/>
  <c r="L1099" i="2" s="1"/>
  <c r="K1100" i="2"/>
  <c r="L1100" i="2" s="1"/>
  <c r="K1101" i="2"/>
  <c r="L1101" i="2" s="1"/>
  <c r="K1102" i="2"/>
  <c r="L1102" i="2" s="1"/>
  <c r="K1103" i="2"/>
  <c r="L1103" i="2" s="1"/>
  <c r="K1104" i="2"/>
  <c r="L1104" i="2" s="1"/>
  <c r="K1105" i="2"/>
  <c r="L1105" i="2" s="1"/>
  <c r="K1106" i="2"/>
  <c r="L1106" i="2" s="1"/>
  <c r="K1107" i="2"/>
  <c r="L1107" i="2" s="1"/>
  <c r="K1108" i="2"/>
  <c r="L1108" i="2" s="1"/>
  <c r="K1109" i="2"/>
  <c r="L1109" i="2" s="1"/>
  <c r="K1110" i="2"/>
  <c r="L1110" i="2" s="1"/>
  <c r="K1111" i="2"/>
  <c r="L1111" i="2" s="1"/>
  <c r="K1112" i="2"/>
  <c r="L1112" i="2" s="1"/>
  <c r="K1113" i="2"/>
  <c r="L1113" i="2" s="1"/>
  <c r="K1114" i="2"/>
  <c r="L1114" i="2" s="1"/>
  <c r="K1115" i="2"/>
  <c r="L1115" i="2" s="1"/>
  <c r="K1116" i="2"/>
  <c r="L1116" i="2" s="1"/>
  <c r="K1117" i="2"/>
  <c r="L1117" i="2" s="1"/>
  <c r="K1118" i="2"/>
  <c r="L1118" i="2" s="1"/>
  <c r="K1119" i="2"/>
  <c r="L1119" i="2" s="1"/>
  <c r="K1120" i="2"/>
  <c r="L1120" i="2" s="1"/>
  <c r="K1121" i="2"/>
  <c r="L1121" i="2" s="1"/>
  <c r="K1122" i="2"/>
  <c r="L1122" i="2" s="1"/>
  <c r="K1123" i="2"/>
  <c r="L1123" i="2" s="1"/>
  <c r="K1124" i="2"/>
  <c r="L1124" i="2" s="1"/>
  <c r="K1125" i="2"/>
  <c r="L1125" i="2" s="1"/>
  <c r="K1126" i="2"/>
  <c r="L1126" i="2" s="1"/>
  <c r="K1127" i="2"/>
  <c r="L1127" i="2" s="1"/>
  <c r="K1128" i="2"/>
  <c r="L1128" i="2" s="1"/>
  <c r="K1129" i="2"/>
  <c r="L1129" i="2" s="1"/>
  <c r="K1130" i="2"/>
  <c r="L1130" i="2" s="1"/>
  <c r="K1131" i="2"/>
  <c r="L1131" i="2" s="1"/>
  <c r="K1132" i="2"/>
  <c r="L1132" i="2" s="1"/>
  <c r="K1133" i="2"/>
  <c r="L1133" i="2" s="1"/>
  <c r="K1134" i="2"/>
  <c r="L1134" i="2" s="1"/>
  <c r="K1135" i="2"/>
  <c r="L1135" i="2" s="1"/>
  <c r="K1136" i="2"/>
  <c r="L1136" i="2" s="1"/>
  <c r="K1137" i="2"/>
  <c r="L1137" i="2" s="1"/>
  <c r="K1138" i="2"/>
  <c r="L1138" i="2" s="1"/>
  <c r="K1139" i="2"/>
  <c r="L1139" i="2" s="1"/>
  <c r="K1140" i="2"/>
  <c r="L1140" i="2" s="1"/>
  <c r="K1141" i="2"/>
  <c r="L1141" i="2" s="1"/>
  <c r="K1142" i="2"/>
  <c r="L1142" i="2" s="1"/>
  <c r="K1143" i="2"/>
  <c r="L1143" i="2" s="1"/>
  <c r="K1144" i="2"/>
  <c r="L1144" i="2" s="1"/>
  <c r="K1145" i="2"/>
  <c r="L1145" i="2" s="1"/>
  <c r="K1146" i="2"/>
  <c r="L1146" i="2" s="1"/>
  <c r="K1147" i="2"/>
  <c r="L1147" i="2" s="1"/>
  <c r="K1148" i="2"/>
  <c r="L1148" i="2" s="1"/>
  <c r="K1149" i="2"/>
  <c r="L1149" i="2" s="1"/>
  <c r="K1150" i="2"/>
  <c r="L1150" i="2" s="1"/>
  <c r="K1151" i="2"/>
  <c r="L1151" i="2" s="1"/>
  <c r="K1152" i="2"/>
  <c r="L1152" i="2" s="1"/>
  <c r="K1153" i="2"/>
  <c r="L1153" i="2" s="1"/>
  <c r="K1154" i="2"/>
  <c r="L1154" i="2" s="1"/>
  <c r="K1155" i="2"/>
  <c r="L1155" i="2" s="1"/>
  <c r="K1156" i="2"/>
  <c r="L1156" i="2" s="1"/>
  <c r="K1157" i="2"/>
  <c r="L1157" i="2" s="1"/>
  <c r="K1158" i="2"/>
  <c r="L1158" i="2" s="1"/>
  <c r="K1159" i="2"/>
  <c r="L1159" i="2" s="1"/>
  <c r="K1160" i="2"/>
  <c r="L1160" i="2" s="1"/>
  <c r="K1161" i="2"/>
  <c r="L1161" i="2" s="1"/>
  <c r="K1162" i="2"/>
  <c r="L1162" i="2" s="1"/>
  <c r="K1163" i="2"/>
  <c r="L1163" i="2" s="1"/>
  <c r="K1164" i="2"/>
  <c r="L1164" i="2" s="1"/>
  <c r="K1165" i="2"/>
  <c r="L1165" i="2" s="1"/>
  <c r="K1166" i="2"/>
  <c r="L1166" i="2" s="1"/>
  <c r="K1167" i="2"/>
  <c r="L1167" i="2" s="1"/>
  <c r="K1168" i="2"/>
  <c r="L1168" i="2" s="1"/>
  <c r="K1169" i="2"/>
  <c r="L1169" i="2" s="1"/>
  <c r="K1170" i="2"/>
  <c r="L1170" i="2" s="1"/>
  <c r="K1171" i="2"/>
  <c r="L1171" i="2" s="1"/>
  <c r="K1172" i="2"/>
  <c r="L1172" i="2" s="1"/>
  <c r="K1173" i="2"/>
  <c r="L1173" i="2" s="1"/>
  <c r="K1174" i="2"/>
  <c r="L1174" i="2" s="1"/>
  <c r="K1175" i="2"/>
  <c r="L1175" i="2" s="1"/>
  <c r="K1176" i="2"/>
  <c r="L1176" i="2" s="1"/>
  <c r="K1177" i="2"/>
  <c r="L1177" i="2" s="1"/>
  <c r="K1178" i="2"/>
  <c r="L1178" i="2" s="1"/>
  <c r="K1179" i="2"/>
  <c r="L1179" i="2" s="1"/>
  <c r="K1180" i="2"/>
  <c r="L1180" i="2" s="1"/>
  <c r="K1181" i="2"/>
  <c r="L1181" i="2" s="1"/>
  <c r="K1182" i="2"/>
  <c r="L1182" i="2" s="1"/>
  <c r="K1183" i="2"/>
  <c r="L1183" i="2" s="1"/>
  <c r="K1184" i="2"/>
  <c r="L1184" i="2" s="1"/>
  <c r="K1185" i="2"/>
  <c r="L1185" i="2" s="1"/>
  <c r="K1186" i="2"/>
  <c r="L1186" i="2" s="1"/>
  <c r="K1187" i="2"/>
  <c r="L1187" i="2" s="1"/>
  <c r="K1188" i="2"/>
  <c r="L1188" i="2" s="1"/>
  <c r="K1189" i="2"/>
  <c r="L1189" i="2" s="1"/>
  <c r="K1190" i="2"/>
  <c r="L1190" i="2" s="1"/>
  <c r="K1191" i="2"/>
  <c r="L1191" i="2" s="1"/>
  <c r="K1192" i="2"/>
  <c r="L1192" i="2" s="1"/>
  <c r="K1193" i="2"/>
  <c r="L1193" i="2" s="1"/>
  <c r="K1194" i="2"/>
  <c r="L1194" i="2" s="1"/>
  <c r="K1195" i="2"/>
  <c r="L1195" i="2" s="1"/>
  <c r="K1196" i="2"/>
  <c r="L1196" i="2" s="1"/>
  <c r="K1197" i="2"/>
  <c r="L1197" i="2" s="1"/>
  <c r="K1198" i="2"/>
  <c r="L1198" i="2" s="1"/>
  <c r="K1199" i="2"/>
  <c r="L1199" i="2" s="1"/>
  <c r="K1200" i="2"/>
  <c r="L1200" i="2" s="1"/>
  <c r="K1201" i="2"/>
  <c r="L1201" i="2" s="1"/>
  <c r="K1202" i="2"/>
  <c r="L1202" i="2" s="1"/>
  <c r="K1203" i="2"/>
  <c r="L1203" i="2" s="1"/>
  <c r="K1204" i="2"/>
  <c r="L1204" i="2" s="1"/>
  <c r="K1205" i="2"/>
  <c r="L1205" i="2" s="1"/>
  <c r="K1206" i="2"/>
  <c r="L1206" i="2" s="1"/>
  <c r="K1207" i="2"/>
  <c r="L1207" i="2" s="1"/>
  <c r="K1208" i="2"/>
  <c r="L1208" i="2" s="1"/>
  <c r="K1209" i="2"/>
  <c r="L1209" i="2" s="1"/>
  <c r="K1210" i="2"/>
  <c r="L1210" i="2" s="1"/>
  <c r="K1211" i="2"/>
  <c r="L1211" i="2" s="1"/>
  <c r="K1212" i="2"/>
  <c r="L1212" i="2" s="1"/>
  <c r="K1213" i="2"/>
  <c r="L1213" i="2" s="1"/>
  <c r="K1214" i="2"/>
  <c r="L1214" i="2" s="1"/>
  <c r="K1215" i="2"/>
  <c r="L1215" i="2" s="1"/>
  <c r="K1216" i="2"/>
  <c r="L1216" i="2" s="1"/>
  <c r="K1217" i="2"/>
  <c r="L1217" i="2" s="1"/>
  <c r="K1218" i="2"/>
  <c r="L1218" i="2" s="1"/>
  <c r="K1219" i="2"/>
  <c r="L1219" i="2" s="1"/>
  <c r="K1220" i="2"/>
  <c r="L1220" i="2" s="1"/>
  <c r="K1221" i="2"/>
  <c r="L1221" i="2" s="1"/>
  <c r="K1222" i="2"/>
  <c r="L1222" i="2" s="1"/>
  <c r="K1223" i="2"/>
  <c r="L1223" i="2" s="1"/>
  <c r="K1224" i="2"/>
  <c r="L1224" i="2" s="1"/>
  <c r="K1225" i="2"/>
  <c r="L1225" i="2" s="1"/>
  <c r="K1226" i="2"/>
  <c r="L1226" i="2" s="1"/>
  <c r="K1227" i="2"/>
  <c r="L1227" i="2" s="1"/>
  <c r="K1228" i="2"/>
  <c r="L1228" i="2" s="1"/>
  <c r="K1229" i="2"/>
  <c r="L1229" i="2" s="1"/>
  <c r="K1230" i="2"/>
  <c r="L1230" i="2" s="1"/>
  <c r="K1231" i="2"/>
  <c r="L1231" i="2" s="1"/>
  <c r="K1232" i="2"/>
  <c r="L1232" i="2" s="1"/>
  <c r="K1233" i="2"/>
  <c r="L1233" i="2" s="1"/>
  <c r="K1234" i="2"/>
  <c r="L1234" i="2" s="1"/>
  <c r="K1235" i="2"/>
  <c r="L1235" i="2" s="1"/>
  <c r="K1236" i="2"/>
  <c r="L1236" i="2" s="1"/>
  <c r="K1237" i="2"/>
  <c r="L1237" i="2" s="1"/>
  <c r="K1238" i="2"/>
  <c r="L1238" i="2" s="1"/>
  <c r="K1239" i="2"/>
  <c r="L1239" i="2" s="1"/>
  <c r="K1240" i="2"/>
  <c r="L1240" i="2" s="1"/>
  <c r="K1241" i="2"/>
  <c r="L1241" i="2" s="1"/>
  <c r="K1242" i="2"/>
  <c r="L1242" i="2" s="1"/>
  <c r="K1243" i="2"/>
  <c r="L1243" i="2" s="1"/>
  <c r="K1244" i="2"/>
  <c r="L1244" i="2" s="1"/>
  <c r="K1245" i="2"/>
  <c r="L1245" i="2" s="1"/>
  <c r="K1246" i="2"/>
  <c r="L1246" i="2" s="1"/>
  <c r="K1247" i="2"/>
  <c r="L1247" i="2" s="1"/>
  <c r="K1248" i="2"/>
  <c r="L1248" i="2" s="1"/>
  <c r="K1249" i="2"/>
  <c r="L1249" i="2" s="1"/>
  <c r="K1250" i="2"/>
  <c r="L1250" i="2" s="1"/>
  <c r="K1251" i="2"/>
  <c r="L1251" i="2" s="1"/>
  <c r="K1252" i="2"/>
  <c r="L1252" i="2" s="1"/>
  <c r="K1253" i="2"/>
  <c r="L1253" i="2" s="1"/>
  <c r="K1254" i="2"/>
  <c r="L1254" i="2" s="1"/>
  <c r="K1255" i="2"/>
  <c r="L1255" i="2" s="1"/>
  <c r="K1256" i="2"/>
  <c r="L1256" i="2" s="1"/>
  <c r="K1257" i="2"/>
  <c r="L1257" i="2" s="1"/>
  <c r="K1258" i="2"/>
  <c r="L1258" i="2" s="1"/>
  <c r="K1259" i="2"/>
  <c r="L1259" i="2" s="1"/>
  <c r="K1260" i="2"/>
  <c r="L1260" i="2" s="1"/>
  <c r="K1261" i="2"/>
  <c r="L1261" i="2" s="1"/>
  <c r="K1262" i="2"/>
  <c r="L1262" i="2" s="1"/>
  <c r="K1263" i="2"/>
  <c r="L1263" i="2" s="1"/>
  <c r="K1264" i="2"/>
  <c r="L1264" i="2" s="1"/>
  <c r="K1265" i="2"/>
  <c r="L1265" i="2" s="1"/>
  <c r="K1266" i="2"/>
  <c r="L1266" i="2" s="1"/>
  <c r="K1267" i="2"/>
  <c r="L1267" i="2" s="1"/>
  <c r="K1268" i="2"/>
  <c r="L1268" i="2" s="1"/>
  <c r="K1269" i="2"/>
  <c r="L1269" i="2" s="1"/>
  <c r="K1270" i="2"/>
  <c r="L1270" i="2" s="1"/>
  <c r="K1271" i="2"/>
  <c r="L1271" i="2" s="1"/>
  <c r="K1272" i="2"/>
  <c r="L1272" i="2" s="1"/>
  <c r="K1273" i="2"/>
  <c r="L1273" i="2" s="1"/>
  <c r="K1274" i="2"/>
  <c r="L1274" i="2" s="1"/>
  <c r="K1275" i="2"/>
  <c r="L1275" i="2" s="1"/>
  <c r="K1276" i="2"/>
  <c r="L1276" i="2" s="1"/>
  <c r="K1277" i="2"/>
  <c r="L1277" i="2" s="1"/>
  <c r="K1278" i="2"/>
  <c r="L1278" i="2" s="1"/>
  <c r="K1279" i="2"/>
  <c r="L1279" i="2" s="1"/>
  <c r="K1280" i="2"/>
  <c r="L1280" i="2" s="1"/>
  <c r="K1281" i="2"/>
  <c r="L1281" i="2" s="1"/>
  <c r="K1282" i="2"/>
  <c r="L1282" i="2" s="1"/>
  <c r="K1283" i="2"/>
  <c r="L1283" i="2" s="1"/>
  <c r="K1284" i="2"/>
  <c r="L1284" i="2" s="1"/>
  <c r="K1285" i="2"/>
  <c r="L1285" i="2" s="1"/>
  <c r="K1286" i="2"/>
  <c r="L1286" i="2" s="1"/>
  <c r="K1287" i="2"/>
  <c r="L1287" i="2" s="1"/>
  <c r="K1288" i="2"/>
  <c r="L1288" i="2" s="1"/>
  <c r="K1289" i="2"/>
  <c r="L1289" i="2" s="1"/>
  <c r="K1290" i="2"/>
  <c r="L1290" i="2" s="1"/>
  <c r="K1291" i="2"/>
  <c r="L1291" i="2" s="1"/>
  <c r="K1292" i="2"/>
  <c r="L1292" i="2" s="1"/>
  <c r="K1293" i="2"/>
  <c r="L1293" i="2" s="1"/>
  <c r="K1294" i="2"/>
  <c r="L1294" i="2" s="1"/>
  <c r="K1295" i="2"/>
  <c r="L1295" i="2" s="1"/>
  <c r="K1296" i="2"/>
  <c r="L1296" i="2" s="1"/>
  <c r="K1297" i="2"/>
  <c r="L1297" i="2" s="1"/>
  <c r="K1298" i="2"/>
  <c r="L1298" i="2" s="1"/>
  <c r="K1299" i="2"/>
  <c r="L1299" i="2" s="1"/>
  <c r="K1300" i="2"/>
  <c r="L1300" i="2" s="1"/>
  <c r="K1301" i="2"/>
  <c r="L1301" i="2" s="1"/>
  <c r="K1302" i="2"/>
  <c r="L1302" i="2" s="1"/>
  <c r="K1303" i="2"/>
  <c r="L1303" i="2" s="1"/>
  <c r="K1304" i="2"/>
  <c r="L1304" i="2" s="1"/>
  <c r="K1305" i="2"/>
  <c r="L1305" i="2" s="1"/>
  <c r="K1306" i="2"/>
  <c r="L1306" i="2" s="1"/>
  <c r="K1307" i="2"/>
  <c r="L1307" i="2" s="1"/>
  <c r="K1308" i="2"/>
  <c r="L1308" i="2" s="1"/>
  <c r="K1309" i="2"/>
  <c r="L1309" i="2" s="1"/>
  <c r="K1310" i="2"/>
  <c r="L1310" i="2" s="1"/>
  <c r="K1311" i="2"/>
  <c r="L1311" i="2" s="1"/>
  <c r="K1312" i="2"/>
  <c r="L1312" i="2" s="1"/>
  <c r="K1313" i="2"/>
  <c r="L1313" i="2" s="1"/>
  <c r="K1314" i="2"/>
  <c r="L1314" i="2" s="1"/>
  <c r="K1315" i="2"/>
  <c r="L1315" i="2" s="1"/>
  <c r="K1316" i="2"/>
  <c r="L1316" i="2" s="1"/>
  <c r="K1317" i="2"/>
  <c r="L1317" i="2" s="1"/>
  <c r="K1318" i="2"/>
  <c r="L1318" i="2" s="1"/>
  <c r="K1319" i="2"/>
  <c r="L1319" i="2" s="1"/>
  <c r="K1320" i="2"/>
  <c r="L1320" i="2" s="1"/>
  <c r="K1321" i="2"/>
  <c r="L1321" i="2" s="1"/>
  <c r="K1322" i="2"/>
  <c r="L1322" i="2" s="1"/>
  <c r="K1323" i="2"/>
  <c r="L1323" i="2" s="1"/>
  <c r="K1324" i="2"/>
  <c r="L1324" i="2" s="1"/>
  <c r="K1325" i="2"/>
  <c r="L1325" i="2" s="1"/>
  <c r="K1326" i="2"/>
  <c r="L1326" i="2" s="1"/>
  <c r="K1327" i="2"/>
  <c r="L1327" i="2" s="1"/>
  <c r="K1328" i="2"/>
  <c r="L1328" i="2" s="1"/>
  <c r="K1329" i="2"/>
  <c r="L1329" i="2" s="1"/>
  <c r="K1330" i="2"/>
  <c r="L1330" i="2" s="1"/>
  <c r="K1331" i="2"/>
  <c r="L1331" i="2" s="1"/>
  <c r="K1332" i="2"/>
  <c r="L1332" i="2" s="1"/>
  <c r="K1333" i="2"/>
  <c r="L1333" i="2" s="1"/>
  <c r="K1334" i="2"/>
  <c r="L1334" i="2" s="1"/>
  <c r="K1335" i="2"/>
  <c r="L1335" i="2" s="1"/>
  <c r="K1336" i="2"/>
  <c r="L1336" i="2" s="1"/>
  <c r="K1337" i="2"/>
  <c r="L1337" i="2" s="1"/>
  <c r="K1338" i="2"/>
  <c r="L1338" i="2" s="1"/>
  <c r="K1339" i="2"/>
  <c r="L1339" i="2" s="1"/>
  <c r="K1340" i="2"/>
  <c r="L1340" i="2" s="1"/>
  <c r="K1341" i="2"/>
  <c r="L1341" i="2" s="1"/>
  <c r="K1342" i="2"/>
  <c r="L1342" i="2" s="1"/>
  <c r="K1343" i="2"/>
  <c r="L1343" i="2" s="1"/>
  <c r="K1344" i="2"/>
  <c r="L1344" i="2" s="1"/>
  <c r="K1345" i="2"/>
  <c r="L1345" i="2" s="1"/>
  <c r="K1346" i="2"/>
  <c r="L1346" i="2" s="1"/>
  <c r="K1347" i="2"/>
  <c r="L1347" i="2" s="1"/>
  <c r="K1348" i="2"/>
  <c r="L1348" i="2" s="1"/>
  <c r="K1349" i="2"/>
  <c r="L1349" i="2" s="1"/>
  <c r="K1350" i="2"/>
  <c r="L1350" i="2" s="1"/>
  <c r="K1351" i="2"/>
  <c r="L1351" i="2" s="1"/>
  <c r="K1352" i="2"/>
  <c r="L1352" i="2" s="1"/>
  <c r="K1353" i="2"/>
  <c r="L1353" i="2" s="1"/>
  <c r="K1354" i="2"/>
  <c r="L1354" i="2" s="1"/>
  <c r="K1355" i="2"/>
  <c r="L1355" i="2" s="1"/>
  <c r="K1356" i="2"/>
  <c r="L1356" i="2" s="1"/>
  <c r="K1357" i="2"/>
  <c r="L1357" i="2" s="1"/>
  <c r="K1358" i="2"/>
  <c r="L1358" i="2" s="1"/>
  <c r="K1359" i="2"/>
  <c r="L1359" i="2" s="1"/>
  <c r="K1360" i="2"/>
  <c r="L1360" i="2" s="1"/>
  <c r="K1361" i="2"/>
  <c r="L1361" i="2" s="1"/>
  <c r="K1362" i="2"/>
  <c r="L1362" i="2" s="1"/>
  <c r="K1363" i="2"/>
  <c r="L1363" i="2" s="1"/>
  <c r="K1364" i="2"/>
  <c r="L1364" i="2" s="1"/>
  <c r="K1365" i="2"/>
  <c r="L1365" i="2" s="1"/>
  <c r="K1366" i="2"/>
  <c r="L1366" i="2" s="1"/>
  <c r="K1367" i="2"/>
  <c r="L1367" i="2" s="1"/>
  <c r="K1368" i="2"/>
  <c r="L1368" i="2" s="1"/>
  <c r="K1369" i="2"/>
  <c r="L1369" i="2" s="1"/>
  <c r="K1370" i="2"/>
  <c r="L1370" i="2" s="1"/>
  <c r="K1371" i="2"/>
  <c r="L1371" i="2" s="1"/>
  <c r="K1372" i="2"/>
  <c r="L1372" i="2" s="1"/>
  <c r="K1373" i="2"/>
  <c r="L1373" i="2" s="1"/>
  <c r="K1374" i="2"/>
  <c r="L1374" i="2" s="1"/>
  <c r="K1375" i="2"/>
  <c r="L1375" i="2" s="1"/>
  <c r="K1376" i="2"/>
  <c r="L1376" i="2" s="1"/>
  <c r="K1377" i="2"/>
  <c r="L1377" i="2" s="1"/>
  <c r="K1378" i="2"/>
  <c r="L1378" i="2" s="1"/>
  <c r="K1379" i="2"/>
  <c r="L1379" i="2" s="1"/>
  <c r="K1380" i="2"/>
  <c r="L1380" i="2" s="1"/>
  <c r="K1381" i="2"/>
  <c r="L1381" i="2" s="1"/>
  <c r="K1382" i="2"/>
  <c r="L1382" i="2" s="1"/>
  <c r="K1383" i="2"/>
  <c r="L1383" i="2" s="1"/>
  <c r="K1384" i="2"/>
  <c r="L1384" i="2" s="1"/>
  <c r="K1385" i="2"/>
  <c r="L1385" i="2" s="1"/>
  <c r="K1386" i="2"/>
  <c r="L1386" i="2" s="1"/>
  <c r="K1387" i="2"/>
  <c r="L1387" i="2" s="1"/>
  <c r="K1388" i="2"/>
  <c r="L1388" i="2" s="1"/>
  <c r="K1389" i="2"/>
  <c r="L1389" i="2" s="1"/>
  <c r="K1390" i="2"/>
  <c r="L1390" i="2" s="1"/>
  <c r="K1391" i="2"/>
  <c r="L1391" i="2" s="1"/>
  <c r="K1392" i="2"/>
  <c r="L1392" i="2" s="1"/>
  <c r="K1393" i="2"/>
  <c r="L1393" i="2" s="1"/>
  <c r="K1394" i="2"/>
  <c r="L1394" i="2" s="1"/>
  <c r="K1395" i="2"/>
  <c r="L1395" i="2" s="1"/>
  <c r="K1396" i="2"/>
  <c r="L1396" i="2" s="1"/>
  <c r="K1397" i="2"/>
  <c r="L1397" i="2" s="1"/>
  <c r="K1398" i="2"/>
  <c r="L1398" i="2" s="1"/>
  <c r="K1399" i="2"/>
  <c r="L1399" i="2" s="1"/>
  <c r="K1400" i="2"/>
  <c r="L1400" i="2" s="1"/>
  <c r="K1401" i="2"/>
  <c r="L1401" i="2" s="1"/>
  <c r="K1402" i="2"/>
  <c r="L1402" i="2" s="1"/>
  <c r="K1403" i="2"/>
  <c r="L1403" i="2" s="1"/>
  <c r="K1404" i="2"/>
  <c r="L1404" i="2" s="1"/>
  <c r="K1405" i="2"/>
  <c r="L1405" i="2" s="1"/>
  <c r="K1406" i="2"/>
  <c r="L1406" i="2" s="1"/>
  <c r="K1407" i="2"/>
  <c r="L1407" i="2" s="1"/>
  <c r="K1408" i="2"/>
  <c r="L1408" i="2" s="1"/>
  <c r="K1409" i="2"/>
  <c r="L1409" i="2" s="1"/>
  <c r="K1410" i="2"/>
  <c r="L1410" i="2" s="1"/>
  <c r="K1411" i="2"/>
  <c r="L1411" i="2" s="1"/>
  <c r="K1412" i="2"/>
  <c r="L1412" i="2" s="1"/>
  <c r="K1413" i="2"/>
  <c r="L1413" i="2" s="1"/>
  <c r="K1414" i="2"/>
  <c r="L1414" i="2" s="1"/>
  <c r="K1415" i="2"/>
  <c r="L1415" i="2" s="1"/>
  <c r="K1416" i="2"/>
  <c r="L1416" i="2" s="1"/>
  <c r="K1417" i="2"/>
  <c r="L1417" i="2" s="1"/>
  <c r="K1418" i="2"/>
  <c r="L1418" i="2" s="1"/>
  <c r="K1419" i="2"/>
  <c r="L1419" i="2" s="1"/>
  <c r="K1420" i="2"/>
  <c r="L1420" i="2" s="1"/>
  <c r="K1421" i="2"/>
  <c r="L1421" i="2" s="1"/>
  <c r="K1422" i="2"/>
  <c r="L1422" i="2" s="1"/>
  <c r="K1423" i="2"/>
  <c r="L1423" i="2" s="1"/>
  <c r="K1424" i="2"/>
  <c r="L1424" i="2" s="1"/>
  <c r="K1425" i="2"/>
  <c r="L1425" i="2" s="1"/>
  <c r="K1426" i="2"/>
  <c r="L1426" i="2" s="1"/>
  <c r="K1427" i="2"/>
  <c r="L1427" i="2" s="1"/>
  <c r="K1428" i="2"/>
  <c r="L1428" i="2" s="1"/>
  <c r="K1429" i="2"/>
  <c r="L1429" i="2" s="1"/>
  <c r="K1430" i="2"/>
  <c r="L1430" i="2" s="1"/>
  <c r="K1431" i="2"/>
  <c r="L1431" i="2" s="1"/>
  <c r="K1432" i="2"/>
  <c r="L1432" i="2" s="1"/>
  <c r="K1433" i="2"/>
  <c r="L1433" i="2" s="1"/>
  <c r="K1434" i="2"/>
  <c r="L1434" i="2" s="1"/>
  <c r="K1435" i="2"/>
  <c r="L1435" i="2" s="1"/>
  <c r="K1436" i="2"/>
  <c r="L1436" i="2" s="1"/>
  <c r="K1437" i="2"/>
  <c r="L1437" i="2" s="1"/>
  <c r="K1438" i="2"/>
  <c r="L1438" i="2" s="1"/>
  <c r="K1439" i="2"/>
  <c r="L1439" i="2" s="1"/>
  <c r="K1440" i="2"/>
  <c r="L1440" i="2" s="1"/>
  <c r="K1441" i="2"/>
  <c r="L1441" i="2" s="1"/>
  <c r="K1442" i="2"/>
  <c r="L1442" i="2" s="1"/>
  <c r="K1443" i="2"/>
  <c r="L1443" i="2" s="1"/>
  <c r="K1444" i="2"/>
  <c r="L1444" i="2" s="1"/>
  <c r="K1445" i="2"/>
  <c r="L1445" i="2" s="1"/>
  <c r="K1446" i="2"/>
  <c r="L1446" i="2" s="1"/>
  <c r="K1447" i="2"/>
  <c r="L1447" i="2" s="1"/>
  <c r="K1448" i="2"/>
  <c r="L1448" i="2" s="1"/>
  <c r="K1449" i="2"/>
  <c r="L1449" i="2" s="1"/>
  <c r="K1450" i="2"/>
  <c r="L1450" i="2" s="1"/>
  <c r="K1451" i="2"/>
  <c r="L1451" i="2" s="1"/>
  <c r="K1452" i="2"/>
  <c r="L1452" i="2" s="1"/>
  <c r="K1453" i="2"/>
  <c r="L1453" i="2" s="1"/>
  <c r="K1454" i="2"/>
  <c r="L1454" i="2" s="1"/>
  <c r="K1455" i="2"/>
  <c r="L1455" i="2" s="1"/>
  <c r="K1456" i="2"/>
  <c r="L1456" i="2" s="1"/>
  <c r="K1457" i="2"/>
  <c r="L1457" i="2" s="1"/>
  <c r="K1458" i="2"/>
  <c r="L1458" i="2" s="1"/>
  <c r="K1459" i="2"/>
  <c r="L1459" i="2" s="1"/>
  <c r="K1460" i="2"/>
  <c r="L1460" i="2" s="1"/>
  <c r="K1461" i="2"/>
  <c r="L1461" i="2" s="1"/>
  <c r="K1462" i="2"/>
  <c r="L1462" i="2" s="1"/>
  <c r="K1463" i="2"/>
  <c r="L1463" i="2" s="1"/>
  <c r="K1464" i="2"/>
  <c r="L1464" i="2" s="1"/>
  <c r="K1465" i="2"/>
  <c r="L1465" i="2" s="1"/>
  <c r="K1466" i="2"/>
  <c r="L1466" i="2" s="1"/>
  <c r="K1467" i="2"/>
  <c r="L1467" i="2" s="1"/>
  <c r="K1468" i="2"/>
  <c r="L1468" i="2" s="1"/>
  <c r="K1469" i="2"/>
  <c r="L1469" i="2" s="1"/>
  <c r="K1470" i="2"/>
  <c r="L1470" i="2" s="1"/>
  <c r="K1471" i="2"/>
  <c r="L1471" i="2" s="1"/>
  <c r="K1472" i="2"/>
  <c r="L1472" i="2" s="1"/>
  <c r="K1473" i="2"/>
  <c r="L1473" i="2" s="1"/>
  <c r="K1474" i="2"/>
  <c r="L1474" i="2" s="1"/>
  <c r="K1475" i="2"/>
  <c r="L1475" i="2" s="1"/>
  <c r="K1476" i="2"/>
  <c r="L1476" i="2" s="1"/>
  <c r="K1477" i="2"/>
  <c r="L1477" i="2" s="1"/>
  <c r="K1478" i="2"/>
  <c r="L1478" i="2" s="1"/>
  <c r="K1479" i="2"/>
  <c r="L1479" i="2" s="1"/>
  <c r="K1480" i="2"/>
  <c r="L1480" i="2" s="1"/>
  <c r="K1481" i="2"/>
  <c r="L1481" i="2" s="1"/>
  <c r="K1482" i="2"/>
  <c r="L1482" i="2" s="1"/>
  <c r="K1483" i="2"/>
  <c r="L1483" i="2" s="1"/>
  <c r="K1484" i="2"/>
  <c r="L1484" i="2" s="1"/>
  <c r="K1485" i="2"/>
  <c r="L1485" i="2" s="1"/>
  <c r="K1486" i="2"/>
  <c r="L1486" i="2" s="1"/>
  <c r="K1487" i="2"/>
  <c r="L1487" i="2" s="1"/>
  <c r="K1488" i="2"/>
  <c r="L1488" i="2" s="1"/>
  <c r="K1489" i="2"/>
  <c r="L1489" i="2" s="1"/>
  <c r="K1490" i="2"/>
  <c r="L1490" i="2" s="1"/>
  <c r="K1491" i="2"/>
  <c r="L1491" i="2" s="1"/>
  <c r="K1492" i="2"/>
  <c r="L1492" i="2" s="1"/>
  <c r="K1493" i="2"/>
  <c r="L1493" i="2" s="1"/>
  <c r="K1494" i="2"/>
  <c r="L1494" i="2" s="1"/>
  <c r="K1495" i="2"/>
  <c r="L1495" i="2" s="1"/>
  <c r="K1496" i="2"/>
  <c r="L1496" i="2" s="1"/>
  <c r="K1497" i="2"/>
  <c r="L1497" i="2" s="1"/>
  <c r="K1498" i="2"/>
  <c r="L1498" i="2" s="1"/>
  <c r="K1499" i="2"/>
  <c r="L1499" i="2" s="1"/>
  <c r="K1500" i="2"/>
  <c r="L1500" i="2" s="1"/>
  <c r="K1501" i="2"/>
  <c r="L1501" i="2" s="1"/>
  <c r="K1502" i="2"/>
  <c r="L1502" i="2" s="1"/>
  <c r="K1503" i="2"/>
  <c r="L1503" i="2" s="1"/>
  <c r="K1504" i="2"/>
  <c r="L1504" i="2" s="1"/>
  <c r="K1505" i="2"/>
  <c r="L1505" i="2" s="1"/>
  <c r="K1506" i="2"/>
  <c r="L1506" i="2" s="1"/>
  <c r="K1507" i="2"/>
  <c r="L1507" i="2" s="1"/>
  <c r="K1508" i="2"/>
  <c r="L1508" i="2" s="1"/>
  <c r="K1509" i="2"/>
  <c r="L1509" i="2" s="1"/>
  <c r="K1510" i="2"/>
  <c r="L1510" i="2" s="1"/>
  <c r="K1511" i="2"/>
  <c r="L1511" i="2" s="1"/>
  <c r="K1512" i="2"/>
  <c r="L1512" i="2" s="1"/>
  <c r="K1513" i="2"/>
  <c r="L1513" i="2" s="1"/>
  <c r="K1514" i="2"/>
  <c r="L1514" i="2" s="1"/>
  <c r="K1515" i="2"/>
  <c r="L1515" i="2" s="1"/>
  <c r="K1516" i="2"/>
  <c r="L1516" i="2" s="1"/>
  <c r="K1517" i="2"/>
  <c r="L1517" i="2" s="1"/>
  <c r="K1518" i="2"/>
  <c r="L1518" i="2" s="1"/>
  <c r="K1519" i="2"/>
  <c r="L1519" i="2" s="1"/>
  <c r="K1520" i="2"/>
  <c r="L1520" i="2" s="1"/>
  <c r="K1521" i="2"/>
  <c r="L1521" i="2" s="1"/>
  <c r="K1522" i="2"/>
  <c r="L1522" i="2" s="1"/>
  <c r="K1523" i="2"/>
  <c r="L1523" i="2" s="1"/>
  <c r="K1524" i="2"/>
  <c r="L1524" i="2" s="1"/>
  <c r="K1525" i="2"/>
  <c r="L1525" i="2" s="1"/>
  <c r="K1526" i="2"/>
  <c r="L1526" i="2" s="1"/>
  <c r="K1527" i="2"/>
  <c r="L1527" i="2" s="1"/>
  <c r="K1528" i="2"/>
  <c r="L1528" i="2" s="1"/>
  <c r="K1529" i="2"/>
  <c r="L1529" i="2" s="1"/>
  <c r="K1530" i="2"/>
  <c r="L1530" i="2" s="1"/>
  <c r="K1531" i="2"/>
  <c r="L1531" i="2" s="1"/>
  <c r="K1532" i="2"/>
  <c r="L1532" i="2" s="1"/>
  <c r="K1533" i="2"/>
  <c r="L1533" i="2" s="1"/>
  <c r="K1534" i="2"/>
  <c r="L1534" i="2" s="1"/>
  <c r="K1535" i="2"/>
  <c r="L1535" i="2" s="1"/>
  <c r="K1536" i="2"/>
  <c r="L1536" i="2" s="1"/>
  <c r="K1537" i="2"/>
  <c r="L1537" i="2" s="1"/>
  <c r="K1538" i="2"/>
  <c r="L1538" i="2" s="1"/>
  <c r="K1539" i="2"/>
  <c r="L1539" i="2" s="1"/>
  <c r="K1540" i="2"/>
  <c r="L1540" i="2" s="1"/>
  <c r="K1541" i="2"/>
  <c r="L1541" i="2" s="1"/>
  <c r="K1542" i="2"/>
  <c r="L1542" i="2" s="1"/>
  <c r="K1543" i="2"/>
  <c r="L1543" i="2" s="1"/>
  <c r="K1544" i="2"/>
  <c r="L1544" i="2" s="1"/>
  <c r="K1545" i="2"/>
  <c r="L1545" i="2" s="1"/>
  <c r="K1546" i="2"/>
  <c r="L1546" i="2" s="1"/>
  <c r="K1547" i="2"/>
  <c r="L1547" i="2" s="1"/>
  <c r="K1548" i="2"/>
  <c r="L1548" i="2" s="1"/>
  <c r="K1549" i="2"/>
  <c r="L1549" i="2" s="1"/>
  <c r="K1550" i="2"/>
  <c r="L1550" i="2" s="1"/>
  <c r="K1551" i="2"/>
  <c r="L1551" i="2" s="1"/>
  <c r="K1552" i="2"/>
  <c r="L1552" i="2" s="1"/>
  <c r="K1553" i="2"/>
  <c r="L1553" i="2" s="1"/>
  <c r="K1554" i="2"/>
  <c r="L1554" i="2" s="1"/>
  <c r="K1555" i="2"/>
  <c r="L1555" i="2" s="1"/>
  <c r="K1556" i="2"/>
  <c r="L1556" i="2" s="1"/>
  <c r="K1557" i="2"/>
  <c r="L1557" i="2" s="1"/>
  <c r="K1558" i="2"/>
  <c r="L1558" i="2" s="1"/>
  <c r="K1559" i="2"/>
  <c r="L1559" i="2" s="1"/>
  <c r="K1560" i="2"/>
  <c r="L1560" i="2" s="1"/>
  <c r="K1561" i="2"/>
  <c r="L1561" i="2" s="1"/>
  <c r="K1562" i="2"/>
  <c r="L1562" i="2" s="1"/>
  <c r="K1563" i="2"/>
  <c r="L1563" i="2" s="1"/>
  <c r="K1564" i="2"/>
  <c r="L1564" i="2" s="1"/>
  <c r="K1565" i="2"/>
  <c r="L1565" i="2" s="1"/>
  <c r="K1566" i="2"/>
  <c r="L1566" i="2" s="1"/>
  <c r="K1567" i="2"/>
  <c r="L1567" i="2" s="1"/>
  <c r="K1568" i="2"/>
  <c r="L1568" i="2" s="1"/>
  <c r="K1569" i="2"/>
  <c r="L1569" i="2" s="1"/>
  <c r="K1570" i="2"/>
  <c r="L1570" i="2" s="1"/>
  <c r="K1571" i="2"/>
  <c r="L1571" i="2" s="1"/>
  <c r="K1572" i="2"/>
  <c r="L1572" i="2" s="1"/>
  <c r="K1573" i="2"/>
  <c r="L1573" i="2" s="1"/>
  <c r="K1574" i="2"/>
  <c r="L1574" i="2" s="1"/>
  <c r="K1575" i="2"/>
  <c r="L1575" i="2" s="1"/>
  <c r="K1576" i="2"/>
  <c r="L1576" i="2" s="1"/>
  <c r="K1577" i="2"/>
  <c r="L1577" i="2" s="1"/>
  <c r="K1578" i="2"/>
  <c r="L1578" i="2" s="1"/>
  <c r="K1579" i="2"/>
  <c r="L1579" i="2" s="1"/>
  <c r="K1580" i="2"/>
  <c r="L1580" i="2" s="1"/>
  <c r="K1581" i="2"/>
  <c r="L1581" i="2" s="1"/>
  <c r="K1582" i="2"/>
  <c r="L1582" i="2" s="1"/>
  <c r="K1583" i="2"/>
  <c r="L1583" i="2" s="1"/>
  <c r="K1584" i="2"/>
  <c r="L1584" i="2" s="1"/>
  <c r="K1585" i="2"/>
  <c r="L1585" i="2" s="1"/>
  <c r="K1586" i="2"/>
  <c r="L1586" i="2" s="1"/>
  <c r="K1587" i="2"/>
  <c r="L1587" i="2" s="1"/>
  <c r="K1588" i="2"/>
  <c r="L1588" i="2" s="1"/>
  <c r="K1589" i="2"/>
  <c r="L1589" i="2" s="1"/>
  <c r="K1590" i="2"/>
  <c r="L1590" i="2" s="1"/>
  <c r="K1591" i="2"/>
  <c r="L1591" i="2" s="1"/>
  <c r="K1592" i="2"/>
  <c r="L1592" i="2" s="1"/>
  <c r="K1593" i="2"/>
  <c r="L1593" i="2" s="1"/>
  <c r="K1594" i="2"/>
  <c r="L1594" i="2" s="1"/>
  <c r="K1595" i="2"/>
  <c r="L1595" i="2" s="1"/>
  <c r="K1596" i="2"/>
  <c r="L1596" i="2" s="1"/>
  <c r="K1597" i="2"/>
  <c r="L1597" i="2" s="1"/>
  <c r="K1598" i="2"/>
  <c r="L1598" i="2" s="1"/>
  <c r="K1599" i="2"/>
  <c r="L1599" i="2" s="1"/>
  <c r="K1600" i="2"/>
  <c r="L1600" i="2" s="1"/>
  <c r="K1601" i="2"/>
  <c r="L1601" i="2" s="1"/>
  <c r="K1602" i="2"/>
  <c r="L1602" i="2" s="1"/>
  <c r="K1603" i="2"/>
  <c r="L1603" i="2" s="1"/>
  <c r="K1604" i="2"/>
  <c r="L1604" i="2" s="1"/>
  <c r="K1605" i="2"/>
  <c r="L1605" i="2" s="1"/>
  <c r="K1606" i="2"/>
  <c r="L1606" i="2" s="1"/>
  <c r="K1607" i="2"/>
  <c r="L1607" i="2" s="1"/>
  <c r="K1608" i="2"/>
  <c r="L1608" i="2" s="1"/>
  <c r="K1609" i="2"/>
  <c r="L1609" i="2" s="1"/>
  <c r="K1610" i="2"/>
  <c r="L1610" i="2" s="1"/>
  <c r="K1611" i="2"/>
  <c r="L1611" i="2" s="1"/>
  <c r="K1612" i="2"/>
  <c r="L1612" i="2" s="1"/>
  <c r="K1613" i="2"/>
  <c r="L1613" i="2" s="1"/>
  <c r="K1614" i="2"/>
  <c r="L1614" i="2" s="1"/>
  <c r="K1615" i="2"/>
  <c r="L1615" i="2" s="1"/>
  <c r="K1616" i="2"/>
  <c r="L1616" i="2" s="1"/>
  <c r="K1617" i="2"/>
  <c r="L1617" i="2" s="1"/>
  <c r="K1618" i="2"/>
  <c r="L1618" i="2" s="1"/>
  <c r="K1619" i="2"/>
  <c r="L1619" i="2" s="1"/>
  <c r="K1620" i="2"/>
  <c r="L1620" i="2" s="1"/>
  <c r="K1621" i="2"/>
  <c r="L1621" i="2" s="1"/>
  <c r="K1622" i="2"/>
  <c r="L1622" i="2" s="1"/>
  <c r="K1623" i="2"/>
  <c r="L1623" i="2" s="1"/>
  <c r="K1624" i="2"/>
  <c r="L1624" i="2" s="1"/>
  <c r="K1625" i="2"/>
  <c r="L1625" i="2" s="1"/>
  <c r="K1626" i="2"/>
  <c r="L1626" i="2" s="1"/>
  <c r="K1627" i="2"/>
  <c r="L1627" i="2" s="1"/>
  <c r="K1628" i="2"/>
  <c r="L1628" i="2" s="1"/>
  <c r="K1629" i="2"/>
  <c r="L1629" i="2" s="1"/>
  <c r="K1630" i="2"/>
  <c r="L1630" i="2" s="1"/>
  <c r="K1631" i="2"/>
  <c r="L1631" i="2" s="1"/>
  <c r="K1632" i="2"/>
  <c r="L1632" i="2" s="1"/>
  <c r="K1633" i="2"/>
  <c r="L1633" i="2" s="1"/>
  <c r="K1634" i="2"/>
  <c r="L1634" i="2" s="1"/>
  <c r="K1635" i="2"/>
  <c r="L1635" i="2" s="1"/>
  <c r="K1636" i="2"/>
  <c r="L1636" i="2" s="1"/>
  <c r="K1637" i="2"/>
  <c r="L1637" i="2" s="1"/>
  <c r="K1638" i="2"/>
  <c r="L1638" i="2" s="1"/>
  <c r="K1639" i="2"/>
  <c r="L1639" i="2" s="1"/>
  <c r="K1640" i="2"/>
  <c r="L1640" i="2" s="1"/>
  <c r="K1641" i="2"/>
  <c r="L1641" i="2" s="1"/>
  <c r="K1642" i="2"/>
  <c r="L1642" i="2" s="1"/>
  <c r="K1643" i="2"/>
  <c r="L1643" i="2" s="1"/>
  <c r="K1644" i="2"/>
  <c r="L1644" i="2" s="1"/>
  <c r="K1645" i="2"/>
  <c r="L1645" i="2" s="1"/>
  <c r="K1646" i="2"/>
  <c r="L1646" i="2" s="1"/>
  <c r="K1647" i="2"/>
  <c r="L1647" i="2" s="1"/>
  <c r="K1648" i="2"/>
  <c r="L1648" i="2" s="1"/>
  <c r="K1649" i="2"/>
  <c r="L1649" i="2" s="1"/>
  <c r="K1650" i="2"/>
  <c r="L1650" i="2" s="1"/>
  <c r="K1651" i="2"/>
  <c r="L1651" i="2" s="1"/>
  <c r="K1652" i="2"/>
  <c r="L1652" i="2" s="1"/>
  <c r="K1653" i="2"/>
  <c r="L1653" i="2" s="1"/>
  <c r="K1654" i="2"/>
  <c r="L1654" i="2" s="1"/>
  <c r="K1655" i="2"/>
  <c r="L1655" i="2" s="1"/>
  <c r="K1656" i="2"/>
  <c r="L1656" i="2" s="1"/>
  <c r="K1657" i="2"/>
  <c r="L1657" i="2" s="1"/>
  <c r="K1658" i="2"/>
  <c r="L1658" i="2" s="1"/>
  <c r="K1659" i="2"/>
  <c r="L1659" i="2" s="1"/>
  <c r="K1660" i="2"/>
  <c r="L1660" i="2" s="1"/>
  <c r="K1661" i="2"/>
  <c r="L1661" i="2" s="1"/>
  <c r="K1662" i="2"/>
  <c r="L1662" i="2" s="1"/>
  <c r="K1663" i="2"/>
  <c r="L1663" i="2" s="1"/>
  <c r="K1664" i="2"/>
  <c r="L1664" i="2" s="1"/>
  <c r="K1665" i="2"/>
  <c r="L1665" i="2" s="1"/>
  <c r="K1666" i="2"/>
  <c r="L1666" i="2" s="1"/>
  <c r="K1667" i="2"/>
  <c r="L1667" i="2" s="1"/>
  <c r="K1668" i="2"/>
  <c r="L1668" i="2" s="1"/>
  <c r="K1669" i="2"/>
  <c r="L1669" i="2" s="1"/>
  <c r="K1670" i="2"/>
  <c r="L1670" i="2" s="1"/>
  <c r="K1671" i="2"/>
  <c r="L1671" i="2" s="1"/>
  <c r="K1672" i="2"/>
  <c r="L1672" i="2" s="1"/>
  <c r="K1673" i="2"/>
  <c r="L1673" i="2" s="1"/>
  <c r="K1674" i="2"/>
  <c r="L1674" i="2" s="1"/>
  <c r="K1675" i="2"/>
  <c r="L1675" i="2" s="1"/>
  <c r="K1676" i="2"/>
  <c r="L1676" i="2" s="1"/>
  <c r="K1677" i="2"/>
  <c r="L1677" i="2" s="1"/>
  <c r="K1678" i="2"/>
  <c r="L1678" i="2" s="1"/>
  <c r="K1679" i="2"/>
  <c r="L1679" i="2" s="1"/>
  <c r="K1680" i="2"/>
  <c r="L1680" i="2" s="1"/>
  <c r="K1681" i="2"/>
  <c r="L1681" i="2" s="1"/>
  <c r="K1682" i="2"/>
  <c r="L1682" i="2" s="1"/>
  <c r="K1683" i="2"/>
  <c r="L1683" i="2" s="1"/>
  <c r="K1684" i="2"/>
  <c r="L1684" i="2" s="1"/>
  <c r="K1685" i="2"/>
  <c r="L1685" i="2" s="1"/>
  <c r="K1686" i="2"/>
  <c r="L1686" i="2" s="1"/>
  <c r="K1687" i="2"/>
  <c r="L1687" i="2" s="1"/>
  <c r="K1688" i="2"/>
  <c r="L1688" i="2" s="1"/>
  <c r="K1689" i="2"/>
  <c r="L1689" i="2" s="1"/>
  <c r="K1690" i="2"/>
  <c r="L1690" i="2" s="1"/>
  <c r="K1691" i="2"/>
  <c r="L1691" i="2" s="1"/>
  <c r="K1692" i="2"/>
  <c r="L1692" i="2" s="1"/>
  <c r="K1693" i="2"/>
  <c r="L1693" i="2" s="1"/>
  <c r="K1694" i="2"/>
  <c r="L1694" i="2" s="1"/>
  <c r="K1695" i="2"/>
  <c r="L1695" i="2" s="1"/>
  <c r="K1696" i="2"/>
  <c r="L1696" i="2" s="1"/>
  <c r="K1697" i="2"/>
  <c r="L1697" i="2" s="1"/>
  <c r="K1698" i="2"/>
  <c r="L1698" i="2" s="1"/>
  <c r="K1699" i="2"/>
  <c r="L1699" i="2" s="1"/>
  <c r="K1700" i="2"/>
  <c r="L1700" i="2" s="1"/>
  <c r="K1701" i="2"/>
  <c r="L1701" i="2" s="1"/>
  <c r="K1702" i="2"/>
  <c r="L1702" i="2" s="1"/>
  <c r="K1703" i="2"/>
  <c r="L1703" i="2" s="1"/>
  <c r="K1704" i="2"/>
  <c r="L1704" i="2" s="1"/>
  <c r="K1705" i="2"/>
  <c r="L1705" i="2" s="1"/>
  <c r="K1706" i="2"/>
  <c r="L1706" i="2" s="1"/>
  <c r="K1707" i="2"/>
  <c r="L1707" i="2" s="1"/>
  <c r="K1708" i="2"/>
  <c r="L1708" i="2" s="1"/>
  <c r="K1709" i="2"/>
  <c r="L1709" i="2" s="1"/>
  <c r="K1710" i="2"/>
  <c r="L1710" i="2" s="1"/>
  <c r="K1711" i="2"/>
  <c r="L1711" i="2" s="1"/>
  <c r="K1712" i="2"/>
  <c r="L1712" i="2" s="1"/>
  <c r="K1713" i="2"/>
  <c r="L1713" i="2" s="1"/>
  <c r="K1714" i="2"/>
  <c r="L1714" i="2" s="1"/>
  <c r="K1715" i="2"/>
  <c r="L1715" i="2" s="1"/>
  <c r="K1716" i="2"/>
  <c r="L1716" i="2" s="1"/>
  <c r="K1717" i="2"/>
  <c r="L1717" i="2" s="1"/>
  <c r="K1718" i="2"/>
  <c r="L1718" i="2" s="1"/>
  <c r="K1719" i="2"/>
  <c r="L1719" i="2" s="1"/>
  <c r="K1720" i="2"/>
  <c r="L1720" i="2" s="1"/>
  <c r="K1721" i="2"/>
  <c r="L1721" i="2" s="1"/>
  <c r="K1722" i="2"/>
  <c r="L1722" i="2" s="1"/>
  <c r="K1723" i="2"/>
  <c r="L1723" i="2" s="1"/>
  <c r="K1724" i="2"/>
  <c r="L1724" i="2" s="1"/>
  <c r="K1725" i="2"/>
  <c r="L1725" i="2" s="1"/>
  <c r="K1726" i="2"/>
  <c r="L1726" i="2" s="1"/>
  <c r="K1727" i="2"/>
  <c r="L1727" i="2" s="1"/>
  <c r="K1728" i="2"/>
  <c r="L1728" i="2" s="1"/>
  <c r="K1729" i="2"/>
  <c r="L1729" i="2" s="1"/>
  <c r="K1730" i="2"/>
  <c r="L1730" i="2" s="1"/>
  <c r="K1731" i="2"/>
  <c r="L1731" i="2" s="1"/>
  <c r="K1732" i="2"/>
  <c r="L1732" i="2" s="1"/>
  <c r="K1733" i="2"/>
  <c r="L1733" i="2" s="1"/>
  <c r="K1734" i="2"/>
  <c r="L1734" i="2" s="1"/>
  <c r="K1735" i="2"/>
  <c r="L1735" i="2" s="1"/>
  <c r="K1736" i="2"/>
  <c r="L1736" i="2" s="1"/>
  <c r="K1737" i="2"/>
  <c r="L1737" i="2" s="1"/>
  <c r="K1738" i="2"/>
  <c r="L1738" i="2" s="1"/>
  <c r="K1739" i="2"/>
  <c r="L1739" i="2" s="1"/>
  <c r="K1740" i="2"/>
  <c r="L1740" i="2" s="1"/>
  <c r="K1741" i="2"/>
  <c r="L1741" i="2" s="1"/>
  <c r="K1742" i="2"/>
  <c r="L1742" i="2" s="1"/>
  <c r="K1743" i="2"/>
  <c r="L1743" i="2" s="1"/>
  <c r="K1744" i="2"/>
  <c r="L1744" i="2" s="1"/>
  <c r="K1745" i="2"/>
  <c r="L1745" i="2" s="1"/>
  <c r="K1746" i="2"/>
  <c r="L1746" i="2" s="1"/>
  <c r="K1747" i="2"/>
  <c r="L1747" i="2" s="1"/>
  <c r="K1748" i="2"/>
  <c r="L1748" i="2" s="1"/>
  <c r="K1749" i="2"/>
  <c r="L1749" i="2" s="1"/>
  <c r="K1750" i="2"/>
  <c r="L1750" i="2" s="1"/>
  <c r="K1751" i="2"/>
  <c r="L1751" i="2" s="1"/>
  <c r="K1752" i="2"/>
  <c r="L1752" i="2" s="1"/>
  <c r="K1753" i="2"/>
  <c r="L1753" i="2" s="1"/>
  <c r="K1754" i="2"/>
  <c r="L1754" i="2" s="1"/>
  <c r="K1755" i="2"/>
  <c r="L1755" i="2" s="1"/>
  <c r="K1756" i="2"/>
  <c r="L1756" i="2" s="1"/>
  <c r="K1757" i="2"/>
  <c r="L1757" i="2" s="1"/>
  <c r="K1758" i="2"/>
  <c r="L1758" i="2" s="1"/>
  <c r="K1759" i="2"/>
  <c r="L1759" i="2" s="1"/>
  <c r="K1760" i="2"/>
  <c r="L1760" i="2" s="1"/>
  <c r="K1761" i="2"/>
  <c r="L1761" i="2" s="1"/>
  <c r="K1762" i="2"/>
  <c r="L1762" i="2" s="1"/>
  <c r="K1763" i="2"/>
  <c r="L1763" i="2" s="1"/>
  <c r="K1764" i="2"/>
  <c r="L1764" i="2" s="1"/>
  <c r="K1765" i="2"/>
  <c r="L1765" i="2" s="1"/>
  <c r="K1766" i="2"/>
  <c r="L1766" i="2" s="1"/>
  <c r="K1767" i="2"/>
  <c r="L1767" i="2" s="1"/>
  <c r="K1768" i="2"/>
  <c r="L1768" i="2" s="1"/>
  <c r="K1769" i="2"/>
  <c r="L1769" i="2" s="1"/>
  <c r="K1770" i="2"/>
  <c r="L1770" i="2" s="1"/>
  <c r="K1771" i="2"/>
  <c r="L1771" i="2" s="1"/>
  <c r="K1772" i="2"/>
  <c r="L1772" i="2" s="1"/>
  <c r="K1773" i="2"/>
  <c r="L1773" i="2" s="1"/>
  <c r="K1774" i="2"/>
  <c r="L1774" i="2" s="1"/>
  <c r="K1775" i="2"/>
  <c r="L1775" i="2" s="1"/>
  <c r="K1776" i="2"/>
  <c r="L1776" i="2" s="1"/>
  <c r="K1777" i="2"/>
  <c r="L1777" i="2" s="1"/>
  <c r="K1778" i="2"/>
  <c r="L1778" i="2" s="1"/>
  <c r="K1779" i="2"/>
  <c r="L1779" i="2" s="1"/>
  <c r="K1780" i="2"/>
  <c r="L1780" i="2" s="1"/>
  <c r="K1781" i="2"/>
  <c r="L1781" i="2" s="1"/>
  <c r="K1782" i="2"/>
  <c r="L1782" i="2" s="1"/>
  <c r="K1783" i="2"/>
  <c r="L1783" i="2" s="1"/>
  <c r="K1784" i="2"/>
  <c r="L1784" i="2" s="1"/>
  <c r="K1785" i="2"/>
  <c r="L1785" i="2" s="1"/>
  <c r="K1786" i="2"/>
  <c r="L1786" i="2" s="1"/>
  <c r="K1787" i="2"/>
  <c r="L1787" i="2" s="1"/>
  <c r="K1788" i="2"/>
  <c r="L1788" i="2" s="1"/>
  <c r="K1789" i="2"/>
  <c r="L1789" i="2" s="1"/>
  <c r="K1790" i="2"/>
  <c r="L1790" i="2" s="1"/>
  <c r="K1791" i="2"/>
  <c r="L1791" i="2" s="1"/>
  <c r="K1792" i="2"/>
  <c r="L1792" i="2" s="1"/>
  <c r="K1793" i="2"/>
  <c r="L1793" i="2" s="1"/>
  <c r="K1794" i="2"/>
  <c r="L1794" i="2" s="1"/>
  <c r="K1795" i="2"/>
  <c r="L1795" i="2" s="1"/>
  <c r="K1796" i="2"/>
  <c r="L1796" i="2" s="1"/>
  <c r="K1797" i="2"/>
  <c r="L1797" i="2" s="1"/>
  <c r="K1798" i="2"/>
  <c r="L1798" i="2" s="1"/>
  <c r="K1799" i="2"/>
  <c r="L1799" i="2" s="1"/>
  <c r="K1800" i="2"/>
  <c r="L1800" i="2" s="1"/>
  <c r="K1801" i="2"/>
  <c r="L1801" i="2" s="1"/>
  <c r="K1802" i="2"/>
  <c r="L1802" i="2" s="1"/>
  <c r="K1803" i="2"/>
  <c r="L1803" i="2" s="1"/>
  <c r="K1804" i="2"/>
  <c r="L1804" i="2" s="1"/>
  <c r="K1805" i="2"/>
  <c r="L1805" i="2" s="1"/>
  <c r="K1806" i="2"/>
  <c r="L1806" i="2" s="1"/>
  <c r="K1807" i="2"/>
  <c r="L1807" i="2" s="1"/>
  <c r="K1808" i="2"/>
  <c r="L1808" i="2" s="1"/>
  <c r="K1809" i="2"/>
  <c r="L1809" i="2" s="1"/>
  <c r="K1810" i="2"/>
  <c r="L1810" i="2" s="1"/>
  <c r="K1811" i="2"/>
  <c r="L1811" i="2" s="1"/>
  <c r="K1812" i="2"/>
  <c r="L1812" i="2" s="1"/>
  <c r="K1813" i="2"/>
  <c r="L1813" i="2" s="1"/>
  <c r="K1814" i="2"/>
  <c r="L1814" i="2" s="1"/>
  <c r="K1815" i="2"/>
  <c r="L1815" i="2" s="1"/>
  <c r="K1816" i="2"/>
  <c r="L1816" i="2" s="1"/>
  <c r="K1817" i="2"/>
  <c r="L1817" i="2" s="1"/>
  <c r="K1818" i="2"/>
  <c r="L1818" i="2" s="1"/>
  <c r="K1819" i="2"/>
  <c r="L1819" i="2" s="1"/>
  <c r="K1820" i="2"/>
  <c r="L1820" i="2" s="1"/>
  <c r="K1821" i="2"/>
  <c r="L1821" i="2" s="1"/>
  <c r="K1822" i="2"/>
  <c r="L1822" i="2" s="1"/>
  <c r="K1823" i="2"/>
  <c r="L1823" i="2" s="1"/>
  <c r="K1824" i="2"/>
  <c r="L1824" i="2" s="1"/>
  <c r="K1825" i="2"/>
  <c r="L1825" i="2" s="1"/>
  <c r="K1826" i="2"/>
  <c r="L1826" i="2" s="1"/>
  <c r="K1827" i="2"/>
  <c r="L1827" i="2" s="1"/>
  <c r="K1828" i="2"/>
  <c r="L1828" i="2" s="1"/>
  <c r="K1829" i="2"/>
  <c r="L1829" i="2" s="1"/>
  <c r="K1830" i="2"/>
  <c r="L1830" i="2" s="1"/>
  <c r="K1831" i="2"/>
  <c r="L1831" i="2" s="1"/>
  <c r="K1832" i="2"/>
  <c r="L1832" i="2" s="1"/>
  <c r="K1833" i="2"/>
  <c r="L1833" i="2" s="1"/>
  <c r="K1834" i="2"/>
  <c r="L1834" i="2" s="1"/>
  <c r="K1835" i="2"/>
  <c r="L1835" i="2" s="1"/>
  <c r="K1836" i="2"/>
  <c r="L1836" i="2" s="1"/>
  <c r="K1837" i="2"/>
  <c r="L1837" i="2" s="1"/>
  <c r="K1838" i="2"/>
  <c r="L1838" i="2" s="1"/>
  <c r="K1839" i="2"/>
  <c r="L1839" i="2" s="1"/>
  <c r="K1840" i="2"/>
  <c r="L1840" i="2" s="1"/>
  <c r="K1841" i="2"/>
  <c r="L1841" i="2" s="1"/>
  <c r="K1842" i="2"/>
  <c r="L1842" i="2" s="1"/>
  <c r="K1843" i="2"/>
  <c r="L1843" i="2" s="1"/>
  <c r="K1844" i="2"/>
  <c r="L1844" i="2" s="1"/>
  <c r="K1845" i="2"/>
  <c r="L1845" i="2" s="1"/>
  <c r="K1846" i="2"/>
  <c r="L1846" i="2" s="1"/>
  <c r="K1847" i="2"/>
  <c r="L1847" i="2" s="1"/>
  <c r="K1848" i="2"/>
  <c r="L1848" i="2" s="1"/>
  <c r="K1849" i="2"/>
  <c r="L1849" i="2" s="1"/>
  <c r="K1850" i="2"/>
  <c r="L1850" i="2" s="1"/>
  <c r="K1851" i="2"/>
  <c r="L1851" i="2" s="1"/>
  <c r="K1852" i="2"/>
  <c r="L1852" i="2" s="1"/>
  <c r="K1853" i="2"/>
  <c r="L1853" i="2" s="1"/>
  <c r="K1854" i="2"/>
  <c r="L1854" i="2" s="1"/>
  <c r="K1855" i="2"/>
  <c r="L1855" i="2" s="1"/>
  <c r="K1856" i="2"/>
  <c r="L1856" i="2" s="1"/>
  <c r="K1857" i="2"/>
  <c r="L1857" i="2" s="1"/>
  <c r="K1858" i="2"/>
  <c r="L1858" i="2" s="1"/>
  <c r="K1859" i="2"/>
  <c r="L1859" i="2" s="1"/>
  <c r="K1860" i="2"/>
  <c r="L1860" i="2" s="1"/>
  <c r="K1861" i="2"/>
  <c r="L1861" i="2" s="1"/>
  <c r="K1862" i="2"/>
  <c r="L1862" i="2" s="1"/>
  <c r="K1863" i="2"/>
  <c r="L1863" i="2" s="1"/>
  <c r="K1864" i="2"/>
  <c r="L1864" i="2" s="1"/>
  <c r="K1865" i="2"/>
  <c r="L1865" i="2" s="1"/>
  <c r="K1866" i="2"/>
  <c r="L1866" i="2" s="1"/>
  <c r="K1867" i="2"/>
  <c r="L1867" i="2" s="1"/>
  <c r="K1868" i="2"/>
  <c r="L1868" i="2" s="1"/>
  <c r="K1869" i="2"/>
  <c r="L1869" i="2" s="1"/>
  <c r="K1870" i="2"/>
  <c r="L1870" i="2" s="1"/>
  <c r="K1871" i="2"/>
  <c r="L1871" i="2" s="1"/>
  <c r="K1872" i="2"/>
  <c r="L1872" i="2" s="1"/>
  <c r="K1873" i="2"/>
  <c r="L1873" i="2" s="1"/>
  <c r="K1874" i="2"/>
  <c r="L1874" i="2" s="1"/>
  <c r="K1875" i="2"/>
  <c r="L1875" i="2" s="1"/>
  <c r="K1876" i="2"/>
  <c r="L1876" i="2" s="1"/>
  <c r="K1877" i="2"/>
  <c r="L1877" i="2" s="1"/>
  <c r="K1878" i="2"/>
  <c r="L1878" i="2" s="1"/>
  <c r="K1879" i="2"/>
  <c r="L1879" i="2" s="1"/>
  <c r="K1880" i="2"/>
  <c r="L1880" i="2" s="1"/>
  <c r="K1881" i="2"/>
  <c r="L1881" i="2" s="1"/>
  <c r="K1882" i="2"/>
  <c r="L1882" i="2" s="1"/>
  <c r="K1883" i="2"/>
  <c r="L1883" i="2" s="1"/>
  <c r="K1884" i="2"/>
  <c r="L1884" i="2" s="1"/>
  <c r="K1885" i="2"/>
  <c r="L1885" i="2" s="1"/>
  <c r="K1886" i="2"/>
  <c r="L1886" i="2" s="1"/>
  <c r="K1887" i="2"/>
  <c r="L1887" i="2" s="1"/>
  <c r="K1888" i="2"/>
  <c r="L1888" i="2" s="1"/>
  <c r="K1889" i="2"/>
  <c r="L1889" i="2" s="1"/>
  <c r="K1890" i="2"/>
  <c r="L1890" i="2" s="1"/>
  <c r="K1891" i="2"/>
  <c r="L1891" i="2" s="1"/>
  <c r="K1892" i="2"/>
  <c r="L1892" i="2" s="1"/>
  <c r="K1893" i="2"/>
  <c r="L1893" i="2" s="1"/>
  <c r="K1894" i="2"/>
  <c r="L1894" i="2" s="1"/>
  <c r="K1895" i="2"/>
  <c r="L1895" i="2" s="1"/>
  <c r="K1896" i="2"/>
  <c r="L1896" i="2" s="1"/>
  <c r="K1897" i="2"/>
  <c r="L1897" i="2" s="1"/>
  <c r="K1898" i="2"/>
  <c r="L1898" i="2" s="1"/>
  <c r="K1899" i="2"/>
  <c r="L1899" i="2" s="1"/>
  <c r="K1900" i="2"/>
  <c r="L1900" i="2" s="1"/>
  <c r="K1901" i="2"/>
  <c r="L1901" i="2" s="1"/>
  <c r="K1902" i="2"/>
  <c r="L1902" i="2" s="1"/>
  <c r="K1903" i="2"/>
  <c r="L1903" i="2" s="1"/>
  <c r="K1904" i="2"/>
  <c r="L1904" i="2" s="1"/>
  <c r="K2" i="2"/>
  <c r="L2" i="2" s="1"/>
</calcChain>
</file>

<file path=xl/sharedStrings.xml><?xml version="1.0" encoding="utf-8"?>
<sst xmlns="http://schemas.openxmlformats.org/spreadsheetml/2006/main" count="4389" uniqueCount="304">
  <si>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</si>
  <si>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</si>
  <si>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</si>
  <si>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</si>
  <si>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</si>
  <si>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</si>
  <si>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</si>
  <si>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</si>
  <si>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</si>
  <si>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</si>
  <si>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</si>
  <si>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</si>
  <si>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</si>
  <si>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</si>
  <si>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</si>
  <si>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</si>
  <si>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</si>
  <si>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</si>
  <si>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</si>
  <si>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</si>
  <si>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</si>
  <si>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Cote d'Ivoire</t>
  </si>
  <si>
    <t>Croatia</t>
  </si>
  <si>
    <t>Cuba</t>
  </si>
  <si>
    <t>Cyprus</t>
  </si>
  <si>
    <t>Czechia</t>
  </si>
  <si>
    <t>Democratic Republic of Congo</t>
  </si>
  <si>
    <t>Denmark</t>
  </si>
  <si>
    <t>Djibouti</t>
  </si>
  <si>
    <t>Dominican Republic</t>
  </si>
  <si>
    <t>East Timor</t>
  </si>
  <si>
    <t>Ecuador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</si>
  <si>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</si>
  <si>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</si>
  <si>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</si>
  <si>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</si>
  <si>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</si>
  <si>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</si>
  <si>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</si>
  <si>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</si>
  <si>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</si>
  <si>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</si>
  <si>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</si>
  <si>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</si>
  <si>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</si>
  <si>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</si>
  <si>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</si>
  <si>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</si>
  <si>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</si>
  <si>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</si>
  <si>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</si>
  <si>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</si>
  <si>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</si>
  <si>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</si>
  <si>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</si>
  <si>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</si>
  <si>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</si>
  <si>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</si>
  <si>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</si>
  <si>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</si>
  <si>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</si>
  <si>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</si>
  <si>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</si>
  <si>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</si>
  <si>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</si>
  <si>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</si>
  <si>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</si>
  <si>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</si>
  <si>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</si>
  <si>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</si>
  <si>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</si>
  <si>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</si>
  <si>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</si>
  <si>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</si>
  <si>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</si>
  <si>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</si>
  <si>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</si>
  <si>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</si>
  <si>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Madagascar</t>
  </si>
  <si>
    <t>Malawi</t>
  </si>
  <si>
    <t>Malaysia</t>
  </si>
  <si>
    <t>Maldives</t>
  </si>
  <si>
    <t>Mali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</si>
  <si>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</si>
  <si>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</si>
  <si>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</si>
  <si>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</si>
  <si>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</si>
  <si>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</si>
  <si>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</si>
  <si>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</si>
  <si>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</si>
  <si>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</si>
  <si>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</si>
  <si>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</si>
  <si>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</si>
  <si>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</si>
  <si>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</si>
  <si>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</si>
  <si>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</si>
  <si>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</si>
  <si>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</si>
  <si>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</si>
  <si>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</si>
  <si>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</si>
  <si>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</si>
  <si>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</si>
  <si>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</si>
  <si>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</si>
  <si>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</si>
  <si>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</si>
  <si>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</si>
  <si>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</si>
  <si>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</si>
  <si>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</si>
  <si>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</si>
  <si>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</si>
  <si>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</si>
  <si>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</si>
  <si>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</si>
  <si>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</si>
  <si>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</si>
  <si>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</si>
  <si>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</si>
  <si>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</si>
  <si>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Solomon Islands</t>
  </si>
  <si>
    <t>South Africa</t>
  </si>
  <si>
    <t>South Korea</t>
  </si>
  <si>
    <t>Spain</t>
  </si>
  <si>
    <t>Sri Lanka</t>
  </si>
  <si>
    <t>Sudan</t>
  </si>
  <si>
    <t>Suriname</t>
  </si>
  <si>
    <t>Sweden</t>
  </si>
  <si>
    <t>Switzerland</t>
  </si>
  <si>
    <t>Tajikistan</t>
  </si>
  <si>
    <t>Thailand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</si>
  <si>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</si>
  <si>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</si>
  <si>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</si>
  <si>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</si>
  <si>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</si>
  <si>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</si>
  <si>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</si>
  <si>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</si>
  <si>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</si>
  <si>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</si>
  <si>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</si>
  <si>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</si>
  <si>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</si>
  <si>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</si>
  <si>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Vietnam</t>
  </si>
  <si>
    <t>Zambia</t>
  </si>
  <si>
    <t>Zimbabwe</t>
  </si>
  <si>
    <t>Country/Area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</si>
  <si>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</si>
  <si>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</si>
  <si>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</si>
  <si>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</si>
  <si>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</si>
  <si>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</si>
  <si>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</si>
  <si>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</si>
  <si>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</si>
  <si>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</si>
  <si>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</si>
  <si>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</si>
  <si>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</si>
  <si>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</si>
  <si>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</si>
  <si>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Year</t>
  </si>
  <si>
    <t>Parent Location</t>
  </si>
  <si>
    <t>NA</t>
  </si>
  <si>
    <t>HDI</t>
  </si>
  <si>
    <t>Brunei Darussalam</t>
  </si>
  <si>
    <t>gghed_gdp</t>
  </si>
  <si>
    <t>Cabo Verde</t>
  </si>
  <si>
    <t>Congo, Rep.</t>
  </si>
  <si>
    <t>Egypt, Arab Rep.</t>
  </si>
  <si>
    <t>Micronesia, Fed. Sts.</t>
  </si>
  <si>
    <t>Maternal mortality (per 100,000 live births)</t>
  </si>
  <si>
    <t>MMR</t>
  </si>
  <si>
    <t>To comapre with Rawanda, Nigeria</t>
  </si>
  <si>
    <t>even though US &amp; UK have similar HDI, US has twice the MMR compared to UK</t>
  </si>
  <si>
    <t>Comment</t>
  </si>
  <si>
    <t>GDP</t>
  </si>
  <si>
    <t>Confidence Level(95.0%)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</si>
  <si>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</si>
  <si>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</si>
  <si>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</si>
  <si>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</si>
  <si>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</si>
  <si>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</si>
  <si>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</si>
  <si>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</si>
  <si>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</si>
  <si>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</si>
  <si>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</si>
  <si>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</si>
  <si>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</si>
  <si>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Group</t>
  </si>
  <si>
    <t>HDI_Group</t>
  </si>
  <si>
    <t>HDI_100</t>
  </si>
  <si>
    <t>LN_MMR</t>
  </si>
  <si>
    <t>Total</t>
  </si>
  <si>
    <t>HDI_2020</t>
  </si>
  <si>
    <t>HDI_GP_2020</t>
  </si>
  <si>
    <t>MMR_2020</t>
  </si>
  <si>
    <t>HDI_2019</t>
  </si>
  <si>
    <t>MMR_2019</t>
  </si>
  <si>
    <t>HDI_2018</t>
  </si>
  <si>
    <t>MMR_2018</t>
  </si>
  <si>
    <t>LN_MMR_2018</t>
  </si>
  <si>
    <t>LN_MMR_2019</t>
  </si>
  <si>
    <t>LN_MMR_2020</t>
  </si>
  <si>
    <t>gghed_gdp_2020</t>
  </si>
  <si>
    <t>HDI_100_2020</t>
  </si>
  <si>
    <t>HDI_100_2019</t>
  </si>
  <si>
    <t>gghed_gdp_2019</t>
  </si>
  <si>
    <t>HDI_100_2018</t>
  </si>
  <si>
    <t>gghed_gdp_2018</t>
  </si>
  <si>
    <t>GGHED_Gap</t>
  </si>
  <si>
    <t>Normalized_gghed_gdp_2020</t>
  </si>
  <si>
    <t>Normalized_gghed_gdp_2019</t>
  </si>
  <si>
    <t>Normalized_LN_MMR_2020</t>
  </si>
  <si>
    <t>Normalized_LN_MMR_2019</t>
  </si>
  <si>
    <t>gghed_ged Group</t>
  </si>
  <si>
    <t>Sum MMR</t>
  </si>
  <si>
    <t>Year 2020</t>
  </si>
  <si>
    <t>Year 2019</t>
  </si>
  <si>
    <t>gghed_gdp_group_2020</t>
  </si>
  <si>
    <t>gghed_gdp_group_2019</t>
  </si>
  <si>
    <t>Average MMR_2020</t>
  </si>
  <si>
    <t>Average MMR_2019</t>
  </si>
  <si>
    <t>Common</t>
  </si>
  <si>
    <t>SUMIFS($H$2:$H$168,$D$2:$D$169,$P69,$G$2:$G$169,$P69)</t>
  </si>
  <si>
    <t>Count_2020</t>
  </si>
  <si>
    <t>Average_MMR_2020</t>
  </si>
  <si>
    <t>Sum_MMR_2020</t>
  </si>
  <si>
    <t>Average_MMR_2019</t>
  </si>
  <si>
    <t>Sum_MMR_2019</t>
  </si>
  <si>
    <t>Count_2019</t>
  </si>
  <si>
    <t>SUM_LN_MMR</t>
  </si>
  <si>
    <t>Average LN_MMR</t>
  </si>
  <si>
    <t>Average_Noramlized_LN_MMR</t>
  </si>
  <si>
    <t>SUM_Normalized_LN_MMR</t>
  </si>
  <si>
    <t>Group_Change</t>
  </si>
  <si>
    <t>change countries included</t>
  </si>
  <si>
    <t>change countries not included</t>
  </si>
  <si>
    <t>Negative  Ranks</t>
  </si>
  <si>
    <t>Norm_LN_MMR_2019 &lt; Norm_LN_MMR_2020</t>
  </si>
  <si>
    <t>Positive Ranks</t>
  </si>
  <si>
    <t>Norm_LN_MMR_2019 &gt; Norm_LN_MMR_2020</t>
  </si>
  <si>
    <t>Ties</t>
  </si>
  <si>
    <t>Norm_LN_MMR_2019 =  Norm_LN_MMR_2020</t>
  </si>
  <si>
    <t>GGHED_GPD Group</t>
  </si>
  <si>
    <t>Negative Ranks N</t>
  </si>
  <si>
    <t>Positive Ranks N</t>
  </si>
  <si>
    <t>Ties N</t>
  </si>
  <si>
    <t>Total N</t>
  </si>
  <si>
    <t>Mean Positive Ranks</t>
  </si>
  <si>
    <t>Mean Negative Ranks</t>
  </si>
  <si>
    <t>Sum Negative Ranks</t>
  </si>
  <si>
    <t>Sum Positive Ranks</t>
  </si>
  <si>
    <t>Monte Carlo Sig (2-tailed)</t>
  </si>
  <si>
    <t>Asymp Sig (2-tailed)</t>
  </si>
  <si>
    <t>Norm_HDI_2020</t>
  </si>
  <si>
    <t>Norm_gghed_gdp_2020</t>
  </si>
  <si>
    <t>Norm_HdxGGHED_2020</t>
  </si>
  <si>
    <t>Norm_HDIxGGHED_2020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</si>
  <si>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</si>
  <si>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</si>
  <si>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</si>
  <si>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</si>
  <si>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</si>
  <si>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</si>
  <si>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</si>
  <si>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</si>
  <si>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</si>
  <si>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</si>
  <si>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</si>
  <si>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</si>
  <si>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</si>
  <si>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</si>
  <si>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</si>
  <si>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</si>
  <si>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</si>
  <si>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</si>
  <si>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</si>
  <si>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</si>
  <si>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</si>
  <si>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</si>
  <si>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</si>
  <si>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</si>
  <si>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Norm_gghed_gdp_2020</t>
  </si>
  <si>
    <t>Residuals</t>
  </si>
  <si>
    <t>SUMMARY OUTPUT (GGHED_GDP as Output)</t>
  </si>
  <si>
    <t>Predicted Norm_HDI_2020</t>
  </si>
  <si>
    <t>SUMMARY OUTPUT(HDI as Output</t>
  </si>
  <si>
    <t>VIF</t>
  </si>
  <si>
    <t>Predicted LN_MMR_2020</t>
  </si>
  <si>
    <t>LN_gghed_gdp_2020</t>
  </si>
  <si>
    <t>Norm_HDI</t>
  </si>
  <si>
    <t>Norm_GGHED_GDP</t>
  </si>
  <si>
    <t>Predicted LN_MMR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</si>
</sst>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1" fillId="2" borderId="1" xfId="0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left" wrapText="1"/>
    </xf>
    <xf numFmtId="43" fontId="2" fillId="0" borderId="1" xfId="1" applyFont="1" applyFill="1" applyBorder="1" applyAlignment="1">
      <alignment horizontal="center" wrapText="1"/>
    </xf>
    <xf numFmtId="43" fontId="1" fillId="0" borderId="1" xfId="1" applyFont="1" applyFill="1" applyBorder="1" applyAlignment="1">
      <alignment horizontal="right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right" vertical="center" wrapText="1" indent="1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left" wrapText="1"/>
    </xf>
    <xf numFmtId="43" fontId="1" fillId="2" borderId="1" xfId="1" applyFont="1" applyFill="1" applyBorder="1" applyAlignment="1">
      <alignment horizontal="right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right" vertical="center" wrapText="1" indent="1"/>
    </xf>
    <xf numFmtId="0" fontId="1" fillId="0" borderId="0" xfId="0" applyFont="1" applyAlignment="1">
      <alignment horizontal="right" vertical="center" wrapText="1" indent="1"/>
    </xf>
    <xf numFmtId="0" fontId="1" fillId="0" borderId="0" xfId="0" applyFont="1" applyAlignment="1">
      <alignment horizontal="right"/>
    </xf>
    <xf numFmtId="43" fontId="1" fillId="0" borderId="0" xfId="1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right" vertical="center" wrapText="1" indent="1"/>
    </xf>
    <xf numFmtId="2" fontId="0" fillId="0" borderId="0" xfId="0" applyNumberFormat="1"/>
    <xf numFmtId="2" fontId="0" fillId="0" borderId="0" xfId="0" applyNumberFormat="1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3" borderId="0" xfId="0" applyNumberFormat="1" applyFill="1"/>
    <xf numFmtId="0" fontId="0" fillId="0" borderId="2" xfId="0" applyBorder="1"/>
    <xf numFmtId="0" fontId="4" fillId="0" borderId="3" xfId="0" applyFont="1" applyBorder="1" applyAlignment="1">
      <alignment horizontal="centerContinuous"/>
    </xf>
    <xf numFmtId="0" fontId="0" fillId="3" borderId="0" xfId="0" applyFill="1"/>
    <xf numFmtId="0" fontId="0" fillId="4" borderId="0" xfId="0" applyFill="1"/>
    <xf numFmtId="0" fontId="1" fillId="5" borderId="0" xfId="0" applyFont="1" applyFill="1" applyAlignment="1">
      <alignment horizontal="right" vertical="center" wrapText="1" indent="1"/>
    </xf>
    <xf numFmtId="1" fontId="0" fillId="0" borderId="0" xfId="0" applyNumberFormat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  <xf numFmtId="164" fontId="0" fillId="0" borderId="0" xfId="1" applyNumberFormat="1" applyFont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7" borderId="0" xfId="0" applyFill="1"/>
    <xf numFmtId="0" fontId="0" fillId="8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0" fillId="6" borderId="1" xfId="0" applyFill="1" applyBorder="1"/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7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5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4" fillId="0" borderId="3" xfId="0" applyFont="1" applyBorder="1" applyAlignment="1">
      <alignment horizontal="centerContinuous" wrapText="1"/>
    </xf>
    <xf numFmtId="2" fontId="0" fillId="0" borderId="0" xfId="0" applyNumberFormat="1" applyAlignment="1">
      <alignment wrapText="1"/>
    </xf>
    <xf numFmtId="0" fontId="0" fillId="4" borderId="0" xfId="0" applyFill="1" applyAlignment="1">
      <alignment wrapText="1"/>
    </xf>
    <xf numFmtId="0" fontId="4" fillId="0" borderId="3" xfId="0" applyFont="1" applyFill="1" applyBorder="1" applyAlignment="1">
      <alignment horizontal="centerContinuous" wrapText="1"/>
    </xf>
    <xf numFmtId="0" fontId="0" fillId="0" borderId="0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4" fillId="0" borderId="3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22/11/relationships/FeaturePropertyBag" Target="featurePropertyBag/featurePropertyBag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Norm_HDI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'2020_cleaned'!$H$2:$H$169</c:f>
              <c:numCache>
                <c:formatCode>0.00</c:formatCode>
                <c:ptCount val="168"/>
                <c:pt idx="0">
                  <c:v>17.25</c:v>
                </c:pt>
                <c:pt idx="1">
                  <c:v>68.815331010452979</c:v>
                </c:pt>
                <c:pt idx="2">
                  <c:v>59.407665505226483</c:v>
                </c:pt>
                <c:pt idx="3">
                  <c:v>35.714285714285708</c:v>
                </c:pt>
                <c:pt idx="4">
                  <c:v>75.087108013937282</c:v>
                </c:pt>
                <c:pt idx="5">
                  <c:v>78.745644599303134</c:v>
                </c:pt>
                <c:pt idx="6">
                  <c:v>66.2020905923345</c:v>
                </c:pt>
                <c:pt idx="7">
                  <c:v>97.386759581881535</c:v>
                </c:pt>
                <c:pt idx="8">
                  <c:v>91.811846689895475</c:v>
                </c:pt>
                <c:pt idx="9">
                  <c:v>58.013937282229968</c:v>
                </c:pt>
                <c:pt idx="10">
                  <c:v>71.25435540069688</c:v>
                </c:pt>
                <c:pt idx="11">
                  <c:v>86.236933797909415</c:v>
                </c:pt>
                <c:pt idx="12">
                  <c:v>46.689895470383277</c:v>
                </c:pt>
                <c:pt idx="13">
                  <c:v>72.125435540069688</c:v>
                </c:pt>
                <c:pt idx="14">
                  <c:v>71.602787456446009</c:v>
                </c:pt>
                <c:pt idx="15">
                  <c:v>94.25087108013939</c:v>
                </c:pt>
                <c:pt idx="16">
                  <c:v>55.052264808362359</c:v>
                </c:pt>
                <c:pt idx="17">
                  <c:v>19.512195121951219</c:v>
                </c:pt>
                <c:pt idx="18">
                  <c:v>49.825783972125443</c:v>
                </c:pt>
                <c:pt idx="19">
                  <c:v>52.613240418118458</c:v>
                </c:pt>
                <c:pt idx="20">
                  <c:v>67.421602787456465</c:v>
                </c:pt>
                <c:pt idx="21">
                  <c:v>54.355400696864109</c:v>
                </c:pt>
                <c:pt idx="22">
                  <c:v>64.285714285714292</c:v>
                </c:pt>
                <c:pt idx="23">
                  <c:v>76.306620209059233</c:v>
                </c:pt>
                <c:pt idx="24">
                  <c:v>71.951219512195124</c:v>
                </c:pt>
                <c:pt idx="25">
                  <c:v>9.9303135888501739</c:v>
                </c:pt>
                <c:pt idx="26">
                  <c:v>5.2264808362369291</c:v>
                </c:pt>
                <c:pt idx="27">
                  <c:v>36.062717770034844</c:v>
                </c:pt>
                <c:pt idx="28">
                  <c:v>34.146341463414629</c:v>
                </c:pt>
                <c:pt idx="29">
                  <c:v>93.902439024390262</c:v>
                </c:pt>
                <c:pt idx="30">
                  <c:v>45.296167247386762</c:v>
                </c:pt>
                <c:pt idx="31">
                  <c:v>0</c:v>
                </c:pt>
                <c:pt idx="32">
                  <c:v>1.2195121951219525</c:v>
                </c:pt>
                <c:pt idx="33">
                  <c:v>80.139372822299649</c:v>
                </c:pt>
                <c:pt idx="34">
                  <c:v>68.292682926829272</c:v>
                </c:pt>
                <c:pt idx="35">
                  <c:v>63.937282229965163</c:v>
                </c:pt>
                <c:pt idx="36">
                  <c:v>34.668989547038322</c:v>
                </c:pt>
                <c:pt idx="37">
                  <c:v>36.411149825783966</c:v>
                </c:pt>
                <c:pt idx="38">
                  <c:v>73.519163763066217</c:v>
                </c:pt>
                <c:pt idx="39">
                  <c:v>24.564459930313593</c:v>
                </c:pt>
                <c:pt idx="40">
                  <c:v>82.055749128919871</c:v>
                </c:pt>
                <c:pt idx="41">
                  <c:v>89.024390243902445</c:v>
                </c:pt>
                <c:pt idx="42">
                  <c:v>87.456445993031366</c:v>
                </c:pt>
                <c:pt idx="43">
                  <c:v>15.331010452961669</c:v>
                </c:pt>
                <c:pt idx="44">
                  <c:v>97.038327526132406</c:v>
                </c:pt>
                <c:pt idx="45">
                  <c:v>21.428571428571431</c:v>
                </c:pt>
                <c:pt idx="46">
                  <c:v>64.634146341463421</c:v>
                </c:pt>
                <c:pt idx="47">
                  <c:v>42.508710801393725</c:v>
                </c:pt>
                <c:pt idx="48">
                  <c:v>60.104529616724733</c:v>
                </c:pt>
                <c:pt idx="49">
                  <c:v>59.233449477351918</c:v>
                </c:pt>
                <c:pt idx="50">
                  <c:v>48.257839721254363</c:v>
                </c:pt>
                <c:pt idx="51">
                  <c:v>45.470383275261327</c:v>
                </c:pt>
                <c:pt idx="52">
                  <c:v>17.595818815331008</c:v>
                </c:pt>
                <c:pt idx="53">
                  <c:v>87.456445993031366</c:v>
                </c:pt>
                <c:pt idx="54">
                  <c:v>40.592334494773517</c:v>
                </c:pt>
                <c:pt idx="55">
                  <c:v>17.421602787456443</c:v>
                </c:pt>
                <c:pt idx="56">
                  <c:v>58.013937282229968</c:v>
                </c:pt>
                <c:pt idx="57">
                  <c:v>95.818815331010455</c:v>
                </c:pt>
                <c:pt idx="58">
                  <c:v>89.024390243902445</c:v>
                </c:pt>
                <c:pt idx="59">
                  <c:v>54.878048780487795</c:v>
                </c:pt>
                <c:pt idx="60">
                  <c:v>17.944250871080136</c:v>
                </c:pt>
                <c:pt idx="61">
                  <c:v>72.82229965156796</c:v>
                </c:pt>
                <c:pt idx="62">
                  <c:v>97.386759581881535</c:v>
                </c:pt>
                <c:pt idx="63">
                  <c:v>36.933797909407659</c:v>
                </c:pt>
                <c:pt idx="64">
                  <c:v>86.759581881533109</c:v>
                </c:pt>
                <c:pt idx="65">
                  <c:v>69.163763066202094</c:v>
                </c:pt>
                <c:pt idx="66">
                  <c:v>43.379790940766554</c:v>
                </c:pt>
                <c:pt idx="67">
                  <c:v>14.285714285714279</c:v>
                </c:pt>
                <c:pt idx="68">
                  <c:v>16.202090592334493</c:v>
                </c:pt>
                <c:pt idx="69">
                  <c:v>58.885017421602782</c:v>
                </c:pt>
                <c:pt idx="70">
                  <c:v>29.268292682926838</c:v>
                </c:pt>
                <c:pt idx="71">
                  <c:v>40.418118466898953</c:v>
                </c:pt>
                <c:pt idx="72">
                  <c:v>80.139372822299649</c:v>
                </c:pt>
                <c:pt idx="73">
                  <c:v>98.606271777003485</c:v>
                </c:pt>
                <c:pt idx="74">
                  <c:v>43.379790940766554</c:v>
                </c:pt>
                <c:pt idx="75">
                  <c:v>56.271777003484317</c:v>
                </c:pt>
                <c:pt idx="76">
                  <c:v>67.944250871080143</c:v>
                </c:pt>
                <c:pt idx="77">
                  <c:v>47.386759581881535</c:v>
                </c:pt>
                <c:pt idx="78">
                  <c:v>96.864111498257827</c:v>
                </c:pt>
                <c:pt idx="79">
                  <c:v>90.069686411149846</c:v>
                </c:pt>
                <c:pt idx="80">
                  <c:v>87.63066202090593</c:v>
                </c:pt>
                <c:pt idx="81">
                  <c:v>55.400696864111495</c:v>
                </c:pt>
                <c:pt idx="82">
                  <c:v>61.149825783972119</c:v>
                </c:pt>
                <c:pt idx="83">
                  <c:v>72.648083623693395</c:v>
                </c:pt>
                <c:pt idx="84">
                  <c:v>36.585365853658537</c:v>
                </c:pt>
                <c:pt idx="85">
                  <c:v>76.132404181184668</c:v>
                </c:pt>
                <c:pt idx="86">
                  <c:v>52.613240418118458</c:v>
                </c:pt>
                <c:pt idx="87">
                  <c:v>39.547038327526131</c:v>
                </c:pt>
                <c:pt idx="88">
                  <c:v>84.320557491289208</c:v>
                </c:pt>
                <c:pt idx="89">
                  <c:v>61.498257839721262</c:v>
                </c:pt>
                <c:pt idx="90">
                  <c:v>24.564459930313593</c:v>
                </c:pt>
                <c:pt idx="91">
                  <c:v>16.376306620209053</c:v>
                </c:pt>
                <c:pt idx="92">
                  <c:v>85.540069686411158</c:v>
                </c:pt>
                <c:pt idx="93">
                  <c:v>92.682926829268311</c:v>
                </c:pt>
                <c:pt idx="94">
                  <c:v>16.89895470383275</c:v>
                </c:pt>
                <c:pt idx="95">
                  <c:v>21.428571428571431</c:v>
                </c:pt>
                <c:pt idx="96">
                  <c:v>71.951219512195124</c:v>
                </c:pt>
                <c:pt idx="97">
                  <c:v>60.627177700348433</c:v>
                </c:pt>
                <c:pt idx="98">
                  <c:v>3.1358885017421541</c:v>
                </c:pt>
                <c:pt idx="99">
                  <c:v>26.132404181184675</c:v>
                </c:pt>
                <c:pt idx="100">
                  <c:v>70.209059233449494</c:v>
                </c:pt>
                <c:pt idx="101">
                  <c:v>64.111498257839727</c:v>
                </c:pt>
                <c:pt idx="102">
                  <c:v>43.031358885017426</c:v>
                </c:pt>
                <c:pt idx="103">
                  <c:v>65.505226480836242</c:v>
                </c:pt>
                <c:pt idx="104">
                  <c:v>61.149825783972119</c:v>
                </c:pt>
                <c:pt idx="105">
                  <c:v>77.177700348432055</c:v>
                </c:pt>
                <c:pt idx="106">
                  <c:v>51.219512195121965</c:v>
                </c:pt>
                <c:pt idx="107">
                  <c:v>13.588850174216031</c:v>
                </c:pt>
                <c:pt idx="108">
                  <c:v>39.372822299651567</c:v>
                </c:pt>
                <c:pt idx="109">
                  <c:v>42.682926829268297</c:v>
                </c:pt>
                <c:pt idx="110">
                  <c:v>35.540069686411144</c:v>
                </c:pt>
                <c:pt idx="111">
                  <c:v>95.644599303135877</c:v>
                </c:pt>
                <c:pt idx="112">
                  <c:v>95.121951219512212</c:v>
                </c:pt>
                <c:pt idx="113">
                  <c:v>45.818815331010462</c:v>
                </c:pt>
                <c:pt idx="114">
                  <c:v>0.34843205574912928</c:v>
                </c:pt>
                <c:pt idx="115">
                  <c:v>26.132404181184675</c:v>
                </c:pt>
                <c:pt idx="116">
                  <c:v>65.679442508710807</c:v>
                </c:pt>
                <c:pt idx="117">
                  <c:v>100</c:v>
                </c:pt>
                <c:pt idx="118">
                  <c:v>75.609756097560975</c:v>
                </c:pt>
                <c:pt idx="119">
                  <c:v>25.609756097560982</c:v>
                </c:pt>
                <c:pt idx="120">
                  <c:v>73.170731707317088</c:v>
                </c:pt>
                <c:pt idx="121">
                  <c:v>31.010452961672463</c:v>
                </c:pt>
                <c:pt idx="122">
                  <c:v>61.498257839721262</c:v>
                </c:pt>
                <c:pt idx="123">
                  <c:v>64.285714285714292</c:v>
                </c:pt>
                <c:pt idx="124">
                  <c:v>55.052264808362359</c:v>
                </c:pt>
                <c:pt idx="125">
                  <c:v>84.494773519163772</c:v>
                </c:pt>
                <c:pt idx="126">
                  <c:v>82.229965156794421</c:v>
                </c:pt>
                <c:pt idx="127">
                  <c:v>82.57839721254355</c:v>
                </c:pt>
                <c:pt idx="128">
                  <c:v>76.480836236933797</c:v>
                </c:pt>
                <c:pt idx="129">
                  <c:v>76.132404181184668</c:v>
                </c:pt>
                <c:pt idx="130">
                  <c:v>25.435540069686418</c:v>
                </c:pt>
                <c:pt idx="131">
                  <c:v>58.362369337979089</c:v>
                </c:pt>
                <c:pt idx="132">
                  <c:v>68.989547038327544</c:v>
                </c:pt>
                <c:pt idx="133">
                  <c:v>56.271777003484317</c:v>
                </c:pt>
                <c:pt idx="134">
                  <c:v>38.327526132404174</c:v>
                </c:pt>
                <c:pt idx="135">
                  <c:v>82.229965156794421</c:v>
                </c:pt>
                <c:pt idx="136">
                  <c:v>21.777003484320559</c:v>
                </c:pt>
                <c:pt idx="137">
                  <c:v>72.648083623693395</c:v>
                </c:pt>
                <c:pt idx="138">
                  <c:v>11.149825783972126</c:v>
                </c:pt>
                <c:pt idx="139">
                  <c:v>96.341463414634148</c:v>
                </c:pt>
                <c:pt idx="140">
                  <c:v>82.055749128919871</c:v>
                </c:pt>
                <c:pt idx="141">
                  <c:v>90.766550522648089</c:v>
                </c:pt>
                <c:pt idx="142">
                  <c:v>30.836236933797899</c:v>
                </c:pt>
                <c:pt idx="143">
                  <c:v>58.013937282229968</c:v>
                </c:pt>
                <c:pt idx="144">
                  <c:v>92.857142857142875</c:v>
                </c:pt>
                <c:pt idx="145">
                  <c:v>87.979094076655059</c:v>
                </c:pt>
                <c:pt idx="146">
                  <c:v>67.595818815331015</c:v>
                </c:pt>
                <c:pt idx="147">
                  <c:v>22.473867595818817</c:v>
                </c:pt>
                <c:pt idx="148">
                  <c:v>54.529616724738673</c:v>
                </c:pt>
                <c:pt idx="149">
                  <c:v>98.954703832752614</c:v>
                </c:pt>
                <c:pt idx="150">
                  <c:v>46.51567944250872</c:v>
                </c:pt>
                <c:pt idx="151">
                  <c:v>71.602787456446009</c:v>
                </c:pt>
                <c:pt idx="152">
                  <c:v>26.30662020905924</c:v>
                </c:pt>
                <c:pt idx="153">
                  <c:v>61.498257839721262</c:v>
                </c:pt>
                <c:pt idx="154">
                  <c:v>74.216027874564446</c:v>
                </c:pt>
                <c:pt idx="155">
                  <c:v>60.104529616724733</c:v>
                </c:pt>
                <c:pt idx="156">
                  <c:v>77.700348432055748</c:v>
                </c:pt>
                <c:pt idx="157">
                  <c:v>59.581881533101047</c:v>
                </c:pt>
                <c:pt idx="158">
                  <c:v>27.177700348432062</c:v>
                </c:pt>
                <c:pt idx="159">
                  <c:v>64.982578397212549</c:v>
                </c:pt>
                <c:pt idx="160">
                  <c:v>94.25087108013939</c:v>
                </c:pt>
                <c:pt idx="161">
                  <c:v>92.508710801393747</c:v>
                </c:pt>
                <c:pt idx="162">
                  <c:v>75.087108013937282</c:v>
                </c:pt>
                <c:pt idx="163">
                  <c:v>56.968641114982574</c:v>
                </c:pt>
                <c:pt idx="164">
                  <c:v>38.850174216027874</c:v>
                </c:pt>
                <c:pt idx="165">
                  <c:v>58.710801393728218</c:v>
                </c:pt>
                <c:pt idx="166">
                  <c:v>31.358885017421596</c:v>
                </c:pt>
                <c:pt idx="167">
                  <c:v>28.745644599303144</c:v>
                </c:pt>
              </c:numCache>
            </c:numRef>
          </c:xVal>
          <c:yVal>
            <c:numRef>
              <c:f>'2020_regression'!$C$25:$C$192</c:f>
              <c:numCache>
                <c:formatCode>General</c:formatCode>
                <c:ptCount val="168"/>
                <c:pt idx="0">
                  <c:v>0.28821749923260143</c:v>
                </c:pt>
                <c:pt idx="1">
                  <c:v>-1.143454280344498</c:v>
                </c:pt>
                <c:pt idx="2">
                  <c:v>0.60133760062032593</c:v>
                </c:pt>
                <c:pt idx="3">
                  <c:v>0.30625699006022433</c:v>
                </c:pt>
                <c:pt idx="4">
                  <c:v>0.17661021839570834</c:v>
                </c:pt>
                <c:pt idx="5">
                  <c:v>1.1458240386823002</c:v>
                </c:pt>
                <c:pt idx="6">
                  <c:v>-7.4968790476930725E-2</c:v>
                </c:pt>
                <c:pt idx="7">
                  <c:v>-0.50713600996050912</c:v>
                </c:pt>
                <c:pt idx="8">
                  <c:v>-0.31185136636929234</c:v>
                </c:pt>
                <c:pt idx="9">
                  <c:v>-0.12068440440865125</c:v>
                </c:pt>
                <c:pt idx="10">
                  <c:v>1.2589587786558134</c:v>
                </c:pt>
                <c:pt idx="11">
                  <c:v>0.5357584632616148</c:v>
                </c:pt>
                <c:pt idx="12">
                  <c:v>0.33698526827944875</c:v>
                </c:pt>
                <c:pt idx="13">
                  <c:v>0.62801828108408309</c:v>
                </c:pt>
                <c:pt idx="14">
                  <c:v>-3.0651253319369474</c:v>
                </c:pt>
                <c:pt idx="15">
                  <c:v>-0.17380218754282795</c:v>
                </c:pt>
                <c:pt idx="16">
                  <c:v>0.86564683362477357</c:v>
                </c:pt>
                <c:pt idx="17">
                  <c:v>0.24612009861993212</c:v>
                </c:pt>
                <c:pt idx="18">
                  <c:v>-0.2033627235225568</c:v>
                </c:pt>
                <c:pt idx="19">
                  <c:v>0.941467569327191</c:v>
                </c:pt>
                <c:pt idx="20">
                  <c:v>-1.5100215978399723</c:v>
                </c:pt>
                <c:pt idx="21">
                  <c:v>1.1844164343605472</c:v>
                </c:pt>
                <c:pt idx="22">
                  <c:v>0.797393250599717</c:v>
                </c:pt>
                <c:pt idx="23">
                  <c:v>0.9853020040037781</c:v>
                </c:pt>
                <c:pt idx="24">
                  <c:v>-1.0994938716207117</c:v>
                </c:pt>
                <c:pt idx="25">
                  <c:v>-0.97984832197406746</c:v>
                </c:pt>
                <c:pt idx="26">
                  <c:v>-0.61949960995492592</c:v>
                </c:pt>
                <c:pt idx="27">
                  <c:v>0.30779598223795723</c:v>
                </c:pt>
                <c:pt idx="28">
                  <c:v>0.89705261789023627</c:v>
                </c:pt>
                <c:pt idx="29">
                  <c:v>0.59493386156051908</c:v>
                </c:pt>
                <c:pt idx="30">
                  <c:v>-0.81641471385329334</c:v>
                </c:pt>
                <c:pt idx="31">
                  <c:v>-0.39042307120584407</c:v>
                </c:pt>
                <c:pt idx="32">
                  <c:v>-7.9979828301519618E-2</c:v>
                </c:pt>
                <c:pt idx="33">
                  <c:v>0.12609699505788408</c:v>
                </c:pt>
                <c:pt idx="34">
                  <c:v>-0.11698357298657003</c:v>
                </c:pt>
                <c:pt idx="35">
                  <c:v>0.81849393385904845</c:v>
                </c:pt>
                <c:pt idx="36">
                  <c:v>0.22431302794563468</c:v>
                </c:pt>
                <c:pt idx="37">
                  <c:v>0.58492930164790558</c:v>
                </c:pt>
                <c:pt idx="38">
                  <c:v>0.13438433335644717</c:v>
                </c:pt>
                <c:pt idx="39">
                  <c:v>0.44628375174033508</c:v>
                </c:pt>
                <c:pt idx="40">
                  <c:v>-0.86404808167514635</c:v>
                </c:pt>
                <c:pt idx="41">
                  <c:v>2.1404479362853275</c:v>
                </c:pt>
                <c:pt idx="42">
                  <c:v>-1.0691933808968248</c:v>
                </c:pt>
                <c:pt idx="43">
                  <c:v>5.4331701845909741E-2</c:v>
                </c:pt>
                <c:pt idx="44">
                  <c:v>-1.6031697455441973E-2</c:v>
                </c:pt>
                <c:pt idx="45">
                  <c:v>-0.44967303815221094</c:v>
                </c:pt>
                <c:pt idx="46">
                  <c:v>1.2132772773064908</c:v>
                </c:pt>
                <c:pt idx="47">
                  <c:v>0.60626517162016658</c:v>
                </c:pt>
                <c:pt idx="48">
                  <c:v>0.47372613847900569</c:v>
                </c:pt>
                <c:pt idx="49">
                  <c:v>-0.93201853764351128</c:v>
                </c:pt>
                <c:pt idx="50">
                  <c:v>-0.62525307072524994</c:v>
                </c:pt>
                <c:pt idx="51">
                  <c:v>0.81236259816581224</c:v>
                </c:pt>
                <c:pt idx="52">
                  <c:v>-0.34737703183566104</c:v>
                </c:pt>
                <c:pt idx="53">
                  <c:v>-0.55836775713083431</c:v>
                </c:pt>
                <c:pt idx="54">
                  <c:v>0.66031688918286324</c:v>
                </c:pt>
                <c:pt idx="55">
                  <c:v>-0.5445405746102816</c:v>
                </c:pt>
                <c:pt idx="56">
                  <c:v>-0.19667031138657354</c:v>
                </c:pt>
                <c:pt idx="57">
                  <c:v>0.38494734237706174</c:v>
                </c:pt>
                <c:pt idx="58">
                  <c:v>3.8177278905626721E-4</c:v>
                </c:pt>
                <c:pt idx="59">
                  <c:v>1.4132017450201326</c:v>
                </c:pt>
                <c:pt idx="60">
                  <c:v>2.466191799503914E-2</c:v>
                </c:pt>
                <c:pt idx="61">
                  <c:v>0.33610376765148819</c:v>
                </c:pt>
                <c:pt idx="62">
                  <c:v>-0.21945393750872833</c:v>
                </c:pt>
                <c:pt idx="63">
                  <c:v>0.54475822977894151</c:v>
                </c:pt>
                <c:pt idx="64">
                  <c:v>-0.12780675040694556</c:v>
                </c:pt>
                <c:pt idx="65">
                  <c:v>-0.1586520730399883</c:v>
                </c:pt>
                <c:pt idx="66">
                  <c:v>-9.8203352603904115E-2</c:v>
                </c:pt>
                <c:pt idx="67">
                  <c:v>6.0769671634934852E-3</c:v>
                </c:pt>
                <c:pt idx="68">
                  <c:v>0.38535783243091171</c:v>
                </c:pt>
                <c:pt idx="69">
                  <c:v>0.93354567833444291</c:v>
                </c:pt>
                <c:pt idx="70">
                  <c:v>0.39666850434432277</c:v>
                </c:pt>
                <c:pt idx="71">
                  <c:v>-0.55351657077353433</c:v>
                </c:pt>
                <c:pt idx="72">
                  <c:v>0.12609699505788408</c:v>
                </c:pt>
                <c:pt idx="73">
                  <c:v>-0.43811142054727736</c:v>
                </c:pt>
                <c:pt idx="74">
                  <c:v>-2.7822555842104357E-2</c:v>
                </c:pt>
                <c:pt idx="75">
                  <c:v>1.2204285670802033</c:v>
                </c:pt>
                <c:pt idx="76">
                  <c:v>-0.18115664681832699</c:v>
                </c:pt>
                <c:pt idx="77">
                  <c:v>-0.10502312428479055</c:v>
                </c:pt>
                <c:pt idx="78">
                  <c:v>-2.589235308590454E-2</c:v>
                </c:pt>
                <c:pt idx="79">
                  <c:v>-0.92128354643989874</c:v>
                </c:pt>
                <c:pt idx="80">
                  <c:v>-0.54850710150037263</c:v>
                </c:pt>
                <c:pt idx="81">
                  <c:v>0.61295354456470541</c:v>
                </c:pt>
                <c:pt idx="82">
                  <c:v>5.6807396939658528E-2</c:v>
                </c:pt>
                <c:pt idx="83">
                  <c:v>-0.44101204069264055</c:v>
                </c:pt>
                <c:pt idx="84">
                  <c:v>1.2257598928864208</c:v>
                </c:pt>
                <c:pt idx="85">
                  <c:v>-0.86283813648963137</c:v>
                </c:pt>
                <c:pt idx="86">
                  <c:v>-0.22791379022912617</c:v>
                </c:pt>
                <c:pt idx="87">
                  <c:v>-4.3204060990420068E-2</c:v>
                </c:pt>
                <c:pt idx="88">
                  <c:v>0.54507428698291971</c:v>
                </c:pt>
                <c:pt idx="89">
                  <c:v>-0.59252092078030216</c:v>
                </c:pt>
                <c:pt idx="90">
                  <c:v>0.61109172604158157</c:v>
                </c:pt>
                <c:pt idx="91">
                  <c:v>0.2890913951333518</c:v>
                </c:pt>
                <c:pt idx="92">
                  <c:v>-7.9048304163793492E-2</c:v>
                </c:pt>
                <c:pt idx="93">
                  <c:v>-8.022653142302838E-2</c:v>
                </c:pt>
                <c:pt idx="94">
                  <c:v>-0.19010936011145407</c:v>
                </c:pt>
                <c:pt idx="95">
                  <c:v>3.7805221616788565E-2</c:v>
                </c:pt>
                <c:pt idx="96">
                  <c:v>-8.8158295260187813E-4</c:v>
                </c:pt>
                <c:pt idx="97">
                  <c:v>0.35670463117851625</c:v>
                </c:pt>
                <c:pt idx="98">
                  <c:v>-0.85358826779608243</c:v>
                </c:pt>
                <c:pt idx="99">
                  <c:v>0.50112810073880887</c:v>
                </c:pt>
                <c:pt idx="100">
                  <c:v>1.286806221862673</c:v>
                </c:pt>
                <c:pt idx="101">
                  <c:v>0.58840391985891971</c:v>
                </c:pt>
                <c:pt idx="102">
                  <c:v>-0.37820776212849339</c:v>
                </c:pt>
                <c:pt idx="103">
                  <c:v>-0.92534162921510621</c:v>
                </c:pt>
                <c:pt idx="104">
                  <c:v>6.7969763649968762E-3</c:v>
                </c:pt>
                <c:pt idx="105">
                  <c:v>-0.95782488253411957</c:v>
                </c:pt>
                <c:pt idx="106">
                  <c:v>5.7844078315091529E-2</c:v>
                </c:pt>
                <c:pt idx="107">
                  <c:v>-1.504536570422097</c:v>
                </c:pt>
                <c:pt idx="108">
                  <c:v>0.29803918226839521</c:v>
                </c:pt>
                <c:pt idx="109">
                  <c:v>0.66864386153407551</c:v>
                </c:pt>
                <c:pt idx="110">
                  <c:v>5.2774251772012448E-2</c:v>
                </c:pt>
                <c:pt idx="111">
                  <c:v>-0.318060493813346</c:v>
                </c:pt>
                <c:pt idx="112">
                  <c:v>0.2119733272306934</c:v>
                </c:pt>
                <c:pt idx="113">
                  <c:v>-0.16779353855568413</c:v>
                </c:pt>
                <c:pt idx="114">
                  <c:v>-1.0090886093489297</c:v>
                </c:pt>
                <c:pt idx="115">
                  <c:v>1.3149277593830906</c:v>
                </c:pt>
                <c:pt idx="116">
                  <c:v>-2.3017753347045353</c:v>
                </c:pt>
                <c:pt idx="117">
                  <c:v>-0.76469128361174843</c:v>
                </c:pt>
                <c:pt idx="118">
                  <c:v>-5.1169083801134718E-3</c:v>
                </c:pt>
                <c:pt idx="119">
                  <c:v>-0.63138581596520194</c:v>
                </c:pt>
                <c:pt idx="120">
                  <c:v>0.93564357416535371</c:v>
                </c:pt>
                <c:pt idx="121">
                  <c:v>-0.1051627218067388</c:v>
                </c:pt>
                <c:pt idx="122">
                  <c:v>0.62563651853759028</c:v>
                </c:pt>
                <c:pt idx="123">
                  <c:v>0.75483363618092136</c:v>
                </c:pt>
                <c:pt idx="124">
                  <c:v>0.35482120985878307</c:v>
                </c:pt>
                <c:pt idx="125">
                  <c:v>-1.6422896347228377</c:v>
                </c:pt>
                <c:pt idx="126">
                  <c:v>2.1281311309214512E-2</c:v>
                </c:pt>
                <c:pt idx="127">
                  <c:v>-0.36446248553802674</c:v>
                </c:pt>
                <c:pt idx="128">
                  <c:v>-0.48644188128997534</c:v>
                </c:pt>
                <c:pt idx="129">
                  <c:v>-0.16969095592968619</c:v>
                </c:pt>
                <c:pt idx="130">
                  <c:v>-0.12137101230975578</c:v>
                </c:pt>
                <c:pt idx="131">
                  <c:v>0.47592428129635511</c:v>
                </c:pt>
                <c:pt idx="132">
                  <c:v>0.91409921865121957</c:v>
                </c:pt>
                <c:pt idx="133">
                  <c:v>0.14467441648814372</c:v>
                </c:pt>
                <c:pt idx="134">
                  <c:v>3.5096064353206557E-2</c:v>
                </c:pt>
                <c:pt idx="135">
                  <c:v>0.3089633837609953</c:v>
                </c:pt>
                <c:pt idx="136">
                  <c:v>-0.32075243492629557</c:v>
                </c:pt>
                <c:pt idx="137">
                  <c:v>-0.70337630516013139</c:v>
                </c:pt>
                <c:pt idx="138">
                  <c:v>-0.39320306566201602</c:v>
                </c:pt>
                <c:pt idx="139">
                  <c:v>0.28099791664392426</c:v>
                </c:pt>
                <c:pt idx="140">
                  <c:v>-0.86404808167514635</c:v>
                </c:pt>
                <c:pt idx="141">
                  <c:v>-0.37101530015206241</c:v>
                </c:pt>
                <c:pt idx="142">
                  <c:v>-0.56849770473172523</c:v>
                </c:pt>
                <c:pt idx="143">
                  <c:v>1.009930615345632</c:v>
                </c:pt>
                <c:pt idx="144">
                  <c:v>0.21731619665921409</c:v>
                </c:pt>
                <c:pt idx="145">
                  <c:v>-1.0396114140054398</c:v>
                </c:pt>
                <c:pt idx="146">
                  <c:v>7.5375418548907724E-2</c:v>
                </c:pt>
                <c:pt idx="147">
                  <c:v>-0.24740826072876754</c:v>
                </c:pt>
                <c:pt idx="148">
                  <c:v>0.53287860774564333</c:v>
                </c:pt>
                <c:pt idx="149">
                  <c:v>0.42890775110084944</c:v>
                </c:pt>
                <c:pt idx="150">
                  <c:v>-1.6518463986672129</c:v>
                </c:pt>
                <c:pt idx="151">
                  <c:v>0.30217049804952678</c:v>
                </c:pt>
                <c:pt idx="152">
                  <c:v>0.36006562103287898</c:v>
                </c:pt>
                <c:pt idx="153">
                  <c:v>1.1992385484477528</c:v>
                </c:pt>
                <c:pt idx="154">
                  <c:v>0.37862136852430517</c:v>
                </c:pt>
                <c:pt idx="155">
                  <c:v>-0.10501069090319515</c:v>
                </c:pt>
                <c:pt idx="156">
                  <c:v>0.11321095918542667</c:v>
                </c:pt>
                <c:pt idx="157">
                  <c:v>-2.1360726580047036</c:v>
                </c:pt>
                <c:pt idx="158">
                  <c:v>6.9381720456529905E-2</c:v>
                </c:pt>
                <c:pt idx="159">
                  <c:v>-0.60661690183827544</c:v>
                </c:pt>
                <c:pt idx="160">
                  <c:v>0.41398447735929134</c:v>
                </c:pt>
                <c:pt idx="161">
                  <c:v>0.42073843671250089</c:v>
                </c:pt>
                <c:pt idx="162">
                  <c:v>7.6526759838725589E-2</c:v>
                </c:pt>
                <c:pt idx="163">
                  <c:v>-0.49222302323357381</c:v>
                </c:pt>
                <c:pt idx="164">
                  <c:v>-0.37563380819374093</c:v>
                </c:pt>
                <c:pt idx="165">
                  <c:v>3.3827547897982146E-2</c:v>
                </c:pt>
                <c:pt idx="166">
                  <c:v>-0.43766200413516732</c:v>
                </c:pt>
                <c:pt idx="167">
                  <c:v>0.3868891647491175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B3-4178-A69B-961D8D47D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34880"/>
        <c:axId val="1334653600"/>
      </c:scatterChart>
      <c:valAx>
        <c:axId val="133463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Norm_HDI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4653600"/>
        <c:crosses val="autoZero"/>
        <c:crossBetween val="midCat"/>
      </c:valAx>
      <c:valAx>
        <c:axId val="133465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6348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Norm_HDI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'2018_cleaned'!$F$2:$F$169</c:f>
              <c:numCache>
                <c:formatCode>General</c:formatCode>
                <c:ptCount val="168"/>
                <c:pt idx="0">
                  <c:v>17.850000000000001</c:v>
                </c:pt>
                <c:pt idx="1">
                  <c:v>71.75</c:v>
                </c:pt>
                <c:pt idx="2">
                  <c:v>61.87</c:v>
                </c:pt>
                <c:pt idx="3">
                  <c:v>37.26</c:v>
                </c:pt>
                <c:pt idx="4">
                  <c:v>77.12</c:v>
                </c:pt>
                <c:pt idx="5">
                  <c:v>81.28</c:v>
                </c:pt>
                <c:pt idx="6">
                  <c:v>68.98</c:v>
                </c:pt>
                <c:pt idx="7">
                  <c:v>96.71</c:v>
                </c:pt>
                <c:pt idx="8">
                  <c:v>92.55</c:v>
                </c:pt>
                <c:pt idx="9">
                  <c:v>64.819999999999993</c:v>
                </c:pt>
                <c:pt idx="10">
                  <c:v>74.7</c:v>
                </c:pt>
                <c:pt idx="11">
                  <c:v>86.14</c:v>
                </c:pt>
                <c:pt idx="12">
                  <c:v>43.85</c:v>
                </c:pt>
                <c:pt idx="13">
                  <c:v>72.959999999999994</c:v>
                </c:pt>
                <c:pt idx="14">
                  <c:v>74.349999999999994</c:v>
                </c:pt>
                <c:pt idx="15">
                  <c:v>95.32</c:v>
                </c:pt>
                <c:pt idx="16">
                  <c:v>57.54</c:v>
                </c:pt>
                <c:pt idx="17">
                  <c:v>21.32</c:v>
                </c:pt>
                <c:pt idx="18">
                  <c:v>47.14</c:v>
                </c:pt>
                <c:pt idx="19">
                  <c:v>57.02</c:v>
                </c:pt>
                <c:pt idx="20">
                  <c:v>67.760000000000005</c:v>
                </c:pt>
                <c:pt idx="21">
                  <c:v>54.94</c:v>
                </c:pt>
                <c:pt idx="22">
                  <c:v>65.680000000000007</c:v>
                </c:pt>
                <c:pt idx="23">
                  <c:v>76.78</c:v>
                </c:pt>
                <c:pt idx="24">
                  <c:v>74.180000000000007</c:v>
                </c:pt>
                <c:pt idx="25">
                  <c:v>10.4</c:v>
                </c:pt>
                <c:pt idx="26">
                  <c:v>6.59</c:v>
                </c:pt>
                <c:pt idx="27">
                  <c:v>35.53</c:v>
                </c:pt>
                <c:pt idx="28">
                  <c:v>34.32</c:v>
                </c:pt>
                <c:pt idx="29">
                  <c:v>94.8</c:v>
                </c:pt>
                <c:pt idx="30">
                  <c:v>48.7</c:v>
                </c:pt>
                <c:pt idx="31">
                  <c:v>0.52</c:v>
                </c:pt>
                <c:pt idx="32">
                  <c:v>1.73</c:v>
                </c:pt>
                <c:pt idx="33">
                  <c:v>81.98</c:v>
                </c:pt>
                <c:pt idx="34">
                  <c:v>66.38</c:v>
                </c:pt>
                <c:pt idx="35">
                  <c:v>66.38</c:v>
                </c:pt>
                <c:pt idx="36">
                  <c:v>33.799999999999997</c:v>
                </c:pt>
                <c:pt idx="37">
                  <c:v>38.130000000000003</c:v>
                </c:pt>
                <c:pt idx="38">
                  <c:v>72.959999999999994</c:v>
                </c:pt>
                <c:pt idx="39">
                  <c:v>24.09</c:v>
                </c:pt>
                <c:pt idx="40">
                  <c:v>82.67</c:v>
                </c:pt>
                <c:pt idx="41">
                  <c:v>88.91</c:v>
                </c:pt>
                <c:pt idx="42">
                  <c:v>88.39</c:v>
                </c:pt>
                <c:pt idx="43">
                  <c:v>15.77</c:v>
                </c:pt>
                <c:pt idx="44">
                  <c:v>96.88</c:v>
                </c:pt>
                <c:pt idx="45">
                  <c:v>20.100000000000001</c:v>
                </c:pt>
                <c:pt idx="46">
                  <c:v>65.86</c:v>
                </c:pt>
                <c:pt idx="47">
                  <c:v>40.380000000000003</c:v>
                </c:pt>
                <c:pt idx="48">
                  <c:v>65.510000000000005</c:v>
                </c:pt>
                <c:pt idx="49">
                  <c:v>57.89</c:v>
                </c:pt>
                <c:pt idx="50">
                  <c:v>50.26</c:v>
                </c:pt>
                <c:pt idx="51">
                  <c:v>46.62</c:v>
                </c:pt>
                <c:pt idx="52">
                  <c:v>17.16</c:v>
                </c:pt>
                <c:pt idx="53">
                  <c:v>87.87</c:v>
                </c:pt>
                <c:pt idx="54">
                  <c:v>39.86</c:v>
                </c:pt>
                <c:pt idx="55">
                  <c:v>16.64</c:v>
                </c:pt>
                <c:pt idx="56">
                  <c:v>60.31</c:v>
                </c:pt>
                <c:pt idx="57">
                  <c:v>95.84</c:v>
                </c:pt>
                <c:pt idx="58">
                  <c:v>90.12</c:v>
                </c:pt>
                <c:pt idx="59">
                  <c:v>54.77</c:v>
                </c:pt>
                <c:pt idx="60">
                  <c:v>17.329999999999998</c:v>
                </c:pt>
                <c:pt idx="61">
                  <c:v>75.040000000000006</c:v>
                </c:pt>
                <c:pt idx="62">
                  <c:v>97.57</c:v>
                </c:pt>
                <c:pt idx="63">
                  <c:v>35.700000000000003</c:v>
                </c:pt>
                <c:pt idx="64">
                  <c:v>87.18</c:v>
                </c:pt>
                <c:pt idx="65">
                  <c:v>70.540000000000006</c:v>
                </c:pt>
                <c:pt idx="66">
                  <c:v>44.54</c:v>
                </c:pt>
                <c:pt idx="67">
                  <c:v>14.04</c:v>
                </c:pt>
                <c:pt idx="68">
                  <c:v>16.809999999999999</c:v>
                </c:pt>
                <c:pt idx="69">
                  <c:v>55.63</c:v>
                </c:pt>
                <c:pt idx="70">
                  <c:v>30.5</c:v>
                </c:pt>
                <c:pt idx="71">
                  <c:v>40.03</c:v>
                </c:pt>
                <c:pt idx="72">
                  <c:v>80.94</c:v>
                </c:pt>
                <c:pt idx="73">
                  <c:v>99.65</c:v>
                </c:pt>
                <c:pt idx="74">
                  <c:v>43.85</c:v>
                </c:pt>
                <c:pt idx="75">
                  <c:v>57.02</c:v>
                </c:pt>
                <c:pt idx="76">
                  <c:v>70.02</c:v>
                </c:pt>
                <c:pt idx="77">
                  <c:v>50.26</c:v>
                </c:pt>
                <c:pt idx="78">
                  <c:v>96.19</c:v>
                </c:pt>
                <c:pt idx="79">
                  <c:v>90.99</c:v>
                </c:pt>
                <c:pt idx="80">
                  <c:v>88.56</c:v>
                </c:pt>
                <c:pt idx="81">
                  <c:v>56.85</c:v>
                </c:pt>
                <c:pt idx="82">
                  <c:v>62.22</c:v>
                </c:pt>
                <c:pt idx="83">
                  <c:v>72.959999999999994</c:v>
                </c:pt>
                <c:pt idx="84">
                  <c:v>37.26</c:v>
                </c:pt>
                <c:pt idx="85">
                  <c:v>78.510000000000005</c:v>
                </c:pt>
                <c:pt idx="86">
                  <c:v>54.59</c:v>
                </c:pt>
                <c:pt idx="87">
                  <c:v>39.86</c:v>
                </c:pt>
                <c:pt idx="88">
                  <c:v>84.06</c:v>
                </c:pt>
                <c:pt idx="89">
                  <c:v>66.03</c:v>
                </c:pt>
                <c:pt idx="90">
                  <c:v>24.61</c:v>
                </c:pt>
                <c:pt idx="91">
                  <c:v>17.5</c:v>
                </c:pt>
                <c:pt idx="92">
                  <c:v>86.48</c:v>
                </c:pt>
                <c:pt idx="93">
                  <c:v>93.24</c:v>
                </c:pt>
                <c:pt idx="94">
                  <c:v>20.62</c:v>
                </c:pt>
                <c:pt idx="95">
                  <c:v>21.84</c:v>
                </c:pt>
                <c:pt idx="96">
                  <c:v>72.62</c:v>
                </c:pt>
                <c:pt idx="97">
                  <c:v>63.08</c:v>
                </c:pt>
                <c:pt idx="98">
                  <c:v>5.89</c:v>
                </c:pt>
                <c:pt idx="99">
                  <c:v>28.25</c:v>
                </c:pt>
                <c:pt idx="100">
                  <c:v>72.27</c:v>
                </c:pt>
                <c:pt idx="101">
                  <c:v>68.63</c:v>
                </c:pt>
                <c:pt idx="102">
                  <c:v>44.89</c:v>
                </c:pt>
                <c:pt idx="103">
                  <c:v>66.55</c:v>
                </c:pt>
                <c:pt idx="104">
                  <c:v>64.3</c:v>
                </c:pt>
                <c:pt idx="105">
                  <c:v>78.86</c:v>
                </c:pt>
                <c:pt idx="106">
                  <c:v>50.95</c:v>
                </c:pt>
                <c:pt idx="107">
                  <c:v>13</c:v>
                </c:pt>
                <c:pt idx="108">
                  <c:v>36.74</c:v>
                </c:pt>
                <c:pt idx="109">
                  <c:v>43.67</c:v>
                </c:pt>
                <c:pt idx="110">
                  <c:v>35.53</c:v>
                </c:pt>
                <c:pt idx="111">
                  <c:v>96.36</c:v>
                </c:pt>
                <c:pt idx="112">
                  <c:v>95.84</c:v>
                </c:pt>
                <c:pt idx="113">
                  <c:v>47.66</c:v>
                </c:pt>
                <c:pt idx="114">
                  <c:v>0</c:v>
                </c:pt>
                <c:pt idx="115">
                  <c:v>25.48</c:v>
                </c:pt>
                <c:pt idx="116">
                  <c:v>71.58</c:v>
                </c:pt>
                <c:pt idx="117">
                  <c:v>100</c:v>
                </c:pt>
                <c:pt idx="118">
                  <c:v>78.86</c:v>
                </c:pt>
                <c:pt idx="119">
                  <c:v>26.34</c:v>
                </c:pt>
                <c:pt idx="120">
                  <c:v>75.22</c:v>
                </c:pt>
                <c:pt idx="121">
                  <c:v>29.98</c:v>
                </c:pt>
                <c:pt idx="122">
                  <c:v>62.22</c:v>
                </c:pt>
                <c:pt idx="123">
                  <c:v>67.069999999999993</c:v>
                </c:pt>
                <c:pt idx="124">
                  <c:v>55.98</c:v>
                </c:pt>
                <c:pt idx="125">
                  <c:v>85.44</c:v>
                </c:pt>
                <c:pt idx="126">
                  <c:v>82.32</c:v>
                </c:pt>
                <c:pt idx="127">
                  <c:v>83.71</c:v>
                </c:pt>
                <c:pt idx="128">
                  <c:v>77.3</c:v>
                </c:pt>
                <c:pt idx="129">
                  <c:v>78.510000000000005</c:v>
                </c:pt>
                <c:pt idx="130">
                  <c:v>24.09</c:v>
                </c:pt>
                <c:pt idx="131">
                  <c:v>62.56</c:v>
                </c:pt>
                <c:pt idx="132">
                  <c:v>71.06</c:v>
                </c:pt>
                <c:pt idx="133">
                  <c:v>57.19</c:v>
                </c:pt>
                <c:pt idx="134">
                  <c:v>38.82</c:v>
                </c:pt>
                <c:pt idx="135">
                  <c:v>81.98</c:v>
                </c:pt>
                <c:pt idx="136">
                  <c:v>22.88</c:v>
                </c:pt>
                <c:pt idx="137">
                  <c:v>73.66</c:v>
                </c:pt>
                <c:pt idx="138">
                  <c:v>12.31</c:v>
                </c:pt>
                <c:pt idx="139">
                  <c:v>96.88</c:v>
                </c:pt>
                <c:pt idx="140">
                  <c:v>82.67</c:v>
                </c:pt>
                <c:pt idx="141">
                  <c:v>92.37</c:v>
                </c:pt>
                <c:pt idx="142">
                  <c:v>32.06</c:v>
                </c:pt>
                <c:pt idx="143">
                  <c:v>60.31</c:v>
                </c:pt>
                <c:pt idx="144">
                  <c:v>92.72</c:v>
                </c:pt>
                <c:pt idx="145">
                  <c:v>89.43</c:v>
                </c:pt>
                <c:pt idx="146">
                  <c:v>67.760000000000005</c:v>
                </c:pt>
                <c:pt idx="147">
                  <c:v>23.74</c:v>
                </c:pt>
                <c:pt idx="148">
                  <c:v>57.37</c:v>
                </c:pt>
                <c:pt idx="149">
                  <c:v>99.48</c:v>
                </c:pt>
                <c:pt idx="150">
                  <c:v>48.7</c:v>
                </c:pt>
                <c:pt idx="151">
                  <c:v>71.58</c:v>
                </c:pt>
                <c:pt idx="152">
                  <c:v>25.13</c:v>
                </c:pt>
                <c:pt idx="153">
                  <c:v>61.35</c:v>
                </c:pt>
                <c:pt idx="154">
                  <c:v>73.83</c:v>
                </c:pt>
                <c:pt idx="155">
                  <c:v>61.35</c:v>
                </c:pt>
                <c:pt idx="156">
                  <c:v>78.86</c:v>
                </c:pt>
                <c:pt idx="157">
                  <c:v>60.14</c:v>
                </c:pt>
                <c:pt idx="158">
                  <c:v>27.04</c:v>
                </c:pt>
                <c:pt idx="159">
                  <c:v>67.239999999999995</c:v>
                </c:pt>
                <c:pt idx="160">
                  <c:v>92.55</c:v>
                </c:pt>
                <c:pt idx="161">
                  <c:v>94.45</c:v>
                </c:pt>
                <c:pt idx="162">
                  <c:v>74.87</c:v>
                </c:pt>
                <c:pt idx="163">
                  <c:v>58.23</c:v>
                </c:pt>
                <c:pt idx="164">
                  <c:v>38.299999999999997</c:v>
                </c:pt>
                <c:pt idx="165">
                  <c:v>56.85</c:v>
                </c:pt>
                <c:pt idx="166">
                  <c:v>32.58</c:v>
                </c:pt>
                <c:pt idx="167">
                  <c:v>31.37</c:v>
                </c:pt>
              </c:numCache>
            </c:numRef>
          </c:xVal>
          <c:yVal>
            <c:numRef>
              <c:f>'2018_regression'!$C$25:$C$192</c:f>
              <c:numCache>
                <c:formatCode>General</c:formatCode>
                <c:ptCount val="168"/>
                <c:pt idx="0">
                  <c:v>0.3060895506413317</c:v>
                </c:pt>
                <c:pt idx="1">
                  <c:v>-1.4816204142975311</c:v>
                </c:pt>
                <c:pt idx="2">
                  <c:v>0.71022040004723719</c:v>
                </c:pt>
                <c:pt idx="3">
                  <c:v>0.37656381661297633</c:v>
                </c:pt>
                <c:pt idx="4">
                  <c:v>0.16219322378555656</c:v>
                </c:pt>
                <c:pt idx="5">
                  <c:v>0.98334387478818464</c:v>
                </c:pt>
                <c:pt idx="6">
                  <c:v>-3.1476882243610671E-2</c:v>
                </c:pt>
                <c:pt idx="7">
                  <c:v>-0.26938933229430106</c:v>
                </c:pt>
                <c:pt idx="8">
                  <c:v>-0.10315332973904345</c:v>
                </c:pt>
                <c:pt idx="9">
                  <c:v>-0.15737730248951465</c:v>
                </c:pt>
                <c:pt idx="10">
                  <c:v>1.4223927348771195</c:v>
                </c:pt>
                <c:pt idx="11">
                  <c:v>0.37552468290918606</c:v>
                </c:pt>
                <c:pt idx="12">
                  <c:v>0.45199094697458797</c:v>
                </c:pt>
                <c:pt idx="13">
                  <c:v>0.82867274077626796</c:v>
                </c:pt>
                <c:pt idx="14">
                  <c:v>-2.9415401357610644</c:v>
                </c:pt>
                <c:pt idx="15">
                  <c:v>-0.1261805061528174</c:v>
                </c:pt>
                <c:pt idx="16">
                  <c:v>0.44847607930728683</c:v>
                </c:pt>
                <c:pt idx="17">
                  <c:v>0.30412983984429509</c:v>
                </c:pt>
                <c:pt idx="18">
                  <c:v>-0.46325424343002108</c:v>
                </c:pt>
                <c:pt idx="19">
                  <c:v>1.2035271709262427</c:v>
                </c:pt>
                <c:pt idx="20">
                  <c:v>-1.5287517736468685</c:v>
                </c:pt>
                <c:pt idx="21">
                  <c:v>1.0298453968795123</c:v>
                </c:pt>
                <c:pt idx="22">
                  <c:v>0.63741164825434327</c:v>
                </c:pt>
                <c:pt idx="23">
                  <c:v>1.0048643555702084</c:v>
                </c:pt>
                <c:pt idx="24">
                  <c:v>-1.005406176115365</c:v>
                </c:pt>
                <c:pt idx="25">
                  <c:v>-0.99509505748439242</c:v>
                </c:pt>
                <c:pt idx="26">
                  <c:v>-0.58823897818065607</c:v>
                </c:pt>
                <c:pt idx="27">
                  <c:v>0.16837251102013262</c:v>
                </c:pt>
                <c:pt idx="28">
                  <c:v>0.80618824848943849</c:v>
                </c:pt>
                <c:pt idx="29">
                  <c:v>0.63237321601733942</c:v>
                </c:pt>
                <c:pt idx="30">
                  <c:v>-0.5453935857743395</c:v>
                </c:pt>
                <c:pt idx="31">
                  <c:v>-0.4210899746995338</c:v>
                </c:pt>
                <c:pt idx="32">
                  <c:v>-0.13669248284031443</c:v>
                </c:pt>
                <c:pt idx="33">
                  <c:v>0.20528844884323183</c:v>
                </c:pt>
                <c:pt idx="34">
                  <c:v>-0.40413862452838778</c:v>
                </c:pt>
                <c:pt idx="35">
                  <c:v>0.74326382830915394</c:v>
                </c:pt>
                <c:pt idx="36">
                  <c:v>0.22371938035657024</c:v>
                </c:pt>
                <c:pt idx="37">
                  <c:v>0.88905945566415845</c:v>
                </c:pt>
                <c:pt idx="38">
                  <c:v>-0.13110310303762596</c:v>
                </c:pt>
                <c:pt idx="39">
                  <c:v>0.42582580666746761</c:v>
                </c:pt>
                <c:pt idx="40">
                  <c:v>-0.85364401222115061</c:v>
                </c:pt>
                <c:pt idx="41">
                  <c:v>1.9732991775798281</c:v>
                </c:pt>
                <c:pt idx="42">
                  <c:v>-1.0355296158518945</c:v>
                </c:pt>
                <c:pt idx="43">
                  <c:v>-1.3190672387048963E-2</c:v>
                </c:pt>
                <c:pt idx="44">
                  <c:v>-3.6469591570477577E-2</c:v>
                </c:pt>
                <c:pt idx="45">
                  <c:v>-0.51221861246324352</c:v>
                </c:pt>
                <c:pt idx="46">
                  <c:v>1.2615733459526521</c:v>
                </c:pt>
                <c:pt idx="47">
                  <c:v>0.62240008867666319</c:v>
                </c:pt>
                <c:pt idx="48">
                  <c:v>0.8127778919803248</c:v>
                </c:pt>
                <c:pt idx="49">
                  <c:v>-0.94366631943136481</c:v>
                </c:pt>
                <c:pt idx="50">
                  <c:v>-0.52022119232957209</c:v>
                </c:pt>
                <c:pt idx="51">
                  <c:v>0.85286258035781604</c:v>
                </c:pt>
                <c:pt idx="52">
                  <c:v>-0.40731937166523924</c:v>
                </c:pt>
                <c:pt idx="53">
                  <c:v>-0.55460763028001758</c:v>
                </c:pt>
                <c:pt idx="54">
                  <c:v>0.45953861680693109</c:v>
                </c:pt>
                <c:pt idx="55">
                  <c:v>-0.51726571753288919</c:v>
                </c:pt>
                <c:pt idx="56">
                  <c:v>-0.13802045435789978</c:v>
                </c:pt>
                <c:pt idx="57">
                  <c:v>0.37372676128703164</c:v>
                </c:pt>
                <c:pt idx="58">
                  <c:v>4.4786741151785048E-2</c:v>
                </c:pt>
                <c:pt idx="59">
                  <c:v>1.3661948757917548</c:v>
                </c:pt>
                <c:pt idx="60">
                  <c:v>1.7735547300863352E-2</c:v>
                </c:pt>
                <c:pt idx="61">
                  <c:v>0.35623622986414505</c:v>
                </c:pt>
                <c:pt idx="62">
                  <c:v>3.2102360332497692E-3</c:v>
                </c:pt>
                <c:pt idx="63">
                  <c:v>0.44528624364989522</c:v>
                </c:pt>
                <c:pt idx="64">
                  <c:v>-0.41196590108979025</c:v>
                </c:pt>
                <c:pt idx="65">
                  <c:v>-0.1161193548060484</c:v>
                </c:pt>
                <c:pt idx="66">
                  <c:v>-7.0856223564565113E-2</c:v>
                </c:pt>
                <c:pt idx="67">
                  <c:v>-6.7665677591786988E-2</c:v>
                </c:pt>
                <c:pt idx="68">
                  <c:v>0.22339798041951653</c:v>
                </c:pt>
                <c:pt idx="69">
                  <c:v>0.75261351371652108</c:v>
                </c:pt>
                <c:pt idx="70">
                  <c:v>0.42010045501208104</c:v>
                </c:pt>
                <c:pt idx="71">
                  <c:v>-0.74079298667690718</c:v>
                </c:pt>
                <c:pt idx="72">
                  <c:v>0.14548117245500469</c:v>
                </c:pt>
                <c:pt idx="73">
                  <c:v>-0.38800083495628734</c:v>
                </c:pt>
                <c:pt idx="74">
                  <c:v>5.8086661267499728E-2</c:v>
                </c:pt>
                <c:pt idx="75">
                  <c:v>1.2603606456894085</c:v>
                </c:pt>
                <c:pt idx="76">
                  <c:v>-0.35733208666736882</c:v>
                </c:pt>
                <c:pt idx="77">
                  <c:v>-5.0217563083836403E-2</c:v>
                </c:pt>
                <c:pt idx="78">
                  <c:v>-7.6149419174204924E-2</c:v>
                </c:pt>
                <c:pt idx="79">
                  <c:v>-0.88601142488132845</c:v>
                </c:pt>
                <c:pt idx="80">
                  <c:v>-0.51492780267629024</c:v>
                </c:pt>
                <c:pt idx="81">
                  <c:v>0.56294693153081798</c:v>
                </c:pt>
                <c:pt idx="82">
                  <c:v>9.8569614648083448E-2</c:v>
                </c:pt>
                <c:pt idx="83">
                  <c:v>-0.38241753131853207</c:v>
                </c:pt>
                <c:pt idx="84">
                  <c:v>1.1638499880867839</c:v>
                </c:pt>
                <c:pt idx="85">
                  <c:v>-0.75640088115284443</c:v>
                </c:pt>
                <c:pt idx="86">
                  <c:v>-8.8894340573095754E-2</c:v>
                </c:pt>
                <c:pt idx="87">
                  <c:v>0.18098902791842253</c:v>
                </c:pt>
                <c:pt idx="88">
                  <c:v>0.75234701644662483</c:v>
                </c:pt>
                <c:pt idx="89">
                  <c:v>-0.52962658897071302</c:v>
                </c:pt>
                <c:pt idx="90">
                  <c:v>0.59332345509439133</c:v>
                </c:pt>
                <c:pt idx="91">
                  <c:v>0.31714502929351962</c:v>
                </c:pt>
                <c:pt idx="92">
                  <c:v>-0.16453872620700816</c:v>
                </c:pt>
                <c:pt idx="93">
                  <c:v>9.0677177691942168E-2</c:v>
                </c:pt>
                <c:pt idx="94">
                  <c:v>1.5981119881927519E-2</c:v>
                </c:pt>
                <c:pt idx="95">
                  <c:v>1.0029316389223553E-2</c:v>
                </c:pt>
                <c:pt idx="96">
                  <c:v>5.0015213605298037E-2</c:v>
                </c:pt>
                <c:pt idx="97">
                  <c:v>0.30217631148868307</c:v>
                </c:pt>
                <c:pt idx="98">
                  <c:v>-0.79169439109683104</c:v>
                </c:pt>
                <c:pt idx="99">
                  <c:v>0.54078536733438387</c:v>
                </c:pt>
                <c:pt idx="100">
                  <c:v>0.85086831689062814</c:v>
                </c:pt>
                <c:pt idx="101">
                  <c:v>0.75487153483883862</c:v>
                </c:pt>
                <c:pt idx="102">
                  <c:v>-0.40158974885337795</c:v>
                </c:pt>
                <c:pt idx="103">
                  <c:v>-0.751037379057506</c:v>
                </c:pt>
                <c:pt idx="104">
                  <c:v>0.21818416742453683</c:v>
                </c:pt>
                <c:pt idx="105">
                  <c:v>-1.0727456689895585</c:v>
                </c:pt>
                <c:pt idx="106">
                  <c:v>6.9504972193428216E-2</c:v>
                </c:pt>
                <c:pt idx="107">
                  <c:v>-1.3944205574673383</c:v>
                </c:pt>
                <c:pt idx="108">
                  <c:v>0.26625975298082505</c:v>
                </c:pt>
                <c:pt idx="109">
                  <c:v>0.67864027357533807</c:v>
                </c:pt>
                <c:pt idx="110">
                  <c:v>0.12934316711439742</c:v>
                </c:pt>
                <c:pt idx="111">
                  <c:v>-0.28951678107879997</c:v>
                </c:pt>
                <c:pt idx="112">
                  <c:v>0.37372676128703164</c:v>
                </c:pt>
                <c:pt idx="113">
                  <c:v>-0.17233677986628759</c:v>
                </c:pt>
                <c:pt idx="114">
                  <c:v>-1.1487597393098872</c:v>
                </c:pt>
                <c:pt idx="115">
                  <c:v>1.282480873873058</c:v>
                </c:pt>
                <c:pt idx="116">
                  <c:v>-2.0022222274731352</c:v>
                </c:pt>
                <c:pt idx="117">
                  <c:v>-0.77333849427995205</c:v>
                </c:pt>
                <c:pt idx="118">
                  <c:v>9.0405140816122387E-2</c:v>
                </c:pt>
                <c:pt idx="119">
                  <c:v>-0.5206674887370184</c:v>
                </c:pt>
                <c:pt idx="120">
                  <c:v>0.95863855292760647</c:v>
                </c:pt>
                <c:pt idx="121">
                  <c:v>-0.19982074694581797</c:v>
                </c:pt>
                <c:pt idx="122">
                  <c:v>0.60939523841407439</c:v>
                </c:pt>
                <c:pt idx="123">
                  <c:v>0.78294365591288129</c:v>
                </c:pt>
                <c:pt idx="124">
                  <c:v>0.40877558529960867</c:v>
                </c:pt>
                <c:pt idx="125">
                  <c:v>-1.6106403637151256</c:v>
                </c:pt>
                <c:pt idx="126">
                  <c:v>-8.5314100641380008E-2</c:v>
                </c:pt>
                <c:pt idx="127">
                  <c:v>-0.61151517903896968</c:v>
                </c:pt>
                <c:pt idx="128">
                  <c:v>-0.37399922320762791</c:v>
                </c:pt>
                <c:pt idx="129">
                  <c:v>-0.5050864528719381</c:v>
                </c:pt>
                <c:pt idx="130">
                  <c:v>-0.19348711188142609</c:v>
                </c:pt>
                <c:pt idx="131">
                  <c:v>0.49132623935725483</c:v>
                </c:pt>
                <c:pt idx="132">
                  <c:v>0.96360640788674257</c:v>
                </c:pt>
                <c:pt idx="133">
                  <c:v>0.13208281437961489</c:v>
                </c:pt>
                <c:pt idx="134">
                  <c:v>1.9182583575075185E-2</c:v>
                </c:pt>
                <c:pt idx="135">
                  <c:v>0.33045159179723793</c:v>
                </c:pt>
                <c:pt idx="136">
                  <c:v>-0.27740774082567299</c:v>
                </c:pt>
                <c:pt idx="137">
                  <c:v>-0.58332469056642111</c:v>
                </c:pt>
                <c:pt idx="138">
                  <c:v>-0.37804771082175126</c:v>
                </c:pt>
                <c:pt idx="139">
                  <c:v>0.30000264505073537</c:v>
                </c:pt>
                <c:pt idx="140">
                  <c:v>-0.85364401222115061</c:v>
                </c:pt>
                <c:pt idx="141">
                  <c:v>-0.51896969722209296</c:v>
                </c:pt>
                <c:pt idx="142">
                  <c:v>-0.52932393243526654</c:v>
                </c:pt>
                <c:pt idx="143">
                  <c:v>1.0793753703001774</c:v>
                </c:pt>
                <c:pt idx="144">
                  <c:v>-9.3377140329429675E-2</c:v>
                </c:pt>
                <c:pt idx="145">
                  <c:v>-0.68804026701188747</c:v>
                </c:pt>
                <c:pt idx="146">
                  <c:v>8.0686138787231965E-2</c:v>
                </c:pt>
                <c:pt idx="147">
                  <c:v>-0.17179662098260273</c:v>
                </c:pt>
                <c:pt idx="148">
                  <c:v>0.66695854187865367</c:v>
                </c:pt>
                <c:pt idx="149">
                  <c:v>0.44952083602130233</c:v>
                </c:pt>
                <c:pt idx="150">
                  <c:v>-1.5833812526260145</c:v>
                </c:pt>
                <c:pt idx="151">
                  <c:v>0.26646131384522898</c:v>
                </c:pt>
                <c:pt idx="152">
                  <c:v>0.30331152626173985</c:v>
                </c:pt>
                <c:pt idx="153">
                  <c:v>0.74168570822941593</c:v>
                </c:pt>
                <c:pt idx="154">
                  <c:v>0.3607607362200258</c:v>
                </c:pt>
                <c:pt idx="155">
                  <c:v>-2.5569444484251136E-2</c:v>
                </c:pt>
                <c:pt idx="156">
                  <c:v>0.15102976263255741</c:v>
                </c:pt>
                <c:pt idx="157">
                  <c:v>-2.1492766439776378</c:v>
                </c:pt>
                <c:pt idx="158">
                  <c:v>-1.6749243816867931E-2</c:v>
                </c:pt>
                <c:pt idx="159">
                  <c:v>-0.9525196082706664</c:v>
                </c:pt>
                <c:pt idx="160">
                  <c:v>0.30231177836912115</c:v>
                </c:pt>
                <c:pt idx="161">
                  <c:v>0.41157507177068942</c:v>
                </c:pt>
                <c:pt idx="162">
                  <c:v>-2.1264739670786348E-2</c:v>
                </c:pt>
                <c:pt idx="163">
                  <c:v>-0.43456571529343124</c:v>
                </c:pt>
                <c:pt idx="164">
                  <c:v>-0.43995638206111476</c:v>
                </c:pt>
                <c:pt idx="165">
                  <c:v>-1.6086942261706039E-2</c:v>
                </c:pt>
                <c:pt idx="166">
                  <c:v>-0.36687363827916997</c:v>
                </c:pt>
                <c:pt idx="167">
                  <c:v>0.47013154199069351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F6-4B66-9696-A514DF68C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60160"/>
        <c:axId val="198135680"/>
      </c:scatterChart>
      <c:valAx>
        <c:axId val="19816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Norm_HDI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135680"/>
        <c:crosses val="autoZero"/>
        <c:crossBetween val="midCat"/>
      </c:valAx>
      <c:valAx>
        <c:axId val="19813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1601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Norm_HDI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LN_MMR</c:v>
          </c:tx>
          <c:spPr>
            <a:ln w="38100">
              <a:noFill/>
            </a:ln>
          </c:spPr>
          <c:xVal>
            <c:numRef>
              <c:f>'2018_cleaned'!$F$2:$F$169</c:f>
              <c:numCache>
                <c:formatCode>General</c:formatCode>
                <c:ptCount val="168"/>
                <c:pt idx="0">
                  <c:v>17.850000000000001</c:v>
                </c:pt>
                <c:pt idx="1">
                  <c:v>71.75</c:v>
                </c:pt>
                <c:pt idx="2">
                  <c:v>61.87</c:v>
                </c:pt>
                <c:pt idx="3">
                  <c:v>37.26</c:v>
                </c:pt>
                <c:pt idx="4">
                  <c:v>77.12</c:v>
                </c:pt>
                <c:pt idx="5">
                  <c:v>81.28</c:v>
                </c:pt>
                <c:pt idx="6">
                  <c:v>68.98</c:v>
                </c:pt>
                <c:pt idx="7">
                  <c:v>96.71</c:v>
                </c:pt>
                <c:pt idx="8">
                  <c:v>92.55</c:v>
                </c:pt>
                <c:pt idx="9">
                  <c:v>64.819999999999993</c:v>
                </c:pt>
                <c:pt idx="10">
                  <c:v>74.7</c:v>
                </c:pt>
                <c:pt idx="11">
                  <c:v>86.14</c:v>
                </c:pt>
                <c:pt idx="12">
                  <c:v>43.85</c:v>
                </c:pt>
                <c:pt idx="13">
                  <c:v>72.959999999999994</c:v>
                </c:pt>
                <c:pt idx="14">
                  <c:v>74.349999999999994</c:v>
                </c:pt>
                <c:pt idx="15">
                  <c:v>95.32</c:v>
                </c:pt>
                <c:pt idx="16">
                  <c:v>57.54</c:v>
                </c:pt>
                <c:pt idx="17">
                  <c:v>21.32</c:v>
                </c:pt>
                <c:pt idx="18">
                  <c:v>47.14</c:v>
                </c:pt>
                <c:pt idx="19">
                  <c:v>57.02</c:v>
                </c:pt>
                <c:pt idx="20">
                  <c:v>67.760000000000005</c:v>
                </c:pt>
                <c:pt idx="21">
                  <c:v>54.94</c:v>
                </c:pt>
                <c:pt idx="22">
                  <c:v>65.680000000000007</c:v>
                </c:pt>
                <c:pt idx="23">
                  <c:v>76.78</c:v>
                </c:pt>
                <c:pt idx="24">
                  <c:v>74.180000000000007</c:v>
                </c:pt>
                <c:pt idx="25">
                  <c:v>10.4</c:v>
                </c:pt>
                <c:pt idx="26">
                  <c:v>6.59</c:v>
                </c:pt>
                <c:pt idx="27">
                  <c:v>35.53</c:v>
                </c:pt>
                <c:pt idx="28">
                  <c:v>34.32</c:v>
                </c:pt>
                <c:pt idx="29">
                  <c:v>94.8</c:v>
                </c:pt>
                <c:pt idx="30">
                  <c:v>48.7</c:v>
                </c:pt>
                <c:pt idx="31">
                  <c:v>0.52</c:v>
                </c:pt>
                <c:pt idx="32">
                  <c:v>1.73</c:v>
                </c:pt>
                <c:pt idx="33">
                  <c:v>81.98</c:v>
                </c:pt>
                <c:pt idx="34">
                  <c:v>66.38</c:v>
                </c:pt>
                <c:pt idx="35">
                  <c:v>66.38</c:v>
                </c:pt>
                <c:pt idx="36">
                  <c:v>33.799999999999997</c:v>
                </c:pt>
                <c:pt idx="37">
                  <c:v>38.130000000000003</c:v>
                </c:pt>
                <c:pt idx="38">
                  <c:v>72.959999999999994</c:v>
                </c:pt>
                <c:pt idx="39">
                  <c:v>24.09</c:v>
                </c:pt>
                <c:pt idx="40">
                  <c:v>82.67</c:v>
                </c:pt>
                <c:pt idx="41">
                  <c:v>88.91</c:v>
                </c:pt>
                <c:pt idx="42">
                  <c:v>88.39</c:v>
                </c:pt>
                <c:pt idx="43">
                  <c:v>15.77</c:v>
                </c:pt>
                <c:pt idx="44">
                  <c:v>96.88</c:v>
                </c:pt>
                <c:pt idx="45">
                  <c:v>20.100000000000001</c:v>
                </c:pt>
                <c:pt idx="46">
                  <c:v>65.86</c:v>
                </c:pt>
                <c:pt idx="47">
                  <c:v>40.380000000000003</c:v>
                </c:pt>
                <c:pt idx="48">
                  <c:v>65.510000000000005</c:v>
                </c:pt>
                <c:pt idx="49">
                  <c:v>57.89</c:v>
                </c:pt>
                <c:pt idx="50">
                  <c:v>50.26</c:v>
                </c:pt>
                <c:pt idx="51">
                  <c:v>46.62</c:v>
                </c:pt>
                <c:pt idx="52">
                  <c:v>17.16</c:v>
                </c:pt>
                <c:pt idx="53">
                  <c:v>87.87</c:v>
                </c:pt>
                <c:pt idx="54">
                  <c:v>39.86</c:v>
                </c:pt>
                <c:pt idx="55">
                  <c:v>16.64</c:v>
                </c:pt>
                <c:pt idx="56">
                  <c:v>60.31</c:v>
                </c:pt>
                <c:pt idx="57">
                  <c:v>95.84</c:v>
                </c:pt>
                <c:pt idx="58">
                  <c:v>90.12</c:v>
                </c:pt>
                <c:pt idx="59">
                  <c:v>54.77</c:v>
                </c:pt>
                <c:pt idx="60">
                  <c:v>17.329999999999998</c:v>
                </c:pt>
                <c:pt idx="61">
                  <c:v>75.040000000000006</c:v>
                </c:pt>
                <c:pt idx="62">
                  <c:v>97.57</c:v>
                </c:pt>
                <c:pt idx="63">
                  <c:v>35.700000000000003</c:v>
                </c:pt>
                <c:pt idx="64">
                  <c:v>87.18</c:v>
                </c:pt>
                <c:pt idx="65">
                  <c:v>70.540000000000006</c:v>
                </c:pt>
                <c:pt idx="66">
                  <c:v>44.54</c:v>
                </c:pt>
                <c:pt idx="67">
                  <c:v>14.04</c:v>
                </c:pt>
                <c:pt idx="68">
                  <c:v>16.809999999999999</c:v>
                </c:pt>
                <c:pt idx="69">
                  <c:v>55.63</c:v>
                </c:pt>
                <c:pt idx="70">
                  <c:v>30.5</c:v>
                </c:pt>
                <c:pt idx="71">
                  <c:v>40.03</c:v>
                </c:pt>
                <c:pt idx="72">
                  <c:v>80.94</c:v>
                </c:pt>
                <c:pt idx="73">
                  <c:v>99.65</c:v>
                </c:pt>
                <c:pt idx="74">
                  <c:v>43.85</c:v>
                </c:pt>
                <c:pt idx="75">
                  <c:v>57.02</c:v>
                </c:pt>
                <c:pt idx="76">
                  <c:v>70.02</c:v>
                </c:pt>
                <c:pt idx="77">
                  <c:v>50.26</c:v>
                </c:pt>
                <c:pt idx="78">
                  <c:v>96.19</c:v>
                </c:pt>
                <c:pt idx="79">
                  <c:v>90.99</c:v>
                </c:pt>
                <c:pt idx="80">
                  <c:v>88.56</c:v>
                </c:pt>
                <c:pt idx="81">
                  <c:v>56.85</c:v>
                </c:pt>
                <c:pt idx="82">
                  <c:v>62.22</c:v>
                </c:pt>
                <c:pt idx="83">
                  <c:v>72.959999999999994</c:v>
                </c:pt>
                <c:pt idx="84">
                  <c:v>37.26</c:v>
                </c:pt>
                <c:pt idx="85">
                  <c:v>78.510000000000005</c:v>
                </c:pt>
                <c:pt idx="86">
                  <c:v>54.59</c:v>
                </c:pt>
                <c:pt idx="87">
                  <c:v>39.86</c:v>
                </c:pt>
                <c:pt idx="88">
                  <c:v>84.06</c:v>
                </c:pt>
                <c:pt idx="89">
                  <c:v>66.03</c:v>
                </c:pt>
                <c:pt idx="90">
                  <c:v>24.61</c:v>
                </c:pt>
                <c:pt idx="91">
                  <c:v>17.5</c:v>
                </c:pt>
                <c:pt idx="92">
                  <c:v>86.48</c:v>
                </c:pt>
                <c:pt idx="93">
                  <c:v>93.24</c:v>
                </c:pt>
                <c:pt idx="94">
                  <c:v>20.62</c:v>
                </c:pt>
                <c:pt idx="95">
                  <c:v>21.84</c:v>
                </c:pt>
                <c:pt idx="96">
                  <c:v>72.62</c:v>
                </c:pt>
                <c:pt idx="97">
                  <c:v>63.08</c:v>
                </c:pt>
                <c:pt idx="98">
                  <c:v>5.89</c:v>
                </c:pt>
                <c:pt idx="99">
                  <c:v>28.25</c:v>
                </c:pt>
                <c:pt idx="100">
                  <c:v>72.27</c:v>
                </c:pt>
                <c:pt idx="101">
                  <c:v>68.63</c:v>
                </c:pt>
                <c:pt idx="102">
                  <c:v>44.89</c:v>
                </c:pt>
                <c:pt idx="103">
                  <c:v>66.55</c:v>
                </c:pt>
                <c:pt idx="104">
                  <c:v>64.3</c:v>
                </c:pt>
                <c:pt idx="105">
                  <c:v>78.86</c:v>
                </c:pt>
                <c:pt idx="106">
                  <c:v>50.95</c:v>
                </c:pt>
                <c:pt idx="107">
                  <c:v>13</c:v>
                </c:pt>
                <c:pt idx="108">
                  <c:v>36.74</c:v>
                </c:pt>
                <c:pt idx="109">
                  <c:v>43.67</c:v>
                </c:pt>
                <c:pt idx="110">
                  <c:v>35.53</c:v>
                </c:pt>
                <c:pt idx="111">
                  <c:v>96.36</c:v>
                </c:pt>
                <c:pt idx="112">
                  <c:v>95.84</c:v>
                </c:pt>
                <c:pt idx="113">
                  <c:v>47.66</c:v>
                </c:pt>
                <c:pt idx="114">
                  <c:v>0</c:v>
                </c:pt>
                <c:pt idx="115">
                  <c:v>25.48</c:v>
                </c:pt>
                <c:pt idx="116">
                  <c:v>71.58</c:v>
                </c:pt>
                <c:pt idx="117">
                  <c:v>100</c:v>
                </c:pt>
                <c:pt idx="118">
                  <c:v>78.86</c:v>
                </c:pt>
                <c:pt idx="119">
                  <c:v>26.34</c:v>
                </c:pt>
                <c:pt idx="120">
                  <c:v>75.22</c:v>
                </c:pt>
                <c:pt idx="121">
                  <c:v>29.98</c:v>
                </c:pt>
                <c:pt idx="122">
                  <c:v>62.22</c:v>
                </c:pt>
                <c:pt idx="123">
                  <c:v>67.069999999999993</c:v>
                </c:pt>
                <c:pt idx="124">
                  <c:v>55.98</c:v>
                </c:pt>
                <c:pt idx="125">
                  <c:v>85.44</c:v>
                </c:pt>
                <c:pt idx="126">
                  <c:v>82.32</c:v>
                </c:pt>
                <c:pt idx="127">
                  <c:v>83.71</c:v>
                </c:pt>
                <c:pt idx="128">
                  <c:v>77.3</c:v>
                </c:pt>
                <c:pt idx="129">
                  <c:v>78.510000000000005</c:v>
                </c:pt>
                <c:pt idx="130">
                  <c:v>24.09</c:v>
                </c:pt>
                <c:pt idx="131">
                  <c:v>62.56</c:v>
                </c:pt>
                <c:pt idx="132">
                  <c:v>71.06</c:v>
                </c:pt>
                <c:pt idx="133">
                  <c:v>57.19</c:v>
                </c:pt>
                <c:pt idx="134">
                  <c:v>38.82</c:v>
                </c:pt>
                <c:pt idx="135">
                  <c:v>81.98</c:v>
                </c:pt>
                <c:pt idx="136">
                  <c:v>22.88</c:v>
                </c:pt>
                <c:pt idx="137">
                  <c:v>73.66</c:v>
                </c:pt>
                <c:pt idx="138">
                  <c:v>12.31</c:v>
                </c:pt>
                <c:pt idx="139">
                  <c:v>96.88</c:v>
                </c:pt>
                <c:pt idx="140">
                  <c:v>82.67</c:v>
                </c:pt>
                <c:pt idx="141">
                  <c:v>92.37</c:v>
                </c:pt>
                <c:pt idx="142">
                  <c:v>32.06</c:v>
                </c:pt>
                <c:pt idx="143">
                  <c:v>60.31</c:v>
                </c:pt>
                <c:pt idx="144">
                  <c:v>92.72</c:v>
                </c:pt>
                <c:pt idx="145">
                  <c:v>89.43</c:v>
                </c:pt>
                <c:pt idx="146">
                  <c:v>67.760000000000005</c:v>
                </c:pt>
                <c:pt idx="147">
                  <c:v>23.74</c:v>
                </c:pt>
                <c:pt idx="148">
                  <c:v>57.37</c:v>
                </c:pt>
                <c:pt idx="149">
                  <c:v>99.48</c:v>
                </c:pt>
                <c:pt idx="150">
                  <c:v>48.7</c:v>
                </c:pt>
                <c:pt idx="151">
                  <c:v>71.58</c:v>
                </c:pt>
                <c:pt idx="152">
                  <c:v>25.13</c:v>
                </c:pt>
                <c:pt idx="153">
                  <c:v>61.35</c:v>
                </c:pt>
                <c:pt idx="154">
                  <c:v>73.83</c:v>
                </c:pt>
                <c:pt idx="155">
                  <c:v>61.35</c:v>
                </c:pt>
                <c:pt idx="156">
                  <c:v>78.86</c:v>
                </c:pt>
                <c:pt idx="157">
                  <c:v>60.14</c:v>
                </c:pt>
                <c:pt idx="158">
                  <c:v>27.04</c:v>
                </c:pt>
                <c:pt idx="159">
                  <c:v>67.239999999999995</c:v>
                </c:pt>
                <c:pt idx="160">
                  <c:v>92.55</c:v>
                </c:pt>
                <c:pt idx="161">
                  <c:v>94.45</c:v>
                </c:pt>
                <c:pt idx="162">
                  <c:v>74.87</c:v>
                </c:pt>
                <c:pt idx="163">
                  <c:v>58.23</c:v>
                </c:pt>
                <c:pt idx="164">
                  <c:v>38.299999999999997</c:v>
                </c:pt>
                <c:pt idx="165">
                  <c:v>56.85</c:v>
                </c:pt>
                <c:pt idx="166">
                  <c:v>32.58</c:v>
                </c:pt>
                <c:pt idx="167">
                  <c:v>31.37</c:v>
                </c:pt>
              </c:numCache>
            </c:numRef>
          </c:xVal>
          <c:yVal>
            <c:numRef>
              <c:f>'2018_cleaned'!$G$2:$G$169</c:f>
              <c:numCache>
                <c:formatCode>0.00</c:formatCode>
                <c:ptCount val="168"/>
                <c:pt idx="0">
                  <c:v>6.4967749901858625</c:v>
                </c:pt>
                <c:pt idx="1">
                  <c:v>1.6094379124341003</c:v>
                </c:pt>
                <c:pt idx="2">
                  <c:v>4.3694478524670215</c:v>
                </c:pt>
                <c:pt idx="3">
                  <c:v>5.4510384535657002</c:v>
                </c:pt>
                <c:pt idx="4">
                  <c:v>2.9444389791664403</c:v>
                </c:pt>
                <c:pt idx="5">
                  <c:v>3.5263605246161616</c:v>
                </c:pt>
                <c:pt idx="6">
                  <c:v>3.2188758248682006</c:v>
                </c:pt>
                <c:pt idx="7">
                  <c:v>1.3862943611198906</c:v>
                </c:pt>
                <c:pt idx="8">
                  <c:v>1.791759469228055</c:v>
                </c:pt>
                <c:pt idx="9">
                  <c:v>3.3322045101752038</c:v>
                </c:pt>
                <c:pt idx="10">
                  <c:v>4.3438054218536841</c:v>
                </c:pt>
                <c:pt idx="11">
                  <c:v>2.6390573296152584</c:v>
                </c:pt>
                <c:pt idx="12">
                  <c:v>5.1474944768134527</c:v>
                </c:pt>
                <c:pt idx="13">
                  <c:v>3.8501476017100584</c:v>
                </c:pt>
                <c:pt idx="14">
                  <c:v>0</c:v>
                </c:pt>
                <c:pt idx="15">
                  <c:v>1.6094379124341003</c:v>
                </c:pt>
                <c:pt idx="16">
                  <c:v>4.3567088266895917</c:v>
                </c:pt>
                <c:pt idx="17">
                  <c:v>6.2952660014396464</c:v>
                </c:pt>
                <c:pt idx="18">
                  <c:v>4.0430512678345503</c:v>
                </c:pt>
                <c:pt idx="19">
                  <c:v>5.1416635565026603</c:v>
                </c:pt>
                <c:pt idx="20">
                  <c:v>1.791759469228055</c:v>
                </c:pt>
                <c:pt idx="21">
                  <c:v>5.0875963352323836</c:v>
                </c:pt>
                <c:pt idx="22">
                  <c:v>4.0775374439057197</c:v>
                </c:pt>
                <c:pt idx="23">
                  <c:v>3.8066624897703196</c:v>
                </c:pt>
                <c:pt idx="24">
                  <c:v>1.9459101490553132</c:v>
                </c:pt>
                <c:pt idx="25">
                  <c:v>5.6240175061873385</c:v>
                </c:pt>
                <c:pt idx="26">
                  <c:v>6.2499752422594828</c:v>
                </c:pt>
                <c:pt idx="27">
                  <c:v>5.3423342519648109</c:v>
                </c:pt>
                <c:pt idx="28">
                  <c:v>6.0497334552319577</c:v>
                </c:pt>
                <c:pt idx="29">
                  <c:v>2.3978952727983707</c:v>
                </c:pt>
                <c:pt idx="30">
                  <c:v>3.8712010109078911</c:v>
                </c:pt>
                <c:pt idx="31">
                  <c:v>6.7661917146603505</c:v>
                </c:pt>
                <c:pt idx="32">
                  <c:v>6.9810057407217299</c:v>
                </c:pt>
                <c:pt idx="33">
                  <c:v>2.7080502011022101</c:v>
                </c:pt>
                <c:pt idx="34">
                  <c:v>2.9957322735539909</c:v>
                </c:pt>
                <c:pt idx="35">
                  <c:v>4.1431347263915326</c:v>
                </c:pt>
                <c:pt idx="36">
                  <c:v>5.4971682252932021</c:v>
                </c:pt>
                <c:pt idx="37">
                  <c:v>5.9135030056382698</c:v>
                </c:pt>
                <c:pt idx="38">
                  <c:v>2.8903717578961645</c:v>
                </c:pt>
                <c:pt idx="39">
                  <c:v>6.2576675878826391</c:v>
                </c:pt>
                <c:pt idx="40">
                  <c:v>1.6094379124341003</c:v>
                </c:pt>
                <c:pt idx="41">
                  <c:v>4.0775374439057197</c:v>
                </c:pt>
                <c:pt idx="42">
                  <c:v>1.0986122886681098</c:v>
                </c:pt>
                <c:pt idx="43">
                  <c:v>6.2971093199339352</c:v>
                </c:pt>
                <c:pt idx="44">
                  <c:v>1.6094379124341003</c:v>
                </c:pt>
                <c:pt idx="45">
                  <c:v>5.5490760848952201</c:v>
                </c:pt>
                <c:pt idx="46">
                  <c:v>4.6913478822291435</c:v>
                </c:pt>
                <c:pt idx="47">
                  <c:v>5.5174528964647074</c:v>
                </c:pt>
                <c:pt idx="48">
                  <c:v>4.2626798770413155</c:v>
                </c:pt>
                <c:pt idx="49">
                  <c:v>2.9444389791664403</c:v>
                </c:pt>
                <c:pt idx="50">
                  <c:v>3.8066624897703196</c:v>
                </c:pt>
                <c:pt idx="51">
                  <c:v>5.389071729816501</c:v>
                </c:pt>
                <c:pt idx="52">
                  <c:v>5.8230458954830189</c:v>
                </c:pt>
                <c:pt idx="53">
                  <c:v>1.6094379124341003</c:v>
                </c:pt>
                <c:pt idx="54">
                  <c:v>5.3844950627890888</c:v>
                </c:pt>
                <c:pt idx="55">
                  <c:v>5.7430031878094825</c:v>
                </c:pt>
                <c:pt idx="56">
                  <c:v>3.6109179126442243</c:v>
                </c:pt>
                <c:pt idx="57">
                  <c:v>2.0794415416798357</c:v>
                </c:pt>
                <c:pt idx="58">
                  <c:v>2.0794415416798357</c:v>
                </c:pt>
                <c:pt idx="59">
                  <c:v>5.43372200355424</c:v>
                </c:pt>
                <c:pt idx="60">
                  <c:v>6.2383246250395077</c:v>
                </c:pt>
                <c:pt idx="61">
                  <c:v>3.2580965380214821</c:v>
                </c:pt>
                <c:pt idx="62">
                  <c:v>1.6094379124341003</c:v>
                </c:pt>
                <c:pt idx="63">
                  <c:v>5.6094717951849598</c:v>
                </c:pt>
                <c:pt idx="64">
                  <c:v>1.791759469228055</c:v>
                </c:pt>
                <c:pt idx="65">
                  <c:v>3.044522437723423</c:v>
                </c:pt>
                <c:pt idx="66">
                  <c:v>4.5849674786705723</c:v>
                </c:pt>
                <c:pt idx="67">
                  <c:v>6.3421214187211516</c:v>
                </c:pt>
                <c:pt idx="68">
                  <c:v>6.4738906963522744</c:v>
                </c:pt>
                <c:pt idx="69">
                  <c:v>4.7706846244656651</c:v>
                </c:pt>
                <c:pt idx="70">
                  <c:v>5.8833223884882786</c:v>
                </c:pt>
                <c:pt idx="71">
                  <c:v>4.1743872698956368</c:v>
                </c:pt>
                <c:pt idx="72">
                  <c:v>2.7080502011022101</c:v>
                </c:pt>
                <c:pt idx="73">
                  <c:v>1.0986122886681098</c:v>
                </c:pt>
                <c:pt idx="74">
                  <c:v>4.7535901911063645</c:v>
                </c:pt>
                <c:pt idx="75">
                  <c:v>5.1984970312658261</c:v>
                </c:pt>
                <c:pt idx="76">
                  <c:v>2.8332133440562162</c:v>
                </c:pt>
                <c:pt idx="77">
                  <c:v>4.2766661190160553</c:v>
                </c:pt>
                <c:pt idx="78">
                  <c:v>1.6094379124341003</c:v>
                </c:pt>
                <c:pt idx="79">
                  <c:v>1.0986122886681098</c:v>
                </c:pt>
                <c:pt idx="80">
                  <c:v>1.6094379124341003</c:v>
                </c:pt>
                <c:pt idx="81">
                  <c:v>4.5108595065168497</c:v>
                </c:pt>
                <c:pt idx="82">
                  <c:v>3.7376696182833684</c:v>
                </c:pt>
                <c:pt idx="83">
                  <c:v>2.6390573296152584</c:v>
                </c:pt>
                <c:pt idx="84">
                  <c:v>6.2383246250395077</c:v>
                </c:pt>
                <c:pt idx="85">
                  <c:v>1.9459101490553132</c:v>
                </c:pt>
                <c:pt idx="86">
                  <c:v>3.9889840465642745</c:v>
                </c:pt>
                <c:pt idx="87">
                  <c:v>5.1059454739005803</c:v>
                </c:pt>
                <c:pt idx="88">
                  <c:v>3.1354942159291497</c:v>
                </c:pt>
                <c:pt idx="89">
                  <c:v>2.8903717578961645</c:v>
                </c:pt>
                <c:pt idx="90">
                  <c:v>6.3952615981154493</c:v>
                </c:pt>
                <c:pt idx="91">
                  <c:v>6.5279579176225502</c:v>
                </c:pt>
                <c:pt idx="92">
                  <c:v>2.0794415416798357</c:v>
                </c:pt>
                <c:pt idx="93">
                  <c:v>1.9459101490553132</c:v>
                </c:pt>
                <c:pt idx="94">
                  <c:v>6.0473721790462776</c:v>
                </c:pt>
                <c:pt idx="95">
                  <c:v>5.9712618397904622</c:v>
                </c:pt>
                <c:pt idx="96">
                  <c:v>3.0910424533583161</c:v>
                </c:pt>
                <c:pt idx="97">
                  <c:v>3.8918202981106265</c:v>
                </c:pt>
                <c:pt idx="98">
                  <c:v>6.0867747269123065</c:v>
                </c:pt>
                <c:pt idx="99">
                  <c:v>6.1333980429966486</c:v>
                </c:pt>
                <c:pt idx="100">
                  <c:v>3.912023005428146</c:v>
                </c:pt>
                <c:pt idx="101">
                  <c:v>4.0253516907351496</c:v>
                </c:pt>
                <c:pt idx="102">
                  <c:v>4.2341065045972597</c:v>
                </c:pt>
                <c:pt idx="103">
                  <c:v>2.6390573296152584</c:v>
                </c:pt>
                <c:pt idx="104">
                  <c:v>3.7376696182833684</c:v>
                </c:pt>
                <c:pt idx="105">
                  <c:v>1.6094379124341003</c:v>
                </c:pt>
                <c:pt idx="106">
                  <c:v>4.3567088266895917</c:v>
                </c:pt>
                <c:pt idx="107">
                  <c:v>5.0751738152338266</c:v>
                </c:pt>
                <c:pt idx="108">
                  <c:v>5.3706380281276624</c:v>
                </c:pt>
                <c:pt idx="109">
                  <c:v>5.3844950627890888</c:v>
                </c:pt>
                <c:pt idx="110">
                  <c:v>5.3033049080590757</c:v>
                </c:pt>
                <c:pt idx="111">
                  <c:v>1.3862943611198906</c:v>
                </c:pt>
                <c:pt idx="112">
                  <c:v>2.0794415416798357</c:v>
                </c:pt>
                <c:pt idx="113">
                  <c:v>4.3040650932041702</c:v>
                </c:pt>
                <c:pt idx="114">
                  <c:v>6.0684255882441107</c:v>
                </c:pt>
                <c:pt idx="115">
                  <c:v>7.0343879299155034</c:v>
                </c:pt>
                <c:pt idx="116">
                  <c:v>1.0986122886681098</c:v>
                </c:pt>
                <c:pt idx="117">
                  <c:v>0.69314718055994529</c:v>
                </c:pt>
                <c:pt idx="118">
                  <c:v>2.7725887222397811</c:v>
                </c:pt>
                <c:pt idx="119">
                  <c:v>5.181783550292085</c:v>
                </c:pt>
                <c:pt idx="120">
                  <c:v>3.8501476017100584</c:v>
                </c:pt>
                <c:pt idx="121">
                  <c:v>5.2933048247244923</c:v>
                </c:pt>
                <c:pt idx="122">
                  <c:v>4.2484952420493594</c:v>
                </c:pt>
                <c:pt idx="123">
                  <c:v>4.1431347263915326</c:v>
                </c:pt>
                <c:pt idx="124">
                  <c:v>4.4067192472642533</c:v>
                </c:pt>
                <c:pt idx="125">
                  <c:v>0.69314718055994529</c:v>
                </c:pt>
                <c:pt idx="126">
                  <c:v>2.3978952727983707</c:v>
                </c:pt>
                <c:pt idx="127">
                  <c:v>1.791759469228055</c:v>
                </c:pt>
                <c:pt idx="128">
                  <c:v>2.3978952727983707</c:v>
                </c:pt>
                <c:pt idx="129">
                  <c:v>2.1972245773362196</c:v>
                </c:pt>
                <c:pt idx="130">
                  <c:v>5.6383546693337454</c:v>
                </c:pt>
                <c:pt idx="131">
                  <c:v>4.1108738641733114</c:v>
                </c:pt>
                <c:pt idx="132">
                  <c:v>4.0943445622221004</c:v>
                </c:pt>
                <c:pt idx="133">
                  <c:v>4.0604430105464191</c:v>
                </c:pt>
                <c:pt idx="134">
                  <c:v>5.0039463059454592</c:v>
                </c:pt>
                <c:pt idx="135">
                  <c:v>2.8332133440562162</c:v>
                </c:pt>
                <c:pt idx="136">
                  <c:v>5.6240175061873385</c:v>
                </c:pt>
                <c:pt idx="137">
                  <c:v>2.3978952727983707</c:v>
                </c:pt>
                <c:pt idx="138">
                  <c:v>6.131226489483141</c:v>
                </c:pt>
                <c:pt idx="139">
                  <c:v>1.9459101490553132</c:v>
                </c:pt>
                <c:pt idx="140">
                  <c:v>1.6094379124341003</c:v>
                </c:pt>
                <c:pt idx="141">
                  <c:v>1.3862943611198906</c:v>
                </c:pt>
                <c:pt idx="142">
                  <c:v>4.8441870864585912</c:v>
                </c:pt>
                <c:pt idx="143">
                  <c:v>4.8283137373023015</c:v>
                </c:pt>
                <c:pt idx="144">
                  <c:v>1.791759469228055</c:v>
                </c:pt>
                <c:pt idx="145">
                  <c:v>1.3862943611198906</c:v>
                </c:pt>
                <c:pt idx="146">
                  <c:v>3.4011973816621555</c:v>
                </c:pt>
                <c:pt idx="147">
                  <c:v>5.6801726090170677</c:v>
                </c:pt>
                <c:pt idx="148">
                  <c:v>4.5849674786705723</c:v>
                </c:pt>
                <c:pt idx="149">
                  <c:v>1.9459101490553132</c:v>
                </c:pt>
                <c:pt idx="150">
                  <c:v>2.8332133440562162</c:v>
                </c:pt>
                <c:pt idx="151">
                  <c:v>3.3672958299864741</c:v>
                </c:pt>
                <c:pt idx="152">
                  <c:v>6.0753460310886842</c:v>
                </c:pt>
                <c:pt idx="153">
                  <c:v>4.4308167988433134</c:v>
                </c:pt>
                <c:pt idx="154">
                  <c:v>3.3322045101752038</c:v>
                </c:pt>
                <c:pt idx="155">
                  <c:v>3.6635616461296463</c:v>
                </c:pt>
                <c:pt idx="156">
                  <c:v>2.8332133440562162</c:v>
                </c:pt>
                <c:pt idx="157">
                  <c:v>1.6094379124341003</c:v>
                </c:pt>
                <c:pt idx="158">
                  <c:v>5.6454468976432377</c:v>
                </c:pt>
                <c:pt idx="159">
                  <c:v>2.3978952727983707</c:v>
                </c:pt>
                <c:pt idx="160">
                  <c:v>2.1972245773362196</c:v>
                </c:pt>
                <c:pt idx="161">
                  <c:v>2.1972245773362196</c:v>
                </c:pt>
                <c:pt idx="162">
                  <c:v>2.8903717578961645</c:v>
                </c:pt>
                <c:pt idx="163">
                  <c:v>3.4339872044851463</c:v>
                </c:pt>
                <c:pt idx="164">
                  <c:v>4.5747109785033828</c:v>
                </c:pt>
                <c:pt idx="165">
                  <c:v>3.9318256327243257</c:v>
                </c:pt>
                <c:pt idx="166">
                  <c:v>4.9767337424205742</c:v>
                </c:pt>
                <c:pt idx="167">
                  <c:v>5.8833223884882786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00-4C62-9047-97C0C63062E5}"/>
            </c:ext>
          </c:extLst>
        </c:ser>
        <c:ser>
          <c:idx val="1"/>
          <c:order val="1"/>
          <c:tx>
            <c:v>Predicted LN_MMR</c:v>
          </c:tx>
          <c:spPr>
            <a:ln w="38100">
              <a:noFill/>
            </a:ln>
          </c:spPr>
          <c:xVal>
            <c:numRef>
              <c:f>'2018_cleaned'!$F$2:$F$169</c:f>
              <c:numCache>
                <c:formatCode>General</c:formatCode>
                <c:ptCount val="168"/>
                <c:pt idx="0">
                  <c:v>17.850000000000001</c:v>
                </c:pt>
                <c:pt idx="1">
                  <c:v>71.75</c:v>
                </c:pt>
                <c:pt idx="2">
                  <c:v>61.87</c:v>
                </c:pt>
                <c:pt idx="3">
                  <c:v>37.26</c:v>
                </c:pt>
                <c:pt idx="4">
                  <c:v>77.12</c:v>
                </c:pt>
                <c:pt idx="5">
                  <c:v>81.28</c:v>
                </c:pt>
                <c:pt idx="6">
                  <c:v>68.98</c:v>
                </c:pt>
                <c:pt idx="7">
                  <c:v>96.71</c:v>
                </c:pt>
                <c:pt idx="8">
                  <c:v>92.55</c:v>
                </c:pt>
                <c:pt idx="9">
                  <c:v>64.819999999999993</c:v>
                </c:pt>
                <c:pt idx="10">
                  <c:v>74.7</c:v>
                </c:pt>
                <c:pt idx="11">
                  <c:v>86.14</c:v>
                </c:pt>
                <c:pt idx="12">
                  <c:v>43.85</c:v>
                </c:pt>
                <c:pt idx="13">
                  <c:v>72.959999999999994</c:v>
                </c:pt>
                <c:pt idx="14">
                  <c:v>74.349999999999994</c:v>
                </c:pt>
                <c:pt idx="15">
                  <c:v>95.32</c:v>
                </c:pt>
                <c:pt idx="16">
                  <c:v>57.54</c:v>
                </c:pt>
                <c:pt idx="17">
                  <c:v>21.32</c:v>
                </c:pt>
                <c:pt idx="18">
                  <c:v>47.14</c:v>
                </c:pt>
                <c:pt idx="19">
                  <c:v>57.02</c:v>
                </c:pt>
                <c:pt idx="20">
                  <c:v>67.760000000000005</c:v>
                </c:pt>
                <c:pt idx="21">
                  <c:v>54.94</c:v>
                </c:pt>
                <c:pt idx="22">
                  <c:v>65.680000000000007</c:v>
                </c:pt>
                <c:pt idx="23">
                  <c:v>76.78</c:v>
                </c:pt>
                <c:pt idx="24">
                  <c:v>74.180000000000007</c:v>
                </c:pt>
                <c:pt idx="25">
                  <c:v>10.4</c:v>
                </c:pt>
                <c:pt idx="26">
                  <c:v>6.59</c:v>
                </c:pt>
                <c:pt idx="27">
                  <c:v>35.53</c:v>
                </c:pt>
                <c:pt idx="28">
                  <c:v>34.32</c:v>
                </c:pt>
                <c:pt idx="29">
                  <c:v>94.8</c:v>
                </c:pt>
                <c:pt idx="30">
                  <c:v>48.7</c:v>
                </c:pt>
                <c:pt idx="31">
                  <c:v>0.52</c:v>
                </c:pt>
                <c:pt idx="32">
                  <c:v>1.73</c:v>
                </c:pt>
                <c:pt idx="33">
                  <c:v>81.98</c:v>
                </c:pt>
                <c:pt idx="34">
                  <c:v>66.38</c:v>
                </c:pt>
                <c:pt idx="35">
                  <c:v>66.38</c:v>
                </c:pt>
                <c:pt idx="36">
                  <c:v>33.799999999999997</c:v>
                </c:pt>
                <c:pt idx="37">
                  <c:v>38.130000000000003</c:v>
                </c:pt>
                <c:pt idx="38">
                  <c:v>72.959999999999994</c:v>
                </c:pt>
                <c:pt idx="39">
                  <c:v>24.09</c:v>
                </c:pt>
                <c:pt idx="40">
                  <c:v>82.67</c:v>
                </c:pt>
                <c:pt idx="41">
                  <c:v>88.91</c:v>
                </c:pt>
                <c:pt idx="42">
                  <c:v>88.39</c:v>
                </c:pt>
                <c:pt idx="43">
                  <c:v>15.77</c:v>
                </c:pt>
                <c:pt idx="44">
                  <c:v>96.88</c:v>
                </c:pt>
                <c:pt idx="45">
                  <c:v>20.100000000000001</c:v>
                </c:pt>
                <c:pt idx="46">
                  <c:v>65.86</c:v>
                </c:pt>
                <c:pt idx="47">
                  <c:v>40.380000000000003</c:v>
                </c:pt>
                <c:pt idx="48">
                  <c:v>65.510000000000005</c:v>
                </c:pt>
                <c:pt idx="49">
                  <c:v>57.89</c:v>
                </c:pt>
                <c:pt idx="50">
                  <c:v>50.26</c:v>
                </c:pt>
                <c:pt idx="51">
                  <c:v>46.62</c:v>
                </c:pt>
                <c:pt idx="52">
                  <c:v>17.16</c:v>
                </c:pt>
                <c:pt idx="53">
                  <c:v>87.87</c:v>
                </c:pt>
                <c:pt idx="54">
                  <c:v>39.86</c:v>
                </c:pt>
                <c:pt idx="55">
                  <c:v>16.64</c:v>
                </c:pt>
                <c:pt idx="56">
                  <c:v>60.31</c:v>
                </c:pt>
                <c:pt idx="57">
                  <c:v>95.84</c:v>
                </c:pt>
                <c:pt idx="58">
                  <c:v>90.12</c:v>
                </c:pt>
                <c:pt idx="59">
                  <c:v>54.77</c:v>
                </c:pt>
                <c:pt idx="60">
                  <c:v>17.329999999999998</c:v>
                </c:pt>
                <c:pt idx="61">
                  <c:v>75.040000000000006</c:v>
                </c:pt>
                <c:pt idx="62">
                  <c:v>97.57</c:v>
                </c:pt>
                <c:pt idx="63">
                  <c:v>35.700000000000003</c:v>
                </c:pt>
                <c:pt idx="64">
                  <c:v>87.18</c:v>
                </c:pt>
                <c:pt idx="65">
                  <c:v>70.540000000000006</c:v>
                </c:pt>
                <c:pt idx="66">
                  <c:v>44.54</c:v>
                </c:pt>
                <c:pt idx="67">
                  <c:v>14.04</c:v>
                </c:pt>
                <c:pt idx="68">
                  <c:v>16.809999999999999</c:v>
                </c:pt>
                <c:pt idx="69">
                  <c:v>55.63</c:v>
                </c:pt>
                <c:pt idx="70">
                  <c:v>30.5</c:v>
                </c:pt>
                <c:pt idx="71">
                  <c:v>40.03</c:v>
                </c:pt>
                <c:pt idx="72">
                  <c:v>80.94</c:v>
                </c:pt>
                <c:pt idx="73">
                  <c:v>99.65</c:v>
                </c:pt>
                <c:pt idx="74">
                  <c:v>43.85</c:v>
                </c:pt>
                <c:pt idx="75">
                  <c:v>57.02</c:v>
                </c:pt>
                <c:pt idx="76">
                  <c:v>70.02</c:v>
                </c:pt>
                <c:pt idx="77">
                  <c:v>50.26</c:v>
                </c:pt>
                <c:pt idx="78">
                  <c:v>96.19</c:v>
                </c:pt>
                <c:pt idx="79">
                  <c:v>90.99</c:v>
                </c:pt>
                <c:pt idx="80">
                  <c:v>88.56</c:v>
                </c:pt>
                <c:pt idx="81">
                  <c:v>56.85</c:v>
                </c:pt>
                <c:pt idx="82">
                  <c:v>62.22</c:v>
                </c:pt>
                <c:pt idx="83">
                  <c:v>72.959999999999994</c:v>
                </c:pt>
                <c:pt idx="84">
                  <c:v>37.26</c:v>
                </c:pt>
                <c:pt idx="85">
                  <c:v>78.510000000000005</c:v>
                </c:pt>
                <c:pt idx="86">
                  <c:v>54.59</c:v>
                </c:pt>
                <c:pt idx="87">
                  <c:v>39.86</c:v>
                </c:pt>
                <c:pt idx="88">
                  <c:v>84.06</c:v>
                </c:pt>
                <c:pt idx="89">
                  <c:v>66.03</c:v>
                </c:pt>
                <c:pt idx="90">
                  <c:v>24.61</c:v>
                </c:pt>
                <c:pt idx="91">
                  <c:v>17.5</c:v>
                </c:pt>
                <c:pt idx="92">
                  <c:v>86.48</c:v>
                </c:pt>
                <c:pt idx="93">
                  <c:v>93.24</c:v>
                </c:pt>
                <c:pt idx="94">
                  <c:v>20.62</c:v>
                </c:pt>
                <c:pt idx="95">
                  <c:v>21.84</c:v>
                </c:pt>
                <c:pt idx="96">
                  <c:v>72.62</c:v>
                </c:pt>
                <c:pt idx="97">
                  <c:v>63.08</c:v>
                </c:pt>
                <c:pt idx="98">
                  <c:v>5.89</c:v>
                </c:pt>
                <c:pt idx="99">
                  <c:v>28.25</c:v>
                </c:pt>
                <c:pt idx="100">
                  <c:v>72.27</c:v>
                </c:pt>
                <c:pt idx="101">
                  <c:v>68.63</c:v>
                </c:pt>
                <c:pt idx="102">
                  <c:v>44.89</c:v>
                </c:pt>
                <c:pt idx="103">
                  <c:v>66.55</c:v>
                </c:pt>
                <c:pt idx="104">
                  <c:v>64.3</c:v>
                </c:pt>
                <c:pt idx="105">
                  <c:v>78.86</c:v>
                </c:pt>
                <c:pt idx="106">
                  <c:v>50.95</c:v>
                </c:pt>
                <c:pt idx="107">
                  <c:v>13</c:v>
                </c:pt>
                <c:pt idx="108">
                  <c:v>36.74</c:v>
                </c:pt>
                <c:pt idx="109">
                  <c:v>43.67</c:v>
                </c:pt>
                <c:pt idx="110">
                  <c:v>35.53</c:v>
                </c:pt>
                <c:pt idx="111">
                  <c:v>96.36</c:v>
                </c:pt>
                <c:pt idx="112">
                  <c:v>95.84</c:v>
                </c:pt>
                <c:pt idx="113">
                  <c:v>47.66</c:v>
                </c:pt>
                <c:pt idx="114">
                  <c:v>0</c:v>
                </c:pt>
                <c:pt idx="115">
                  <c:v>25.48</c:v>
                </c:pt>
                <c:pt idx="116">
                  <c:v>71.58</c:v>
                </c:pt>
                <c:pt idx="117">
                  <c:v>100</c:v>
                </c:pt>
                <c:pt idx="118">
                  <c:v>78.86</c:v>
                </c:pt>
                <c:pt idx="119">
                  <c:v>26.34</c:v>
                </c:pt>
                <c:pt idx="120">
                  <c:v>75.22</c:v>
                </c:pt>
                <c:pt idx="121">
                  <c:v>29.98</c:v>
                </c:pt>
                <c:pt idx="122">
                  <c:v>62.22</c:v>
                </c:pt>
                <c:pt idx="123">
                  <c:v>67.069999999999993</c:v>
                </c:pt>
                <c:pt idx="124">
                  <c:v>55.98</c:v>
                </c:pt>
                <c:pt idx="125">
                  <c:v>85.44</c:v>
                </c:pt>
                <c:pt idx="126">
                  <c:v>82.32</c:v>
                </c:pt>
                <c:pt idx="127">
                  <c:v>83.71</c:v>
                </c:pt>
                <c:pt idx="128">
                  <c:v>77.3</c:v>
                </c:pt>
                <c:pt idx="129">
                  <c:v>78.510000000000005</c:v>
                </c:pt>
                <c:pt idx="130">
                  <c:v>24.09</c:v>
                </c:pt>
                <c:pt idx="131">
                  <c:v>62.56</c:v>
                </c:pt>
                <c:pt idx="132">
                  <c:v>71.06</c:v>
                </c:pt>
                <c:pt idx="133">
                  <c:v>57.19</c:v>
                </c:pt>
                <c:pt idx="134">
                  <c:v>38.82</c:v>
                </c:pt>
                <c:pt idx="135">
                  <c:v>81.98</c:v>
                </c:pt>
                <c:pt idx="136">
                  <c:v>22.88</c:v>
                </c:pt>
                <c:pt idx="137">
                  <c:v>73.66</c:v>
                </c:pt>
                <c:pt idx="138">
                  <c:v>12.31</c:v>
                </c:pt>
                <c:pt idx="139">
                  <c:v>96.88</c:v>
                </c:pt>
                <c:pt idx="140">
                  <c:v>82.67</c:v>
                </c:pt>
                <c:pt idx="141">
                  <c:v>92.37</c:v>
                </c:pt>
                <c:pt idx="142">
                  <c:v>32.06</c:v>
                </c:pt>
                <c:pt idx="143">
                  <c:v>60.31</c:v>
                </c:pt>
                <c:pt idx="144">
                  <c:v>92.72</c:v>
                </c:pt>
                <c:pt idx="145">
                  <c:v>89.43</c:v>
                </c:pt>
                <c:pt idx="146">
                  <c:v>67.760000000000005</c:v>
                </c:pt>
                <c:pt idx="147">
                  <c:v>23.74</c:v>
                </c:pt>
                <c:pt idx="148">
                  <c:v>57.37</c:v>
                </c:pt>
                <c:pt idx="149">
                  <c:v>99.48</c:v>
                </c:pt>
                <c:pt idx="150">
                  <c:v>48.7</c:v>
                </c:pt>
                <c:pt idx="151">
                  <c:v>71.58</c:v>
                </c:pt>
                <c:pt idx="152">
                  <c:v>25.13</c:v>
                </c:pt>
                <c:pt idx="153">
                  <c:v>61.35</c:v>
                </c:pt>
                <c:pt idx="154">
                  <c:v>73.83</c:v>
                </c:pt>
                <c:pt idx="155">
                  <c:v>61.35</c:v>
                </c:pt>
                <c:pt idx="156">
                  <c:v>78.86</c:v>
                </c:pt>
                <c:pt idx="157">
                  <c:v>60.14</c:v>
                </c:pt>
                <c:pt idx="158">
                  <c:v>27.04</c:v>
                </c:pt>
                <c:pt idx="159">
                  <c:v>67.239999999999995</c:v>
                </c:pt>
                <c:pt idx="160">
                  <c:v>92.55</c:v>
                </c:pt>
                <c:pt idx="161">
                  <c:v>94.45</c:v>
                </c:pt>
                <c:pt idx="162">
                  <c:v>74.87</c:v>
                </c:pt>
                <c:pt idx="163">
                  <c:v>58.23</c:v>
                </c:pt>
                <c:pt idx="164">
                  <c:v>38.299999999999997</c:v>
                </c:pt>
                <c:pt idx="165">
                  <c:v>56.85</c:v>
                </c:pt>
                <c:pt idx="166">
                  <c:v>32.58</c:v>
                </c:pt>
                <c:pt idx="167">
                  <c:v>31.37</c:v>
                </c:pt>
              </c:numCache>
            </c:numRef>
          </c:xVal>
          <c:yVal>
            <c:numRef>
              <c:f>'2018_regression'!$B$25:$B$192</c:f>
              <c:numCache>
                <c:formatCode>General</c:formatCode>
                <c:ptCount val="168"/>
                <c:pt idx="0">
                  <c:v>6.1906854395445308</c:v>
                </c:pt>
                <c:pt idx="1">
                  <c:v>3.0910583267316314</c:v>
                </c:pt>
                <c:pt idx="2">
                  <c:v>3.6592274524197843</c:v>
                </c:pt>
                <c:pt idx="3">
                  <c:v>5.0744746369527238</c:v>
                </c:pt>
                <c:pt idx="4">
                  <c:v>2.7822457553808837</c:v>
                </c:pt>
                <c:pt idx="5">
                  <c:v>2.5430166498279769</c:v>
                </c:pt>
                <c:pt idx="6">
                  <c:v>3.2503527071118112</c:v>
                </c:pt>
                <c:pt idx="7">
                  <c:v>1.6556836934141916</c:v>
                </c:pt>
                <c:pt idx="8">
                  <c:v>1.8949127989670984</c:v>
                </c:pt>
                <c:pt idx="9">
                  <c:v>3.4895818126647185</c:v>
                </c:pt>
                <c:pt idx="10">
                  <c:v>2.9214126869765646</c:v>
                </c:pt>
                <c:pt idx="11">
                  <c:v>2.2635326467060723</c:v>
                </c:pt>
                <c:pt idx="12">
                  <c:v>4.6955035298388648</c:v>
                </c:pt>
                <c:pt idx="13">
                  <c:v>3.0214748609337905</c:v>
                </c:pt>
                <c:pt idx="14">
                  <c:v>2.9415401357610644</c:v>
                </c:pt>
                <c:pt idx="15">
                  <c:v>1.7356184185869177</c:v>
                </c:pt>
                <c:pt idx="16">
                  <c:v>3.9082327473823049</c:v>
                </c:pt>
                <c:pt idx="17">
                  <c:v>5.9911361615953513</c:v>
                </c:pt>
                <c:pt idx="18">
                  <c:v>4.5063055112645714</c:v>
                </c:pt>
                <c:pt idx="19">
                  <c:v>3.9381363855764175</c:v>
                </c:pt>
                <c:pt idx="20">
                  <c:v>3.3205112428749235</c:v>
                </c:pt>
                <c:pt idx="21">
                  <c:v>4.0577509383528714</c:v>
                </c:pt>
                <c:pt idx="22">
                  <c:v>3.4401257956513764</c:v>
                </c:pt>
                <c:pt idx="23">
                  <c:v>2.8017981342001113</c:v>
                </c:pt>
                <c:pt idx="24">
                  <c:v>2.9513163251706782</c:v>
                </c:pt>
                <c:pt idx="25">
                  <c:v>6.619112563671731</c:v>
                </c:pt>
                <c:pt idx="26">
                  <c:v>6.8382142204401388</c:v>
                </c:pt>
                <c:pt idx="27">
                  <c:v>5.1739617409446783</c:v>
                </c:pt>
                <c:pt idx="28">
                  <c:v>5.2435452067425192</c:v>
                </c:pt>
                <c:pt idx="29">
                  <c:v>1.7655220567810312</c:v>
                </c:pt>
                <c:pt idx="30">
                  <c:v>4.4165945966822306</c:v>
                </c:pt>
                <c:pt idx="31">
                  <c:v>7.1872816893598843</c:v>
                </c:pt>
                <c:pt idx="32">
                  <c:v>7.1176982235620443</c:v>
                </c:pt>
                <c:pt idx="33">
                  <c:v>2.5027617522589782</c:v>
                </c:pt>
                <c:pt idx="34">
                  <c:v>3.3998708980823786</c:v>
                </c:pt>
                <c:pt idx="35">
                  <c:v>3.3998708980823786</c:v>
                </c:pt>
                <c:pt idx="36">
                  <c:v>5.2734488449366319</c:v>
                </c:pt>
                <c:pt idx="37">
                  <c:v>5.0244435499741114</c:v>
                </c:pt>
                <c:pt idx="38">
                  <c:v>3.0214748609337905</c:v>
                </c:pt>
                <c:pt idx="39">
                  <c:v>5.8318417812151715</c:v>
                </c:pt>
                <c:pt idx="40">
                  <c:v>2.4630819246552509</c:v>
                </c:pt>
                <c:pt idx="41">
                  <c:v>2.1042382663258916</c:v>
                </c:pt>
                <c:pt idx="42">
                  <c:v>2.1341419045200043</c:v>
                </c:pt>
                <c:pt idx="43">
                  <c:v>6.3102999923209842</c:v>
                </c:pt>
                <c:pt idx="44">
                  <c:v>1.6459075040045779</c:v>
                </c:pt>
                <c:pt idx="45">
                  <c:v>6.0612946973584636</c:v>
                </c:pt>
                <c:pt idx="46">
                  <c:v>3.4297745362764913</c:v>
                </c:pt>
                <c:pt idx="47">
                  <c:v>4.8950528077880442</c:v>
                </c:pt>
                <c:pt idx="48">
                  <c:v>3.4499019850609907</c:v>
                </c:pt>
                <c:pt idx="49">
                  <c:v>3.8881052985978051</c:v>
                </c:pt>
                <c:pt idx="50">
                  <c:v>4.3268836820998917</c:v>
                </c:pt>
                <c:pt idx="51">
                  <c:v>4.5362091494586849</c:v>
                </c:pt>
                <c:pt idx="52">
                  <c:v>6.2303652671482581</c:v>
                </c:pt>
                <c:pt idx="53">
                  <c:v>2.1640455427141179</c:v>
                </c:pt>
                <c:pt idx="54">
                  <c:v>4.9249564459821578</c:v>
                </c:pt>
                <c:pt idx="55">
                  <c:v>6.2602689053423717</c:v>
                </c:pt>
                <c:pt idx="56">
                  <c:v>3.7489383670021241</c:v>
                </c:pt>
                <c:pt idx="57">
                  <c:v>1.7057147803928041</c:v>
                </c:pt>
                <c:pt idx="58">
                  <c:v>2.0346548005280507</c:v>
                </c:pt>
                <c:pt idx="59">
                  <c:v>4.0675271277624852</c:v>
                </c:pt>
                <c:pt idx="60">
                  <c:v>6.2205890777386443</c:v>
                </c:pt>
                <c:pt idx="61">
                  <c:v>2.9018603081573371</c:v>
                </c:pt>
                <c:pt idx="62">
                  <c:v>1.6062276764008505</c:v>
                </c:pt>
                <c:pt idx="63">
                  <c:v>5.1641855515350645</c:v>
                </c:pt>
                <c:pt idx="64">
                  <c:v>2.2037253703178452</c:v>
                </c:pt>
                <c:pt idx="65">
                  <c:v>3.1606417925294714</c:v>
                </c:pt>
                <c:pt idx="66">
                  <c:v>4.6558237022351374</c:v>
                </c:pt>
                <c:pt idx="67">
                  <c:v>6.4097870963129386</c:v>
                </c:pt>
                <c:pt idx="68">
                  <c:v>6.2504927159327579</c:v>
                </c:pt>
                <c:pt idx="69">
                  <c:v>4.018071110749144</c:v>
                </c:pt>
                <c:pt idx="70">
                  <c:v>5.4632219334761976</c:v>
                </c:pt>
                <c:pt idx="71">
                  <c:v>4.915180256572544</c:v>
                </c:pt>
                <c:pt idx="72">
                  <c:v>2.5625690286472054</c:v>
                </c:pt>
                <c:pt idx="73">
                  <c:v>1.4866131236243971</c:v>
                </c:pt>
                <c:pt idx="74">
                  <c:v>4.6955035298388648</c:v>
                </c:pt>
                <c:pt idx="75">
                  <c:v>3.9381363855764175</c:v>
                </c:pt>
                <c:pt idx="76">
                  <c:v>3.190545430723585</c:v>
                </c:pt>
                <c:pt idx="77">
                  <c:v>4.3268836820998917</c:v>
                </c:pt>
                <c:pt idx="78">
                  <c:v>1.6855873316083052</c:v>
                </c:pt>
                <c:pt idx="79">
                  <c:v>1.9846237135494382</c:v>
                </c:pt>
                <c:pt idx="80">
                  <c:v>2.1243657151103905</c:v>
                </c:pt>
                <c:pt idx="81">
                  <c:v>3.9479125749860318</c:v>
                </c:pt>
                <c:pt idx="82">
                  <c:v>3.639100003635285</c:v>
                </c:pt>
                <c:pt idx="83">
                  <c:v>3.0214748609337905</c:v>
                </c:pt>
                <c:pt idx="84">
                  <c:v>5.0744746369527238</c:v>
                </c:pt>
                <c:pt idx="85">
                  <c:v>2.7023110302081577</c:v>
                </c:pt>
                <c:pt idx="86">
                  <c:v>4.0778783871373703</c:v>
                </c:pt>
                <c:pt idx="87">
                  <c:v>4.9249564459821578</c:v>
                </c:pt>
                <c:pt idx="88">
                  <c:v>2.3831471994825248</c:v>
                </c:pt>
                <c:pt idx="89">
                  <c:v>3.4199983468668775</c:v>
                </c:pt>
                <c:pt idx="90">
                  <c:v>5.8019381430210579</c:v>
                </c:pt>
                <c:pt idx="91">
                  <c:v>6.2108128883290306</c:v>
                </c:pt>
                <c:pt idx="92">
                  <c:v>2.2439802678868439</c:v>
                </c:pt>
                <c:pt idx="93">
                  <c:v>1.8552329713633711</c:v>
                </c:pt>
                <c:pt idx="94">
                  <c:v>6.03139105916435</c:v>
                </c:pt>
                <c:pt idx="95">
                  <c:v>5.9612325234012387</c:v>
                </c:pt>
                <c:pt idx="96">
                  <c:v>3.041027239753018</c:v>
                </c:pt>
                <c:pt idx="97">
                  <c:v>3.5896439866219434</c:v>
                </c:pt>
                <c:pt idx="98">
                  <c:v>6.8784691180091375</c:v>
                </c:pt>
                <c:pt idx="99">
                  <c:v>5.5926126756622647</c:v>
                </c:pt>
                <c:pt idx="100">
                  <c:v>3.0611546885375178</c:v>
                </c:pt>
                <c:pt idx="101">
                  <c:v>3.270480155896311</c:v>
                </c:pt>
                <c:pt idx="102">
                  <c:v>4.6356962534506376</c:v>
                </c:pt>
                <c:pt idx="103">
                  <c:v>3.3900947086727644</c:v>
                </c:pt>
                <c:pt idx="104">
                  <c:v>3.5194854508588316</c:v>
                </c:pt>
                <c:pt idx="105">
                  <c:v>2.6821835814236588</c:v>
                </c:pt>
                <c:pt idx="106">
                  <c:v>4.2872038544961635</c:v>
                </c:pt>
                <c:pt idx="107">
                  <c:v>6.4695943727011649</c:v>
                </c:pt>
                <c:pt idx="108">
                  <c:v>5.1043782751468374</c:v>
                </c:pt>
                <c:pt idx="109">
                  <c:v>4.7058547892137508</c:v>
                </c:pt>
                <c:pt idx="110">
                  <c:v>5.1739617409446783</c:v>
                </c:pt>
                <c:pt idx="111">
                  <c:v>1.6758111421986905</c:v>
                </c:pt>
                <c:pt idx="112">
                  <c:v>1.7057147803928041</c:v>
                </c:pt>
                <c:pt idx="113">
                  <c:v>4.4764018730704578</c:v>
                </c:pt>
                <c:pt idx="114">
                  <c:v>7.2171853275539979</c:v>
                </c:pt>
                <c:pt idx="115">
                  <c:v>5.7519070560424455</c:v>
                </c:pt>
                <c:pt idx="116">
                  <c:v>3.1008345161412452</c:v>
                </c:pt>
                <c:pt idx="117">
                  <c:v>1.4664856748398973</c:v>
                </c:pt>
                <c:pt idx="118">
                  <c:v>2.6821835814236588</c:v>
                </c:pt>
                <c:pt idx="119">
                  <c:v>5.7024510390291034</c:v>
                </c:pt>
                <c:pt idx="120">
                  <c:v>2.891509048782452</c:v>
                </c:pt>
                <c:pt idx="121">
                  <c:v>5.4931255716703102</c:v>
                </c:pt>
                <c:pt idx="122">
                  <c:v>3.639100003635285</c:v>
                </c:pt>
                <c:pt idx="123">
                  <c:v>3.3601910704786513</c:v>
                </c:pt>
                <c:pt idx="124">
                  <c:v>3.9979436619646447</c:v>
                </c:pt>
                <c:pt idx="125">
                  <c:v>2.303787544275071</c:v>
                </c:pt>
                <c:pt idx="126">
                  <c:v>2.4832093734397507</c:v>
                </c:pt>
                <c:pt idx="127">
                  <c:v>2.4032746482670246</c:v>
                </c:pt>
                <c:pt idx="128">
                  <c:v>2.7718944960059986</c:v>
                </c:pt>
                <c:pt idx="129">
                  <c:v>2.7023110302081577</c:v>
                </c:pt>
                <c:pt idx="130">
                  <c:v>5.8318417812151715</c:v>
                </c:pt>
                <c:pt idx="131">
                  <c:v>3.6195476248160565</c:v>
                </c:pt>
                <c:pt idx="132">
                  <c:v>3.1307381543353578</c:v>
                </c:pt>
                <c:pt idx="133">
                  <c:v>3.9283601961668042</c:v>
                </c:pt>
                <c:pt idx="134">
                  <c:v>4.984763722370384</c:v>
                </c:pt>
                <c:pt idx="135">
                  <c:v>2.5027617522589782</c:v>
                </c:pt>
                <c:pt idx="136">
                  <c:v>5.9014252470130115</c:v>
                </c:pt>
                <c:pt idx="137">
                  <c:v>2.9812199633647918</c:v>
                </c:pt>
                <c:pt idx="138">
                  <c:v>6.5092742003048922</c:v>
                </c:pt>
                <c:pt idx="139">
                  <c:v>1.6459075040045779</c:v>
                </c:pt>
                <c:pt idx="140">
                  <c:v>2.4630819246552509</c:v>
                </c:pt>
                <c:pt idx="141">
                  <c:v>1.9052640583419835</c:v>
                </c:pt>
                <c:pt idx="142">
                  <c:v>5.3735110188938577</c:v>
                </c:pt>
                <c:pt idx="143">
                  <c:v>3.7489383670021241</c:v>
                </c:pt>
                <c:pt idx="144">
                  <c:v>1.8851366095574846</c:v>
                </c:pt>
                <c:pt idx="145">
                  <c:v>2.074334628131778</c:v>
                </c:pt>
                <c:pt idx="146">
                  <c:v>3.3205112428749235</c:v>
                </c:pt>
                <c:pt idx="147">
                  <c:v>5.8519692299996704</c:v>
                </c:pt>
                <c:pt idx="148">
                  <c:v>3.9180089367919186</c:v>
                </c:pt>
                <c:pt idx="149">
                  <c:v>1.4963893130340109</c:v>
                </c:pt>
                <c:pt idx="150">
                  <c:v>4.4165945966822306</c:v>
                </c:pt>
                <c:pt idx="151">
                  <c:v>3.1008345161412452</c:v>
                </c:pt>
                <c:pt idx="152">
                  <c:v>5.7720345048269444</c:v>
                </c:pt>
                <c:pt idx="153">
                  <c:v>3.6891310906138974</c:v>
                </c:pt>
                <c:pt idx="154">
                  <c:v>2.971443773955178</c:v>
                </c:pt>
                <c:pt idx="155">
                  <c:v>3.6891310906138974</c:v>
                </c:pt>
                <c:pt idx="156">
                  <c:v>2.6821835814236588</c:v>
                </c:pt>
                <c:pt idx="157">
                  <c:v>3.7587145564117379</c:v>
                </c:pt>
                <c:pt idx="158">
                  <c:v>5.6621961414601056</c:v>
                </c:pt>
                <c:pt idx="159">
                  <c:v>3.3504148810690371</c:v>
                </c:pt>
                <c:pt idx="160">
                  <c:v>1.8949127989670984</c:v>
                </c:pt>
                <c:pt idx="161">
                  <c:v>1.7856495055655301</c:v>
                </c:pt>
                <c:pt idx="162">
                  <c:v>2.9116364975669509</c:v>
                </c:pt>
                <c:pt idx="163">
                  <c:v>3.8685529197785775</c:v>
                </c:pt>
                <c:pt idx="164">
                  <c:v>5.0146673605644976</c:v>
                </c:pt>
                <c:pt idx="165">
                  <c:v>3.9479125749860318</c:v>
                </c:pt>
                <c:pt idx="166">
                  <c:v>5.3436073806997442</c:v>
                </c:pt>
                <c:pt idx="167">
                  <c:v>5.4131908464975851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00-4C62-9047-97C0C6306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60640"/>
        <c:axId val="198136160"/>
      </c:scatterChart>
      <c:valAx>
        <c:axId val="19816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Norm_HDI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136160"/>
        <c:crosses val="autoZero"/>
        <c:crossBetween val="midCat"/>
      </c:valAx>
      <c:valAx>
        <c:axId val="198136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LN_MMR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8160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Norm_GGHED_GDP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'2018_cleaned'!$H$2:$H$169</c:f>
              <c:numCache>
                <c:formatCode>General</c:formatCode>
                <c:ptCount val="168"/>
                <c:pt idx="0">
                  <c:v>2.36</c:v>
                </c:pt>
                <c:pt idx="1">
                  <c:v>29.62</c:v>
                </c:pt>
                <c:pt idx="2">
                  <c:v>46.08</c:v>
                </c:pt>
                <c:pt idx="3">
                  <c:v>8.83</c:v>
                </c:pt>
                <c:pt idx="4">
                  <c:v>30.07</c:v>
                </c:pt>
                <c:pt idx="5">
                  <c:v>66.67</c:v>
                </c:pt>
                <c:pt idx="6">
                  <c:v>10.31</c:v>
                </c:pt>
                <c:pt idx="7">
                  <c:v>80.27</c:v>
                </c:pt>
                <c:pt idx="8">
                  <c:v>86.38</c:v>
                </c:pt>
                <c:pt idx="9">
                  <c:v>6.32</c:v>
                </c:pt>
                <c:pt idx="10">
                  <c:v>30.71</c:v>
                </c:pt>
                <c:pt idx="11">
                  <c:v>24.38</c:v>
                </c:pt>
                <c:pt idx="12">
                  <c:v>1.58</c:v>
                </c:pt>
                <c:pt idx="13">
                  <c:v>30.34</c:v>
                </c:pt>
                <c:pt idx="14">
                  <c:v>41.66</c:v>
                </c:pt>
                <c:pt idx="15">
                  <c:v>93.54</c:v>
                </c:pt>
                <c:pt idx="16">
                  <c:v>33.979999999999997</c:v>
                </c:pt>
                <c:pt idx="17">
                  <c:v>1.1499999999999999</c:v>
                </c:pt>
                <c:pt idx="18">
                  <c:v>26.16</c:v>
                </c:pt>
                <c:pt idx="19">
                  <c:v>52.2</c:v>
                </c:pt>
                <c:pt idx="20">
                  <c:v>67.72</c:v>
                </c:pt>
                <c:pt idx="21">
                  <c:v>44.5</c:v>
                </c:pt>
                <c:pt idx="22">
                  <c:v>41.53</c:v>
                </c:pt>
                <c:pt idx="23">
                  <c:v>22.82</c:v>
                </c:pt>
                <c:pt idx="24">
                  <c:v>45.41</c:v>
                </c:pt>
                <c:pt idx="25">
                  <c:v>20.85</c:v>
                </c:pt>
                <c:pt idx="26">
                  <c:v>20.03</c:v>
                </c:pt>
                <c:pt idx="27">
                  <c:v>15.02</c:v>
                </c:pt>
                <c:pt idx="28">
                  <c:v>0</c:v>
                </c:pt>
                <c:pt idx="29">
                  <c:v>85.08</c:v>
                </c:pt>
                <c:pt idx="30">
                  <c:v>30.25</c:v>
                </c:pt>
                <c:pt idx="31">
                  <c:v>3.96</c:v>
                </c:pt>
                <c:pt idx="32">
                  <c:v>3.51</c:v>
                </c:pt>
                <c:pt idx="33">
                  <c:v>50.91</c:v>
                </c:pt>
                <c:pt idx="34">
                  <c:v>30.1</c:v>
                </c:pt>
                <c:pt idx="35">
                  <c:v>59.98</c:v>
                </c:pt>
                <c:pt idx="36">
                  <c:v>4.8600000000000003</c:v>
                </c:pt>
                <c:pt idx="37">
                  <c:v>3.74</c:v>
                </c:pt>
                <c:pt idx="38">
                  <c:v>57.79</c:v>
                </c:pt>
                <c:pt idx="39">
                  <c:v>6.42</c:v>
                </c:pt>
                <c:pt idx="40">
                  <c:v>61.26</c:v>
                </c:pt>
                <c:pt idx="41">
                  <c:v>29.57</c:v>
                </c:pt>
                <c:pt idx="42">
                  <c:v>70.010000000000005</c:v>
                </c:pt>
                <c:pt idx="43">
                  <c:v>1.61</c:v>
                </c:pt>
                <c:pt idx="44">
                  <c:v>95.18</c:v>
                </c:pt>
                <c:pt idx="45">
                  <c:v>9.4499999999999993</c:v>
                </c:pt>
                <c:pt idx="46">
                  <c:v>25.52</c:v>
                </c:pt>
                <c:pt idx="47">
                  <c:v>42.04</c:v>
                </c:pt>
                <c:pt idx="48">
                  <c:v>54.3</c:v>
                </c:pt>
                <c:pt idx="49">
                  <c:v>11.74</c:v>
                </c:pt>
                <c:pt idx="50">
                  <c:v>49.21</c:v>
                </c:pt>
                <c:pt idx="51">
                  <c:v>3.2</c:v>
                </c:pt>
                <c:pt idx="52">
                  <c:v>3.44</c:v>
                </c:pt>
                <c:pt idx="53">
                  <c:v>53.68</c:v>
                </c:pt>
                <c:pt idx="54">
                  <c:v>29.68</c:v>
                </c:pt>
                <c:pt idx="55">
                  <c:v>4.87</c:v>
                </c:pt>
                <c:pt idx="56">
                  <c:v>24.82</c:v>
                </c:pt>
                <c:pt idx="57">
                  <c:v>79.34</c:v>
                </c:pt>
                <c:pt idx="58">
                  <c:v>95.58</c:v>
                </c:pt>
                <c:pt idx="59">
                  <c:v>14.76</c:v>
                </c:pt>
                <c:pt idx="60">
                  <c:v>8.43</c:v>
                </c:pt>
                <c:pt idx="61">
                  <c:v>28.86</c:v>
                </c:pt>
                <c:pt idx="62">
                  <c:v>100</c:v>
                </c:pt>
                <c:pt idx="63">
                  <c:v>16.43</c:v>
                </c:pt>
                <c:pt idx="64">
                  <c:v>45.6</c:v>
                </c:pt>
                <c:pt idx="65">
                  <c:v>17.77</c:v>
                </c:pt>
                <c:pt idx="66">
                  <c:v>21.69</c:v>
                </c:pt>
                <c:pt idx="67">
                  <c:v>3.12</c:v>
                </c:pt>
                <c:pt idx="68">
                  <c:v>1.81</c:v>
                </c:pt>
                <c:pt idx="69">
                  <c:v>30.52</c:v>
                </c:pt>
                <c:pt idx="70">
                  <c:v>2.06</c:v>
                </c:pt>
                <c:pt idx="71">
                  <c:v>29.32</c:v>
                </c:pt>
                <c:pt idx="72">
                  <c:v>49.29</c:v>
                </c:pt>
                <c:pt idx="73">
                  <c:v>76.87</c:v>
                </c:pt>
                <c:pt idx="74">
                  <c:v>7.38</c:v>
                </c:pt>
                <c:pt idx="75">
                  <c:v>12.26</c:v>
                </c:pt>
                <c:pt idx="76">
                  <c:v>36.229999999999997</c:v>
                </c:pt>
                <c:pt idx="77">
                  <c:v>19.68</c:v>
                </c:pt>
                <c:pt idx="78">
                  <c:v>51.53</c:v>
                </c:pt>
                <c:pt idx="79">
                  <c:v>50.69</c:v>
                </c:pt>
                <c:pt idx="80">
                  <c:v>71.12</c:v>
                </c:pt>
                <c:pt idx="81">
                  <c:v>41.52</c:v>
                </c:pt>
                <c:pt idx="82">
                  <c:v>31.09</c:v>
                </c:pt>
                <c:pt idx="83">
                  <c:v>15.95</c:v>
                </c:pt>
                <c:pt idx="84">
                  <c:v>16.62</c:v>
                </c:pt>
                <c:pt idx="85">
                  <c:v>49.61</c:v>
                </c:pt>
                <c:pt idx="86">
                  <c:v>24.28</c:v>
                </c:pt>
                <c:pt idx="87">
                  <c:v>6.08</c:v>
                </c:pt>
                <c:pt idx="88">
                  <c:v>39.31</c:v>
                </c:pt>
                <c:pt idx="89">
                  <c:v>40.15</c:v>
                </c:pt>
                <c:pt idx="90">
                  <c:v>61.24</c:v>
                </c:pt>
                <c:pt idx="91">
                  <c:v>15.68</c:v>
                </c:pt>
                <c:pt idx="92">
                  <c:v>46.47</c:v>
                </c:pt>
                <c:pt idx="93">
                  <c:v>48.46</c:v>
                </c:pt>
                <c:pt idx="94">
                  <c:v>13.53</c:v>
                </c:pt>
                <c:pt idx="95">
                  <c:v>15.6</c:v>
                </c:pt>
                <c:pt idx="96">
                  <c:v>18.5</c:v>
                </c:pt>
                <c:pt idx="97">
                  <c:v>63.37</c:v>
                </c:pt>
                <c:pt idx="98">
                  <c:v>9.39</c:v>
                </c:pt>
                <c:pt idx="99">
                  <c:v>9.0399999999999991</c:v>
                </c:pt>
                <c:pt idx="100">
                  <c:v>25</c:v>
                </c:pt>
                <c:pt idx="101">
                  <c:v>27.24</c:v>
                </c:pt>
                <c:pt idx="102">
                  <c:v>31.88</c:v>
                </c:pt>
                <c:pt idx="103">
                  <c:v>40.36</c:v>
                </c:pt>
                <c:pt idx="104">
                  <c:v>20.47</c:v>
                </c:pt>
                <c:pt idx="105">
                  <c:v>54.22</c:v>
                </c:pt>
                <c:pt idx="106">
                  <c:v>19.21</c:v>
                </c:pt>
                <c:pt idx="107">
                  <c:v>17.09</c:v>
                </c:pt>
                <c:pt idx="108">
                  <c:v>4.4400000000000004</c:v>
                </c:pt>
                <c:pt idx="109">
                  <c:v>41.3</c:v>
                </c:pt>
                <c:pt idx="110">
                  <c:v>8.44</c:v>
                </c:pt>
                <c:pt idx="111">
                  <c:v>73.23</c:v>
                </c:pt>
                <c:pt idx="112">
                  <c:v>75.239999999999995</c:v>
                </c:pt>
                <c:pt idx="113">
                  <c:v>56.66</c:v>
                </c:pt>
                <c:pt idx="114">
                  <c:v>16.61</c:v>
                </c:pt>
                <c:pt idx="115">
                  <c:v>1.72</c:v>
                </c:pt>
                <c:pt idx="116">
                  <c:v>40.01</c:v>
                </c:pt>
                <c:pt idx="117">
                  <c:v>96.12</c:v>
                </c:pt>
                <c:pt idx="118">
                  <c:v>28.49</c:v>
                </c:pt>
                <c:pt idx="119">
                  <c:v>6.86</c:v>
                </c:pt>
                <c:pt idx="120">
                  <c:v>49.52</c:v>
                </c:pt>
                <c:pt idx="121">
                  <c:v>14.84</c:v>
                </c:pt>
                <c:pt idx="122">
                  <c:v>31.44</c:v>
                </c:pt>
                <c:pt idx="123">
                  <c:v>33.119999999999997</c:v>
                </c:pt>
                <c:pt idx="124">
                  <c:v>13.95</c:v>
                </c:pt>
                <c:pt idx="125">
                  <c:v>48.58</c:v>
                </c:pt>
                <c:pt idx="126">
                  <c:v>63.49</c:v>
                </c:pt>
                <c:pt idx="127">
                  <c:v>25.31</c:v>
                </c:pt>
                <c:pt idx="128">
                  <c:v>47.53</c:v>
                </c:pt>
                <c:pt idx="129">
                  <c:v>33.200000000000003</c:v>
                </c:pt>
                <c:pt idx="130">
                  <c:v>23.36</c:v>
                </c:pt>
                <c:pt idx="131">
                  <c:v>19.18</c:v>
                </c:pt>
                <c:pt idx="132">
                  <c:v>28.74</c:v>
                </c:pt>
                <c:pt idx="133">
                  <c:v>39.26</c:v>
                </c:pt>
                <c:pt idx="134">
                  <c:v>24.55</c:v>
                </c:pt>
                <c:pt idx="135">
                  <c:v>39.950000000000003</c:v>
                </c:pt>
                <c:pt idx="136">
                  <c:v>9.01</c:v>
                </c:pt>
                <c:pt idx="137">
                  <c:v>55.33</c:v>
                </c:pt>
                <c:pt idx="138">
                  <c:v>4.9000000000000004</c:v>
                </c:pt>
                <c:pt idx="139">
                  <c:v>19.8</c:v>
                </c:pt>
                <c:pt idx="140">
                  <c:v>57.86</c:v>
                </c:pt>
                <c:pt idx="141">
                  <c:v>66.19</c:v>
                </c:pt>
                <c:pt idx="142">
                  <c:v>30.66</c:v>
                </c:pt>
                <c:pt idx="143">
                  <c:v>50.14</c:v>
                </c:pt>
                <c:pt idx="144">
                  <c:v>46.33</c:v>
                </c:pt>
                <c:pt idx="145">
                  <c:v>70.040000000000006</c:v>
                </c:pt>
                <c:pt idx="146">
                  <c:v>15.36</c:v>
                </c:pt>
                <c:pt idx="147">
                  <c:v>8.07</c:v>
                </c:pt>
                <c:pt idx="148">
                  <c:v>49.44</c:v>
                </c:pt>
                <c:pt idx="149">
                  <c:v>39.119999999999997</c:v>
                </c:pt>
                <c:pt idx="150">
                  <c:v>18.18</c:v>
                </c:pt>
                <c:pt idx="151">
                  <c:v>28.07</c:v>
                </c:pt>
                <c:pt idx="152">
                  <c:v>7.85</c:v>
                </c:pt>
                <c:pt idx="153">
                  <c:v>33.47</c:v>
                </c:pt>
                <c:pt idx="154">
                  <c:v>33.020000000000003</c:v>
                </c:pt>
                <c:pt idx="155">
                  <c:v>32.19</c:v>
                </c:pt>
                <c:pt idx="156">
                  <c:v>33.32</c:v>
                </c:pt>
                <c:pt idx="157">
                  <c:v>7.64</c:v>
                </c:pt>
                <c:pt idx="158">
                  <c:v>3.79</c:v>
                </c:pt>
                <c:pt idx="159">
                  <c:v>36.96</c:v>
                </c:pt>
                <c:pt idx="160">
                  <c:v>20.69</c:v>
                </c:pt>
                <c:pt idx="161">
                  <c:v>87.34</c:v>
                </c:pt>
                <c:pt idx="162">
                  <c:v>69.02</c:v>
                </c:pt>
                <c:pt idx="163">
                  <c:v>18.649999999999999</c:v>
                </c:pt>
                <c:pt idx="164">
                  <c:v>21</c:v>
                </c:pt>
                <c:pt idx="165">
                  <c:v>20.440000000000001</c:v>
                </c:pt>
                <c:pt idx="166">
                  <c:v>20.39</c:v>
                </c:pt>
                <c:pt idx="167">
                  <c:v>14.59</c:v>
                </c:pt>
              </c:numCache>
            </c:numRef>
          </c:xVal>
          <c:yVal>
            <c:numRef>
              <c:f>'2018_regression'!$V$26:$V$193</c:f>
              <c:numCache>
                <c:formatCode>General</c:formatCode>
                <c:ptCount val="168"/>
                <c:pt idx="0">
                  <c:v>1.1357568092466899</c:v>
                </c:pt>
                <c:pt idx="1">
                  <c:v>-2.4270248405442629</c:v>
                </c:pt>
                <c:pt idx="2">
                  <c:v>1.1327716858509072</c:v>
                </c:pt>
                <c:pt idx="3">
                  <c:v>0.40439568051010877</c:v>
                </c:pt>
                <c:pt idx="4">
                  <c:v>-1.0701584054119833</c:v>
                </c:pt>
                <c:pt idx="5">
                  <c:v>1.2901464365661908</c:v>
                </c:pt>
                <c:pt idx="6">
                  <c:v>-1.7558541810053652</c:v>
                </c:pt>
                <c:pt idx="7">
                  <c:v>-0.18909970417633892</c:v>
                </c:pt>
                <c:pt idx="8">
                  <c:v>0.51324851709545483</c:v>
                </c:pt>
                <c:pt idx="9">
                  <c:v>-1.8363984288444972</c:v>
                </c:pt>
                <c:pt idx="10">
                  <c:v>0.36030545011073123</c:v>
                </c:pt>
                <c:pt idx="11">
                  <c:v>-1.652015490953517</c:v>
                </c:pt>
                <c:pt idx="12">
                  <c:v>-0.25142367601894922</c:v>
                </c:pt>
                <c:pt idx="13">
                  <c:v>-0.15133056182840132</c:v>
                </c:pt>
                <c:pt idx="14">
                  <c:v>-3.4514426740110804</c:v>
                </c:pt>
                <c:pt idx="15">
                  <c:v>0.67882926639832397</c:v>
                </c:pt>
                <c:pt idx="16">
                  <c:v>0.53209719865286864</c:v>
                </c:pt>
                <c:pt idx="17">
                  <c:v>0.87545427435841283</c:v>
                </c:pt>
                <c:pt idx="18">
                  <c:v>-0.16153187328557372</c:v>
                </c:pt>
                <c:pt idx="19">
                  <c:v>2.2023564001257303</c:v>
                </c:pt>
                <c:pt idx="20">
                  <c:v>-0.39343542588872271</c:v>
                </c:pt>
                <c:pt idx="21">
                  <c:v>1.7741484306787023</c:v>
                </c:pt>
                <c:pt idx="22">
                  <c:v>0.61977810791243471</c:v>
                </c:pt>
                <c:pt idx="23">
                  <c:v>-0.56021027458491446</c:v>
                </c:pt>
                <c:pt idx="24">
                  <c:v>-1.3233211216229337</c:v>
                </c:pt>
                <c:pt idx="25">
                  <c:v>1.1614230179479224</c:v>
                </c:pt>
                <c:pt idx="26">
                  <c:v>1.7475371938246207</c:v>
                </c:pt>
                <c:pt idx="27">
                  <c:v>0.59646176867728329</c:v>
                </c:pt>
                <c:pt idx="28">
                  <c:v>0.57404356446198879</c:v>
                </c:pt>
                <c:pt idx="29">
                  <c:v>1.0562177008437219</c:v>
                </c:pt>
                <c:pt idx="30">
                  <c:v>-0.13465022631055623</c:v>
                </c:pt>
                <c:pt idx="31">
                  <c:v>1.4829170658098532</c:v>
                </c:pt>
                <c:pt idx="32">
                  <c:v>1.6758657234712926</c:v>
                </c:pt>
                <c:pt idx="33">
                  <c:v>-0.29393767802121484</c:v>
                </c:pt>
                <c:pt idx="34">
                  <c:v>-1.0174074197977698</c:v>
                </c:pt>
                <c:pt idx="35">
                  <c:v>1.581855494795787</c:v>
                </c:pt>
                <c:pt idx="36">
                  <c:v>0.2576243132425855</c:v>
                </c:pt>
                <c:pt idx="37">
                  <c:v>0.61953862112557978</c:v>
                </c:pt>
                <c:pt idx="38">
                  <c:v>0.2226810667540442</c:v>
                </c:pt>
                <c:pt idx="39">
                  <c:v>1.0939236196184803</c:v>
                </c:pt>
                <c:pt idx="40">
                  <c:v>-0.8896464934907049</c:v>
                </c:pt>
                <c:pt idx="41">
                  <c:v>3.8645205549585171E-2</c:v>
                </c:pt>
                <c:pt idx="42">
                  <c:v>-0.97531217614675092</c:v>
                </c:pt>
                <c:pt idx="43">
                  <c:v>0.89964885832819608</c:v>
                </c:pt>
                <c:pt idx="44">
                  <c:v>0.75851638678921662</c:v>
                </c:pt>
                <c:pt idx="45">
                  <c:v>0.53255893052399106</c:v>
                </c:pt>
                <c:pt idx="46">
                  <c:v>0.45566732827354883</c:v>
                </c:pt>
                <c:pt idx="47">
                  <c:v>2.0844743113246875</c:v>
                </c:pt>
                <c:pt idx="48">
                  <c:v>1.4254111065307717</c:v>
                </c:pt>
                <c:pt idx="49">
                  <c:v>-1.9608077449028718</c:v>
                </c:pt>
                <c:pt idx="50">
                  <c:v>0.72207210780267728</c:v>
                </c:pt>
                <c:pt idx="51">
                  <c:v>6.8868903223883393E-2</c:v>
                </c:pt>
                <c:pt idx="52">
                  <c:v>0.51450459870370224</c:v>
                </c:pt>
                <c:pt idx="53">
                  <c:v>-1.2579564767608049</c:v>
                </c:pt>
                <c:pt idx="54">
                  <c:v>1.3509476922640502</c:v>
                </c:pt>
                <c:pt idx="55">
                  <c:v>0.50394517283441953</c:v>
                </c:pt>
                <c:pt idx="56">
                  <c:v>-0.65877543660016569</c:v>
                </c:pt>
                <c:pt idx="57">
                  <c:v>0.45885904835706404</c:v>
                </c:pt>
                <c:pt idx="58">
                  <c:v>1.24795589905712</c:v>
                </c:pt>
                <c:pt idx="59">
                  <c:v>0.67521619630230223</c:v>
                </c:pt>
                <c:pt idx="60">
                  <c:v>1.1722459689617475</c:v>
                </c:pt>
                <c:pt idx="61">
                  <c:v>-0.81529439269900239</c:v>
                </c:pt>
                <c:pt idx="62">
                  <c:v>0.99271877720635149</c:v>
                </c:pt>
                <c:pt idx="63">
                  <c:v>0.93211079955057752</c:v>
                </c:pt>
                <c:pt idx="64">
                  <c:v>-1.4682397570146617</c:v>
                </c:pt>
                <c:pt idx="65">
                  <c:v>-1.5677283497866932</c:v>
                </c:pt>
                <c:pt idx="66">
                  <c:v>0.16318834477771116</c:v>
                </c:pt>
                <c:pt idx="67">
                  <c:v>1.0180314155241001</c:v>
                </c:pt>
                <c:pt idx="68">
                  <c:v>1.0861481762576197</c:v>
                </c:pt>
                <c:pt idx="69">
                  <c:v>0.77795260828718149</c:v>
                </c:pt>
                <c:pt idx="70">
                  <c:v>0.5077272952824794</c:v>
                </c:pt>
                <c:pt idx="71">
                  <c:v>0.12334760465064676</c:v>
                </c:pt>
                <c:pt idx="72">
                  <c:v>-0.37265300426099879</c:v>
                </c:pt>
                <c:pt idx="73">
                  <c:v>-0.64198678231655459</c:v>
                </c:pt>
                <c:pt idx="74">
                  <c:v>-0.36350765790458883</c:v>
                </c:pt>
                <c:pt idx="75">
                  <c:v>0.31851695512533329</c:v>
                </c:pt>
                <c:pt idx="76">
                  <c:v>-0.88207144198080645</c:v>
                </c:pt>
                <c:pt idx="77">
                  <c:v>-0.24277832706320446</c:v>
                </c:pt>
                <c:pt idx="78">
                  <c:v>-1.3624243480049627</c:v>
                </c:pt>
                <c:pt idx="79">
                  <c:v>-1.9140653261175082</c:v>
                </c:pt>
                <c:pt idx="80">
                  <c:v>-0.41055197699424162</c:v>
                </c:pt>
                <c:pt idx="81">
                  <c:v>1.0526142734480106</c:v>
                </c:pt>
                <c:pt idx="82">
                  <c:v>-0.22736626458852438</c:v>
                </c:pt>
                <c:pt idx="83">
                  <c:v>-2.0616267256457266</c:v>
                </c:pt>
                <c:pt idx="84">
                  <c:v>1.5701956738406553</c:v>
                </c:pt>
                <c:pt idx="85">
                  <c:v>-1.1192443498901603</c:v>
                </c:pt>
                <c:pt idx="86">
                  <c:v>-0.30694774476004305</c:v>
                </c:pt>
                <c:pt idx="87">
                  <c:v>-7.4318994932421667E-2</c:v>
                </c:pt>
                <c:pt idx="88">
                  <c:v>-0.43013427083717248</c:v>
                </c:pt>
                <c:pt idx="89">
                  <c:v>-0.63444137452360305</c:v>
                </c:pt>
                <c:pt idx="90">
                  <c:v>3.8952053980395358</c:v>
                </c:pt>
                <c:pt idx="91">
                  <c:v>1.8141546413216014</c:v>
                </c:pt>
                <c:pt idx="92">
                  <c:v>-1.1382846389896639</c:v>
                </c:pt>
                <c:pt idx="93">
                  <c:v>-1.1751225135788961</c:v>
                </c:pt>
                <c:pt idx="94">
                  <c:v>1.2291010315011706</c:v>
                </c:pt>
                <c:pt idx="95">
                  <c:v>1.2535713868850795</c:v>
                </c:pt>
                <c:pt idx="96">
                  <c:v>-1.4857378476363419</c:v>
                </c:pt>
                <c:pt idx="97">
                  <c:v>1.4952601751277621</c:v>
                </c:pt>
                <c:pt idx="98">
                  <c:v>1.0673421900877518</c:v>
                </c:pt>
                <c:pt idx="99">
                  <c:v>1.0969591085276962</c:v>
                </c:pt>
                <c:pt idx="100">
                  <c:v>-0.34892419645626793</c:v>
                </c:pt>
                <c:pt idx="101">
                  <c:v>-0.12675456622511838</c:v>
                </c:pt>
                <c:pt idx="102">
                  <c:v>0.30745649069415038</c:v>
                </c:pt>
                <c:pt idx="103">
                  <c:v>-0.87555196421787063</c:v>
                </c:pt>
                <c:pt idx="104">
                  <c:v>-0.74338895882710831</c:v>
                </c:pt>
                <c:pt idx="105">
                  <c:v>-1.2317180346808774</c:v>
                </c:pt>
                <c:pt idx="106">
                  <c:v>-0.18557278194071714</c:v>
                </c:pt>
                <c:pt idx="107">
                  <c:v>0.42988202658602326</c:v>
                </c:pt>
                <c:pt idx="108">
                  <c:v>0.11068643890376784</c:v>
                </c:pt>
                <c:pt idx="109">
                  <c:v>1.9155600940580566</c:v>
                </c:pt>
                <c:pt idx="110">
                  <c:v>0.2377121490568701</c:v>
                </c:pt>
                <c:pt idx="111">
                  <c:v>-0.5311712453665105</c:v>
                </c:pt>
                <c:pt idx="112">
                  <c:v>0.25964124737983285</c:v>
                </c:pt>
                <c:pt idx="113">
                  <c:v>1.5814680325244228</c:v>
                </c:pt>
                <c:pt idx="114">
                  <c:v>1.3998107399697046</c:v>
                </c:pt>
                <c:pt idx="115">
                  <c:v>1.6422723361408611</c:v>
                </c:pt>
                <c:pt idx="116">
                  <c:v>-2.4330034028094172</c:v>
                </c:pt>
                <c:pt idx="117">
                  <c:v>-0.11210001998284203</c:v>
                </c:pt>
                <c:pt idx="118">
                  <c:v>-1.3187804002762094</c:v>
                </c:pt>
                <c:pt idx="119">
                  <c:v>3.9419053352312439E-2</c:v>
                </c:pt>
                <c:pt idx="120">
                  <c:v>0.78062002908459682</c:v>
                </c:pt>
                <c:pt idx="121">
                  <c:v>0.53868619407698848</c:v>
                </c:pt>
                <c:pt idx="122">
                  <c:v>0.30046575682186427</c:v>
                </c:pt>
                <c:pt idx="123">
                  <c:v>0.27673594985714667</c:v>
                </c:pt>
                <c:pt idx="124">
                  <c:v>-0.39114422310757568</c:v>
                </c:pt>
                <c:pt idx="125">
                  <c:v>-2.4220547171676134</c:v>
                </c:pt>
                <c:pt idx="126">
                  <c:v>7.1659147221572184E-3</c:v>
                </c:pt>
                <c:pt idx="127">
                  <c:v>-2.4541249233141786</c:v>
                </c:pt>
                <c:pt idx="128">
                  <c:v>-0.7683258178623813</c:v>
                </c:pt>
                <c:pt idx="129">
                  <c:v>-1.665287022593732</c:v>
                </c:pt>
                <c:pt idx="130">
                  <c:v>1.2977203470584389</c:v>
                </c:pt>
                <c:pt idx="131">
                  <c:v>-0.43286543568366032</c:v>
                </c:pt>
                <c:pt idx="132">
                  <c:v>1.5122866594965423E-2</c:v>
                </c:pt>
                <c:pt idx="133">
                  <c:v>0.49238503840232539</c:v>
                </c:pt>
                <c:pt idx="134">
                  <c:v>0.72113373566110539</c:v>
                </c:pt>
                <c:pt idx="135">
                  <c:v>-0.70131772987463581</c:v>
                </c:pt>
                <c:pt idx="136">
                  <c:v>0.58612088049172328</c:v>
                </c:pt>
                <c:pt idx="137">
                  <c:v>-0.38932609893008818</c:v>
                </c:pt>
                <c:pt idx="138">
                  <c:v>0.89362616573474085</c:v>
                </c:pt>
                <c:pt idx="139">
                  <c:v>-2.5677035321172959</c:v>
                </c:pt>
                <c:pt idx="140">
                  <c:v>-1.0548514991791402</c:v>
                </c:pt>
                <c:pt idx="141">
                  <c:v>-0.87324278655668341</c:v>
                </c:pt>
                <c:pt idx="142">
                  <c:v>0.85825762933786676</c:v>
                </c:pt>
                <c:pt idx="143">
                  <c:v>1.7889117833612014</c:v>
                </c:pt>
                <c:pt idx="144">
                  <c:v>-1.4327692704992034</c:v>
                </c:pt>
                <c:pt idx="145">
                  <c:v>-0.68617241246830729</c:v>
                </c:pt>
                <c:pt idx="146">
                  <c:v>-1.3281546010565282</c:v>
                </c:pt>
                <c:pt idx="147">
                  <c:v>0.59660165821935607</c:v>
                </c:pt>
                <c:pt idx="148">
                  <c:v>1.5115527294406768</c:v>
                </c:pt>
                <c:pt idx="149">
                  <c:v>-1.6289503821465392</c:v>
                </c:pt>
                <c:pt idx="150">
                  <c:v>-1.7591156633561775</c:v>
                </c:pt>
                <c:pt idx="151">
                  <c:v>-0.74448096970279343</c:v>
                </c:pt>
                <c:pt idx="152">
                  <c:v>0.98108534462877994</c:v>
                </c:pt>
                <c:pt idx="153">
                  <c:v>0.58142441995332561</c:v>
                </c:pt>
                <c:pt idx="154">
                  <c:v>-0.53905323711472386</c:v>
                </c:pt>
                <c:pt idx="155">
                  <c:v>-0.24802555843128227</c:v>
                </c:pt>
                <c:pt idx="156">
                  <c:v>-1.0234674909670849</c:v>
                </c:pt>
                <c:pt idx="157">
                  <c:v>-3.4950266126124427</c:v>
                </c:pt>
                <c:pt idx="158">
                  <c:v>0.35391199850831878</c:v>
                </c:pt>
                <c:pt idx="159">
                  <c:v>-1.2819190267231937</c:v>
                </c:pt>
                <c:pt idx="160">
                  <c:v>-2.2731442641120645</c:v>
                </c:pt>
                <c:pt idx="161">
                  <c:v>0.96535974445682582</c:v>
                </c:pt>
                <c:pt idx="162">
                  <c:v>0.76834348260143548</c:v>
                </c:pt>
                <c:pt idx="163">
                  <c:v>-1.1355046403761984</c:v>
                </c:pt>
                <c:pt idx="164">
                  <c:v>0.11940494639727994</c:v>
                </c:pt>
                <c:pt idx="165">
                  <c:v>-0.55069063561281384</c:v>
                </c:pt>
                <c:pt idx="166">
                  <c:v>0.49178798870566354</c:v>
                </c:pt>
                <c:pt idx="167">
                  <c:v>1.1165563309519193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08-4D63-B8DC-F58F783AA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39040"/>
        <c:axId val="198152960"/>
      </c:scatterChart>
      <c:valAx>
        <c:axId val="19813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Norm_GGHED_GDP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152960"/>
        <c:crosses val="autoZero"/>
        <c:crossBetween val="midCat"/>
      </c:valAx>
      <c:valAx>
        <c:axId val="198152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1390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Norm_GGHED_GDP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LN_MMR</c:v>
          </c:tx>
          <c:spPr>
            <a:ln w="38100">
              <a:noFill/>
            </a:ln>
          </c:spPr>
          <c:xVal>
            <c:numRef>
              <c:f>'2018_cleaned'!$H$2:$H$169</c:f>
              <c:numCache>
                <c:formatCode>General</c:formatCode>
                <c:ptCount val="168"/>
                <c:pt idx="0">
                  <c:v>2.36</c:v>
                </c:pt>
                <c:pt idx="1">
                  <c:v>29.62</c:v>
                </c:pt>
                <c:pt idx="2">
                  <c:v>46.08</c:v>
                </c:pt>
                <c:pt idx="3">
                  <c:v>8.83</c:v>
                </c:pt>
                <c:pt idx="4">
                  <c:v>30.07</c:v>
                </c:pt>
                <c:pt idx="5">
                  <c:v>66.67</c:v>
                </c:pt>
                <c:pt idx="6">
                  <c:v>10.31</c:v>
                </c:pt>
                <c:pt idx="7">
                  <c:v>80.27</c:v>
                </c:pt>
                <c:pt idx="8">
                  <c:v>86.38</c:v>
                </c:pt>
                <c:pt idx="9">
                  <c:v>6.32</c:v>
                </c:pt>
                <c:pt idx="10">
                  <c:v>30.71</c:v>
                </c:pt>
                <c:pt idx="11">
                  <c:v>24.38</c:v>
                </c:pt>
                <c:pt idx="12">
                  <c:v>1.58</c:v>
                </c:pt>
                <c:pt idx="13">
                  <c:v>30.34</c:v>
                </c:pt>
                <c:pt idx="14">
                  <c:v>41.66</c:v>
                </c:pt>
                <c:pt idx="15">
                  <c:v>93.54</c:v>
                </c:pt>
                <c:pt idx="16">
                  <c:v>33.979999999999997</c:v>
                </c:pt>
                <c:pt idx="17">
                  <c:v>1.1499999999999999</c:v>
                </c:pt>
                <c:pt idx="18">
                  <c:v>26.16</c:v>
                </c:pt>
                <c:pt idx="19">
                  <c:v>52.2</c:v>
                </c:pt>
                <c:pt idx="20">
                  <c:v>67.72</c:v>
                </c:pt>
                <c:pt idx="21">
                  <c:v>44.5</c:v>
                </c:pt>
                <c:pt idx="22">
                  <c:v>41.53</c:v>
                </c:pt>
                <c:pt idx="23">
                  <c:v>22.82</c:v>
                </c:pt>
                <c:pt idx="24">
                  <c:v>45.41</c:v>
                </c:pt>
                <c:pt idx="25">
                  <c:v>20.85</c:v>
                </c:pt>
                <c:pt idx="26">
                  <c:v>20.03</c:v>
                </c:pt>
                <c:pt idx="27">
                  <c:v>15.02</c:v>
                </c:pt>
                <c:pt idx="28">
                  <c:v>0</c:v>
                </c:pt>
                <c:pt idx="29">
                  <c:v>85.08</c:v>
                </c:pt>
                <c:pt idx="30">
                  <c:v>30.25</c:v>
                </c:pt>
                <c:pt idx="31">
                  <c:v>3.96</c:v>
                </c:pt>
                <c:pt idx="32">
                  <c:v>3.51</c:v>
                </c:pt>
                <c:pt idx="33">
                  <c:v>50.91</c:v>
                </c:pt>
                <c:pt idx="34">
                  <c:v>30.1</c:v>
                </c:pt>
                <c:pt idx="35">
                  <c:v>59.98</c:v>
                </c:pt>
                <c:pt idx="36">
                  <c:v>4.8600000000000003</c:v>
                </c:pt>
                <c:pt idx="37">
                  <c:v>3.74</c:v>
                </c:pt>
                <c:pt idx="38">
                  <c:v>57.79</c:v>
                </c:pt>
                <c:pt idx="39">
                  <c:v>6.42</c:v>
                </c:pt>
                <c:pt idx="40">
                  <c:v>61.26</c:v>
                </c:pt>
                <c:pt idx="41">
                  <c:v>29.57</c:v>
                </c:pt>
                <c:pt idx="42">
                  <c:v>70.010000000000005</c:v>
                </c:pt>
                <c:pt idx="43">
                  <c:v>1.61</c:v>
                </c:pt>
                <c:pt idx="44">
                  <c:v>95.18</c:v>
                </c:pt>
                <c:pt idx="45">
                  <c:v>9.4499999999999993</c:v>
                </c:pt>
                <c:pt idx="46">
                  <c:v>25.52</c:v>
                </c:pt>
                <c:pt idx="47">
                  <c:v>42.04</c:v>
                </c:pt>
                <c:pt idx="48">
                  <c:v>54.3</c:v>
                </c:pt>
                <c:pt idx="49">
                  <c:v>11.74</c:v>
                </c:pt>
                <c:pt idx="50">
                  <c:v>49.21</c:v>
                </c:pt>
                <c:pt idx="51">
                  <c:v>3.2</c:v>
                </c:pt>
                <c:pt idx="52">
                  <c:v>3.44</c:v>
                </c:pt>
                <c:pt idx="53">
                  <c:v>53.68</c:v>
                </c:pt>
                <c:pt idx="54">
                  <c:v>29.68</c:v>
                </c:pt>
                <c:pt idx="55">
                  <c:v>4.87</c:v>
                </c:pt>
                <c:pt idx="56">
                  <c:v>24.82</c:v>
                </c:pt>
                <c:pt idx="57">
                  <c:v>79.34</c:v>
                </c:pt>
                <c:pt idx="58">
                  <c:v>95.58</c:v>
                </c:pt>
                <c:pt idx="59">
                  <c:v>14.76</c:v>
                </c:pt>
                <c:pt idx="60">
                  <c:v>8.43</c:v>
                </c:pt>
                <c:pt idx="61">
                  <c:v>28.86</c:v>
                </c:pt>
                <c:pt idx="62">
                  <c:v>100</c:v>
                </c:pt>
                <c:pt idx="63">
                  <c:v>16.43</c:v>
                </c:pt>
                <c:pt idx="64">
                  <c:v>45.6</c:v>
                </c:pt>
                <c:pt idx="65">
                  <c:v>17.77</c:v>
                </c:pt>
                <c:pt idx="66">
                  <c:v>21.69</c:v>
                </c:pt>
                <c:pt idx="67">
                  <c:v>3.12</c:v>
                </c:pt>
                <c:pt idx="68">
                  <c:v>1.81</c:v>
                </c:pt>
                <c:pt idx="69">
                  <c:v>30.52</c:v>
                </c:pt>
                <c:pt idx="70">
                  <c:v>2.06</c:v>
                </c:pt>
                <c:pt idx="71">
                  <c:v>29.32</c:v>
                </c:pt>
                <c:pt idx="72">
                  <c:v>49.29</c:v>
                </c:pt>
                <c:pt idx="73">
                  <c:v>76.87</c:v>
                </c:pt>
                <c:pt idx="74">
                  <c:v>7.38</c:v>
                </c:pt>
                <c:pt idx="75">
                  <c:v>12.26</c:v>
                </c:pt>
                <c:pt idx="76">
                  <c:v>36.229999999999997</c:v>
                </c:pt>
                <c:pt idx="77">
                  <c:v>19.68</c:v>
                </c:pt>
                <c:pt idx="78">
                  <c:v>51.53</c:v>
                </c:pt>
                <c:pt idx="79">
                  <c:v>50.69</c:v>
                </c:pt>
                <c:pt idx="80">
                  <c:v>71.12</c:v>
                </c:pt>
                <c:pt idx="81">
                  <c:v>41.52</c:v>
                </c:pt>
                <c:pt idx="82">
                  <c:v>31.09</c:v>
                </c:pt>
                <c:pt idx="83">
                  <c:v>15.95</c:v>
                </c:pt>
                <c:pt idx="84">
                  <c:v>16.62</c:v>
                </c:pt>
                <c:pt idx="85">
                  <c:v>49.61</c:v>
                </c:pt>
                <c:pt idx="86">
                  <c:v>24.28</c:v>
                </c:pt>
                <c:pt idx="87">
                  <c:v>6.08</c:v>
                </c:pt>
                <c:pt idx="88">
                  <c:v>39.31</c:v>
                </c:pt>
                <c:pt idx="89">
                  <c:v>40.15</c:v>
                </c:pt>
                <c:pt idx="90">
                  <c:v>61.24</c:v>
                </c:pt>
                <c:pt idx="91">
                  <c:v>15.68</c:v>
                </c:pt>
                <c:pt idx="92">
                  <c:v>46.47</c:v>
                </c:pt>
                <c:pt idx="93">
                  <c:v>48.46</c:v>
                </c:pt>
                <c:pt idx="94">
                  <c:v>13.53</c:v>
                </c:pt>
                <c:pt idx="95">
                  <c:v>15.6</c:v>
                </c:pt>
                <c:pt idx="96">
                  <c:v>18.5</c:v>
                </c:pt>
                <c:pt idx="97">
                  <c:v>63.37</c:v>
                </c:pt>
                <c:pt idx="98">
                  <c:v>9.39</c:v>
                </c:pt>
                <c:pt idx="99">
                  <c:v>9.0399999999999991</c:v>
                </c:pt>
                <c:pt idx="100">
                  <c:v>25</c:v>
                </c:pt>
                <c:pt idx="101">
                  <c:v>27.24</c:v>
                </c:pt>
                <c:pt idx="102">
                  <c:v>31.88</c:v>
                </c:pt>
                <c:pt idx="103">
                  <c:v>40.36</c:v>
                </c:pt>
                <c:pt idx="104">
                  <c:v>20.47</c:v>
                </c:pt>
                <c:pt idx="105">
                  <c:v>54.22</c:v>
                </c:pt>
                <c:pt idx="106">
                  <c:v>19.21</c:v>
                </c:pt>
                <c:pt idx="107">
                  <c:v>17.09</c:v>
                </c:pt>
                <c:pt idx="108">
                  <c:v>4.4400000000000004</c:v>
                </c:pt>
                <c:pt idx="109">
                  <c:v>41.3</c:v>
                </c:pt>
                <c:pt idx="110">
                  <c:v>8.44</c:v>
                </c:pt>
                <c:pt idx="111">
                  <c:v>73.23</c:v>
                </c:pt>
                <c:pt idx="112">
                  <c:v>75.239999999999995</c:v>
                </c:pt>
                <c:pt idx="113">
                  <c:v>56.66</c:v>
                </c:pt>
                <c:pt idx="114">
                  <c:v>16.61</c:v>
                </c:pt>
                <c:pt idx="115">
                  <c:v>1.72</c:v>
                </c:pt>
                <c:pt idx="116">
                  <c:v>40.01</c:v>
                </c:pt>
                <c:pt idx="117">
                  <c:v>96.12</c:v>
                </c:pt>
                <c:pt idx="118">
                  <c:v>28.49</c:v>
                </c:pt>
                <c:pt idx="119">
                  <c:v>6.86</c:v>
                </c:pt>
                <c:pt idx="120">
                  <c:v>49.52</c:v>
                </c:pt>
                <c:pt idx="121">
                  <c:v>14.84</c:v>
                </c:pt>
                <c:pt idx="122">
                  <c:v>31.44</c:v>
                </c:pt>
                <c:pt idx="123">
                  <c:v>33.119999999999997</c:v>
                </c:pt>
                <c:pt idx="124">
                  <c:v>13.95</c:v>
                </c:pt>
                <c:pt idx="125">
                  <c:v>48.58</c:v>
                </c:pt>
                <c:pt idx="126">
                  <c:v>63.49</c:v>
                </c:pt>
                <c:pt idx="127">
                  <c:v>25.31</c:v>
                </c:pt>
                <c:pt idx="128">
                  <c:v>47.53</c:v>
                </c:pt>
                <c:pt idx="129">
                  <c:v>33.200000000000003</c:v>
                </c:pt>
                <c:pt idx="130">
                  <c:v>23.36</c:v>
                </c:pt>
                <c:pt idx="131">
                  <c:v>19.18</c:v>
                </c:pt>
                <c:pt idx="132">
                  <c:v>28.74</c:v>
                </c:pt>
                <c:pt idx="133">
                  <c:v>39.26</c:v>
                </c:pt>
                <c:pt idx="134">
                  <c:v>24.55</c:v>
                </c:pt>
                <c:pt idx="135">
                  <c:v>39.950000000000003</c:v>
                </c:pt>
                <c:pt idx="136">
                  <c:v>9.01</c:v>
                </c:pt>
                <c:pt idx="137">
                  <c:v>55.33</c:v>
                </c:pt>
                <c:pt idx="138">
                  <c:v>4.9000000000000004</c:v>
                </c:pt>
                <c:pt idx="139">
                  <c:v>19.8</c:v>
                </c:pt>
                <c:pt idx="140">
                  <c:v>57.86</c:v>
                </c:pt>
                <c:pt idx="141">
                  <c:v>66.19</c:v>
                </c:pt>
                <c:pt idx="142">
                  <c:v>30.66</c:v>
                </c:pt>
                <c:pt idx="143">
                  <c:v>50.14</c:v>
                </c:pt>
                <c:pt idx="144">
                  <c:v>46.33</c:v>
                </c:pt>
                <c:pt idx="145">
                  <c:v>70.040000000000006</c:v>
                </c:pt>
                <c:pt idx="146">
                  <c:v>15.36</c:v>
                </c:pt>
                <c:pt idx="147">
                  <c:v>8.07</c:v>
                </c:pt>
                <c:pt idx="148">
                  <c:v>49.44</c:v>
                </c:pt>
                <c:pt idx="149">
                  <c:v>39.119999999999997</c:v>
                </c:pt>
                <c:pt idx="150">
                  <c:v>18.18</c:v>
                </c:pt>
                <c:pt idx="151">
                  <c:v>28.07</c:v>
                </c:pt>
                <c:pt idx="152">
                  <c:v>7.85</c:v>
                </c:pt>
                <c:pt idx="153">
                  <c:v>33.47</c:v>
                </c:pt>
                <c:pt idx="154">
                  <c:v>33.020000000000003</c:v>
                </c:pt>
                <c:pt idx="155">
                  <c:v>32.19</c:v>
                </c:pt>
                <c:pt idx="156">
                  <c:v>33.32</c:v>
                </c:pt>
                <c:pt idx="157">
                  <c:v>7.64</c:v>
                </c:pt>
                <c:pt idx="158">
                  <c:v>3.79</c:v>
                </c:pt>
                <c:pt idx="159">
                  <c:v>36.96</c:v>
                </c:pt>
                <c:pt idx="160">
                  <c:v>20.69</c:v>
                </c:pt>
                <c:pt idx="161">
                  <c:v>87.34</c:v>
                </c:pt>
                <c:pt idx="162">
                  <c:v>69.02</c:v>
                </c:pt>
                <c:pt idx="163">
                  <c:v>18.649999999999999</c:v>
                </c:pt>
                <c:pt idx="164">
                  <c:v>21</c:v>
                </c:pt>
                <c:pt idx="165">
                  <c:v>20.440000000000001</c:v>
                </c:pt>
                <c:pt idx="166">
                  <c:v>20.39</c:v>
                </c:pt>
                <c:pt idx="167">
                  <c:v>14.59</c:v>
                </c:pt>
              </c:numCache>
            </c:numRef>
          </c:xVal>
          <c:yVal>
            <c:numRef>
              <c:f>'2018_cleaned'!$G$2:$G$169</c:f>
              <c:numCache>
                <c:formatCode>0.00</c:formatCode>
                <c:ptCount val="168"/>
                <c:pt idx="0">
                  <c:v>6.4967749901858625</c:v>
                </c:pt>
                <c:pt idx="1">
                  <c:v>1.6094379124341003</c:v>
                </c:pt>
                <c:pt idx="2">
                  <c:v>4.3694478524670215</c:v>
                </c:pt>
                <c:pt idx="3">
                  <c:v>5.4510384535657002</c:v>
                </c:pt>
                <c:pt idx="4">
                  <c:v>2.9444389791664403</c:v>
                </c:pt>
                <c:pt idx="5">
                  <c:v>3.5263605246161616</c:v>
                </c:pt>
                <c:pt idx="6">
                  <c:v>3.2188758248682006</c:v>
                </c:pt>
                <c:pt idx="7">
                  <c:v>1.3862943611198906</c:v>
                </c:pt>
                <c:pt idx="8">
                  <c:v>1.791759469228055</c:v>
                </c:pt>
                <c:pt idx="9">
                  <c:v>3.3322045101752038</c:v>
                </c:pt>
                <c:pt idx="10">
                  <c:v>4.3438054218536841</c:v>
                </c:pt>
                <c:pt idx="11">
                  <c:v>2.6390573296152584</c:v>
                </c:pt>
                <c:pt idx="12">
                  <c:v>5.1474944768134527</c:v>
                </c:pt>
                <c:pt idx="13">
                  <c:v>3.8501476017100584</c:v>
                </c:pt>
                <c:pt idx="14">
                  <c:v>0</c:v>
                </c:pt>
                <c:pt idx="15">
                  <c:v>1.6094379124341003</c:v>
                </c:pt>
                <c:pt idx="16">
                  <c:v>4.3567088266895917</c:v>
                </c:pt>
                <c:pt idx="17">
                  <c:v>6.2952660014396464</c:v>
                </c:pt>
                <c:pt idx="18">
                  <c:v>4.0430512678345503</c:v>
                </c:pt>
                <c:pt idx="19">
                  <c:v>5.1416635565026603</c:v>
                </c:pt>
                <c:pt idx="20">
                  <c:v>1.791759469228055</c:v>
                </c:pt>
                <c:pt idx="21">
                  <c:v>5.0875963352323836</c:v>
                </c:pt>
                <c:pt idx="22">
                  <c:v>4.0775374439057197</c:v>
                </c:pt>
                <c:pt idx="23">
                  <c:v>3.8066624897703196</c:v>
                </c:pt>
                <c:pt idx="24">
                  <c:v>1.9459101490553132</c:v>
                </c:pt>
                <c:pt idx="25">
                  <c:v>5.6240175061873385</c:v>
                </c:pt>
                <c:pt idx="26">
                  <c:v>6.2499752422594828</c:v>
                </c:pt>
                <c:pt idx="27">
                  <c:v>5.3423342519648109</c:v>
                </c:pt>
                <c:pt idx="28">
                  <c:v>6.0497334552319577</c:v>
                </c:pt>
                <c:pt idx="29">
                  <c:v>2.3978952727983707</c:v>
                </c:pt>
                <c:pt idx="30">
                  <c:v>3.8712010109078911</c:v>
                </c:pt>
                <c:pt idx="31">
                  <c:v>6.7661917146603505</c:v>
                </c:pt>
                <c:pt idx="32">
                  <c:v>6.9810057407217299</c:v>
                </c:pt>
                <c:pt idx="33">
                  <c:v>2.7080502011022101</c:v>
                </c:pt>
                <c:pt idx="34">
                  <c:v>2.9957322735539909</c:v>
                </c:pt>
                <c:pt idx="35">
                  <c:v>4.1431347263915326</c:v>
                </c:pt>
                <c:pt idx="36">
                  <c:v>5.4971682252932021</c:v>
                </c:pt>
                <c:pt idx="37">
                  <c:v>5.9135030056382698</c:v>
                </c:pt>
                <c:pt idx="38">
                  <c:v>2.8903717578961645</c:v>
                </c:pt>
                <c:pt idx="39">
                  <c:v>6.2576675878826391</c:v>
                </c:pt>
                <c:pt idx="40">
                  <c:v>1.6094379124341003</c:v>
                </c:pt>
                <c:pt idx="41">
                  <c:v>4.0775374439057197</c:v>
                </c:pt>
                <c:pt idx="42">
                  <c:v>1.0986122886681098</c:v>
                </c:pt>
                <c:pt idx="43">
                  <c:v>6.2971093199339352</c:v>
                </c:pt>
                <c:pt idx="44">
                  <c:v>1.6094379124341003</c:v>
                </c:pt>
                <c:pt idx="45">
                  <c:v>5.5490760848952201</c:v>
                </c:pt>
                <c:pt idx="46">
                  <c:v>4.6913478822291435</c:v>
                </c:pt>
                <c:pt idx="47">
                  <c:v>5.5174528964647074</c:v>
                </c:pt>
                <c:pt idx="48">
                  <c:v>4.2626798770413155</c:v>
                </c:pt>
                <c:pt idx="49">
                  <c:v>2.9444389791664403</c:v>
                </c:pt>
                <c:pt idx="50">
                  <c:v>3.8066624897703196</c:v>
                </c:pt>
                <c:pt idx="51">
                  <c:v>5.389071729816501</c:v>
                </c:pt>
                <c:pt idx="52">
                  <c:v>5.8230458954830189</c:v>
                </c:pt>
                <c:pt idx="53">
                  <c:v>1.6094379124341003</c:v>
                </c:pt>
                <c:pt idx="54">
                  <c:v>5.3844950627890888</c:v>
                </c:pt>
                <c:pt idx="55">
                  <c:v>5.7430031878094825</c:v>
                </c:pt>
                <c:pt idx="56">
                  <c:v>3.6109179126442243</c:v>
                </c:pt>
                <c:pt idx="57">
                  <c:v>2.0794415416798357</c:v>
                </c:pt>
                <c:pt idx="58">
                  <c:v>2.0794415416798357</c:v>
                </c:pt>
                <c:pt idx="59">
                  <c:v>5.43372200355424</c:v>
                </c:pt>
                <c:pt idx="60">
                  <c:v>6.2383246250395077</c:v>
                </c:pt>
                <c:pt idx="61">
                  <c:v>3.2580965380214821</c:v>
                </c:pt>
                <c:pt idx="62">
                  <c:v>1.6094379124341003</c:v>
                </c:pt>
                <c:pt idx="63">
                  <c:v>5.6094717951849598</c:v>
                </c:pt>
                <c:pt idx="64">
                  <c:v>1.791759469228055</c:v>
                </c:pt>
                <c:pt idx="65">
                  <c:v>3.044522437723423</c:v>
                </c:pt>
                <c:pt idx="66">
                  <c:v>4.5849674786705723</c:v>
                </c:pt>
                <c:pt idx="67">
                  <c:v>6.3421214187211516</c:v>
                </c:pt>
                <c:pt idx="68">
                  <c:v>6.4738906963522744</c:v>
                </c:pt>
                <c:pt idx="69">
                  <c:v>4.7706846244656651</c:v>
                </c:pt>
                <c:pt idx="70">
                  <c:v>5.8833223884882786</c:v>
                </c:pt>
                <c:pt idx="71">
                  <c:v>4.1743872698956368</c:v>
                </c:pt>
                <c:pt idx="72">
                  <c:v>2.7080502011022101</c:v>
                </c:pt>
                <c:pt idx="73">
                  <c:v>1.0986122886681098</c:v>
                </c:pt>
                <c:pt idx="74">
                  <c:v>4.7535901911063645</c:v>
                </c:pt>
                <c:pt idx="75">
                  <c:v>5.1984970312658261</c:v>
                </c:pt>
                <c:pt idx="76">
                  <c:v>2.8332133440562162</c:v>
                </c:pt>
                <c:pt idx="77">
                  <c:v>4.2766661190160553</c:v>
                </c:pt>
                <c:pt idx="78">
                  <c:v>1.6094379124341003</c:v>
                </c:pt>
                <c:pt idx="79">
                  <c:v>1.0986122886681098</c:v>
                </c:pt>
                <c:pt idx="80">
                  <c:v>1.6094379124341003</c:v>
                </c:pt>
                <c:pt idx="81">
                  <c:v>4.5108595065168497</c:v>
                </c:pt>
                <c:pt idx="82">
                  <c:v>3.7376696182833684</c:v>
                </c:pt>
                <c:pt idx="83">
                  <c:v>2.6390573296152584</c:v>
                </c:pt>
                <c:pt idx="84">
                  <c:v>6.2383246250395077</c:v>
                </c:pt>
                <c:pt idx="85">
                  <c:v>1.9459101490553132</c:v>
                </c:pt>
                <c:pt idx="86">
                  <c:v>3.9889840465642745</c:v>
                </c:pt>
                <c:pt idx="87">
                  <c:v>5.1059454739005803</c:v>
                </c:pt>
                <c:pt idx="88">
                  <c:v>3.1354942159291497</c:v>
                </c:pt>
                <c:pt idx="89">
                  <c:v>2.8903717578961645</c:v>
                </c:pt>
                <c:pt idx="90">
                  <c:v>6.3952615981154493</c:v>
                </c:pt>
                <c:pt idx="91">
                  <c:v>6.5279579176225502</c:v>
                </c:pt>
                <c:pt idx="92">
                  <c:v>2.0794415416798357</c:v>
                </c:pt>
                <c:pt idx="93">
                  <c:v>1.9459101490553132</c:v>
                </c:pt>
                <c:pt idx="94">
                  <c:v>6.0473721790462776</c:v>
                </c:pt>
                <c:pt idx="95">
                  <c:v>5.9712618397904622</c:v>
                </c:pt>
                <c:pt idx="96">
                  <c:v>3.0910424533583161</c:v>
                </c:pt>
                <c:pt idx="97">
                  <c:v>3.8918202981106265</c:v>
                </c:pt>
                <c:pt idx="98">
                  <c:v>6.0867747269123065</c:v>
                </c:pt>
                <c:pt idx="99">
                  <c:v>6.1333980429966486</c:v>
                </c:pt>
                <c:pt idx="100">
                  <c:v>3.912023005428146</c:v>
                </c:pt>
                <c:pt idx="101">
                  <c:v>4.0253516907351496</c:v>
                </c:pt>
                <c:pt idx="102">
                  <c:v>4.2341065045972597</c:v>
                </c:pt>
                <c:pt idx="103">
                  <c:v>2.6390573296152584</c:v>
                </c:pt>
                <c:pt idx="104">
                  <c:v>3.7376696182833684</c:v>
                </c:pt>
                <c:pt idx="105">
                  <c:v>1.6094379124341003</c:v>
                </c:pt>
                <c:pt idx="106">
                  <c:v>4.3567088266895917</c:v>
                </c:pt>
                <c:pt idx="107">
                  <c:v>5.0751738152338266</c:v>
                </c:pt>
                <c:pt idx="108">
                  <c:v>5.3706380281276624</c:v>
                </c:pt>
                <c:pt idx="109">
                  <c:v>5.3844950627890888</c:v>
                </c:pt>
                <c:pt idx="110">
                  <c:v>5.3033049080590757</c:v>
                </c:pt>
                <c:pt idx="111">
                  <c:v>1.3862943611198906</c:v>
                </c:pt>
                <c:pt idx="112">
                  <c:v>2.0794415416798357</c:v>
                </c:pt>
                <c:pt idx="113">
                  <c:v>4.3040650932041702</c:v>
                </c:pt>
                <c:pt idx="114">
                  <c:v>6.0684255882441107</c:v>
                </c:pt>
                <c:pt idx="115">
                  <c:v>7.0343879299155034</c:v>
                </c:pt>
                <c:pt idx="116">
                  <c:v>1.0986122886681098</c:v>
                </c:pt>
                <c:pt idx="117">
                  <c:v>0.69314718055994529</c:v>
                </c:pt>
                <c:pt idx="118">
                  <c:v>2.7725887222397811</c:v>
                </c:pt>
                <c:pt idx="119">
                  <c:v>5.181783550292085</c:v>
                </c:pt>
                <c:pt idx="120">
                  <c:v>3.8501476017100584</c:v>
                </c:pt>
                <c:pt idx="121">
                  <c:v>5.2933048247244923</c:v>
                </c:pt>
                <c:pt idx="122">
                  <c:v>4.2484952420493594</c:v>
                </c:pt>
                <c:pt idx="123">
                  <c:v>4.1431347263915326</c:v>
                </c:pt>
                <c:pt idx="124">
                  <c:v>4.4067192472642533</c:v>
                </c:pt>
                <c:pt idx="125">
                  <c:v>0.69314718055994529</c:v>
                </c:pt>
                <c:pt idx="126">
                  <c:v>2.3978952727983707</c:v>
                </c:pt>
                <c:pt idx="127">
                  <c:v>1.791759469228055</c:v>
                </c:pt>
                <c:pt idx="128">
                  <c:v>2.3978952727983707</c:v>
                </c:pt>
                <c:pt idx="129">
                  <c:v>2.1972245773362196</c:v>
                </c:pt>
                <c:pt idx="130">
                  <c:v>5.6383546693337454</c:v>
                </c:pt>
                <c:pt idx="131">
                  <c:v>4.1108738641733114</c:v>
                </c:pt>
                <c:pt idx="132">
                  <c:v>4.0943445622221004</c:v>
                </c:pt>
                <c:pt idx="133">
                  <c:v>4.0604430105464191</c:v>
                </c:pt>
                <c:pt idx="134">
                  <c:v>5.0039463059454592</c:v>
                </c:pt>
                <c:pt idx="135">
                  <c:v>2.8332133440562162</c:v>
                </c:pt>
                <c:pt idx="136">
                  <c:v>5.6240175061873385</c:v>
                </c:pt>
                <c:pt idx="137">
                  <c:v>2.3978952727983707</c:v>
                </c:pt>
                <c:pt idx="138">
                  <c:v>6.131226489483141</c:v>
                </c:pt>
                <c:pt idx="139">
                  <c:v>1.9459101490553132</c:v>
                </c:pt>
                <c:pt idx="140">
                  <c:v>1.6094379124341003</c:v>
                </c:pt>
                <c:pt idx="141">
                  <c:v>1.3862943611198906</c:v>
                </c:pt>
                <c:pt idx="142">
                  <c:v>4.8441870864585912</c:v>
                </c:pt>
                <c:pt idx="143">
                  <c:v>4.8283137373023015</c:v>
                </c:pt>
                <c:pt idx="144">
                  <c:v>1.791759469228055</c:v>
                </c:pt>
                <c:pt idx="145">
                  <c:v>1.3862943611198906</c:v>
                </c:pt>
                <c:pt idx="146">
                  <c:v>3.4011973816621555</c:v>
                </c:pt>
                <c:pt idx="147">
                  <c:v>5.6801726090170677</c:v>
                </c:pt>
                <c:pt idx="148">
                  <c:v>4.5849674786705723</c:v>
                </c:pt>
                <c:pt idx="149">
                  <c:v>1.9459101490553132</c:v>
                </c:pt>
                <c:pt idx="150">
                  <c:v>2.8332133440562162</c:v>
                </c:pt>
                <c:pt idx="151">
                  <c:v>3.3672958299864741</c:v>
                </c:pt>
                <c:pt idx="152">
                  <c:v>6.0753460310886842</c:v>
                </c:pt>
                <c:pt idx="153">
                  <c:v>4.4308167988433134</c:v>
                </c:pt>
                <c:pt idx="154">
                  <c:v>3.3322045101752038</c:v>
                </c:pt>
                <c:pt idx="155">
                  <c:v>3.6635616461296463</c:v>
                </c:pt>
                <c:pt idx="156">
                  <c:v>2.8332133440562162</c:v>
                </c:pt>
                <c:pt idx="157">
                  <c:v>1.6094379124341003</c:v>
                </c:pt>
                <c:pt idx="158">
                  <c:v>5.6454468976432377</c:v>
                </c:pt>
                <c:pt idx="159">
                  <c:v>2.3978952727983707</c:v>
                </c:pt>
                <c:pt idx="160">
                  <c:v>2.1972245773362196</c:v>
                </c:pt>
                <c:pt idx="161">
                  <c:v>2.1972245773362196</c:v>
                </c:pt>
                <c:pt idx="162">
                  <c:v>2.8903717578961645</c:v>
                </c:pt>
                <c:pt idx="163">
                  <c:v>3.4339872044851463</c:v>
                </c:pt>
                <c:pt idx="164">
                  <c:v>4.5747109785033828</c:v>
                </c:pt>
                <c:pt idx="165">
                  <c:v>3.9318256327243257</c:v>
                </c:pt>
                <c:pt idx="166">
                  <c:v>4.9767337424205742</c:v>
                </c:pt>
                <c:pt idx="167">
                  <c:v>5.8833223884882786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6E-4361-90FA-E2D0E35A2400}"/>
            </c:ext>
          </c:extLst>
        </c:ser>
        <c:ser>
          <c:idx val="1"/>
          <c:order val="1"/>
          <c:tx>
            <c:v>Predicted LN_MMR</c:v>
          </c:tx>
          <c:spPr>
            <a:ln w="38100">
              <a:noFill/>
            </a:ln>
          </c:spPr>
          <c:xVal>
            <c:numRef>
              <c:f>'2018_cleaned'!$H$2:$H$169</c:f>
              <c:numCache>
                <c:formatCode>General</c:formatCode>
                <c:ptCount val="168"/>
                <c:pt idx="0">
                  <c:v>2.36</c:v>
                </c:pt>
                <c:pt idx="1">
                  <c:v>29.62</c:v>
                </c:pt>
                <c:pt idx="2">
                  <c:v>46.08</c:v>
                </c:pt>
                <c:pt idx="3">
                  <c:v>8.83</c:v>
                </c:pt>
                <c:pt idx="4">
                  <c:v>30.07</c:v>
                </c:pt>
                <c:pt idx="5">
                  <c:v>66.67</c:v>
                </c:pt>
                <c:pt idx="6">
                  <c:v>10.31</c:v>
                </c:pt>
                <c:pt idx="7">
                  <c:v>80.27</c:v>
                </c:pt>
                <c:pt idx="8">
                  <c:v>86.38</c:v>
                </c:pt>
                <c:pt idx="9">
                  <c:v>6.32</c:v>
                </c:pt>
                <c:pt idx="10">
                  <c:v>30.71</c:v>
                </c:pt>
                <c:pt idx="11">
                  <c:v>24.38</c:v>
                </c:pt>
                <c:pt idx="12">
                  <c:v>1.58</c:v>
                </c:pt>
                <c:pt idx="13">
                  <c:v>30.34</c:v>
                </c:pt>
                <c:pt idx="14">
                  <c:v>41.66</c:v>
                </c:pt>
                <c:pt idx="15">
                  <c:v>93.54</c:v>
                </c:pt>
                <c:pt idx="16">
                  <c:v>33.979999999999997</c:v>
                </c:pt>
                <c:pt idx="17">
                  <c:v>1.1499999999999999</c:v>
                </c:pt>
                <c:pt idx="18">
                  <c:v>26.16</c:v>
                </c:pt>
                <c:pt idx="19">
                  <c:v>52.2</c:v>
                </c:pt>
                <c:pt idx="20">
                  <c:v>67.72</c:v>
                </c:pt>
                <c:pt idx="21">
                  <c:v>44.5</c:v>
                </c:pt>
                <c:pt idx="22">
                  <c:v>41.53</c:v>
                </c:pt>
                <c:pt idx="23">
                  <c:v>22.82</c:v>
                </c:pt>
                <c:pt idx="24">
                  <c:v>45.41</c:v>
                </c:pt>
                <c:pt idx="25">
                  <c:v>20.85</c:v>
                </c:pt>
                <c:pt idx="26">
                  <c:v>20.03</c:v>
                </c:pt>
                <c:pt idx="27">
                  <c:v>15.02</c:v>
                </c:pt>
                <c:pt idx="28">
                  <c:v>0</c:v>
                </c:pt>
                <c:pt idx="29">
                  <c:v>85.08</c:v>
                </c:pt>
                <c:pt idx="30">
                  <c:v>30.25</c:v>
                </c:pt>
                <c:pt idx="31">
                  <c:v>3.96</c:v>
                </c:pt>
                <c:pt idx="32">
                  <c:v>3.51</c:v>
                </c:pt>
                <c:pt idx="33">
                  <c:v>50.91</c:v>
                </c:pt>
                <c:pt idx="34">
                  <c:v>30.1</c:v>
                </c:pt>
                <c:pt idx="35">
                  <c:v>59.98</c:v>
                </c:pt>
                <c:pt idx="36">
                  <c:v>4.8600000000000003</c:v>
                </c:pt>
                <c:pt idx="37">
                  <c:v>3.74</c:v>
                </c:pt>
                <c:pt idx="38">
                  <c:v>57.79</c:v>
                </c:pt>
                <c:pt idx="39">
                  <c:v>6.42</c:v>
                </c:pt>
                <c:pt idx="40">
                  <c:v>61.26</c:v>
                </c:pt>
                <c:pt idx="41">
                  <c:v>29.57</c:v>
                </c:pt>
                <c:pt idx="42">
                  <c:v>70.010000000000005</c:v>
                </c:pt>
                <c:pt idx="43">
                  <c:v>1.61</c:v>
                </c:pt>
                <c:pt idx="44">
                  <c:v>95.18</c:v>
                </c:pt>
                <c:pt idx="45">
                  <c:v>9.4499999999999993</c:v>
                </c:pt>
                <c:pt idx="46">
                  <c:v>25.52</c:v>
                </c:pt>
                <c:pt idx="47">
                  <c:v>42.04</c:v>
                </c:pt>
                <c:pt idx="48">
                  <c:v>54.3</c:v>
                </c:pt>
                <c:pt idx="49">
                  <c:v>11.74</c:v>
                </c:pt>
                <c:pt idx="50">
                  <c:v>49.21</c:v>
                </c:pt>
                <c:pt idx="51">
                  <c:v>3.2</c:v>
                </c:pt>
                <c:pt idx="52">
                  <c:v>3.44</c:v>
                </c:pt>
                <c:pt idx="53">
                  <c:v>53.68</c:v>
                </c:pt>
                <c:pt idx="54">
                  <c:v>29.68</c:v>
                </c:pt>
                <c:pt idx="55">
                  <c:v>4.87</c:v>
                </c:pt>
                <c:pt idx="56">
                  <c:v>24.82</c:v>
                </c:pt>
                <c:pt idx="57">
                  <c:v>79.34</c:v>
                </c:pt>
                <c:pt idx="58">
                  <c:v>95.58</c:v>
                </c:pt>
                <c:pt idx="59">
                  <c:v>14.76</c:v>
                </c:pt>
                <c:pt idx="60">
                  <c:v>8.43</c:v>
                </c:pt>
                <c:pt idx="61">
                  <c:v>28.86</c:v>
                </c:pt>
                <c:pt idx="62">
                  <c:v>100</c:v>
                </c:pt>
                <c:pt idx="63">
                  <c:v>16.43</c:v>
                </c:pt>
                <c:pt idx="64">
                  <c:v>45.6</c:v>
                </c:pt>
                <c:pt idx="65">
                  <c:v>17.77</c:v>
                </c:pt>
                <c:pt idx="66">
                  <c:v>21.69</c:v>
                </c:pt>
                <c:pt idx="67">
                  <c:v>3.12</c:v>
                </c:pt>
                <c:pt idx="68">
                  <c:v>1.81</c:v>
                </c:pt>
                <c:pt idx="69">
                  <c:v>30.52</c:v>
                </c:pt>
                <c:pt idx="70">
                  <c:v>2.06</c:v>
                </c:pt>
                <c:pt idx="71">
                  <c:v>29.32</c:v>
                </c:pt>
                <c:pt idx="72">
                  <c:v>49.29</c:v>
                </c:pt>
                <c:pt idx="73">
                  <c:v>76.87</c:v>
                </c:pt>
                <c:pt idx="74">
                  <c:v>7.38</c:v>
                </c:pt>
                <c:pt idx="75">
                  <c:v>12.26</c:v>
                </c:pt>
                <c:pt idx="76">
                  <c:v>36.229999999999997</c:v>
                </c:pt>
                <c:pt idx="77">
                  <c:v>19.68</c:v>
                </c:pt>
                <c:pt idx="78">
                  <c:v>51.53</c:v>
                </c:pt>
                <c:pt idx="79">
                  <c:v>50.69</c:v>
                </c:pt>
                <c:pt idx="80">
                  <c:v>71.12</c:v>
                </c:pt>
                <c:pt idx="81">
                  <c:v>41.52</c:v>
                </c:pt>
                <c:pt idx="82">
                  <c:v>31.09</c:v>
                </c:pt>
                <c:pt idx="83">
                  <c:v>15.95</c:v>
                </c:pt>
                <c:pt idx="84">
                  <c:v>16.62</c:v>
                </c:pt>
                <c:pt idx="85">
                  <c:v>49.61</c:v>
                </c:pt>
                <c:pt idx="86">
                  <c:v>24.28</c:v>
                </c:pt>
                <c:pt idx="87">
                  <c:v>6.08</c:v>
                </c:pt>
                <c:pt idx="88">
                  <c:v>39.31</c:v>
                </c:pt>
                <c:pt idx="89">
                  <c:v>40.15</c:v>
                </c:pt>
                <c:pt idx="90">
                  <c:v>61.24</c:v>
                </c:pt>
                <c:pt idx="91">
                  <c:v>15.68</c:v>
                </c:pt>
                <c:pt idx="92">
                  <c:v>46.47</c:v>
                </c:pt>
                <c:pt idx="93">
                  <c:v>48.46</c:v>
                </c:pt>
                <c:pt idx="94">
                  <c:v>13.53</c:v>
                </c:pt>
                <c:pt idx="95">
                  <c:v>15.6</c:v>
                </c:pt>
                <c:pt idx="96">
                  <c:v>18.5</c:v>
                </c:pt>
                <c:pt idx="97">
                  <c:v>63.37</c:v>
                </c:pt>
                <c:pt idx="98">
                  <c:v>9.39</c:v>
                </c:pt>
                <c:pt idx="99">
                  <c:v>9.0399999999999991</c:v>
                </c:pt>
                <c:pt idx="100">
                  <c:v>25</c:v>
                </c:pt>
                <c:pt idx="101">
                  <c:v>27.24</c:v>
                </c:pt>
                <c:pt idx="102">
                  <c:v>31.88</c:v>
                </c:pt>
                <c:pt idx="103">
                  <c:v>40.36</c:v>
                </c:pt>
                <c:pt idx="104">
                  <c:v>20.47</c:v>
                </c:pt>
                <c:pt idx="105">
                  <c:v>54.22</c:v>
                </c:pt>
                <c:pt idx="106">
                  <c:v>19.21</c:v>
                </c:pt>
                <c:pt idx="107">
                  <c:v>17.09</c:v>
                </c:pt>
                <c:pt idx="108">
                  <c:v>4.4400000000000004</c:v>
                </c:pt>
                <c:pt idx="109">
                  <c:v>41.3</c:v>
                </c:pt>
                <c:pt idx="110">
                  <c:v>8.44</c:v>
                </c:pt>
                <c:pt idx="111">
                  <c:v>73.23</c:v>
                </c:pt>
                <c:pt idx="112">
                  <c:v>75.239999999999995</c:v>
                </c:pt>
                <c:pt idx="113">
                  <c:v>56.66</c:v>
                </c:pt>
                <c:pt idx="114">
                  <c:v>16.61</c:v>
                </c:pt>
                <c:pt idx="115">
                  <c:v>1.72</c:v>
                </c:pt>
                <c:pt idx="116">
                  <c:v>40.01</c:v>
                </c:pt>
                <c:pt idx="117">
                  <c:v>96.12</c:v>
                </c:pt>
                <c:pt idx="118">
                  <c:v>28.49</c:v>
                </c:pt>
                <c:pt idx="119">
                  <c:v>6.86</c:v>
                </c:pt>
                <c:pt idx="120">
                  <c:v>49.52</c:v>
                </c:pt>
                <c:pt idx="121">
                  <c:v>14.84</c:v>
                </c:pt>
                <c:pt idx="122">
                  <c:v>31.44</c:v>
                </c:pt>
                <c:pt idx="123">
                  <c:v>33.119999999999997</c:v>
                </c:pt>
                <c:pt idx="124">
                  <c:v>13.95</c:v>
                </c:pt>
                <c:pt idx="125">
                  <c:v>48.58</c:v>
                </c:pt>
                <c:pt idx="126">
                  <c:v>63.49</c:v>
                </c:pt>
                <c:pt idx="127">
                  <c:v>25.31</c:v>
                </c:pt>
                <c:pt idx="128">
                  <c:v>47.53</c:v>
                </c:pt>
                <c:pt idx="129">
                  <c:v>33.200000000000003</c:v>
                </c:pt>
                <c:pt idx="130">
                  <c:v>23.36</c:v>
                </c:pt>
                <c:pt idx="131">
                  <c:v>19.18</c:v>
                </c:pt>
                <c:pt idx="132">
                  <c:v>28.74</c:v>
                </c:pt>
                <c:pt idx="133">
                  <c:v>39.26</c:v>
                </c:pt>
                <c:pt idx="134">
                  <c:v>24.55</c:v>
                </c:pt>
                <c:pt idx="135">
                  <c:v>39.950000000000003</c:v>
                </c:pt>
                <c:pt idx="136">
                  <c:v>9.01</c:v>
                </c:pt>
                <c:pt idx="137">
                  <c:v>55.33</c:v>
                </c:pt>
                <c:pt idx="138">
                  <c:v>4.9000000000000004</c:v>
                </c:pt>
                <c:pt idx="139">
                  <c:v>19.8</c:v>
                </c:pt>
                <c:pt idx="140">
                  <c:v>57.86</c:v>
                </c:pt>
                <c:pt idx="141">
                  <c:v>66.19</c:v>
                </c:pt>
                <c:pt idx="142">
                  <c:v>30.66</c:v>
                </c:pt>
                <c:pt idx="143">
                  <c:v>50.14</c:v>
                </c:pt>
                <c:pt idx="144">
                  <c:v>46.33</c:v>
                </c:pt>
                <c:pt idx="145">
                  <c:v>70.040000000000006</c:v>
                </c:pt>
                <c:pt idx="146">
                  <c:v>15.36</c:v>
                </c:pt>
                <c:pt idx="147">
                  <c:v>8.07</c:v>
                </c:pt>
                <c:pt idx="148">
                  <c:v>49.44</c:v>
                </c:pt>
                <c:pt idx="149">
                  <c:v>39.119999999999997</c:v>
                </c:pt>
                <c:pt idx="150">
                  <c:v>18.18</c:v>
                </c:pt>
                <c:pt idx="151">
                  <c:v>28.07</c:v>
                </c:pt>
                <c:pt idx="152">
                  <c:v>7.85</c:v>
                </c:pt>
                <c:pt idx="153">
                  <c:v>33.47</c:v>
                </c:pt>
                <c:pt idx="154">
                  <c:v>33.020000000000003</c:v>
                </c:pt>
                <c:pt idx="155">
                  <c:v>32.19</c:v>
                </c:pt>
                <c:pt idx="156">
                  <c:v>33.32</c:v>
                </c:pt>
                <c:pt idx="157">
                  <c:v>7.64</c:v>
                </c:pt>
                <c:pt idx="158">
                  <c:v>3.79</c:v>
                </c:pt>
                <c:pt idx="159">
                  <c:v>36.96</c:v>
                </c:pt>
                <c:pt idx="160">
                  <c:v>20.69</c:v>
                </c:pt>
                <c:pt idx="161">
                  <c:v>87.34</c:v>
                </c:pt>
                <c:pt idx="162">
                  <c:v>69.02</c:v>
                </c:pt>
                <c:pt idx="163">
                  <c:v>18.649999999999999</c:v>
                </c:pt>
                <c:pt idx="164">
                  <c:v>21</c:v>
                </c:pt>
                <c:pt idx="165">
                  <c:v>20.440000000000001</c:v>
                </c:pt>
                <c:pt idx="166">
                  <c:v>20.39</c:v>
                </c:pt>
                <c:pt idx="167">
                  <c:v>14.59</c:v>
                </c:pt>
              </c:numCache>
            </c:numRef>
          </c:xVal>
          <c:yVal>
            <c:numRef>
              <c:f>'2018_regression'!$U$26:$U$193</c:f>
              <c:numCache>
                <c:formatCode>General</c:formatCode>
                <c:ptCount val="168"/>
                <c:pt idx="0">
                  <c:v>5.3610181809391726</c:v>
                </c:pt>
                <c:pt idx="1">
                  <c:v>4.0364627529783634</c:v>
                </c:pt>
                <c:pt idx="2">
                  <c:v>3.2366761666161143</c:v>
                </c:pt>
                <c:pt idx="3">
                  <c:v>5.0466427730555914</c:v>
                </c:pt>
                <c:pt idx="4">
                  <c:v>4.0145973845784235</c:v>
                </c:pt>
                <c:pt idx="5">
                  <c:v>2.2362140880499708</c:v>
                </c:pt>
                <c:pt idx="6">
                  <c:v>4.9747300058735657</c:v>
                </c:pt>
                <c:pt idx="7">
                  <c:v>1.5753940652962295</c:v>
                </c:pt>
                <c:pt idx="8">
                  <c:v>1.2785109521326001</c:v>
                </c:pt>
                <c:pt idx="9">
                  <c:v>5.168602939019701</c:v>
                </c:pt>
                <c:pt idx="10">
                  <c:v>3.9834999717429529</c:v>
                </c:pt>
                <c:pt idx="11">
                  <c:v>4.2910728205687754</c:v>
                </c:pt>
                <c:pt idx="12">
                  <c:v>5.398918152832402</c:v>
                </c:pt>
                <c:pt idx="13">
                  <c:v>4.0014781635384598</c:v>
                </c:pt>
                <c:pt idx="14">
                  <c:v>3.4514426740110804</c:v>
                </c:pt>
                <c:pt idx="15">
                  <c:v>0.93060864603577631</c:v>
                </c:pt>
                <c:pt idx="16">
                  <c:v>3.8246116280367231</c:v>
                </c:pt>
                <c:pt idx="17">
                  <c:v>5.4198117270812336</c:v>
                </c:pt>
                <c:pt idx="18">
                  <c:v>4.204583141120124</c:v>
                </c:pt>
                <c:pt idx="19">
                  <c:v>2.93930715637693</c:v>
                </c:pt>
                <c:pt idx="20">
                  <c:v>2.1851948951167777</c:v>
                </c:pt>
                <c:pt idx="21">
                  <c:v>3.3134479045536813</c:v>
                </c:pt>
                <c:pt idx="22">
                  <c:v>3.457759335993285</c:v>
                </c:pt>
                <c:pt idx="23">
                  <c:v>4.3668727643552341</c:v>
                </c:pt>
                <c:pt idx="24">
                  <c:v>3.2692312706782469</c:v>
                </c:pt>
                <c:pt idx="25">
                  <c:v>4.4625944882394162</c:v>
                </c:pt>
                <c:pt idx="26">
                  <c:v>4.5024380484348621</c:v>
                </c:pt>
                <c:pt idx="27">
                  <c:v>4.7458724832875276</c:v>
                </c:pt>
                <c:pt idx="28">
                  <c:v>5.4756898907699689</c:v>
                </c:pt>
                <c:pt idx="29">
                  <c:v>1.3416775719546488</c:v>
                </c:pt>
                <c:pt idx="30">
                  <c:v>4.0058512372184474</c:v>
                </c:pt>
                <c:pt idx="31">
                  <c:v>5.2832746488504974</c:v>
                </c:pt>
                <c:pt idx="32">
                  <c:v>5.3051400172504373</c:v>
                </c:pt>
                <c:pt idx="33">
                  <c:v>3.0019878791234249</c:v>
                </c:pt>
                <c:pt idx="34">
                  <c:v>4.0131396933517607</c:v>
                </c:pt>
                <c:pt idx="35">
                  <c:v>2.5612792315957456</c:v>
                </c:pt>
                <c:pt idx="36">
                  <c:v>5.2395439120506166</c:v>
                </c:pt>
                <c:pt idx="37">
                  <c:v>5.29396438451269</c:v>
                </c:pt>
                <c:pt idx="38">
                  <c:v>2.6676906911421203</c:v>
                </c:pt>
                <c:pt idx="39">
                  <c:v>5.1637439682641588</c:v>
                </c:pt>
                <c:pt idx="40">
                  <c:v>2.4990844059248052</c:v>
                </c:pt>
                <c:pt idx="41">
                  <c:v>4.0388922383561345</c:v>
                </c:pt>
                <c:pt idx="42">
                  <c:v>2.0739244648148607</c:v>
                </c:pt>
                <c:pt idx="43">
                  <c:v>5.3974604616057391</c:v>
                </c:pt>
                <c:pt idx="44">
                  <c:v>0.85092152564488366</c:v>
                </c:pt>
                <c:pt idx="45">
                  <c:v>5.016517154371229</c:v>
                </c:pt>
                <c:pt idx="46">
                  <c:v>4.2356805539555946</c:v>
                </c:pt>
                <c:pt idx="47">
                  <c:v>3.4329785851400199</c:v>
                </c:pt>
                <c:pt idx="48">
                  <c:v>2.8372687705105437</c:v>
                </c:pt>
                <c:pt idx="49">
                  <c:v>4.9052467240693121</c:v>
                </c:pt>
                <c:pt idx="50">
                  <c:v>3.0845903819676423</c:v>
                </c:pt>
                <c:pt idx="51">
                  <c:v>5.3202028265926176</c:v>
                </c:pt>
                <c:pt idx="52">
                  <c:v>5.3085412967793166</c:v>
                </c:pt>
                <c:pt idx="53">
                  <c:v>2.8673943891949052</c:v>
                </c:pt>
                <c:pt idx="54">
                  <c:v>4.0335473705250386</c:v>
                </c:pt>
                <c:pt idx="55">
                  <c:v>5.239058014975063</c:v>
                </c:pt>
                <c:pt idx="56">
                  <c:v>4.26969334924439</c:v>
                </c:pt>
                <c:pt idx="57">
                  <c:v>1.6205824933227717</c:v>
                </c:pt>
                <c:pt idx="58">
                  <c:v>0.83148564262271574</c:v>
                </c:pt>
                <c:pt idx="59">
                  <c:v>4.7585058072519377</c:v>
                </c:pt>
                <c:pt idx="60">
                  <c:v>5.0660786560777602</c:v>
                </c:pt>
                <c:pt idx="61">
                  <c:v>4.0733909307204845</c:v>
                </c:pt>
                <c:pt idx="62">
                  <c:v>0.61671913522774879</c:v>
                </c:pt>
                <c:pt idx="63">
                  <c:v>4.6773609956343822</c:v>
                </c:pt>
                <c:pt idx="64">
                  <c:v>3.2599992262427167</c:v>
                </c:pt>
                <c:pt idx="65">
                  <c:v>4.6122507875101162</c:v>
                </c:pt>
                <c:pt idx="66">
                  <c:v>4.4217791338928611</c:v>
                </c:pt>
                <c:pt idx="67">
                  <c:v>5.3240900031970515</c:v>
                </c:pt>
                <c:pt idx="68">
                  <c:v>5.3877425200946547</c:v>
                </c:pt>
                <c:pt idx="69">
                  <c:v>3.9927320161784836</c:v>
                </c:pt>
                <c:pt idx="70">
                  <c:v>5.3755950932057992</c:v>
                </c:pt>
                <c:pt idx="71">
                  <c:v>4.05103966524499</c:v>
                </c:pt>
                <c:pt idx="72">
                  <c:v>3.0807032053632089</c:v>
                </c:pt>
                <c:pt idx="73">
                  <c:v>1.7405990709846644</c:v>
                </c:pt>
                <c:pt idx="74">
                  <c:v>5.1170978490109533</c:v>
                </c:pt>
                <c:pt idx="75">
                  <c:v>4.8799800761404928</c:v>
                </c:pt>
                <c:pt idx="76">
                  <c:v>3.7152847860370226</c:v>
                </c:pt>
                <c:pt idx="77">
                  <c:v>4.5194444460792598</c:v>
                </c:pt>
                <c:pt idx="78">
                  <c:v>2.971862260439063</c:v>
                </c:pt>
                <c:pt idx="79">
                  <c:v>3.012677614785618</c:v>
                </c:pt>
                <c:pt idx="80">
                  <c:v>2.0199898894283419</c:v>
                </c:pt>
                <c:pt idx="81">
                  <c:v>3.4582452330688391</c:v>
                </c:pt>
                <c:pt idx="82">
                  <c:v>3.9650358828718928</c:v>
                </c:pt>
                <c:pt idx="83">
                  <c:v>4.700684055260985</c:v>
                </c:pt>
                <c:pt idx="84">
                  <c:v>4.6681289511988524</c:v>
                </c:pt>
                <c:pt idx="85">
                  <c:v>3.0651544989454735</c:v>
                </c:pt>
                <c:pt idx="86">
                  <c:v>4.2959317913243176</c:v>
                </c:pt>
                <c:pt idx="87">
                  <c:v>5.180264468833002</c:v>
                </c:pt>
                <c:pt idx="88">
                  <c:v>3.5656284867663222</c:v>
                </c:pt>
                <c:pt idx="89">
                  <c:v>3.5248131324197676</c:v>
                </c:pt>
                <c:pt idx="90">
                  <c:v>2.5000562000759134</c:v>
                </c:pt>
                <c:pt idx="91">
                  <c:v>4.7138032763009488</c:v>
                </c:pt>
                <c:pt idx="92">
                  <c:v>3.2177261806694997</c:v>
                </c:pt>
                <c:pt idx="93">
                  <c:v>3.1210326626342093</c:v>
                </c:pt>
                <c:pt idx="94">
                  <c:v>4.818271147545107</c:v>
                </c:pt>
                <c:pt idx="95">
                  <c:v>4.7176904529053827</c:v>
                </c:pt>
                <c:pt idx="96">
                  <c:v>4.5767803009946579</c:v>
                </c:pt>
                <c:pt idx="97">
                  <c:v>2.3965601229828644</c:v>
                </c:pt>
                <c:pt idx="98">
                  <c:v>5.0194325368245547</c:v>
                </c:pt>
                <c:pt idx="99">
                  <c:v>5.0364389344689524</c:v>
                </c:pt>
                <c:pt idx="100">
                  <c:v>4.2609472018844139</c:v>
                </c:pt>
                <c:pt idx="101">
                  <c:v>4.152106256960268</c:v>
                </c:pt>
                <c:pt idx="102">
                  <c:v>3.9266500139031093</c:v>
                </c:pt>
                <c:pt idx="103">
                  <c:v>3.514609293833129</c:v>
                </c:pt>
                <c:pt idx="104">
                  <c:v>4.4810585771104767</c:v>
                </c:pt>
                <c:pt idx="105">
                  <c:v>2.8411559471149777</c:v>
                </c:pt>
                <c:pt idx="106">
                  <c:v>4.5422816086303088</c:v>
                </c:pt>
                <c:pt idx="107">
                  <c:v>4.6452917886478033</c:v>
                </c:pt>
                <c:pt idx="108">
                  <c:v>5.2599515892238946</c:v>
                </c:pt>
                <c:pt idx="109">
                  <c:v>3.4689349687310322</c:v>
                </c:pt>
                <c:pt idx="110">
                  <c:v>5.0655927590022056</c:v>
                </c:pt>
                <c:pt idx="111">
                  <c:v>1.9174656064864011</c:v>
                </c:pt>
                <c:pt idx="112">
                  <c:v>1.8198002943000029</c:v>
                </c:pt>
                <c:pt idx="113">
                  <c:v>2.7225970606797474</c:v>
                </c:pt>
                <c:pt idx="114">
                  <c:v>4.6686148482744061</c:v>
                </c:pt>
                <c:pt idx="115">
                  <c:v>5.3921155937746423</c:v>
                </c:pt>
                <c:pt idx="116">
                  <c:v>3.5316156914775272</c:v>
                </c:pt>
                <c:pt idx="117">
                  <c:v>0.80524720054278731</c:v>
                </c:pt>
                <c:pt idx="118">
                  <c:v>4.0913691225159905</c:v>
                </c:pt>
                <c:pt idx="119">
                  <c:v>5.1423644969397726</c:v>
                </c:pt>
                <c:pt idx="120">
                  <c:v>3.0695275726254616</c:v>
                </c:pt>
                <c:pt idx="121">
                  <c:v>4.7546186306475038</c:v>
                </c:pt>
                <c:pt idx="122">
                  <c:v>3.9480294852274951</c:v>
                </c:pt>
                <c:pt idx="123">
                  <c:v>3.8663987765343859</c:v>
                </c:pt>
                <c:pt idx="124">
                  <c:v>4.797863470371829</c:v>
                </c:pt>
                <c:pt idx="125">
                  <c:v>3.1152018977275588</c:v>
                </c:pt>
                <c:pt idx="126">
                  <c:v>2.3907293580762135</c:v>
                </c:pt>
                <c:pt idx="127">
                  <c:v>4.2458843925422336</c:v>
                </c:pt>
                <c:pt idx="128">
                  <c:v>3.166221090660752</c:v>
                </c:pt>
                <c:pt idx="129">
                  <c:v>3.8625115999299515</c:v>
                </c:pt>
                <c:pt idx="130">
                  <c:v>4.3406343222753065</c:v>
                </c:pt>
                <c:pt idx="131">
                  <c:v>4.5437392998569717</c:v>
                </c:pt>
                <c:pt idx="132">
                  <c:v>4.079221695627135</c:v>
                </c:pt>
                <c:pt idx="133">
                  <c:v>3.5680579721440937</c:v>
                </c:pt>
                <c:pt idx="134">
                  <c:v>4.2828125702843538</c:v>
                </c:pt>
                <c:pt idx="135">
                  <c:v>3.534531073930852</c:v>
                </c:pt>
                <c:pt idx="136">
                  <c:v>5.0378966256956152</c:v>
                </c:pt>
                <c:pt idx="137">
                  <c:v>2.7872213717284589</c:v>
                </c:pt>
                <c:pt idx="138">
                  <c:v>5.2376003237484001</c:v>
                </c:pt>
                <c:pt idx="139">
                  <c:v>4.5136136811726093</c:v>
                </c:pt>
                <c:pt idx="140">
                  <c:v>2.6642894116132405</c:v>
                </c:pt>
                <c:pt idx="141">
                  <c:v>2.259537147676574</c:v>
                </c:pt>
                <c:pt idx="142">
                  <c:v>3.9859294571207244</c:v>
                </c:pt>
                <c:pt idx="143">
                  <c:v>3.0394019539411001</c:v>
                </c:pt>
                <c:pt idx="144">
                  <c:v>3.2245287397272584</c:v>
                </c:pt>
                <c:pt idx="145">
                  <c:v>2.0724667735881979</c:v>
                </c:pt>
                <c:pt idx="146">
                  <c:v>4.7293519827186836</c:v>
                </c:pt>
                <c:pt idx="147">
                  <c:v>5.0835709507977116</c:v>
                </c:pt>
                <c:pt idx="148">
                  <c:v>3.0734147492298955</c:v>
                </c:pt>
                <c:pt idx="149">
                  <c:v>3.5748605312018524</c:v>
                </c:pt>
                <c:pt idx="150">
                  <c:v>4.5923290074123937</c:v>
                </c:pt>
                <c:pt idx="151">
                  <c:v>4.1117767996892676</c:v>
                </c:pt>
                <c:pt idx="152">
                  <c:v>5.0942606864599043</c:v>
                </c:pt>
                <c:pt idx="153">
                  <c:v>3.8493923788899878</c:v>
                </c:pt>
                <c:pt idx="154">
                  <c:v>3.8712577472899277</c:v>
                </c:pt>
                <c:pt idx="155">
                  <c:v>3.9115872045609286</c:v>
                </c:pt>
                <c:pt idx="156">
                  <c:v>3.8566808350233011</c:v>
                </c:pt>
                <c:pt idx="157">
                  <c:v>5.1044645250465432</c:v>
                </c:pt>
                <c:pt idx="158">
                  <c:v>5.2915348991349189</c:v>
                </c:pt>
                <c:pt idx="159">
                  <c:v>3.6798142995215644</c:v>
                </c:pt>
                <c:pt idx="160">
                  <c:v>4.4703688414482841</c:v>
                </c:pt>
                <c:pt idx="161">
                  <c:v>1.2318648328793937</c:v>
                </c:pt>
                <c:pt idx="162">
                  <c:v>2.122028275294729</c:v>
                </c:pt>
                <c:pt idx="163">
                  <c:v>4.5694918448613446</c:v>
                </c:pt>
                <c:pt idx="164">
                  <c:v>4.4553060321061029</c:v>
                </c:pt>
                <c:pt idx="165">
                  <c:v>4.4825162683371396</c:v>
                </c:pt>
                <c:pt idx="166">
                  <c:v>4.4849457537149107</c:v>
                </c:pt>
                <c:pt idx="167">
                  <c:v>4.7667660575363593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6E-4361-90FA-E2D0E35A2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39040"/>
        <c:axId val="198181280"/>
      </c:scatterChart>
      <c:valAx>
        <c:axId val="19813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Norm_GGHED_GDP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181280"/>
        <c:crosses val="autoZero"/>
        <c:crossBetween val="midCat"/>
      </c:valAx>
      <c:valAx>
        <c:axId val="198181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LN_MMR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81390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HDI_2018_to</a:t>
            </a:r>
            <a:r>
              <a:rPr lang="en-GB" baseline="0"/>
              <a:t>_2020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'3yr_data'!$A$1</c:f>
              <c:strCache>
                <c:ptCount val="1"/>
                <c:pt idx="0">
                  <c:v>HDI_2020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'3yr_data'!$Q$2:$Q$169</c:f>
              <c:strCache>
                <c:ptCount val="168"/>
                <c:pt idx="0">
                  <c:v>Central African Republic</c:v>
                </c:pt>
                <c:pt idx="1">
                  <c:v>Niger</c:v>
                </c:pt>
                <c:pt idx="2">
                  <c:v>Chad</c:v>
                </c:pt>
                <c:pt idx="3">
                  <c:v>Mali</c:v>
                </c:pt>
                <c:pt idx="4">
                  <c:v>Burundi</c:v>
                </c:pt>
                <c:pt idx="5">
                  <c:v>Burkina Faso</c:v>
                </c:pt>
                <c:pt idx="6">
                  <c:v>Sierra Leone</c:v>
                </c:pt>
                <c:pt idx="7">
                  <c:v>Mozambique</c:v>
                </c:pt>
                <c:pt idx="8">
                  <c:v>Guinea</c:v>
                </c:pt>
                <c:pt idx="9">
                  <c:v>Democratic Republic of Congo</c:v>
                </c:pt>
                <c:pt idx="10">
                  <c:v>Guinea-Bissau</c:v>
                </c:pt>
                <c:pt idx="11">
                  <c:v>Liberia</c:v>
                </c:pt>
                <c:pt idx="12">
                  <c:v>Madagascar</c:v>
                </c:pt>
                <c:pt idx="13">
                  <c:v>Afghanistan</c:v>
                </c:pt>
                <c:pt idx="14">
                  <c:v>Ethiopia</c:v>
                </c:pt>
                <c:pt idx="15">
                  <c:v>Eritrea</c:v>
                </c:pt>
                <c:pt idx="16">
                  <c:v>Gambia</c:v>
                </c:pt>
                <c:pt idx="17">
                  <c:v>Benin</c:v>
                </c:pt>
                <c:pt idx="18">
                  <c:v>Djibouti</c:v>
                </c:pt>
                <c:pt idx="19">
                  <c:v>Malawi</c:v>
                </c:pt>
                <c:pt idx="20">
                  <c:v>Senegal</c:v>
                </c:pt>
                <c:pt idx="21">
                  <c:v>Sudan</c:v>
                </c:pt>
                <c:pt idx="22">
                  <c:v>Cote d'Ivoire</c:v>
                </c:pt>
                <c:pt idx="23">
                  <c:v>Lesotho</c:v>
                </c:pt>
                <c:pt idx="24">
                  <c:v>Rwanda</c:v>
                </c:pt>
                <c:pt idx="25">
                  <c:v>Pakistan</c:v>
                </c:pt>
                <c:pt idx="26">
                  <c:v>Mauritania</c:v>
                </c:pt>
                <c:pt idx="27">
                  <c:v>Nigeria</c:v>
                </c:pt>
                <c:pt idx="28">
                  <c:v>Togo</c:v>
                </c:pt>
                <c:pt idx="29">
                  <c:v>Uganda</c:v>
                </c:pt>
                <c:pt idx="30">
                  <c:v>Zimbabwe</c:v>
                </c:pt>
                <c:pt idx="31">
                  <c:v>Haiti</c:v>
                </c:pt>
                <c:pt idx="32">
                  <c:v>Solomon Islands</c:v>
                </c:pt>
                <c:pt idx="33">
                  <c:v>Papua New Guinea</c:v>
                </c:pt>
                <c:pt idx="34">
                  <c:v>Zambia</c:v>
                </c:pt>
                <c:pt idx="35">
                  <c:v>Cameroon</c:v>
                </c:pt>
                <c:pt idx="36">
                  <c:v>Comoros</c:v>
                </c:pt>
                <c:pt idx="37">
                  <c:v>Nepal</c:v>
                </c:pt>
                <c:pt idx="38">
                  <c:v>Angola</c:v>
                </c:pt>
                <c:pt idx="39">
                  <c:v>Cambodia</c:v>
                </c:pt>
                <c:pt idx="40">
                  <c:v>Congo, Rep.</c:v>
                </c:pt>
                <c:pt idx="41">
                  <c:v>Kenya</c:v>
                </c:pt>
                <c:pt idx="42">
                  <c:v>Ghana</c:v>
                </c:pt>
                <c:pt idx="43">
                  <c:v>Sao Tome and Principe</c:v>
                </c:pt>
                <c:pt idx="44">
                  <c:v>Vanuatu</c:v>
                </c:pt>
                <c:pt idx="45">
                  <c:v>Myanmar</c:v>
                </c:pt>
                <c:pt idx="46">
                  <c:v>Laos</c:v>
                </c:pt>
                <c:pt idx="47">
                  <c:v>Honduras</c:v>
                </c:pt>
                <c:pt idx="48">
                  <c:v>Eswatini</c:v>
                </c:pt>
                <c:pt idx="49">
                  <c:v>East Timor</c:v>
                </c:pt>
                <c:pt idx="50">
                  <c:v>Namibia</c:v>
                </c:pt>
                <c:pt idx="51">
                  <c:v>Micronesia, Fed. Sts.</c:v>
                </c:pt>
                <c:pt idx="52">
                  <c:v>Guatemala</c:v>
                </c:pt>
                <c:pt idx="53">
                  <c:v>India</c:v>
                </c:pt>
                <c:pt idx="54">
                  <c:v>Cabo Verde</c:v>
                </c:pt>
                <c:pt idx="55">
                  <c:v>Equatorial Guinea</c:v>
                </c:pt>
                <c:pt idx="56">
                  <c:v>Nicaragua</c:v>
                </c:pt>
                <c:pt idx="57">
                  <c:v>Tajikistan</c:v>
                </c:pt>
                <c:pt idx="58">
                  <c:v>Bangladesh</c:v>
                </c:pt>
                <c:pt idx="59">
                  <c:v>Iraq</c:v>
                </c:pt>
                <c:pt idx="60">
                  <c:v>El Salvador</c:v>
                </c:pt>
                <c:pt idx="61">
                  <c:v>Bhutan</c:v>
                </c:pt>
                <c:pt idx="62">
                  <c:v>Morocco</c:v>
                </c:pt>
                <c:pt idx="63">
                  <c:v>Bolivia</c:v>
                </c:pt>
                <c:pt idx="64">
                  <c:v>Kyrgyzstan</c:v>
                </c:pt>
                <c:pt idx="65">
                  <c:v>Botswana</c:v>
                </c:pt>
                <c:pt idx="66">
                  <c:v>Suriname</c:v>
                </c:pt>
                <c:pt idx="67">
                  <c:v>Gabon</c:v>
                </c:pt>
                <c:pt idx="68">
                  <c:v>Belize</c:v>
                </c:pt>
                <c:pt idx="69">
                  <c:v>Philippines</c:v>
                </c:pt>
                <c:pt idx="70">
                  <c:v>Jamaica</c:v>
                </c:pt>
                <c:pt idx="71">
                  <c:v>Indonesia</c:v>
                </c:pt>
                <c:pt idx="72">
                  <c:v>Samoa</c:v>
                </c:pt>
                <c:pt idx="73">
                  <c:v>Uzbekistan</c:v>
                </c:pt>
                <c:pt idx="74">
                  <c:v>Azerbaijan</c:v>
                </c:pt>
                <c:pt idx="75">
                  <c:v>Fiji</c:v>
                </c:pt>
                <c:pt idx="76">
                  <c:v>South Africa</c:v>
                </c:pt>
                <c:pt idx="77">
                  <c:v>Saint Lucia</c:v>
                </c:pt>
                <c:pt idx="78">
                  <c:v>Vietnam</c:v>
                </c:pt>
                <c:pt idx="79">
                  <c:v>Guyana</c:v>
                </c:pt>
                <c:pt idx="80">
                  <c:v>Egypt, Arab Rep.</c:v>
                </c:pt>
                <c:pt idx="81">
                  <c:v>Algeria</c:v>
                </c:pt>
                <c:pt idx="82">
                  <c:v>Turkmenistan</c:v>
                </c:pt>
                <c:pt idx="83">
                  <c:v>Ecuador</c:v>
                </c:pt>
                <c:pt idx="84">
                  <c:v>Tunisia</c:v>
                </c:pt>
                <c:pt idx="85">
                  <c:v>Maldives</c:v>
                </c:pt>
                <c:pt idx="86">
                  <c:v>Jordan</c:v>
                </c:pt>
                <c:pt idx="87">
                  <c:v>Mongolia</c:v>
                </c:pt>
                <c:pt idx="88">
                  <c:v>Lebanon</c:v>
                </c:pt>
                <c:pt idx="89">
                  <c:v>Paraguay</c:v>
                </c:pt>
                <c:pt idx="90">
                  <c:v>Tonga</c:v>
                </c:pt>
                <c:pt idx="91">
                  <c:v>Colombia</c:v>
                </c:pt>
                <c:pt idx="92">
                  <c:v>Mexico</c:v>
                </c:pt>
                <c:pt idx="93">
                  <c:v>Brazil</c:v>
                </c:pt>
                <c:pt idx="94">
                  <c:v>Peru</c:v>
                </c:pt>
                <c:pt idx="95">
                  <c:v>Dominican Republic</c:v>
                </c:pt>
                <c:pt idx="96">
                  <c:v>Ukraine</c:v>
                </c:pt>
                <c:pt idx="97">
                  <c:v>Moldova</c:v>
                </c:pt>
                <c:pt idx="98">
                  <c:v>North Macedonia</c:v>
                </c:pt>
                <c:pt idx="99">
                  <c:v>Armenia</c:v>
                </c:pt>
                <c:pt idx="100">
                  <c:v>Bosnia and Herzegovina</c:v>
                </c:pt>
                <c:pt idx="101">
                  <c:v>Sri Lanka</c:v>
                </c:pt>
                <c:pt idx="102">
                  <c:v>Iran</c:v>
                </c:pt>
                <c:pt idx="103">
                  <c:v>China</c:v>
                </c:pt>
                <c:pt idx="104">
                  <c:v>Albania</c:v>
                </c:pt>
                <c:pt idx="105">
                  <c:v>Saint Vincent and the Grenadines</c:v>
                </c:pt>
                <c:pt idx="106">
                  <c:v>Grenada</c:v>
                </c:pt>
                <c:pt idx="107">
                  <c:v>Mauritius</c:v>
                </c:pt>
                <c:pt idx="108">
                  <c:v>Bahamas</c:v>
                </c:pt>
                <c:pt idx="109">
                  <c:v>Belarus</c:v>
                </c:pt>
                <c:pt idx="110">
                  <c:v>Thailand</c:v>
                </c:pt>
                <c:pt idx="111">
                  <c:v>Bulgaria</c:v>
                </c:pt>
                <c:pt idx="112">
                  <c:v>Malaysia</c:v>
                </c:pt>
                <c:pt idx="113">
                  <c:v>Barbados</c:v>
                </c:pt>
                <c:pt idx="114">
                  <c:v>Kazakhstan</c:v>
                </c:pt>
                <c:pt idx="115">
                  <c:v>Serbia</c:v>
                </c:pt>
                <c:pt idx="116">
                  <c:v>Georgia</c:v>
                </c:pt>
                <c:pt idx="117">
                  <c:v>Panama</c:v>
                </c:pt>
                <c:pt idx="118">
                  <c:v>Costa Rica</c:v>
                </c:pt>
                <c:pt idx="119">
                  <c:v>Trinidad and Tobago</c:v>
                </c:pt>
                <c:pt idx="120">
                  <c:v>Antigua and Barbuda</c:v>
                </c:pt>
                <c:pt idx="121">
                  <c:v>Uruguay</c:v>
                </c:pt>
                <c:pt idx="122">
                  <c:v>Oman</c:v>
                </c:pt>
                <c:pt idx="123">
                  <c:v>Kuwait</c:v>
                </c:pt>
                <c:pt idx="124">
                  <c:v>Russia</c:v>
                </c:pt>
                <c:pt idx="125">
                  <c:v>Brunei Darussalam</c:v>
                </c:pt>
                <c:pt idx="126">
                  <c:v>Romania</c:v>
                </c:pt>
                <c:pt idx="127">
                  <c:v>Montenegro</c:v>
                </c:pt>
                <c:pt idx="128">
                  <c:v>Turkey</c:v>
                </c:pt>
                <c:pt idx="129">
                  <c:v>Argentina</c:v>
                </c:pt>
                <c:pt idx="130">
                  <c:v>Chile</c:v>
                </c:pt>
                <c:pt idx="131">
                  <c:v>Hungary</c:v>
                </c:pt>
                <c:pt idx="132">
                  <c:v>Croatia</c:v>
                </c:pt>
                <c:pt idx="133">
                  <c:v>Slovakia</c:v>
                </c:pt>
                <c:pt idx="134">
                  <c:v>Portugal</c:v>
                </c:pt>
                <c:pt idx="135">
                  <c:v>Saudi Arabia</c:v>
                </c:pt>
                <c:pt idx="136">
                  <c:v>Qatar</c:v>
                </c:pt>
                <c:pt idx="137">
                  <c:v>Latvia</c:v>
                </c:pt>
                <c:pt idx="138">
                  <c:v>Poland</c:v>
                </c:pt>
                <c:pt idx="139">
                  <c:v>Lithuania</c:v>
                </c:pt>
                <c:pt idx="140">
                  <c:v>Bahrain</c:v>
                </c:pt>
                <c:pt idx="141">
                  <c:v>Greece</c:v>
                </c:pt>
                <c:pt idx="142">
                  <c:v>Czechia</c:v>
                </c:pt>
                <c:pt idx="143">
                  <c:v>Estonia</c:v>
                </c:pt>
                <c:pt idx="144">
                  <c:v>Italy</c:v>
                </c:pt>
                <c:pt idx="145">
                  <c:v>Spain</c:v>
                </c:pt>
                <c:pt idx="146">
                  <c:v>Cyprus</c:v>
                </c:pt>
                <c:pt idx="147">
                  <c:v>France</c:v>
                </c:pt>
                <c:pt idx="148">
                  <c:v>Israel</c:v>
                </c:pt>
                <c:pt idx="149">
                  <c:v>Slovenia</c:v>
                </c:pt>
                <c:pt idx="150">
                  <c:v>Austria</c:v>
                </c:pt>
                <c:pt idx="151">
                  <c:v>United Kingdom</c:v>
                </c:pt>
                <c:pt idx="152">
                  <c:v>Luxembourg</c:v>
                </c:pt>
                <c:pt idx="153">
                  <c:v>South Korea</c:v>
                </c:pt>
                <c:pt idx="154">
                  <c:v>Canada</c:v>
                </c:pt>
                <c:pt idx="155">
                  <c:v>Belgium</c:v>
                </c:pt>
                <c:pt idx="156">
                  <c:v>United Arab Emirates</c:v>
                </c:pt>
                <c:pt idx="157">
                  <c:v>New Zealand</c:v>
                </c:pt>
                <c:pt idx="158">
                  <c:v>Netherlands</c:v>
                </c:pt>
                <c:pt idx="159">
                  <c:v>Finland</c:v>
                </c:pt>
                <c:pt idx="160">
                  <c:v>Singapore</c:v>
                </c:pt>
                <c:pt idx="161">
                  <c:v>Ireland</c:v>
                </c:pt>
                <c:pt idx="162">
                  <c:v>Denmark</c:v>
                </c:pt>
                <c:pt idx="163">
                  <c:v>Australia</c:v>
                </c:pt>
                <c:pt idx="164">
                  <c:v>Germany</c:v>
                </c:pt>
                <c:pt idx="165">
                  <c:v>Iceland</c:v>
                </c:pt>
                <c:pt idx="166">
                  <c:v>Switzerland</c:v>
                </c:pt>
                <c:pt idx="167">
                  <c:v>Norway</c:v>
                </c:pt>
              </c:strCache>
            </c:strRef>
          </c:cat>
          <c:val>
            <c:numRef>
              <c:f>'3yr_data'!$A$2:$A$169</c:f>
              <c:numCache>
                <c:formatCode>General</c:formatCode>
                <c:ptCount val="168"/>
                <c:pt idx="0">
                  <c:v>0.38900000000000001</c:v>
                </c:pt>
                <c:pt idx="1">
                  <c:v>0.39100000000000001</c:v>
                </c:pt>
                <c:pt idx="2">
                  <c:v>0.39600000000000002</c:v>
                </c:pt>
                <c:pt idx="3">
                  <c:v>0.40699999999999997</c:v>
                </c:pt>
                <c:pt idx="4">
                  <c:v>0.41899999999999998</c:v>
                </c:pt>
                <c:pt idx="5">
                  <c:v>0.44600000000000001</c:v>
                </c:pt>
                <c:pt idx="6">
                  <c:v>0.45300000000000001</c:v>
                </c:pt>
                <c:pt idx="7">
                  <c:v>0.46700000000000003</c:v>
                </c:pt>
                <c:pt idx="8">
                  <c:v>0.47099999999999997</c:v>
                </c:pt>
                <c:pt idx="9">
                  <c:v>0.47699999999999998</c:v>
                </c:pt>
                <c:pt idx="10">
                  <c:v>0.48199999999999998</c:v>
                </c:pt>
                <c:pt idx="11">
                  <c:v>0.48299999999999998</c:v>
                </c:pt>
                <c:pt idx="12">
                  <c:v>0.48599999999999999</c:v>
                </c:pt>
                <c:pt idx="13">
                  <c:v>0.48799999999999999</c:v>
                </c:pt>
                <c:pt idx="14">
                  <c:v>0.48899999999999999</c:v>
                </c:pt>
                <c:pt idx="15">
                  <c:v>0.49</c:v>
                </c:pt>
                <c:pt idx="16">
                  <c:v>0.49199999999999999</c:v>
                </c:pt>
                <c:pt idx="17">
                  <c:v>0.501</c:v>
                </c:pt>
                <c:pt idx="18">
                  <c:v>0.51200000000000001</c:v>
                </c:pt>
                <c:pt idx="19">
                  <c:v>0.51200000000000001</c:v>
                </c:pt>
                <c:pt idx="20">
                  <c:v>0.51400000000000001</c:v>
                </c:pt>
                <c:pt idx="21">
                  <c:v>0.51800000000000002</c:v>
                </c:pt>
                <c:pt idx="22">
                  <c:v>0.53</c:v>
                </c:pt>
                <c:pt idx="23">
                  <c:v>0.53</c:v>
                </c:pt>
                <c:pt idx="24">
                  <c:v>0.53500000000000003</c:v>
                </c:pt>
                <c:pt idx="25">
                  <c:v>0.53600000000000003</c:v>
                </c:pt>
                <c:pt idx="26">
                  <c:v>0.53900000000000003</c:v>
                </c:pt>
                <c:pt idx="27">
                  <c:v>0.53900000000000003</c:v>
                </c:pt>
                <c:pt idx="28">
                  <c:v>0.54</c:v>
                </c:pt>
                <c:pt idx="29">
                  <c:v>0.54500000000000004</c:v>
                </c:pt>
                <c:pt idx="30">
                  <c:v>0.55400000000000005</c:v>
                </c:pt>
                <c:pt idx="31">
                  <c:v>0.55700000000000005</c:v>
                </c:pt>
                <c:pt idx="32">
                  <c:v>0.56599999999999995</c:v>
                </c:pt>
                <c:pt idx="33">
                  <c:v>0.56699999999999995</c:v>
                </c:pt>
                <c:pt idx="34">
                  <c:v>0.56899999999999995</c:v>
                </c:pt>
                <c:pt idx="35">
                  <c:v>0.58499999999999996</c:v>
                </c:pt>
                <c:pt idx="36">
                  <c:v>0.58799999999999997</c:v>
                </c:pt>
                <c:pt idx="37">
                  <c:v>0.59299999999999997</c:v>
                </c:pt>
                <c:pt idx="38">
                  <c:v>0.59399999999999997</c:v>
                </c:pt>
                <c:pt idx="39">
                  <c:v>0.59599999999999997</c:v>
                </c:pt>
                <c:pt idx="40">
                  <c:v>0.59799999999999998</c:v>
                </c:pt>
                <c:pt idx="41">
                  <c:v>0.59899999999999998</c:v>
                </c:pt>
                <c:pt idx="42">
                  <c:v>0.60099999999999998</c:v>
                </c:pt>
                <c:pt idx="43">
                  <c:v>0.60899999999999999</c:v>
                </c:pt>
                <c:pt idx="44">
                  <c:v>0.61199999999999999</c:v>
                </c:pt>
                <c:pt idx="45">
                  <c:v>0.61499999999999999</c:v>
                </c:pt>
                <c:pt idx="46">
                  <c:v>0.61599999999999999</c:v>
                </c:pt>
                <c:pt idx="47">
                  <c:v>0.621</c:v>
                </c:pt>
                <c:pt idx="48">
                  <c:v>0.622</c:v>
                </c:pt>
                <c:pt idx="49">
                  <c:v>0.63300000000000001</c:v>
                </c:pt>
                <c:pt idx="50">
                  <c:v>0.63400000000000001</c:v>
                </c:pt>
                <c:pt idx="51">
                  <c:v>0.63600000000000001</c:v>
                </c:pt>
                <c:pt idx="52">
                  <c:v>0.63800000000000001</c:v>
                </c:pt>
                <c:pt idx="53">
                  <c:v>0.63800000000000001</c:v>
                </c:pt>
                <c:pt idx="54">
                  <c:v>0.64900000000000002</c:v>
                </c:pt>
                <c:pt idx="55">
                  <c:v>0.65</c:v>
                </c:pt>
                <c:pt idx="56">
                  <c:v>0.65200000000000002</c:v>
                </c:pt>
                <c:pt idx="57">
                  <c:v>0.65600000000000003</c:v>
                </c:pt>
                <c:pt idx="58">
                  <c:v>0.65700000000000003</c:v>
                </c:pt>
                <c:pt idx="59">
                  <c:v>0.66100000000000003</c:v>
                </c:pt>
                <c:pt idx="60">
                  <c:v>0.66600000000000004</c:v>
                </c:pt>
                <c:pt idx="61">
                  <c:v>0.67500000000000004</c:v>
                </c:pt>
                <c:pt idx="62">
                  <c:v>0.68300000000000005</c:v>
                </c:pt>
                <c:pt idx="63">
                  <c:v>0.69099999999999995</c:v>
                </c:pt>
                <c:pt idx="64">
                  <c:v>0.69099999999999995</c:v>
                </c:pt>
                <c:pt idx="65">
                  <c:v>0.70099999999999996</c:v>
                </c:pt>
                <c:pt idx="66">
                  <c:v>0.70199999999999996</c:v>
                </c:pt>
                <c:pt idx="67">
                  <c:v>0.70399999999999996</c:v>
                </c:pt>
                <c:pt idx="68">
                  <c:v>0.70499999999999996</c:v>
                </c:pt>
                <c:pt idx="69">
                  <c:v>0.70499999999999996</c:v>
                </c:pt>
                <c:pt idx="70">
                  <c:v>0.70699999999999996</c:v>
                </c:pt>
                <c:pt idx="71">
                  <c:v>0.71199999999999997</c:v>
                </c:pt>
                <c:pt idx="72">
                  <c:v>0.71199999999999997</c:v>
                </c:pt>
                <c:pt idx="73">
                  <c:v>0.71599999999999997</c:v>
                </c:pt>
                <c:pt idx="74">
                  <c:v>0.72199999999999998</c:v>
                </c:pt>
                <c:pt idx="75">
                  <c:v>0.72199999999999998</c:v>
                </c:pt>
                <c:pt idx="76">
                  <c:v>0.72199999999999998</c:v>
                </c:pt>
                <c:pt idx="77">
                  <c:v>0.72399999999999998</c:v>
                </c:pt>
                <c:pt idx="78">
                  <c:v>0.72599999999999998</c:v>
                </c:pt>
                <c:pt idx="79">
                  <c:v>0.72699999999999998</c:v>
                </c:pt>
                <c:pt idx="80">
                  <c:v>0.72899999999999998</c:v>
                </c:pt>
                <c:pt idx="81">
                  <c:v>0.73</c:v>
                </c:pt>
                <c:pt idx="82">
                  <c:v>0.73099999999999998</c:v>
                </c:pt>
                <c:pt idx="83">
                  <c:v>0.73399999999999999</c:v>
                </c:pt>
                <c:pt idx="84">
                  <c:v>0.73399999999999999</c:v>
                </c:pt>
                <c:pt idx="85">
                  <c:v>0.73699999999999999</c:v>
                </c:pt>
                <c:pt idx="86">
                  <c:v>0.74</c:v>
                </c:pt>
                <c:pt idx="87">
                  <c:v>0.74</c:v>
                </c:pt>
                <c:pt idx="88">
                  <c:v>0.74199999999999999</c:v>
                </c:pt>
                <c:pt idx="89">
                  <c:v>0.74199999999999999</c:v>
                </c:pt>
                <c:pt idx="90">
                  <c:v>0.74199999999999999</c:v>
                </c:pt>
                <c:pt idx="91">
                  <c:v>0.75600000000000001</c:v>
                </c:pt>
                <c:pt idx="92">
                  <c:v>0.75700000000000001</c:v>
                </c:pt>
                <c:pt idx="93">
                  <c:v>0.75800000000000001</c:v>
                </c:pt>
                <c:pt idx="94">
                  <c:v>0.75800000000000001</c:v>
                </c:pt>
                <c:pt idx="95">
                  <c:v>0.76</c:v>
                </c:pt>
                <c:pt idx="96">
                  <c:v>0.76200000000000001</c:v>
                </c:pt>
                <c:pt idx="97">
                  <c:v>0.76500000000000001</c:v>
                </c:pt>
                <c:pt idx="98">
                  <c:v>0.76600000000000001</c:v>
                </c:pt>
                <c:pt idx="99">
                  <c:v>0.76900000000000002</c:v>
                </c:pt>
                <c:pt idx="100">
                  <c:v>0.77600000000000002</c:v>
                </c:pt>
                <c:pt idx="101">
                  <c:v>0.77700000000000002</c:v>
                </c:pt>
                <c:pt idx="102">
                  <c:v>0.77900000000000003</c:v>
                </c:pt>
                <c:pt idx="103">
                  <c:v>0.78100000000000003</c:v>
                </c:pt>
                <c:pt idx="104">
                  <c:v>0.78400000000000003</c:v>
                </c:pt>
                <c:pt idx="105">
                  <c:v>0.78500000000000003</c:v>
                </c:pt>
                <c:pt idx="106">
                  <c:v>0.78600000000000003</c:v>
                </c:pt>
                <c:pt idx="107">
                  <c:v>0.79200000000000004</c:v>
                </c:pt>
                <c:pt idx="108">
                  <c:v>0.79800000000000004</c:v>
                </c:pt>
                <c:pt idx="109">
                  <c:v>0.8</c:v>
                </c:pt>
                <c:pt idx="110">
                  <c:v>0.8</c:v>
                </c:pt>
                <c:pt idx="111">
                  <c:v>0.80200000000000005</c:v>
                </c:pt>
                <c:pt idx="112">
                  <c:v>0.80200000000000005</c:v>
                </c:pt>
                <c:pt idx="113">
                  <c:v>0.80300000000000005</c:v>
                </c:pt>
                <c:pt idx="114">
                  <c:v>0.80600000000000005</c:v>
                </c:pt>
                <c:pt idx="115">
                  <c:v>0.80600000000000005</c:v>
                </c:pt>
                <c:pt idx="116">
                  <c:v>0.80700000000000005</c:v>
                </c:pt>
                <c:pt idx="117">
                  <c:v>0.80900000000000005</c:v>
                </c:pt>
                <c:pt idx="118">
                  <c:v>0.81100000000000005</c:v>
                </c:pt>
                <c:pt idx="119">
                  <c:v>0.81499999999999995</c:v>
                </c:pt>
                <c:pt idx="120">
                  <c:v>0.82</c:v>
                </c:pt>
                <c:pt idx="121">
                  <c:v>0.82</c:v>
                </c:pt>
                <c:pt idx="122">
                  <c:v>0.82299999999999995</c:v>
                </c:pt>
                <c:pt idx="123">
                  <c:v>0.82599999999999996</c:v>
                </c:pt>
                <c:pt idx="124">
                  <c:v>0.82599999999999996</c:v>
                </c:pt>
                <c:pt idx="125">
                  <c:v>0.82699999999999996</c:v>
                </c:pt>
                <c:pt idx="126">
                  <c:v>0.82799999999999996</c:v>
                </c:pt>
                <c:pt idx="127">
                  <c:v>0.83199999999999996</c:v>
                </c:pt>
                <c:pt idx="128">
                  <c:v>0.83499999999999996</c:v>
                </c:pt>
                <c:pt idx="129">
                  <c:v>0.84099999999999997</c:v>
                </c:pt>
                <c:pt idx="130">
                  <c:v>0.84899999999999998</c:v>
                </c:pt>
                <c:pt idx="131">
                  <c:v>0.84899999999999998</c:v>
                </c:pt>
                <c:pt idx="132">
                  <c:v>0.86</c:v>
                </c:pt>
                <c:pt idx="133">
                  <c:v>0.86</c:v>
                </c:pt>
                <c:pt idx="134">
                  <c:v>0.86099999999999999</c:v>
                </c:pt>
                <c:pt idx="135">
                  <c:v>0.86099999999999999</c:v>
                </c:pt>
                <c:pt idx="136">
                  <c:v>0.86299999999999999</c:v>
                </c:pt>
                <c:pt idx="137">
                  <c:v>0.873</c:v>
                </c:pt>
                <c:pt idx="138">
                  <c:v>0.874</c:v>
                </c:pt>
                <c:pt idx="139">
                  <c:v>0.88</c:v>
                </c:pt>
                <c:pt idx="140">
                  <c:v>0.88400000000000001</c:v>
                </c:pt>
                <c:pt idx="141">
                  <c:v>0.88700000000000001</c:v>
                </c:pt>
                <c:pt idx="142">
                  <c:v>0.89100000000000001</c:v>
                </c:pt>
                <c:pt idx="143">
                  <c:v>0.89100000000000001</c:v>
                </c:pt>
                <c:pt idx="144">
                  <c:v>0.89200000000000002</c:v>
                </c:pt>
                <c:pt idx="145">
                  <c:v>0.89400000000000002</c:v>
                </c:pt>
                <c:pt idx="146">
                  <c:v>0.9</c:v>
                </c:pt>
                <c:pt idx="147">
                  <c:v>0.9</c:v>
                </c:pt>
                <c:pt idx="148">
                  <c:v>0.90600000000000003</c:v>
                </c:pt>
                <c:pt idx="149">
                  <c:v>0.91</c:v>
                </c:pt>
                <c:pt idx="150">
                  <c:v>0.91600000000000004</c:v>
                </c:pt>
                <c:pt idx="151">
                  <c:v>0.92</c:v>
                </c:pt>
                <c:pt idx="152">
                  <c:v>0.92100000000000004</c:v>
                </c:pt>
                <c:pt idx="153">
                  <c:v>0.92200000000000004</c:v>
                </c:pt>
                <c:pt idx="154">
                  <c:v>0.92800000000000005</c:v>
                </c:pt>
                <c:pt idx="155">
                  <c:v>0.93</c:v>
                </c:pt>
                <c:pt idx="156">
                  <c:v>0.93</c:v>
                </c:pt>
                <c:pt idx="157">
                  <c:v>0.93500000000000005</c:v>
                </c:pt>
                <c:pt idx="158">
                  <c:v>0.93799999999999994</c:v>
                </c:pt>
                <c:pt idx="159">
                  <c:v>0.93899999999999995</c:v>
                </c:pt>
                <c:pt idx="160">
                  <c:v>0.94199999999999995</c:v>
                </c:pt>
                <c:pt idx="161">
                  <c:v>0.94499999999999995</c:v>
                </c:pt>
                <c:pt idx="162">
                  <c:v>0.94599999999999995</c:v>
                </c:pt>
                <c:pt idx="163">
                  <c:v>0.94799999999999995</c:v>
                </c:pt>
                <c:pt idx="164">
                  <c:v>0.94799999999999995</c:v>
                </c:pt>
                <c:pt idx="165">
                  <c:v>0.95499999999999996</c:v>
                </c:pt>
                <c:pt idx="166">
                  <c:v>0.95699999999999996</c:v>
                </c:pt>
                <c:pt idx="167">
                  <c:v>0.96299999999999997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C-4125-AFF9-C16BB1B9547C}"/>
            </c:ext>
          </c:extLst>
        </c:ser>
        <c:ser>
          <c:idx val="1"/>
          <c:order val="1"/>
          <c:tx>
            <c:strRef>
              <c:f>'3yr_data'!$G$1</c:f>
              <c:strCache>
                <c:ptCount val="1"/>
                <c:pt idx="0">
                  <c:v>HDI_2019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'3yr_data'!$Q$2:$Q$169</c:f>
              <c:strCache>
                <c:ptCount val="168"/>
                <c:pt idx="0">
                  <c:v>Central African Republic</c:v>
                </c:pt>
                <c:pt idx="1">
                  <c:v>Niger</c:v>
                </c:pt>
                <c:pt idx="2">
                  <c:v>Chad</c:v>
                </c:pt>
                <c:pt idx="3">
                  <c:v>Mali</c:v>
                </c:pt>
                <c:pt idx="4">
                  <c:v>Burundi</c:v>
                </c:pt>
                <c:pt idx="5">
                  <c:v>Burkina Faso</c:v>
                </c:pt>
                <c:pt idx="6">
                  <c:v>Sierra Leone</c:v>
                </c:pt>
                <c:pt idx="7">
                  <c:v>Mozambique</c:v>
                </c:pt>
                <c:pt idx="8">
                  <c:v>Guinea</c:v>
                </c:pt>
                <c:pt idx="9">
                  <c:v>Democratic Republic of Congo</c:v>
                </c:pt>
                <c:pt idx="10">
                  <c:v>Guinea-Bissau</c:v>
                </c:pt>
                <c:pt idx="11">
                  <c:v>Liberia</c:v>
                </c:pt>
                <c:pt idx="12">
                  <c:v>Madagascar</c:v>
                </c:pt>
                <c:pt idx="13">
                  <c:v>Afghanistan</c:v>
                </c:pt>
                <c:pt idx="14">
                  <c:v>Ethiopia</c:v>
                </c:pt>
                <c:pt idx="15">
                  <c:v>Eritrea</c:v>
                </c:pt>
                <c:pt idx="16">
                  <c:v>Gambia</c:v>
                </c:pt>
                <c:pt idx="17">
                  <c:v>Benin</c:v>
                </c:pt>
                <c:pt idx="18">
                  <c:v>Djibouti</c:v>
                </c:pt>
                <c:pt idx="19">
                  <c:v>Malawi</c:v>
                </c:pt>
                <c:pt idx="20">
                  <c:v>Senegal</c:v>
                </c:pt>
                <c:pt idx="21">
                  <c:v>Sudan</c:v>
                </c:pt>
                <c:pt idx="22">
                  <c:v>Cote d'Ivoire</c:v>
                </c:pt>
                <c:pt idx="23">
                  <c:v>Lesotho</c:v>
                </c:pt>
                <c:pt idx="24">
                  <c:v>Rwanda</c:v>
                </c:pt>
                <c:pt idx="25">
                  <c:v>Pakistan</c:v>
                </c:pt>
                <c:pt idx="26">
                  <c:v>Mauritania</c:v>
                </c:pt>
                <c:pt idx="27">
                  <c:v>Nigeria</c:v>
                </c:pt>
                <c:pt idx="28">
                  <c:v>Togo</c:v>
                </c:pt>
                <c:pt idx="29">
                  <c:v>Uganda</c:v>
                </c:pt>
                <c:pt idx="30">
                  <c:v>Zimbabwe</c:v>
                </c:pt>
                <c:pt idx="31">
                  <c:v>Haiti</c:v>
                </c:pt>
                <c:pt idx="32">
                  <c:v>Solomon Islands</c:v>
                </c:pt>
                <c:pt idx="33">
                  <c:v>Papua New Guinea</c:v>
                </c:pt>
                <c:pt idx="34">
                  <c:v>Zambia</c:v>
                </c:pt>
                <c:pt idx="35">
                  <c:v>Cameroon</c:v>
                </c:pt>
                <c:pt idx="36">
                  <c:v>Comoros</c:v>
                </c:pt>
                <c:pt idx="37">
                  <c:v>Nepal</c:v>
                </c:pt>
                <c:pt idx="38">
                  <c:v>Angola</c:v>
                </c:pt>
                <c:pt idx="39">
                  <c:v>Cambodia</c:v>
                </c:pt>
                <c:pt idx="40">
                  <c:v>Congo, Rep.</c:v>
                </c:pt>
                <c:pt idx="41">
                  <c:v>Kenya</c:v>
                </c:pt>
                <c:pt idx="42">
                  <c:v>Ghana</c:v>
                </c:pt>
                <c:pt idx="43">
                  <c:v>Sao Tome and Principe</c:v>
                </c:pt>
                <c:pt idx="44">
                  <c:v>Vanuatu</c:v>
                </c:pt>
                <c:pt idx="45">
                  <c:v>Myanmar</c:v>
                </c:pt>
                <c:pt idx="46">
                  <c:v>Laos</c:v>
                </c:pt>
                <c:pt idx="47">
                  <c:v>Honduras</c:v>
                </c:pt>
                <c:pt idx="48">
                  <c:v>Eswatini</c:v>
                </c:pt>
                <c:pt idx="49">
                  <c:v>East Timor</c:v>
                </c:pt>
                <c:pt idx="50">
                  <c:v>Namibia</c:v>
                </c:pt>
                <c:pt idx="51">
                  <c:v>Micronesia, Fed. Sts.</c:v>
                </c:pt>
                <c:pt idx="52">
                  <c:v>Guatemala</c:v>
                </c:pt>
                <c:pt idx="53">
                  <c:v>India</c:v>
                </c:pt>
                <c:pt idx="54">
                  <c:v>Cabo Verde</c:v>
                </c:pt>
                <c:pt idx="55">
                  <c:v>Equatorial Guinea</c:v>
                </c:pt>
                <c:pt idx="56">
                  <c:v>Nicaragua</c:v>
                </c:pt>
                <c:pt idx="57">
                  <c:v>Tajikistan</c:v>
                </c:pt>
                <c:pt idx="58">
                  <c:v>Bangladesh</c:v>
                </c:pt>
                <c:pt idx="59">
                  <c:v>Iraq</c:v>
                </c:pt>
                <c:pt idx="60">
                  <c:v>El Salvador</c:v>
                </c:pt>
                <c:pt idx="61">
                  <c:v>Bhutan</c:v>
                </c:pt>
                <c:pt idx="62">
                  <c:v>Morocco</c:v>
                </c:pt>
                <c:pt idx="63">
                  <c:v>Bolivia</c:v>
                </c:pt>
                <c:pt idx="64">
                  <c:v>Kyrgyzstan</c:v>
                </c:pt>
                <c:pt idx="65">
                  <c:v>Botswana</c:v>
                </c:pt>
                <c:pt idx="66">
                  <c:v>Suriname</c:v>
                </c:pt>
                <c:pt idx="67">
                  <c:v>Gabon</c:v>
                </c:pt>
                <c:pt idx="68">
                  <c:v>Belize</c:v>
                </c:pt>
                <c:pt idx="69">
                  <c:v>Philippines</c:v>
                </c:pt>
                <c:pt idx="70">
                  <c:v>Jamaica</c:v>
                </c:pt>
                <c:pt idx="71">
                  <c:v>Indonesia</c:v>
                </c:pt>
                <c:pt idx="72">
                  <c:v>Samoa</c:v>
                </c:pt>
                <c:pt idx="73">
                  <c:v>Uzbekistan</c:v>
                </c:pt>
                <c:pt idx="74">
                  <c:v>Azerbaijan</c:v>
                </c:pt>
                <c:pt idx="75">
                  <c:v>Fiji</c:v>
                </c:pt>
                <c:pt idx="76">
                  <c:v>South Africa</c:v>
                </c:pt>
                <c:pt idx="77">
                  <c:v>Saint Lucia</c:v>
                </c:pt>
                <c:pt idx="78">
                  <c:v>Vietnam</c:v>
                </c:pt>
                <c:pt idx="79">
                  <c:v>Guyana</c:v>
                </c:pt>
                <c:pt idx="80">
                  <c:v>Egypt, Arab Rep.</c:v>
                </c:pt>
                <c:pt idx="81">
                  <c:v>Algeria</c:v>
                </c:pt>
                <c:pt idx="82">
                  <c:v>Turkmenistan</c:v>
                </c:pt>
                <c:pt idx="83">
                  <c:v>Ecuador</c:v>
                </c:pt>
                <c:pt idx="84">
                  <c:v>Tunisia</c:v>
                </c:pt>
                <c:pt idx="85">
                  <c:v>Maldives</c:v>
                </c:pt>
                <c:pt idx="86">
                  <c:v>Jordan</c:v>
                </c:pt>
                <c:pt idx="87">
                  <c:v>Mongolia</c:v>
                </c:pt>
                <c:pt idx="88">
                  <c:v>Lebanon</c:v>
                </c:pt>
                <c:pt idx="89">
                  <c:v>Paraguay</c:v>
                </c:pt>
                <c:pt idx="90">
                  <c:v>Tonga</c:v>
                </c:pt>
                <c:pt idx="91">
                  <c:v>Colombia</c:v>
                </c:pt>
                <c:pt idx="92">
                  <c:v>Mexico</c:v>
                </c:pt>
                <c:pt idx="93">
                  <c:v>Brazil</c:v>
                </c:pt>
                <c:pt idx="94">
                  <c:v>Peru</c:v>
                </c:pt>
                <c:pt idx="95">
                  <c:v>Dominican Republic</c:v>
                </c:pt>
                <c:pt idx="96">
                  <c:v>Ukraine</c:v>
                </c:pt>
                <c:pt idx="97">
                  <c:v>Moldova</c:v>
                </c:pt>
                <c:pt idx="98">
                  <c:v>North Macedonia</c:v>
                </c:pt>
                <c:pt idx="99">
                  <c:v>Armenia</c:v>
                </c:pt>
                <c:pt idx="100">
                  <c:v>Bosnia and Herzegovina</c:v>
                </c:pt>
                <c:pt idx="101">
                  <c:v>Sri Lanka</c:v>
                </c:pt>
                <c:pt idx="102">
                  <c:v>Iran</c:v>
                </c:pt>
                <c:pt idx="103">
                  <c:v>China</c:v>
                </c:pt>
                <c:pt idx="104">
                  <c:v>Albania</c:v>
                </c:pt>
                <c:pt idx="105">
                  <c:v>Saint Vincent and the Grenadines</c:v>
                </c:pt>
                <c:pt idx="106">
                  <c:v>Grenada</c:v>
                </c:pt>
                <c:pt idx="107">
                  <c:v>Mauritius</c:v>
                </c:pt>
                <c:pt idx="108">
                  <c:v>Bahamas</c:v>
                </c:pt>
                <c:pt idx="109">
                  <c:v>Belarus</c:v>
                </c:pt>
                <c:pt idx="110">
                  <c:v>Thailand</c:v>
                </c:pt>
                <c:pt idx="111">
                  <c:v>Bulgaria</c:v>
                </c:pt>
                <c:pt idx="112">
                  <c:v>Malaysia</c:v>
                </c:pt>
                <c:pt idx="113">
                  <c:v>Barbados</c:v>
                </c:pt>
                <c:pt idx="114">
                  <c:v>Kazakhstan</c:v>
                </c:pt>
                <c:pt idx="115">
                  <c:v>Serbia</c:v>
                </c:pt>
                <c:pt idx="116">
                  <c:v>Georgia</c:v>
                </c:pt>
                <c:pt idx="117">
                  <c:v>Panama</c:v>
                </c:pt>
                <c:pt idx="118">
                  <c:v>Costa Rica</c:v>
                </c:pt>
                <c:pt idx="119">
                  <c:v>Trinidad and Tobago</c:v>
                </c:pt>
                <c:pt idx="120">
                  <c:v>Antigua and Barbuda</c:v>
                </c:pt>
                <c:pt idx="121">
                  <c:v>Uruguay</c:v>
                </c:pt>
                <c:pt idx="122">
                  <c:v>Oman</c:v>
                </c:pt>
                <c:pt idx="123">
                  <c:v>Kuwait</c:v>
                </c:pt>
                <c:pt idx="124">
                  <c:v>Russia</c:v>
                </c:pt>
                <c:pt idx="125">
                  <c:v>Brunei Darussalam</c:v>
                </c:pt>
                <c:pt idx="126">
                  <c:v>Romania</c:v>
                </c:pt>
                <c:pt idx="127">
                  <c:v>Montenegro</c:v>
                </c:pt>
                <c:pt idx="128">
                  <c:v>Turkey</c:v>
                </c:pt>
                <c:pt idx="129">
                  <c:v>Argentina</c:v>
                </c:pt>
                <c:pt idx="130">
                  <c:v>Chile</c:v>
                </c:pt>
                <c:pt idx="131">
                  <c:v>Hungary</c:v>
                </c:pt>
                <c:pt idx="132">
                  <c:v>Croatia</c:v>
                </c:pt>
                <c:pt idx="133">
                  <c:v>Slovakia</c:v>
                </c:pt>
                <c:pt idx="134">
                  <c:v>Portugal</c:v>
                </c:pt>
                <c:pt idx="135">
                  <c:v>Saudi Arabia</c:v>
                </c:pt>
                <c:pt idx="136">
                  <c:v>Qatar</c:v>
                </c:pt>
                <c:pt idx="137">
                  <c:v>Latvia</c:v>
                </c:pt>
                <c:pt idx="138">
                  <c:v>Poland</c:v>
                </c:pt>
                <c:pt idx="139">
                  <c:v>Lithuania</c:v>
                </c:pt>
                <c:pt idx="140">
                  <c:v>Bahrain</c:v>
                </c:pt>
                <c:pt idx="141">
                  <c:v>Greece</c:v>
                </c:pt>
                <c:pt idx="142">
                  <c:v>Czechia</c:v>
                </c:pt>
                <c:pt idx="143">
                  <c:v>Estonia</c:v>
                </c:pt>
                <c:pt idx="144">
                  <c:v>Italy</c:v>
                </c:pt>
                <c:pt idx="145">
                  <c:v>Spain</c:v>
                </c:pt>
                <c:pt idx="146">
                  <c:v>Cyprus</c:v>
                </c:pt>
                <c:pt idx="147">
                  <c:v>France</c:v>
                </c:pt>
                <c:pt idx="148">
                  <c:v>Israel</c:v>
                </c:pt>
                <c:pt idx="149">
                  <c:v>Slovenia</c:v>
                </c:pt>
                <c:pt idx="150">
                  <c:v>Austria</c:v>
                </c:pt>
                <c:pt idx="151">
                  <c:v>United Kingdom</c:v>
                </c:pt>
                <c:pt idx="152">
                  <c:v>Luxembourg</c:v>
                </c:pt>
                <c:pt idx="153">
                  <c:v>South Korea</c:v>
                </c:pt>
                <c:pt idx="154">
                  <c:v>Canada</c:v>
                </c:pt>
                <c:pt idx="155">
                  <c:v>Belgium</c:v>
                </c:pt>
                <c:pt idx="156">
                  <c:v>United Arab Emirates</c:v>
                </c:pt>
                <c:pt idx="157">
                  <c:v>New Zealand</c:v>
                </c:pt>
                <c:pt idx="158">
                  <c:v>Netherlands</c:v>
                </c:pt>
                <c:pt idx="159">
                  <c:v>Finland</c:v>
                </c:pt>
                <c:pt idx="160">
                  <c:v>Singapore</c:v>
                </c:pt>
                <c:pt idx="161">
                  <c:v>Ireland</c:v>
                </c:pt>
                <c:pt idx="162">
                  <c:v>Denmark</c:v>
                </c:pt>
                <c:pt idx="163">
                  <c:v>Australia</c:v>
                </c:pt>
                <c:pt idx="164">
                  <c:v>Germany</c:v>
                </c:pt>
                <c:pt idx="165">
                  <c:v>Iceland</c:v>
                </c:pt>
                <c:pt idx="166">
                  <c:v>Switzerland</c:v>
                </c:pt>
                <c:pt idx="167">
                  <c:v>Norway</c:v>
                </c:pt>
              </c:strCache>
            </c:strRef>
          </c:cat>
          <c:val>
            <c:numRef>
              <c:f>'3yr_data'!$G$2:$G$169</c:f>
              <c:numCache>
                <c:formatCode>0.00</c:formatCode>
                <c:ptCount val="168"/>
                <c:pt idx="0">
                  <c:v>0.39100000000000001</c:v>
                </c:pt>
                <c:pt idx="1">
                  <c:v>0.39</c:v>
                </c:pt>
                <c:pt idx="2">
                  <c:v>0.39800000000000002</c:v>
                </c:pt>
                <c:pt idx="3">
                  <c:v>0.42099999999999999</c:v>
                </c:pt>
                <c:pt idx="4">
                  <c:v>0.42299999999999999</c:v>
                </c:pt>
                <c:pt idx="5">
                  <c:v>0.44600000000000001</c:v>
                </c:pt>
                <c:pt idx="6">
                  <c:v>0.45700000000000002</c:v>
                </c:pt>
                <c:pt idx="7">
                  <c:v>0.46500000000000002</c:v>
                </c:pt>
                <c:pt idx="8">
                  <c:v>0.47</c:v>
                </c:pt>
                <c:pt idx="9">
                  <c:v>0.47599999999999998</c:v>
                </c:pt>
                <c:pt idx="10">
                  <c:v>0.48799999999999999</c:v>
                </c:pt>
                <c:pt idx="11">
                  <c:v>0.48499999999999999</c:v>
                </c:pt>
                <c:pt idx="12">
                  <c:v>0.498</c:v>
                </c:pt>
                <c:pt idx="13">
                  <c:v>0.49199999999999999</c:v>
                </c:pt>
                <c:pt idx="14">
                  <c:v>0.48499999999999999</c:v>
                </c:pt>
                <c:pt idx="15">
                  <c:v>0.48699999999999999</c:v>
                </c:pt>
                <c:pt idx="16">
                  <c:v>0.49199999999999999</c:v>
                </c:pt>
                <c:pt idx="17">
                  <c:v>0.50600000000000001</c:v>
                </c:pt>
                <c:pt idx="18">
                  <c:v>0.50800000000000001</c:v>
                </c:pt>
                <c:pt idx="19">
                  <c:v>0.51400000000000001</c:v>
                </c:pt>
                <c:pt idx="20">
                  <c:v>0.51400000000000001</c:v>
                </c:pt>
                <c:pt idx="21">
                  <c:v>0.52100000000000002</c:v>
                </c:pt>
                <c:pt idx="22">
                  <c:v>0.52900000000000003</c:v>
                </c:pt>
                <c:pt idx="23">
                  <c:v>0.52800000000000002</c:v>
                </c:pt>
                <c:pt idx="24">
                  <c:v>0.53100000000000003</c:v>
                </c:pt>
                <c:pt idx="25">
                  <c:v>0.53700000000000003</c:v>
                </c:pt>
                <c:pt idx="26">
                  <c:v>0.55200000000000005</c:v>
                </c:pt>
                <c:pt idx="27">
                  <c:v>0.53700000000000003</c:v>
                </c:pt>
                <c:pt idx="28">
                  <c:v>0.53600000000000003</c:v>
                </c:pt>
                <c:pt idx="29">
                  <c:v>0.54400000000000004</c:v>
                </c:pt>
                <c:pt idx="30">
                  <c:v>0.56000000000000005</c:v>
                </c:pt>
                <c:pt idx="31">
                  <c:v>0.55900000000000005</c:v>
                </c:pt>
                <c:pt idx="32">
                  <c:v>0.56799999999999995</c:v>
                </c:pt>
                <c:pt idx="33">
                  <c:v>0.56200000000000006</c:v>
                </c:pt>
                <c:pt idx="34">
                  <c:v>0.57399999999999995</c:v>
                </c:pt>
                <c:pt idx="35">
                  <c:v>0.58599999999999997</c:v>
                </c:pt>
                <c:pt idx="36">
                  <c:v>0.58399999999999996</c:v>
                </c:pt>
                <c:pt idx="37">
                  <c:v>0.59799999999999998</c:v>
                </c:pt>
                <c:pt idx="38">
                  <c:v>0.59699999999999998</c:v>
                </c:pt>
                <c:pt idx="39">
                  <c:v>0.59599999999999997</c:v>
                </c:pt>
                <c:pt idx="40">
                  <c:v>0.59599999999999997</c:v>
                </c:pt>
                <c:pt idx="41">
                  <c:v>0.60399999999999998</c:v>
                </c:pt>
                <c:pt idx="42">
                  <c:v>0.59899999999999998</c:v>
                </c:pt>
                <c:pt idx="43">
                  <c:v>0.60799999999999998</c:v>
                </c:pt>
                <c:pt idx="44">
                  <c:v>0.61399999999999999</c:v>
                </c:pt>
                <c:pt idx="45">
                  <c:v>0.60799999999999998</c:v>
                </c:pt>
                <c:pt idx="46">
                  <c:v>0.61699999999999999</c:v>
                </c:pt>
                <c:pt idx="47">
                  <c:v>0.629</c:v>
                </c:pt>
                <c:pt idx="48">
                  <c:v>0.623</c:v>
                </c:pt>
                <c:pt idx="49">
                  <c:v>0.627</c:v>
                </c:pt>
                <c:pt idx="50">
                  <c:v>0.63800000000000001</c:v>
                </c:pt>
                <c:pt idx="51">
                  <c:v>0.64</c:v>
                </c:pt>
                <c:pt idx="52">
                  <c:v>0.64500000000000002</c:v>
                </c:pt>
                <c:pt idx="53">
                  <c:v>0.63800000000000001</c:v>
                </c:pt>
                <c:pt idx="54">
                  <c:v>0.66700000000000004</c:v>
                </c:pt>
                <c:pt idx="55">
                  <c:v>0.65300000000000002</c:v>
                </c:pt>
                <c:pt idx="56">
                  <c:v>0.66100000000000003</c:v>
                </c:pt>
                <c:pt idx="57">
                  <c:v>0.66800000000000004</c:v>
                </c:pt>
                <c:pt idx="58">
                  <c:v>0.64600000000000002</c:v>
                </c:pt>
                <c:pt idx="59">
                  <c:v>0.67800000000000005</c:v>
                </c:pt>
                <c:pt idx="60">
                  <c:v>0.67600000000000005</c:v>
                </c:pt>
                <c:pt idx="61">
                  <c:v>0.66800000000000004</c:v>
                </c:pt>
                <c:pt idx="62">
                  <c:v>0.68400000000000005</c:v>
                </c:pt>
                <c:pt idx="63">
                  <c:v>0.71499999999999997</c:v>
                </c:pt>
                <c:pt idx="64">
                  <c:v>0.69899999999999995</c:v>
                </c:pt>
                <c:pt idx="65">
                  <c:v>0.70299999999999996</c:v>
                </c:pt>
                <c:pt idx="66">
                  <c:v>0.71</c:v>
                </c:pt>
                <c:pt idx="67">
                  <c:v>0.70199999999999996</c:v>
                </c:pt>
                <c:pt idx="68">
                  <c:v>0.71799999999999997</c:v>
                </c:pt>
                <c:pt idx="69">
                  <c:v>0.71399999999999997</c:v>
                </c:pt>
                <c:pt idx="70">
                  <c:v>0.71199999999999997</c:v>
                </c:pt>
                <c:pt idx="71">
                  <c:v>0.71799999999999997</c:v>
                </c:pt>
                <c:pt idx="72">
                  <c:v>0.71199999999999997</c:v>
                </c:pt>
                <c:pt idx="73">
                  <c:v>0.72499999999999998</c:v>
                </c:pt>
                <c:pt idx="74">
                  <c:v>0.76200000000000001</c:v>
                </c:pt>
                <c:pt idx="75">
                  <c:v>0.73</c:v>
                </c:pt>
                <c:pt idx="76">
                  <c:v>0.74099999999999999</c:v>
                </c:pt>
                <c:pt idx="77">
                  <c:v>0.73299999999999998</c:v>
                </c:pt>
                <c:pt idx="78">
                  <c:v>0.71699999999999997</c:v>
                </c:pt>
                <c:pt idx="79">
                  <c:v>0.71099999999999997</c:v>
                </c:pt>
                <c:pt idx="80">
                  <c:v>0.72399999999999998</c:v>
                </c:pt>
                <c:pt idx="81">
                  <c:v>0.74199999999999999</c:v>
                </c:pt>
                <c:pt idx="82">
                  <c:v>0.73199999999999998</c:v>
                </c:pt>
                <c:pt idx="83">
                  <c:v>0.75800000000000001</c:v>
                </c:pt>
                <c:pt idx="84">
                  <c:v>0.74</c:v>
                </c:pt>
                <c:pt idx="85">
                  <c:v>0.753</c:v>
                </c:pt>
                <c:pt idx="86">
                  <c:v>0.74399999999999999</c:v>
                </c:pt>
                <c:pt idx="87">
                  <c:v>0.749</c:v>
                </c:pt>
                <c:pt idx="88">
                  <c:v>0.76</c:v>
                </c:pt>
                <c:pt idx="89">
                  <c:v>0.746</c:v>
                </c:pt>
                <c:pt idx="90">
                  <c:v>0.74</c:v>
                </c:pt>
                <c:pt idx="91">
                  <c:v>0.76800000000000002</c:v>
                </c:pt>
                <c:pt idx="92">
                  <c:v>0.78100000000000003</c:v>
                </c:pt>
                <c:pt idx="93">
                  <c:v>0.76400000000000001</c:v>
                </c:pt>
                <c:pt idx="94">
                  <c:v>0.77400000000000002</c:v>
                </c:pt>
                <c:pt idx="95">
                  <c:v>0.76500000000000001</c:v>
                </c:pt>
                <c:pt idx="96">
                  <c:v>0.77400000000000002</c:v>
                </c:pt>
                <c:pt idx="97">
                  <c:v>0.77300000000000002</c:v>
                </c:pt>
                <c:pt idx="98">
                  <c:v>0.78700000000000003</c:v>
                </c:pt>
                <c:pt idx="99">
                  <c:v>0.78900000000000003</c:v>
                </c:pt>
                <c:pt idx="100">
                  <c:v>0.78</c:v>
                </c:pt>
                <c:pt idx="101">
                  <c:v>0.77500000000000002</c:v>
                </c:pt>
                <c:pt idx="102">
                  <c:v>0.78500000000000003</c:v>
                </c:pt>
                <c:pt idx="103">
                  <c:v>0.77500000000000002</c:v>
                </c:pt>
                <c:pt idx="104">
                  <c:v>0.8</c:v>
                </c:pt>
                <c:pt idx="105">
                  <c:v>0.78900000000000003</c:v>
                </c:pt>
                <c:pt idx="106">
                  <c:v>0.79</c:v>
                </c:pt>
                <c:pt idx="107">
                  <c:v>0.80600000000000005</c:v>
                </c:pt>
                <c:pt idx="108">
                  <c:v>0.80200000000000005</c:v>
                </c:pt>
                <c:pt idx="109">
                  <c:v>0.81</c:v>
                </c:pt>
                <c:pt idx="110">
                  <c:v>0.80100000000000005</c:v>
                </c:pt>
                <c:pt idx="111">
                  <c:v>0.81299999999999994</c:v>
                </c:pt>
                <c:pt idx="112">
                  <c:v>0.80500000000000005</c:v>
                </c:pt>
                <c:pt idx="113">
                  <c:v>0.80600000000000005</c:v>
                </c:pt>
                <c:pt idx="114">
                  <c:v>0.81</c:v>
                </c:pt>
                <c:pt idx="115">
                  <c:v>0.81200000000000006</c:v>
                </c:pt>
                <c:pt idx="116">
                  <c:v>0.81599999999999995</c:v>
                </c:pt>
                <c:pt idx="117">
                  <c:v>0.82</c:v>
                </c:pt>
                <c:pt idx="118">
                  <c:v>0.81100000000000005</c:v>
                </c:pt>
                <c:pt idx="119">
                  <c:v>0.81299999999999994</c:v>
                </c:pt>
                <c:pt idx="120">
                  <c:v>0.83099999999999996</c:v>
                </c:pt>
                <c:pt idx="121">
                  <c:v>0.81799999999999995</c:v>
                </c:pt>
                <c:pt idx="122">
                  <c:v>0.84099999999999997</c:v>
                </c:pt>
                <c:pt idx="123">
                  <c:v>0.83799999999999997</c:v>
                </c:pt>
                <c:pt idx="124">
                  <c:v>0.83899999999999997</c:v>
                </c:pt>
                <c:pt idx="125">
                  <c:v>0.82699999999999996</c:v>
                </c:pt>
                <c:pt idx="126">
                  <c:v>0.83399999999999996</c:v>
                </c:pt>
                <c:pt idx="127">
                  <c:v>0.84099999999999997</c:v>
                </c:pt>
                <c:pt idx="128">
                  <c:v>0.84199999999999997</c:v>
                </c:pt>
                <c:pt idx="129">
                  <c:v>0.85299999999999998</c:v>
                </c:pt>
                <c:pt idx="130">
                  <c:v>0.85899999999999999</c:v>
                </c:pt>
                <c:pt idx="131">
                  <c:v>0.85399999999999998</c:v>
                </c:pt>
                <c:pt idx="132">
                  <c:v>0.86599999999999999</c:v>
                </c:pt>
                <c:pt idx="133">
                  <c:v>0.86299999999999999</c:v>
                </c:pt>
                <c:pt idx="134">
                  <c:v>0.86399999999999999</c:v>
                </c:pt>
                <c:pt idx="135">
                  <c:v>0.86199999999999999</c:v>
                </c:pt>
                <c:pt idx="136">
                  <c:v>0.86899999999999999</c:v>
                </c:pt>
                <c:pt idx="137">
                  <c:v>0.873</c:v>
                </c:pt>
                <c:pt idx="138">
                  <c:v>0.88</c:v>
                </c:pt>
                <c:pt idx="139">
                  <c:v>0.88600000000000001</c:v>
                </c:pt>
                <c:pt idx="140">
                  <c:v>0.88800000000000001</c:v>
                </c:pt>
                <c:pt idx="141">
                  <c:v>0.89</c:v>
                </c:pt>
                <c:pt idx="142">
                  <c:v>0.89600000000000002</c:v>
                </c:pt>
                <c:pt idx="143">
                  <c:v>0.89300000000000002</c:v>
                </c:pt>
                <c:pt idx="144">
                  <c:v>0.89900000000000002</c:v>
                </c:pt>
                <c:pt idx="145">
                  <c:v>0.90400000000000003</c:v>
                </c:pt>
                <c:pt idx="146">
                  <c:v>0.90100000000000002</c:v>
                </c:pt>
                <c:pt idx="147">
                  <c:v>0.90500000000000003</c:v>
                </c:pt>
                <c:pt idx="148">
                  <c:v>0.90900000000000003</c:v>
                </c:pt>
                <c:pt idx="149">
                  <c:v>0.91800000000000004</c:v>
                </c:pt>
                <c:pt idx="150">
                  <c:v>0.92</c:v>
                </c:pt>
                <c:pt idx="151">
                  <c:v>0.93300000000000005</c:v>
                </c:pt>
                <c:pt idx="152">
                  <c:v>0.92500000000000004</c:v>
                </c:pt>
                <c:pt idx="153">
                  <c:v>0.92200000000000004</c:v>
                </c:pt>
                <c:pt idx="154">
                  <c:v>0.93200000000000005</c:v>
                </c:pt>
                <c:pt idx="155">
                  <c:v>0.93600000000000005</c:v>
                </c:pt>
                <c:pt idx="156">
                  <c:v>0.93300000000000005</c:v>
                </c:pt>
                <c:pt idx="157">
                  <c:v>0.93700000000000006</c:v>
                </c:pt>
                <c:pt idx="158">
                  <c:v>0.94099999999999995</c:v>
                </c:pt>
                <c:pt idx="159">
                  <c:v>0.93899999999999995</c:v>
                </c:pt>
                <c:pt idx="160">
                  <c:v>0.94499999999999995</c:v>
                </c:pt>
                <c:pt idx="161">
                  <c:v>0.94199999999999995</c:v>
                </c:pt>
                <c:pt idx="162">
                  <c:v>0.94599999999999995</c:v>
                </c:pt>
                <c:pt idx="163">
                  <c:v>0.94099999999999995</c:v>
                </c:pt>
                <c:pt idx="164">
                  <c:v>0.95099999999999996</c:v>
                </c:pt>
                <c:pt idx="165">
                  <c:v>0.95799999999999996</c:v>
                </c:pt>
                <c:pt idx="166">
                  <c:v>0.96</c:v>
                </c:pt>
                <c:pt idx="167">
                  <c:v>0.96099999999999997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C-4125-AFF9-C16BB1B9547C}"/>
            </c:ext>
          </c:extLst>
        </c:ser>
        <c:ser>
          <c:idx val="2"/>
          <c:order val="2"/>
          <c:tx>
            <c:strRef>
              <c:f>'3yr_data'!$L$1</c:f>
              <c:strCache>
                <c:ptCount val="1"/>
                <c:pt idx="0">
                  <c:v>HDI_2018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'3yr_data'!$Q$2:$Q$169</c:f>
              <c:strCache>
                <c:ptCount val="168"/>
                <c:pt idx="0">
                  <c:v>Central African Republic</c:v>
                </c:pt>
                <c:pt idx="1">
                  <c:v>Niger</c:v>
                </c:pt>
                <c:pt idx="2">
                  <c:v>Chad</c:v>
                </c:pt>
                <c:pt idx="3">
                  <c:v>Mali</c:v>
                </c:pt>
                <c:pt idx="4">
                  <c:v>Burundi</c:v>
                </c:pt>
                <c:pt idx="5">
                  <c:v>Burkina Faso</c:v>
                </c:pt>
                <c:pt idx="6">
                  <c:v>Sierra Leone</c:v>
                </c:pt>
                <c:pt idx="7">
                  <c:v>Mozambique</c:v>
                </c:pt>
                <c:pt idx="8">
                  <c:v>Guinea</c:v>
                </c:pt>
                <c:pt idx="9">
                  <c:v>Democratic Republic of Congo</c:v>
                </c:pt>
                <c:pt idx="10">
                  <c:v>Guinea-Bissau</c:v>
                </c:pt>
                <c:pt idx="11">
                  <c:v>Liberia</c:v>
                </c:pt>
                <c:pt idx="12">
                  <c:v>Madagascar</c:v>
                </c:pt>
                <c:pt idx="13">
                  <c:v>Afghanistan</c:v>
                </c:pt>
                <c:pt idx="14">
                  <c:v>Ethiopia</c:v>
                </c:pt>
                <c:pt idx="15">
                  <c:v>Eritrea</c:v>
                </c:pt>
                <c:pt idx="16">
                  <c:v>Gambia</c:v>
                </c:pt>
                <c:pt idx="17">
                  <c:v>Benin</c:v>
                </c:pt>
                <c:pt idx="18">
                  <c:v>Djibouti</c:v>
                </c:pt>
                <c:pt idx="19">
                  <c:v>Malawi</c:v>
                </c:pt>
                <c:pt idx="20">
                  <c:v>Senegal</c:v>
                </c:pt>
                <c:pt idx="21">
                  <c:v>Sudan</c:v>
                </c:pt>
                <c:pt idx="22">
                  <c:v>Cote d'Ivoire</c:v>
                </c:pt>
                <c:pt idx="23">
                  <c:v>Lesotho</c:v>
                </c:pt>
                <c:pt idx="24">
                  <c:v>Rwanda</c:v>
                </c:pt>
                <c:pt idx="25">
                  <c:v>Pakistan</c:v>
                </c:pt>
                <c:pt idx="26">
                  <c:v>Mauritania</c:v>
                </c:pt>
                <c:pt idx="27">
                  <c:v>Nigeria</c:v>
                </c:pt>
                <c:pt idx="28">
                  <c:v>Togo</c:v>
                </c:pt>
                <c:pt idx="29">
                  <c:v>Uganda</c:v>
                </c:pt>
                <c:pt idx="30">
                  <c:v>Zimbabwe</c:v>
                </c:pt>
                <c:pt idx="31">
                  <c:v>Haiti</c:v>
                </c:pt>
                <c:pt idx="32">
                  <c:v>Solomon Islands</c:v>
                </c:pt>
                <c:pt idx="33">
                  <c:v>Papua New Guinea</c:v>
                </c:pt>
                <c:pt idx="34">
                  <c:v>Zambia</c:v>
                </c:pt>
                <c:pt idx="35">
                  <c:v>Cameroon</c:v>
                </c:pt>
                <c:pt idx="36">
                  <c:v>Comoros</c:v>
                </c:pt>
                <c:pt idx="37">
                  <c:v>Nepal</c:v>
                </c:pt>
                <c:pt idx="38">
                  <c:v>Angola</c:v>
                </c:pt>
                <c:pt idx="39">
                  <c:v>Cambodia</c:v>
                </c:pt>
                <c:pt idx="40">
                  <c:v>Congo, Rep.</c:v>
                </c:pt>
                <c:pt idx="41">
                  <c:v>Kenya</c:v>
                </c:pt>
                <c:pt idx="42">
                  <c:v>Ghana</c:v>
                </c:pt>
                <c:pt idx="43">
                  <c:v>Sao Tome and Principe</c:v>
                </c:pt>
                <c:pt idx="44">
                  <c:v>Vanuatu</c:v>
                </c:pt>
                <c:pt idx="45">
                  <c:v>Myanmar</c:v>
                </c:pt>
                <c:pt idx="46">
                  <c:v>Laos</c:v>
                </c:pt>
                <c:pt idx="47">
                  <c:v>Honduras</c:v>
                </c:pt>
                <c:pt idx="48">
                  <c:v>Eswatini</c:v>
                </c:pt>
                <c:pt idx="49">
                  <c:v>East Timor</c:v>
                </c:pt>
                <c:pt idx="50">
                  <c:v>Namibia</c:v>
                </c:pt>
                <c:pt idx="51">
                  <c:v>Micronesia, Fed. Sts.</c:v>
                </c:pt>
                <c:pt idx="52">
                  <c:v>Guatemala</c:v>
                </c:pt>
                <c:pt idx="53">
                  <c:v>India</c:v>
                </c:pt>
                <c:pt idx="54">
                  <c:v>Cabo Verde</c:v>
                </c:pt>
                <c:pt idx="55">
                  <c:v>Equatorial Guinea</c:v>
                </c:pt>
                <c:pt idx="56">
                  <c:v>Nicaragua</c:v>
                </c:pt>
                <c:pt idx="57">
                  <c:v>Tajikistan</c:v>
                </c:pt>
                <c:pt idx="58">
                  <c:v>Bangladesh</c:v>
                </c:pt>
                <c:pt idx="59">
                  <c:v>Iraq</c:v>
                </c:pt>
                <c:pt idx="60">
                  <c:v>El Salvador</c:v>
                </c:pt>
                <c:pt idx="61">
                  <c:v>Bhutan</c:v>
                </c:pt>
                <c:pt idx="62">
                  <c:v>Morocco</c:v>
                </c:pt>
                <c:pt idx="63">
                  <c:v>Bolivia</c:v>
                </c:pt>
                <c:pt idx="64">
                  <c:v>Kyrgyzstan</c:v>
                </c:pt>
                <c:pt idx="65">
                  <c:v>Botswana</c:v>
                </c:pt>
                <c:pt idx="66">
                  <c:v>Suriname</c:v>
                </c:pt>
                <c:pt idx="67">
                  <c:v>Gabon</c:v>
                </c:pt>
                <c:pt idx="68">
                  <c:v>Belize</c:v>
                </c:pt>
                <c:pt idx="69">
                  <c:v>Philippines</c:v>
                </c:pt>
                <c:pt idx="70">
                  <c:v>Jamaica</c:v>
                </c:pt>
                <c:pt idx="71">
                  <c:v>Indonesia</c:v>
                </c:pt>
                <c:pt idx="72">
                  <c:v>Samoa</c:v>
                </c:pt>
                <c:pt idx="73">
                  <c:v>Uzbekistan</c:v>
                </c:pt>
                <c:pt idx="74">
                  <c:v>Azerbaijan</c:v>
                </c:pt>
                <c:pt idx="75">
                  <c:v>Fiji</c:v>
                </c:pt>
                <c:pt idx="76">
                  <c:v>South Africa</c:v>
                </c:pt>
                <c:pt idx="77">
                  <c:v>Saint Lucia</c:v>
                </c:pt>
                <c:pt idx="78">
                  <c:v>Vietnam</c:v>
                </c:pt>
                <c:pt idx="79">
                  <c:v>Guyana</c:v>
                </c:pt>
                <c:pt idx="80">
                  <c:v>Egypt, Arab Rep.</c:v>
                </c:pt>
                <c:pt idx="81">
                  <c:v>Algeria</c:v>
                </c:pt>
                <c:pt idx="82">
                  <c:v>Turkmenistan</c:v>
                </c:pt>
                <c:pt idx="83">
                  <c:v>Ecuador</c:v>
                </c:pt>
                <c:pt idx="84">
                  <c:v>Tunisia</c:v>
                </c:pt>
                <c:pt idx="85">
                  <c:v>Maldives</c:v>
                </c:pt>
                <c:pt idx="86">
                  <c:v>Jordan</c:v>
                </c:pt>
                <c:pt idx="87">
                  <c:v>Mongolia</c:v>
                </c:pt>
                <c:pt idx="88">
                  <c:v>Lebanon</c:v>
                </c:pt>
                <c:pt idx="89">
                  <c:v>Paraguay</c:v>
                </c:pt>
                <c:pt idx="90">
                  <c:v>Tonga</c:v>
                </c:pt>
                <c:pt idx="91">
                  <c:v>Colombia</c:v>
                </c:pt>
                <c:pt idx="92">
                  <c:v>Mexico</c:v>
                </c:pt>
                <c:pt idx="93">
                  <c:v>Brazil</c:v>
                </c:pt>
                <c:pt idx="94">
                  <c:v>Peru</c:v>
                </c:pt>
                <c:pt idx="95">
                  <c:v>Dominican Republic</c:v>
                </c:pt>
                <c:pt idx="96">
                  <c:v>Ukraine</c:v>
                </c:pt>
                <c:pt idx="97">
                  <c:v>Moldova</c:v>
                </c:pt>
                <c:pt idx="98">
                  <c:v>North Macedonia</c:v>
                </c:pt>
                <c:pt idx="99">
                  <c:v>Armenia</c:v>
                </c:pt>
                <c:pt idx="100">
                  <c:v>Bosnia and Herzegovina</c:v>
                </c:pt>
                <c:pt idx="101">
                  <c:v>Sri Lanka</c:v>
                </c:pt>
                <c:pt idx="102">
                  <c:v>Iran</c:v>
                </c:pt>
                <c:pt idx="103">
                  <c:v>China</c:v>
                </c:pt>
                <c:pt idx="104">
                  <c:v>Albania</c:v>
                </c:pt>
                <c:pt idx="105">
                  <c:v>Saint Vincent and the Grenadines</c:v>
                </c:pt>
                <c:pt idx="106">
                  <c:v>Grenada</c:v>
                </c:pt>
                <c:pt idx="107">
                  <c:v>Mauritius</c:v>
                </c:pt>
                <c:pt idx="108">
                  <c:v>Bahamas</c:v>
                </c:pt>
                <c:pt idx="109">
                  <c:v>Belarus</c:v>
                </c:pt>
                <c:pt idx="110">
                  <c:v>Thailand</c:v>
                </c:pt>
                <c:pt idx="111">
                  <c:v>Bulgaria</c:v>
                </c:pt>
                <c:pt idx="112">
                  <c:v>Malaysia</c:v>
                </c:pt>
                <c:pt idx="113">
                  <c:v>Barbados</c:v>
                </c:pt>
                <c:pt idx="114">
                  <c:v>Kazakhstan</c:v>
                </c:pt>
                <c:pt idx="115">
                  <c:v>Serbia</c:v>
                </c:pt>
                <c:pt idx="116">
                  <c:v>Georgia</c:v>
                </c:pt>
                <c:pt idx="117">
                  <c:v>Panama</c:v>
                </c:pt>
                <c:pt idx="118">
                  <c:v>Costa Rica</c:v>
                </c:pt>
                <c:pt idx="119">
                  <c:v>Trinidad and Tobago</c:v>
                </c:pt>
                <c:pt idx="120">
                  <c:v>Antigua and Barbuda</c:v>
                </c:pt>
                <c:pt idx="121">
                  <c:v>Uruguay</c:v>
                </c:pt>
                <c:pt idx="122">
                  <c:v>Oman</c:v>
                </c:pt>
                <c:pt idx="123">
                  <c:v>Kuwait</c:v>
                </c:pt>
                <c:pt idx="124">
                  <c:v>Russia</c:v>
                </c:pt>
                <c:pt idx="125">
                  <c:v>Brunei Darussalam</c:v>
                </c:pt>
                <c:pt idx="126">
                  <c:v>Romania</c:v>
                </c:pt>
                <c:pt idx="127">
                  <c:v>Montenegro</c:v>
                </c:pt>
                <c:pt idx="128">
                  <c:v>Turkey</c:v>
                </c:pt>
                <c:pt idx="129">
                  <c:v>Argentina</c:v>
                </c:pt>
                <c:pt idx="130">
                  <c:v>Chile</c:v>
                </c:pt>
                <c:pt idx="131">
                  <c:v>Hungary</c:v>
                </c:pt>
                <c:pt idx="132">
                  <c:v>Croatia</c:v>
                </c:pt>
                <c:pt idx="133">
                  <c:v>Slovakia</c:v>
                </c:pt>
                <c:pt idx="134">
                  <c:v>Portugal</c:v>
                </c:pt>
                <c:pt idx="135">
                  <c:v>Saudi Arabia</c:v>
                </c:pt>
                <c:pt idx="136">
                  <c:v>Qatar</c:v>
                </c:pt>
                <c:pt idx="137">
                  <c:v>Latvia</c:v>
                </c:pt>
                <c:pt idx="138">
                  <c:v>Poland</c:v>
                </c:pt>
                <c:pt idx="139">
                  <c:v>Lithuania</c:v>
                </c:pt>
                <c:pt idx="140">
                  <c:v>Bahrain</c:v>
                </c:pt>
                <c:pt idx="141">
                  <c:v>Greece</c:v>
                </c:pt>
                <c:pt idx="142">
                  <c:v>Czechia</c:v>
                </c:pt>
                <c:pt idx="143">
                  <c:v>Estonia</c:v>
                </c:pt>
                <c:pt idx="144">
                  <c:v>Italy</c:v>
                </c:pt>
                <c:pt idx="145">
                  <c:v>Spain</c:v>
                </c:pt>
                <c:pt idx="146">
                  <c:v>Cyprus</c:v>
                </c:pt>
                <c:pt idx="147">
                  <c:v>France</c:v>
                </c:pt>
                <c:pt idx="148">
                  <c:v>Israel</c:v>
                </c:pt>
                <c:pt idx="149">
                  <c:v>Slovenia</c:v>
                </c:pt>
                <c:pt idx="150">
                  <c:v>Austria</c:v>
                </c:pt>
                <c:pt idx="151">
                  <c:v>United Kingdom</c:v>
                </c:pt>
                <c:pt idx="152">
                  <c:v>Luxembourg</c:v>
                </c:pt>
                <c:pt idx="153">
                  <c:v>South Korea</c:v>
                </c:pt>
                <c:pt idx="154">
                  <c:v>Canada</c:v>
                </c:pt>
                <c:pt idx="155">
                  <c:v>Belgium</c:v>
                </c:pt>
                <c:pt idx="156">
                  <c:v>United Arab Emirates</c:v>
                </c:pt>
                <c:pt idx="157">
                  <c:v>New Zealand</c:v>
                </c:pt>
                <c:pt idx="158">
                  <c:v>Netherlands</c:v>
                </c:pt>
                <c:pt idx="159">
                  <c:v>Finland</c:v>
                </c:pt>
                <c:pt idx="160">
                  <c:v>Singapore</c:v>
                </c:pt>
                <c:pt idx="161">
                  <c:v>Ireland</c:v>
                </c:pt>
                <c:pt idx="162">
                  <c:v>Denmark</c:v>
                </c:pt>
                <c:pt idx="163">
                  <c:v>Australia</c:v>
                </c:pt>
                <c:pt idx="164">
                  <c:v>Germany</c:v>
                </c:pt>
                <c:pt idx="165">
                  <c:v>Iceland</c:v>
                </c:pt>
                <c:pt idx="166">
                  <c:v>Switzerland</c:v>
                </c:pt>
                <c:pt idx="167">
                  <c:v>Norway</c:v>
                </c:pt>
              </c:strCache>
            </c:strRef>
          </c:cat>
          <c:val>
            <c:numRef>
              <c:f>'3yr_data'!$L$2:$L$169</c:f>
              <c:numCache>
                <c:formatCode>General</c:formatCode>
                <c:ptCount val="168"/>
                <c:pt idx="0">
                  <c:v>0.38600000000000001</c:v>
                </c:pt>
                <c:pt idx="1">
                  <c:v>0.38300000000000001</c:v>
                </c:pt>
                <c:pt idx="2">
                  <c:v>0.39300000000000002</c:v>
                </c:pt>
                <c:pt idx="3">
                  <c:v>0.41699999999999998</c:v>
                </c:pt>
                <c:pt idx="4">
                  <c:v>0.42099999999999999</c:v>
                </c:pt>
                <c:pt idx="5">
                  <c:v>0.443</c:v>
                </c:pt>
                <c:pt idx="6">
                  <c:v>0.45400000000000001</c:v>
                </c:pt>
                <c:pt idx="7">
                  <c:v>0.45800000000000002</c:v>
                </c:pt>
                <c:pt idx="8">
                  <c:v>0.46400000000000002</c:v>
                </c:pt>
                <c:pt idx="9">
                  <c:v>0.47399999999999998</c:v>
                </c:pt>
                <c:pt idx="10">
                  <c:v>0.48</c:v>
                </c:pt>
                <c:pt idx="11">
                  <c:v>0.48399999999999999</c:v>
                </c:pt>
                <c:pt idx="12">
                  <c:v>0.502</c:v>
                </c:pt>
                <c:pt idx="13">
                  <c:v>0.48599999999999999</c:v>
                </c:pt>
                <c:pt idx="14">
                  <c:v>0.47899999999999998</c:v>
                </c:pt>
                <c:pt idx="15">
                  <c:v>0.48199999999999998</c:v>
                </c:pt>
                <c:pt idx="16">
                  <c:v>0.48299999999999998</c:v>
                </c:pt>
                <c:pt idx="17">
                  <c:v>0.50600000000000001</c:v>
                </c:pt>
                <c:pt idx="18">
                  <c:v>0.499</c:v>
                </c:pt>
                <c:pt idx="19">
                  <c:v>0.50900000000000001</c:v>
                </c:pt>
                <c:pt idx="20">
                  <c:v>0.51500000000000001</c:v>
                </c:pt>
                <c:pt idx="21">
                  <c:v>0.52</c:v>
                </c:pt>
                <c:pt idx="22">
                  <c:v>0.52200000000000002</c:v>
                </c:pt>
                <c:pt idx="23">
                  <c:v>0.52500000000000002</c:v>
                </c:pt>
                <c:pt idx="24">
                  <c:v>0.52200000000000002</c:v>
                </c:pt>
                <c:pt idx="25">
                  <c:v>0.53500000000000003</c:v>
                </c:pt>
                <c:pt idx="26">
                  <c:v>0.54600000000000004</c:v>
                </c:pt>
                <c:pt idx="27">
                  <c:v>0.53</c:v>
                </c:pt>
                <c:pt idx="28">
                  <c:v>0.52800000000000002</c:v>
                </c:pt>
                <c:pt idx="29">
                  <c:v>0.53900000000000003</c:v>
                </c:pt>
                <c:pt idx="30">
                  <c:v>0.56399999999999995</c:v>
                </c:pt>
                <c:pt idx="31">
                  <c:v>0.55900000000000005</c:v>
                </c:pt>
                <c:pt idx="32">
                  <c:v>0.56799999999999995</c:v>
                </c:pt>
                <c:pt idx="33">
                  <c:v>0.55600000000000005</c:v>
                </c:pt>
                <c:pt idx="34">
                  <c:v>0.57099999999999995</c:v>
                </c:pt>
                <c:pt idx="35">
                  <c:v>0.58099999999999996</c:v>
                </c:pt>
                <c:pt idx="36">
                  <c:v>0.57799999999999996</c:v>
                </c:pt>
                <c:pt idx="37">
                  <c:v>0.58799999999999997</c:v>
                </c:pt>
                <c:pt idx="38">
                  <c:v>0.59799999999999998</c:v>
                </c:pt>
                <c:pt idx="39">
                  <c:v>0.58799999999999997</c:v>
                </c:pt>
                <c:pt idx="40">
                  <c:v>0.60299999999999998</c:v>
                </c:pt>
                <c:pt idx="41">
                  <c:v>0.59799999999999998</c:v>
                </c:pt>
                <c:pt idx="42">
                  <c:v>0.58899999999999997</c:v>
                </c:pt>
                <c:pt idx="43">
                  <c:v>0.60699999999999998</c:v>
                </c:pt>
                <c:pt idx="44">
                  <c:v>0.60399999999999998</c:v>
                </c:pt>
                <c:pt idx="45">
                  <c:v>0.59499999999999997</c:v>
                </c:pt>
                <c:pt idx="46">
                  <c:v>0.61299999999999999</c:v>
                </c:pt>
                <c:pt idx="47">
                  <c:v>0.61399999999999999</c:v>
                </c:pt>
                <c:pt idx="48">
                  <c:v>0.61299999999999999</c:v>
                </c:pt>
                <c:pt idx="49">
                  <c:v>0.61599999999999999</c:v>
                </c:pt>
                <c:pt idx="50">
                  <c:v>0.63500000000000001</c:v>
                </c:pt>
                <c:pt idx="51">
                  <c:v>0.64200000000000002</c:v>
                </c:pt>
                <c:pt idx="52">
                  <c:v>0.64</c:v>
                </c:pt>
                <c:pt idx="53">
                  <c:v>0.63600000000000001</c:v>
                </c:pt>
                <c:pt idx="54">
                  <c:v>0.66400000000000003</c:v>
                </c:pt>
                <c:pt idx="55">
                  <c:v>0.65200000000000002</c:v>
                </c:pt>
                <c:pt idx="56">
                  <c:v>0.65800000000000003</c:v>
                </c:pt>
                <c:pt idx="57">
                  <c:v>0.66400000000000003</c:v>
                </c:pt>
                <c:pt idx="58">
                  <c:v>0.63600000000000001</c:v>
                </c:pt>
                <c:pt idx="59">
                  <c:v>0.67300000000000004</c:v>
                </c:pt>
                <c:pt idx="60">
                  <c:v>0.67300000000000004</c:v>
                </c:pt>
                <c:pt idx="61">
                  <c:v>0.65500000000000003</c:v>
                </c:pt>
                <c:pt idx="62">
                  <c:v>0.67700000000000005</c:v>
                </c:pt>
                <c:pt idx="63">
                  <c:v>0.71199999999999997</c:v>
                </c:pt>
                <c:pt idx="64">
                  <c:v>0.69799999999999995</c:v>
                </c:pt>
                <c:pt idx="65">
                  <c:v>0.7</c:v>
                </c:pt>
                <c:pt idx="66">
                  <c:v>0.71399999999999997</c:v>
                </c:pt>
                <c:pt idx="67">
                  <c:v>0.69899999999999995</c:v>
                </c:pt>
                <c:pt idx="68">
                  <c:v>0.71499999999999997</c:v>
                </c:pt>
                <c:pt idx="69">
                  <c:v>0.70599999999999996</c:v>
                </c:pt>
                <c:pt idx="70">
                  <c:v>0.71099999999999997</c:v>
                </c:pt>
                <c:pt idx="71">
                  <c:v>0.71199999999999997</c:v>
                </c:pt>
                <c:pt idx="72">
                  <c:v>0.71299999999999997</c:v>
                </c:pt>
                <c:pt idx="73">
                  <c:v>0.71899999999999997</c:v>
                </c:pt>
                <c:pt idx="74">
                  <c:v>0.75700000000000001</c:v>
                </c:pt>
                <c:pt idx="75">
                  <c:v>0.73099999999999998</c:v>
                </c:pt>
                <c:pt idx="76">
                  <c:v>0.73099999999999998</c:v>
                </c:pt>
                <c:pt idx="77">
                  <c:v>0.74399999999999999</c:v>
                </c:pt>
                <c:pt idx="78">
                  <c:v>0.71099999999999997</c:v>
                </c:pt>
                <c:pt idx="79">
                  <c:v>0.70399999999999996</c:v>
                </c:pt>
                <c:pt idx="80">
                  <c:v>0.71699999999999997</c:v>
                </c:pt>
                <c:pt idx="81">
                  <c:v>0.74</c:v>
                </c:pt>
                <c:pt idx="82">
                  <c:v>0.73</c:v>
                </c:pt>
                <c:pt idx="83">
                  <c:v>0.76100000000000001</c:v>
                </c:pt>
                <c:pt idx="84">
                  <c:v>0.73699999999999999</c:v>
                </c:pt>
                <c:pt idx="85">
                  <c:v>0.747</c:v>
                </c:pt>
                <c:pt idx="86">
                  <c:v>0.74199999999999999</c:v>
                </c:pt>
                <c:pt idx="87">
                  <c:v>0.754</c:v>
                </c:pt>
                <c:pt idx="88">
                  <c:v>0.76400000000000001</c:v>
                </c:pt>
                <c:pt idx="89">
                  <c:v>0.74199999999999999</c:v>
                </c:pt>
                <c:pt idx="90">
                  <c:v>0.73699999999999999</c:v>
                </c:pt>
                <c:pt idx="91">
                  <c:v>0.76600000000000001</c:v>
                </c:pt>
                <c:pt idx="92">
                  <c:v>0.77900000000000003</c:v>
                </c:pt>
                <c:pt idx="93">
                  <c:v>0.76200000000000001</c:v>
                </c:pt>
                <c:pt idx="94">
                  <c:v>0.77</c:v>
                </c:pt>
                <c:pt idx="95">
                  <c:v>0.76300000000000001</c:v>
                </c:pt>
                <c:pt idx="96">
                  <c:v>0.77100000000000002</c:v>
                </c:pt>
                <c:pt idx="97">
                  <c:v>0.76700000000000002</c:v>
                </c:pt>
                <c:pt idx="98">
                  <c:v>0.79600000000000004</c:v>
                </c:pt>
                <c:pt idx="99">
                  <c:v>0.78100000000000003</c:v>
                </c:pt>
                <c:pt idx="100">
                  <c:v>0.77400000000000002</c:v>
                </c:pt>
                <c:pt idx="101">
                  <c:v>0.77400000000000002</c:v>
                </c:pt>
                <c:pt idx="102">
                  <c:v>0.78700000000000003</c:v>
                </c:pt>
                <c:pt idx="103">
                  <c:v>0.76600000000000001</c:v>
                </c:pt>
                <c:pt idx="104">
                  <c:v>0.79700000000000004</c:v>
                </c:pt>
                <c:pt idx="105">
                  <c:v>0.79300000000000004</c:v>
                </c:pt>
                <c:pt idx="106">
                  <c:v>0.79</c:v>
                </c:pt>
                <c:pt idx="107">
                  <c:v>0.8</c:v>
                </c:pt>
                <c:pt idx="108">
                  <c:v>0.81399999999999995</c:v>
                </c:pt>
                <c:pt idx="109">
                  <c:v>0.81200000000000006</c:v>
                </c:pt>
                <c:pt idx="110">
                  <c:v>0.79600000000000004</c:v>
                </c:pt>
                <c:pt idx="111">
                  <c:v>0.81100000000000005</c:v>
                </c:pt>
                <c:pt idx="112">
                  <c:v>0.80200000000000005</c:v>
                </c:pt>
                <c:pt idx="113">
                  <c:v>0.80400000000000005</c:v>
                </c:pt>
                <c:pt idx="114">
                  <c:v>0.80400000000000005</c:v>
                </c:pt>
                <c:pt idx="115">
                  <c:v>0.80800000000000005</c:v>
                </c:pt>
                <c:pt idx="116">
                  <c:v>0.81599999999999995</c:v>
                </c:pt>
                <c:pt idx="117">
                  <c:v>0.81699999999999995</c:v>
                </c:pt>
                <c:pt idx="118">
                  <c:v>0.80400000000000005</c:v>
                </c:pt>
                <c:pt idx="119">
                  <c:v>0.80900000000000005</c:v>
                </c:pt>
                <c:pt idx="120">
                  <c:v>0.82799999999999996</c:v>
                </c:pt>
                <c:pt idx="121">
                  <c:v>0.81499999999999995</c:v>
                </c:pt>
                <c:pt idx="122">
                  <c:v>0.83799999999999997</c:v>
                </c:pt>
                <c:pt idx="123">
                  <c:v>0.83599999999999997</c:v>
                </c:pt>
                <c:pt idx="124">
                  <c:v>0.83599999999999997</c:v>
                </c:pt>
                <c:pt idx="125">
                  <c:v>0.82599999999999996</c:v>
                </c:pt>
                <c:pt idx="126">
                  <c:v>0.82899999999999996</c:v>
                </c:pt>
                <c:pt idx="127">
                  <c:v>0.83799999999999997</c:v>
                </c:pt>
                <c:pt idx="128">
                  <c:v>0.83799999999999997</c:v>
                </c:pt>
                <c:pt idx="129">
                  <c:v>0.85199999999999998</c:v>
                </c:pt>
                <c:pt idx="130">
                  <c:v>0.85599999999999998</c:v>
                </c:pt>
                <c:pt idx="131">
                  <c:v>0.85</c:v>
                </c:pt>
                <c:pt idx="132">
                  <c:v>0.86</c:v>
                </c:pt>
                <c:pt idx="133">
                  <c:v>0.86</c:v>
                </c:pt>
                <c:pt idx="134">
                  <c:v>0.85799999999999998</c:v>
                </c:pt>
                <c:pt idx="135">
                  <c:v>0.85599999999999998</c:v>
                </c:pt>
                <c:pt idx="136">
                  <c:v>0.86599999999999999</c:v>
                </c:pt>
                <c:pt idx="137">
                  <c:v>0.86799999999999999</c:v>
                </c:pt>
                <c:pt idx="138">
                  <c:v>0.876</c:v>
                </c:pt>
                <c:pt idx="139">
                  <c:v>0.88200000000000001</c:v>
                </c:pt>
                <c:pt idx="140">
                  <c:v>0.88</c:v>
                </c:pt>
                <c:pt idx="141">
                  <c:v>0.88600000000000001</c:v>
                </c:pt>
                <c:pt idx="142">
                  <c:v>0.89300000000000002</c:v>
                </c:pt>
                <c:pt idx="143">
                  <c:v>0.89</c:v>
                </c:pt>
                <c:pt idx="144">
                  <c:v>0.89400000000000002</c:v>
                </c:pt>
                <c:pt idx="145">
                  <c:v>0.89900000000000002</c:v>
                </c:pt>
                <c:pt idx="146">
                  <c:v>0.89600000000000002</c:v>
                </c:pt>
                <c:pt idx="147">
                  <c:v>0.90300000000000002</c:v>
                </c:pt>
                <c:pt idx="148">
                  <c:v>0.90800000000000003</c:v>
                </c:pt>
                <c:pt idx="149">
                  <c:v>0.91600000000000004</c:v>
                </c:pt>
                <c:pt idx="150">
                  <c:v>0.91700000000000004</c:v>
                </c:pt>
                <c:pt idx="151">
                  <c:v>0.92800000000000005</c:v>
                </c:pt>
                <c:pt idx="152">
                  <c:v>0.92100000000000004</c:v>
                </c:pt>
                <c:pt idx="153">
                  <c:v>0.91800000000000004</c:v>
                </c:pt>
                <c:pt idx="154">
                  <c:v>0.93</c:v>
                </c:pt>
                <c:pt idx="155">
                  <c:v>0.93300000000000005</c:v>
                </c:pt>
                <c:pt idx="156">
                  <c:v>0.91700000000000004</c:v>
                </c:pt>
                <c:pt idx="157">
                  <c:v>0.93600000000000005</c:v>
                </c:pt>
                <c:pt idx="158">
                  <c:v>0.93899999999999995</c:v>
                </c:pt>
                <c:pt idx="159">
                  <c:v>0.93600000000000005</c:v>
                </c:pt>
                <c:pt idx="160">
                  <c:v>0.94199999999999995</c:v>
                </c:pt>
                <c:pt idx="161">
                  <c:v>0.93799999999999994</c:v>
                </c:pt>
                <c:pt idx="162">
                  <c:v>0.94199999999999995</c:v>
                </c:pt>
                <c:pt idx="163">
                  <c:v>0.94099999999999995</c:v>
                </c:pt>
                <c:pt idx="164">
                  <c:v>0.94599999999999995</c:v>
                </c:pt>
                <c:pt idx="165">
                  <c:v>0.95799999999999996</c:v>
                </c:pt>
                <c:pt idx="166">
                  <c:v>0.95699999999999996</c:v>
                </c:pt>
                <c:pt idx="16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C-4125-AFF9-C16BB1B954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07681423"/>
        <c:axId val="1107684303"/>
      </c:lineChart>
      <c:catAx>
        <c:axId val="110768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684303"/>
        <c:crosses val="autoZero"/>
        <c:auto val="1"/>
        <c:lblAlgn val="ctr"/>
        <c:lblOffset val="100"/>
        <c:noMultiLvlLbl val="0"/>
      </c:catAx>
      <c:valAx>
        <c:axId val="110768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Human Development Index(HDI)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68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GGHED_GDP_2018_to_2020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'3yr_data'!$B$1</c:f>
              <c:strCache>
                <c:ptCount val="1"/>
                <c:pt idx="0">
                  <c:v>gghed_gdp_2020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'3yr_data'!$Q$2:$Q$169</c:f>
              <c:strCache>
                <c:ptCount val="168"/>
                <c:pt idx="0">
                  <c:v>Central African Republic</c:v>
                </c:pt>
                <c:pt idx="1">
                  <c:v>Niger</c:v>
                </c:pt>
                <c:pt idx="2">
                  <c:v>Chad</c:v>
                </c:pt>
                <c:pt idx="3">
                  <c:v>Mali</c:v>
                </c:pt>
                <c:pt idx="4">
                  <c:v>Burundi</c:v>
                </c:pt>
                <c:pt idx="5">
                  <c:v>Burkina Faso</c:v>
                </c:pt>
                <c:pt idx="6">
                  <c:v>Sierra Leone</c:v>
                </c:pt>
                <c:pt idx="7">
                  <c:v>Mozambique</c:v>
                </c:pt>
                <c:pt idx="8">
                  <c:v>Guinea</c:v>
                </c:pt>
                <c:pt idx="9">
                  <c:v>Democratic Republic of Congo</c:v>
                </c:pt>
                <c:pt idx="10">
                  <c:v>Guinea-Bissau</c:v>
                </c:pt>
                <c:pt idx="11">
                  <c:v>Liberia</c:v>
                </c:pt>
                <c:pt idx="12">
                  <c:v>Madagascar</c:v>
                </c:pt>
                <c:pt idx="13">
                  <c:v>Afghanistan</c:v>
                </c:pt>
                <c:pt idx="14">
                  <c:v>Ethiopia</c:v>
                </c:pt>
                <c:pt idx="15">
                  <c:v>Eritrea</c:v>
                </c:pt>
                <c:pt idx="16">
                  <c:v>Gambia</c:v>
                </c:pt>
                <c:pt idx="17">
                  <c:v>Benin</c:v>
                </c:pt>
                <c:pt idx="18">
                  <c:v>Djibouti</c:v>
                </c:pt>
                <c:pt idx="19">
                  <c:v>Malawi</c:v>
                </c:pt>
                <c:pt idx="20">
                  <c:v>Senegal</c:v>
                </c:pt>
                <c:pt idx="21">
                  <c:v>Sudan</c:v>
                </c:pt>
                <c:pt idx="22">
                  <c:v>Cote d'Ivoire</c:v>
                </c:pt>
                <c:pt idx="23">
                  <c:v>Lesotho</c:v>
                </c:pt>
                <c:pt idx="24">
                  <c:v>Rwanda</c:v>
                </c:pt>
                <c:pt idx="25">
                  <c:v>Pakistan</c:v>
                </c:pt>
                <c:pt idx="26">
                  <c:v>Mauritania</c:v>
                </c:pt>
                <c:pt idx="27">
                  <c:v>Nigeria</c:v>
                </c:pt>
                <c:pt idx="28">
                  <c:v>Togo</c:v>
                </c:pt>
                <c:pt idx="29">
                  <c:v>Uganda</c:v>
                </c:pt>
                <c:pt idx="30">
                  <c:v>Zimbabwe</c:v>
                </c:pt>
                <c:pt idx="31">
                  <c:v>Haiti</c:v>
                </c:pt>
                <c:pt idx="32">
                  <c:v>Solomon Islands</c:v>
                </c:pt>
                <c:pt idx="33">
                  <c:v>Papua New Guinea</c:v>
                </c:pt>
                <c:pt idx="34">
                  <c:v>Zambia</c:v>
                </c:pt>
                <c:pt idx="35">
                  <c:v>Cameroon</c:v>
                </c:pt>
                <c:pt idx="36">
                  <c:v>Comoros</c:v>
                </c:pt>
                <c:pt idx="37">
                  <c:v>Nepal</c:v>
                </c:pt>
                <c:pt idx="38">
                  <c:v>Angola</c:v>
                </c:pt>
                <c:pt idx="39">
                  <c:v>Cambodia</c:v>
                </c:pt>
                <c:pt idx="40">
                  <c:v>Congo, Rep.</c:v>
                </c:pt>
                <c:pt idx="41">
                  <c:v>Kenya</c:v>
                </c:pt>
                <c:pt idx="42">
                  <c:v>Ghana</c:v>
                </c:pt>
                <c:pt idx="43">
                  <c:v>Sao Tome and Principe</c:v>
                </c:pt>
                <c:pt idx="44">
                  <c:v>Vanuatu</c:v>
                </c:pt>
                <c:pt idx="45">
                  <c:v>Myanmar</c:v>
                </c:pt>
                <c:pt idx="46">
                  <c:v>Laos</c:v>
                </c:pt>
                <c:pt idx="47">
                  <c:v>Honduras</c:v>
                </c:pt>
                <c:pt idx="48">
                  <c:v>Eswatini</c:v>
                </c:pt>
                <c:pt idx="49">
                  <c:v>East Timor</c:v>
                </c:pt>
                <c:pt idx="50">
                  <c:v>Namibia</c:v>
                </c:pt>
                <c:pt idx="51">
                  <c:v>Micronesia, Fed. Sts.</c:v>
                </c:pt>
                <c:pt idx="52">
                  <c:v>Guatemala</c:v>
                </c:pt>
                <c:pt idx="53">
                  <c:v>India</c:v>
                </c:pt>
                <c:pt idx="54">
                  <c:v>Cabo Verde</c:v>
                </c:pt>
                <c:pt idx="55">
                  <c:v>Equatorial Guinea</c:v>
                </c:pt>
                <c:pt idx="56">
                  <c:v>Nicaragua</c:v>
                </c:pt>
                <c:pt idx="57">
                  <c:v>Tajikistan</c:v>
                </c:pt>
                <c:pt idx="58">
                  <c:v>Bangladesh</c:v>
                </c:pt>
                <c:pt idx="59">
                  <c:v>Iraq</c:v>
                </c:pt>
                <c:pt idx="60">
                  <c:v>El Salvador</c:v>
                </c:pt>
                <c:pt idx="61">
                  <c:v>Bhutan</c:v>
                </c:pt>
                <c:pt idx="62">
                  <c:v>Morocco</c:v>
                </c:pt>
                <c:pt idx="63">
                  <c:v>Bolivia</c:v>
                </c:pt>
                <c:pt idx="64">
                  <c:v>Kyrgyzstan</c:v>
                </c:pt>
                <c:pt idx="65">
                  <c:v>Botswana</c:v>
                </c:pt>
                <c:pt idx="66">
                  <c:v>Suriname</c:v>
                </c:pt>
                <c:pt idx="67">
                  <c:v>Gabon</c:v>
                </c:pt>
                <c:pt idx="68">
                  <c:v>Belize</c:v>
                </c:pt>
                <c:pt idx="69">
                  <c:v>Philippines</c:v>
                </c:pt>
                <c:pt idx="70">
                  <c:v>Jamaica</c:v>
                </c:pt>
                <c:pt idx="71">
                  <c:v>Indonesia</c:v>
                </c:pt>
                <c:pt idx="72">
                  <c:v>Samoa</c:v>
                </c:pt>
                <c:pt idx="73">
                  <c:v>Uzbekistan</c:v>
                </c:pt>
                <c:pt idx="74">
                  <c:v>Azerbaijan</c:v>
                </c:pt>
                <c:pt idx="75">
                  <c:v>Fiji</c:v>
                </c:pt>
                <c:pt idx="76">
                  <c:v>South Africa</c:v>
                </c:pt>
                <c:pt idx="77">
                  <c:v>Saint Lucia</c:v>
                </c:pt>
                <c:pt idx="78">
                  <c:v>Vietnam</c:v>
                </c:pt>
                <c:pt idx="79">
                  <c:v>Guyana</c:v>
                </c:pt>
                <c:pt idx="80">
                  <c:v>Egypt, Arab Rep.</c:v>
                </c:pt>
                <c:pt idx="81">
                  <c:v>Algeria</c:v>
                </c:pt>
                <c:pt idx="82">
                  <c:v>Turkmenistan</c:v>
                </c:pt>
                <c:pt idx="83">
                  <c:v>Ecuador</c:v>
                </c:pt>
                <c:pt idx="84">
                  <c:v>Tunisia</c:v>
                </c:pt>
                <c:pt idx="85">
                  <c:v>Maldives</c:v>
                </c:pt>
                <c:pt idx="86">
                  <c:v>Jordan</c:v>
                </c:pt>
                <c:pt idx="87">
                  <c:v>Mongolia</c:v>
                </c:pt>
                <c:pt idx="88">
                  <c:v>Lebanon</c:v>
                </c:pt>
                <c:pt idx="89">
                  <c:v>Paraguay</c:v>
                </c:pt>
                <c:pt idx="90">
                  <c:v>Tonga</c:v>
                </c:pt>
                <c:pt idx="91">
                  <c:v>Colombia</c:v>
                </c:pt>
                <c:pt idx="92">
                  <c:v>Mexico</c:v>
                </c:pt>
                <c:pt idx="93">
                  <c:v>Brazil</c:v>
                </c:pt>
                <c:pt idx="94">
                  <c:v>Peru</c:v>
                </c:pt>
                <c:pt idx="95">
                  <c:v>Dominican Republic</c:v>
                </c:pt>
                <c:pt idx="96">
                  <c:v>Ukraine</c:v>
                </c:pt>
                <c:pt idx="97">
                  <c:v>Moldova</c:v>
                </c:pt>
                <c:pt idx="98">
                  <c:v>North Macedonia</c:v>
                </c:pt>
                <c:pt idx="99">
                  <c:v>Armenia</c:v>
                </c:pt>
                <c:pt idx="100">
                  <c:v>Bosnia and Herzegovina</c:v>
                </c:pt>
                <c:pt idx="101">
                  <c:v>Sri Lanka</c:v>
                </c:pt>
                <c:pt idx="102">
                  <c:v>Iran</c:v>
                </c:pt>
                <c:pt idx="103">
                  <c:v>China</c:v>
                </c:pt>
                <c:pt idx="104">
                  <c:v>Albania</c:v>
                </c:pt>
                <c:pt idx="105">
                  <c:v>Saint Vincent and the Grenadines</c:v>
                </c:pt>
                <c:pt idx="106">
                  <c:v>Grenada</c:v>
                </c:pt>
                <c:pt idx="107">
                  <c:v>Mauritius</c:v>
                </c:pt>
                <c:pt idx="108">
                  <c:v>Bahamas</c:v>
                </c:pt>
                <c:pt idx="109">
                  <c:v>Belarus</c:v>
                </c:pt>
                <c:pt idx="110">
                  <c:v>Thailand</c:v>
                </c:pt>
                <c:pt idx="111">
                  <c:v>Bulgaria</c:v>
                </c:pt>
                <c:pt idx="112">
                  <c:v>Malaysia</c:v>
                </c:pt>
                <c:pt idx="113">
                  <c:v>Barbados</c:v>
                </c:pt>
                <c:pt idx="114">
                  <c:v>Kazakhstan</c:v>
                </c:pt>
                <c:pt idx="115">
                  <c:v>Serbia</c:v>
                </c:pt>
                <c:pt idx="116">
                  <c:v>Georgia</c:v>
                </c:pt>
                <c:pt idx="117">
                  <c:v>Panama</c:v>
                </c:pt>
                <c:pt idx="118">
                  <c:v>Costa Rica</c:v>
                </c:pt>
                <c:pt idx="119">
                  <c:v>Trinidad and Tobago</c:v>
                </c:pt>
                <c:pt idx="120">
                  <c:v>Antigua and Barbuda</c:v>
                </c:pt>
                <c:pt idx="121">
                  <c:v>Uruguay</c:v>
                </c:pt>
                <c:pt idx="122">
                  <c:v>Oman</c:v>
                </c:pt>
                <c:pt idx="123">
                  <c:v>Kuwait</c:v>
                </c:pt>
                <c:pt idx="124">
                  <c:v>Russia</c:v>
                </c:pt>
                <c:pt idx="125">
                  <c:v>Brunei Darussalam</c:v>
                </c:pt>
                <c:pt idx="126">
                  <c:v>Romania</c:v>
                </c:pt>
                <c:pt idx="127">
                  <c:v>Montenegro</c:v>
                </c:pt>
                <c:pt idx="128">
                  <c:v>Turkey</c:v>
                </c:pt>
                <c:pt idx="129">
                  <c:v>Argentina</c:v>
                </c:pt>
                <c:pt idx="130">
                  <c:v>Chile</c:v>
                </c:pt>
                <c:pt idx="131">
                  <c:v>Hungary</c:v>
                </c:pt>
                <c:pt idx="132">
                  <c:v>Croatia</c:v>
                </c:pt>
                <c:pt idx="133">
                  <c:v>Slovakia</c:v>
                </c:pt>
                <c:pt idx="134">
                  <c:v>Portugal</c:v>
                </c:pt>
                <c:pt idx="135">
                  <c:v>Saudi Arabia</c:v>
                </c:pt>
                <c:pt idx="136">
                  <c:v>Qatar</c:v>
                </c:pt>
                <c:pt idx="137">
                  <c:v>Latvia</c:v>
                </c:pt>
                <c:pt idx="138">
                  <c:v>Poland</c:v>
                </c:pt>
                <c:pt idx="139">
                  <c:v>Lithuania</c:v>
                </c:pt>
                <c:pt idx="140">
                  <c:v>Bahrain</c:v>
                </c:pt>
                <c:pt idx="141">
                  <c:v>Greece</c:v>
                </c:pt>
                <c:pt idx="142">
                  <c:v>Czechia</c:v>
                </c:pt>
                <c:pt idx="143">
                  <c:v>Estonia</c:v>
                </c:pt>
                <c:pt idx="144">
                  <c:v>Italy</c:v>
                </c:pt>
                <c:pt idx="145">
                  <c:v>Spain</c:v>
                </c:pt>
                <c:pt idx="146">
                  <c:v>Cyprus</c:v>
                </c:pt>
                <c:pt idx="147">
                  <c:v>France</c:v>
                </c:pt>
                <c:pt idx="148">
                  <c:v>Israel</c:v>
                </c:pt>
                <c:pt idx="149">
                  <c:v>Slovenia</c:v>
                </c:pt>
                <c:pt idx="150">
                  <c:v>Austria</c:v>
                </c:pt>
                <c:pt idx="151">
                  <c:v>United Kingdom</c:v>
                </c:pt>
                <c:pt idx="152">
                  <c:v>Luxembourg</c:v>
                </c:pt>
                <c:pt idx="153">
                  <c:v>South Korea</c:v>
                </c:pt>
                <c:pt idx="154">
                  <c:v>Canada</c:v>
                </c:pt>
                <c:pt idx="155">
                  <c:v>Belgium</c:v>
                </c:pt>
                <c:pt idx="156">
                  <c:v>United Arab Emirates</c:v>
                </c:pt>
                <c:pt idx="157">
                  <c:v>New Zealand</c:v>
                </c:pt>
                <c:pt idx="158">
                  <c:v>Netherlands</c:v>
                </c:pt>
                <c:pt idx="159">
                  <c:v>Finland</c:v>
                </c:pt>
                <c:pt idx="160">
                  <c:v>Singapore</c:v>
                </c:pt>
                <c:pt idx="161">
                  <c:v>Ireland</c:v>
                </c:pt>
                <c:pt idx="162">
                  <c:v>Denmark</c:v>
                </c:pt>
                <c:pt idx="163">
                  <c:v>Australia</c:v>
                </c:pt>
                <c:pt idx="164">
                  <c:v>Germany</c:v>
                </c:pt>
                <c:pt idx="165">
                  <c:v>Iceland</c:v>
                </c:pt>
                <c:pt idx="166">
                  <c:v>Switzerland</c:v>
                </c:pt>
                <c:pt idx="167">
                  <c:v>Norway</c:v>
                </c:pt>
              </c:strCache>
            </c:strRef>
          </c:cat>
          <c:val>
            <c:numRef>
              <c:f>'3yr_data'!$B$2:$B$169</c:f>
              <c:numCache>
                <c:formatCode>0.00</c:formatCode>
                <c:ptCount val="168"/>
                <c:pt idx="0">
                  <c:v>1.2214847799999999</c:v>
                </c:pt>
                <c:pt idx="1">
                  <c:v>2.3136591900000001</c:v>
                </c:pt>
                <c:pt idx="2">
                  <c:v>0.92749428999999994</c:v>
                </c:pt>
                <c:pt idx="3">
                  <c:v>1.3905919799999997</c:v>
                </c:pt>
                <c:pt idx="4">
                  <c:v>2.1590986299999995</c:v>
                </c:pt>
                <c:pt idx="5">
                  <c:v>2.8256711999999999</c:v>
                </c:pt>
                <c:pt idx="6">
                  <c:v>1.3640774500000001</c:v>
                </c:pt>
                <c:pt idx="7">
                  <c:v>2.3967418700000005</c:v>
                </c:pt>
                <c:pt idx="8">
                  <c:v>0.77237736999999995</c:v>
                </c:pt>
                <c:pt idx="9">
                  <c:v>0.65065557000000018</c:v>
                </c:pt>
                <c:pt idx="10">
                  <c:v>1.2004870200000002</c:v>
                </c:pt>
                <c:pt idx="11">
                  <c:v>0.92961764000000002</c:v>
                </c:pt>
                <c:pt idx="12">
                  <c:v>0.68988532000000002</c:v>
                </c:pt>
                <c:pt idx="13">
                  <c:v>1.1862124199999999</c:v>
                </c:pt>
                <c:pt idx="14">
                  <c:v>0.98278511000000002</c:v>
                </c:pt>
                <c:pt idx="15">
                  <c:v>0.83485365</c:v>
                </c:pt>
                <c:pt idx="16">
                  <c:v>2.42524147</c:v>
                </c:pt>
                <c:pt idx="17">
                  <c:v>0.27598523999999997</c:v>
                </c:pt>
                <c:pt idx="18">
                  <c:v>1.0768225200000001</c:v>
                </c:pt>
                <c:pt idx="19">
                  <c:v>1.5622458500000003</c:v>
                </c:pt>
                <c:pt idx="20">
                  <c:v>1.7216187700000003</c:v>
                </c:pt>
                <c:pt idx="21">
                  <c:v>1.03047943</c:v>
                </c:pt>
                <c:pt idx="22">
                  <c:v>1.3327840600000003</c:v>
                </c:pt>
                <c:pt idx="23">
                  <c:v>4.7781925200000002</c:v>
                </c:pt>
                <c:pt idx="24">
                  <c:v>3.0229272800000002</c:v>
                </c:pt>
                <c:pt idx="25">
                  <c:v>1.0395474400000002</c:v>
                </c:pt>
                <c:pt idx="26">
                  <c:v>1.4931711000000001</c:v>
                </c:pt>
                <c:pt idx="27">
                  <c:v>0.50597857999999996</c:v>
                </c:pt>
                <c:pt idx="28">
                  <c:v>0.89014059000000023</c:v>
                </c:pt>
                <c:pt idx="29">
                  <c:v>0.94001566999999997</c:v>
                </c:pt>
                <c:pt idx="30">
                  <c:v>0.65268922000000007</c:v>
                </c:pt>
                <c:pt idx="31">
                  <c:v>0.40528840000000005</c:v>
                </c:pt>
                <c:pt idx="32">
                  <c:v>3.6238062399999995</c:v>
                </c:pt>
                <c:pt idx="33">
                  <c:v>1.5820705900000003</c:v>
                </c:pt>
                <c:pt idx="34">
                  <c:v>3.5990383600000002</c:v>
                </c:pt>
                <c:pt idx="35">
                  <c:v>0.60675447999999998</c:v>
                </c:pt>
                <c:pt idx="36">
                  <c:v>1.2928029300000001</c:v>
                </c:pt>
                <c:pt idx="37">
                  <c:v>1.57</c:v>
                </c:pt>
                <c:pt idx="38">
                  <c:v>1.7003692399999994</c:v>
                </c:pt>
                <c:pt idx="39">
                  <c:v>1.9103192100000004</c:v>
                </c:pt>
                <c:pt idx="40">
                  <c:v>1.8968015899999997</c:v>
                </c:pt>
                <c:pt idx="41">
                  <c:v>2.2097239500000008</c:v>
                </c:pt>
                <c:pt idx="42">
                  <c:v>2.1112215499999998</c:v>
                </c:pt>
                <c:pt idx="43">
                  <c:v>2.9599623700000004</c:v>
                </c:pt>
                <c:pt idx="44">
                  <c:v>2.5721950499999999</c:v>
                </c:pt>
                <c:pt idx="45">
                  <c:v>0.7</c:v>
                </c:pt>
                <c:pt idx="46">
                  <c:v>0.79207379000000011</c:v>
                </c:pt>
                <c:pt idx="47">
                  <c:v>3.4371700299999999</c:v>
                </c:pt>
                <c:pt idx="48">
                  <c:v>3.5369305599999996</c:v>
                </c:pt>
                <c:pt idx="49">
                  <c:v>5.5078587500000005</c:v>
                </c:pt>
                <c:pt idx="50">
                  <c:v>4.4191732400000001</c:v>
                </c:pt>
                <c:pt idx="51">
                  <c:v>2.6754693999999999</c:v>
                </c:pt>
                <c:pt idx="52">
                  <c:v>2.4752209200000004</c:v>
                </c:pt>
                <c:pt idx="53">
                  <c:v>1.21</c:v>
                </c:pt>
                <c:pt idx="54">
                  <c:v>4.0052499800000003</c:v>
                </c:pt>
                <c:pt idx="55">
                  <c:v>0.84701848000000024</c:v>
                </c:pt>
                <c:pt idx="56">
                  <c:v>5.3503565800000006</c:v>
                </c:pt>
                <c:pt idx="57">
                  <c:v>2.15</c:v>
                </c:pt>
                <c:pt idx="58">
                  <c:v>0.40977541000000006</c:v>
                </c:pt>
                <c:pt idx="59">
                  <c:v>2.7808010599999999</c:v>
                </c:pt>
                <c:pt idx="60">
                  <c:v>5.8810334199999996</c:v>
                </c:pt>
                <c:pt idx="61">
                  <c:v>3.4032814500000002</c:v>
                </c:pt>
                <c:pt idx="62">
                  <c:v>2.4656434100000002</c:v>
                </c:pt>
                <c:pt idx="63">
                  <c:v>5.8023862799999986</c:v>
                </c:pt>
                <c:pt idx="64">
                  <c:v>2.36</c:v>
                </c:pt>
                <c:pt idx="65">
                  <c:v>4.4899482700000011</c:v>
                </c:pt>
                <c:pt idx="66">
                  <c:v>4.3769655200000006</c:v>
                </c:pt>
                <c:pt idx="67">
                  <c:v>1.8999379899999997</c:v>
                </c:pt>
                <c:pt idx="68">
                  <c:v>3.7476506200000004</c:v>
                </c:pt>
                <c:pt idx="69">
                  <c:v>2.33</c:v>
                </c:pt>
                <c:pt idx="70">
                  <c:v>4.5226430899999999</c:v>
                </c:pt>
                <c:pt idx="71">
                  <c:v>1.8872557899999998</c:v>
                </c:pt>
                <c:pt idx="72">
                  <c:v>4.7128205299999992</c:v>
                </c:pt>
                <c:pt idx="73">
                  <c:v>3.12</c:v>
                </c:pt>
                <c:pt idx="74">
                  <c:v>2.33</c:v>
                </c:pt>
                <c:pt idx="75">
                  <c:v>3.1008660800000003</c:v>
                </c:pt>
                <c:pt idx="76">
                  <c:v>5.2967476799999984</c:v>
                </c:pt>
                <c:pt idx="77">
                  <c:v>2.9954733799999995</c:v>
                </c:pt>
                <c:pt idx="78">
                  <c:v>1.7906467899999996</c:v>
                </c:pt>
                <c:pt idx="79">
                  <c:v>3.9743328099999999</c:v>
                </c:pt>
                <c:pt idx="80">
                  <c:v>1.3261709200000003</c:v>
                </c:pt>
                <c:pt idx="81">
                  <c:v>3.7465877499999998</c:v>
                </c:pt>
                <c:pt idx="82">
                  <c:v>1.0080543800000001</c:v>
                </c:pt>
                <c:pt idx="83">
                  <c:v>5.0764460600000003</c:v>
                </c:pt>
                <c:pt idx="84">
                  <c:v>4.3100929299999997</c:v>
                </c:pt>
                <c:pt idx="85">
                  <c:v>9.08</c:v>
                </c:pt>
                <c:pt idx="86">
                  <c:v>2.74805593</c:v>
                </c:pt>
                <c:pt idx="87">
                  <c:v>2.5692517800000001</c:v>
                </c:pt>
                <c:pt idx="88">
                  <c:v>3.3664405299999998</c:v>
                </c:pt>
                <c:pt idx="89">
                  <c:v>4.1331815699999996</c:v>
                </c:pt>
                <c:pt idx="90">
                  <c:v>3.06095958</c:v>
                </c:pt>
                <c:pt idx="91">
                  <c:v>6.2121849100000004</c:v>
                </c:pt>
                <c:pt idx="92">
                  <c:v>3.2903547299999998</c:v>
                </c:pt>
                <c:pt idx="93">
                  <c:v>4.5290446299999996</c:v>
                </c:pt>
                <c:pt idx="94">
                  <c:v>4.3261494599999999</c:v>
                </c:pt>
                <c:pt idx="95">
                  <c:v>3.2433273800000002</c:v>
                </c:pt>
                <c:pt idx="96">
                  <c:v>3.73</c:v>
                </c:pt>
                <c:pt idx="97">
                  <c:v>4.54</c:v>
                </c:pt>
                <c:pt idx="98">
                  <c:v>4.67</c:v>
                </c:pt>
                <c:pt idx="99">
                  <c:v>2.36</c:v>
                </c:pt>
                <c:pt idx="100">
                  <c:v>6.75</c:v>
                </c:pt>
                <c:pt idx="101">
                  <c:v>1.97</c:v>
                </c:pt>
                <c:pt idx="102">
                  <c:v>2.7775445000000003</c:v>
                </c:pt>
                <c:pt idx="103">
                  <c:v>3.06103587</c:v>
                </c:pt>
                <c:pt idx="104">
                  <c:v>2.9961023300000003</c:v>
                </c:pt>
                <c:pt idx="105">
                  <c:v>3.2571597100000007</c:v>
                </c:pt>
                <c:pt idx="106">
                  <c:v>2.2880585200000003</c:v>
                </c:pt>
                <c:pt idx="107">
                  <c:v>3.3295488399999997</c:v>
                </c:pt>
                <c:pt idx="108">
                  <c:v>4.6367440200000001</c:v>
                </c:pt>
                <c:pt idx="109">
                  <c:v>4.54</c:v>
                </c:pt>
                <c:pt idx="110">
                  <c:v>3.0659668399999997</c:v>
                </c:pt>
                <c:pt idx="111">
                  <c:v>5.07</c:v>
                </c:pt>
                <c:pt idx="112">
                  <c:v>2.1767413600000003</c:v>
                </c:pt>
                <c:pt idx="113">
                  <c:v>3.6412131799999998</c:v>
                </c:pt>
                <c:pt idx="114">
                  <c:v>2.4700000000000002</c:v>
                </c:pt>
                <c:pt idx="115">
                  <c:v>5.3023901000000002</c:v>
                </c:pt>
                <c:pt idx="116">
                  <c:v>3.7</c:v>
                </c:pt>
                <c:pt idx="117">
                  <c:v>5.8625101999999991</c:v>
                </c:pt>
                <c:pt idx="118">
                  <c:v>5.6191792500000002</c:v>
                </c:pt>
                <c:pt idx="119">
                  <c:v>3.4342911200000001</c:v>
                </c:pt>
                <c:pt idx="120">
                  <c:v>3.68809605</c:v>
                </c:pt>
                <c:pt idx="121">
                  <c:v>6.543526169999998</c:v>
                </c:pt>
                <c:pt idx="122">
                  <c:v>4.6819205299999993</c:v>
                </c:pt>
                <c:pt idx="123">
                  <c:v>5.670455930000001</c:v>
                </c:pt>
                <c:pt idx="124">
                  <c:v>5.45</c:v>
                </c:pt>
                <c:pt idx="125">
                  <c:v>2.2518715899999995</c:v>
                </c:pt>
                <c:pt idx="126">
                  <c:v>4.99</c:v>
                </c:pt>
                <c:pt idx="127">
                  <c:v>7.13</c:v>
                </c:pt>
                <c:pt idx="128">
                  <c:v>3.64</c:v>
                </c:pt>
                <c:pt idx="129">
                  <c:v>6.6204872100000021</c:v>
                </c:pt>
                <c:pt idx="130">
                  <c:v>5.4753622999999987</c:v>
                </c:pt>
                <c:pt idx="131">
                  <c:v>5.14</c:v>
                </c:pt>
                <c:pt idx="132">
                  <c:v>6.32</c:v>
                </c:pt>
                <c:pt idx="133">
                  <c:v>5.72</c:v>
                </c:pt>
                <c:pt idx="134">
                  <c:v>6.77</c:v>
                </c:pt>
                <c:pt idx="135">
                  <c:v>5.2034235000000004</c:v>
                </c:pt>
                <c:pt idx="136">
                  <c:v>3.3099398600000001</c:v>
                </c:pt>
                <c:pt idx="137">
                  <c:v>4.5999999999999996</c:v>
                </c:pt>
                <c:pt idx="138">
                  <c:v>4.67</c:v>
                </c:pt>
                <c:pt idx="139">
                  <c:v>5.14</c:v>
                </c:pt>
                <c:pt idx="140">
                  <c:v>2.9697620899999997</c:v>
                </c:pt>
                <c:pt idx="141">
                  <c:v>5.1293206200000006</c:v>
                </c:pt>
                <c:pt idx="142">
                  <c:v>8.0565042499999997</c:v>
                </c:pt>
                <c:pt idx="143">
                  <c:v>5.8376035700000006</c:v>
                </c:pt>
                <c:pt idx="144">
                  <c:v>7.31</c:v>
                </c:pt>
                <c:pt idx="145">
                  <c:v>7.8598737700000019</c:v>
                </c:pt>
                <c:pt idx="146">
                  <c:v>6.31</c:v>
                </c:pt>
                <c:pt idx="147">
                  <c:v>9.3134336500000003</c:v>
                </c:pt>
                <c:pt idx="148">
                  <c:v>5.26</c:v>
                </c:pt>
                <c:pt idx="149">
                  <c:v>6.85</c:v>
                </c:pt>
                <c:pt idx="150">
                  <c:v>8.74</c:v>
                </c:pt>
                <c:pt idx="151">
                  <c:v>10.17722607</c:v>
                </c:pt>
                <c:pt idx="152">
                  <c:v>5.0199999999999996</c:v>
                </c:pt>
                <c:pt idx="153">
                  <c:v>4.995855810000001</c:v>
                </c:pt>
                <c:pt idx="154">
                  <c:v>9.60643387</c:v>
                </c:pt>
                <c:pt idx="155">
                  <c:v>8.7233209599999988</c:v>
                </c:pt>
                <c:pt idx="156">
                  <c:v>3.5522999799999995</c:v>
                </c:pt>
                <c:pt idx="157">
                  <c:v>7.8431453699999993</c:v>
                </c:pt>
                <c:pt idx="158">
                  <c:v>7.72</c:v>
                </c:pt>
                <c:pt idx="159">
                  <c:v>7.83</c:v>
                </c:pt>
                <c:pt idx="160">
                  <c:v>3.4229888900000001</c:v>
                </c:pt>
                <c:pt idx="161">
                  <c:v>5.5475802400000003</c:v>
                </c:pt>
                <c:pt idx="162">
                  <c:v>8.9499999999999993</c:v>
                </c:pt>
                <c:pt idx="163">
                  <c:v>7.8718662299999993</c:v>
                </c:pt>
                <c:pt idx="164">
                  <c:v>9.9639396699999985</c:v>
                </c:pt>
                <c:pt idx="165">
                  <c:v>8.01</c:v>
                </c:pt>
                <c:pt idx="166">
                  <c:v>4.2129478499999991</c:v>
                </c:pt>
                <c:pt idx="167">
                  <c:v>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5-419A-96FD-3B1CE6A6092F}"/>
            </c:ext>
          </c:extLst>
        </c:ser>
        <c:ser>
          <c:idx val="1"/>
          <c:order val="1"/>
          <c:tx>
            <c:strRef>
              <c:f>'3yr_data'!$H$1</c:f>
              <c:strCache>
                <c:ptCount val="1"/>
                <c:pt idx="0">
                  <c:v>gghed_gdp_2019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'3yr_data'!$Q$2:$Q$169</c:f>
              <c:strCache>
                <c:ptCount val="168"/>
                <c:pt idx="0">
                  <c:v>Central African Republic</c:v>
                </c:pt>
                <c:pt idx="1">
                  <c:v>Niger</c:v>
                </c:pt>
                <c:pt idx="2">
                  <c:v>Chad</c:v>
                </c:pt>
                <c:pt idx="3">
                  <c:v>Mali</c:v>
                </c:pt>
                <c:pt idx="4">
                  <c:v>Burundi</c:v>
                </c:pt>
                <c:pt idx="5">
                  <c:v>Burkina Faso</c:v>
                </c:pt>
                <c:pt idx="6">
                  <c:v>Sierra Leone</c:v>
                </c:pt>
                <c:pt idx="7">
                  <c:v>Mozambique</c:v>
                </c:pt>
                <c:pt idx="8">
                  <c:v>Guinea</c:v>
                </c:pt>
                <c:pt idx="9">
                  <c:v>Democratic Republic of Congo</c:v>
                </c:pt>
                <c:pt idx="10">
                  <c:v>Guinea-Bissau</c:v>
                </c:pt>
                <c:pt idx="11">
                  <c:v>Liberia</c:v>
                </c:pt>
                <c:pt idx="12">
                  <c:v>Madagascar</c:v>
                </c:pt>
                <c:pt idx="13">
                  <c:v>Afghanistan</c:v>
                </c:pt>
                <c:pt idx="14">
                  <c:v>Ethiopia</c:v>
                </c:pt>
                <c:pt idx="15">
                  <c:v>Eritrea</c:v>
                </c:pt>
                <c:pt idx="16">
                  <c:v>Gambia</c:v>
                </c:pt>
                <c:pt idx="17">
                  <c:v>Benin</c:v>
                </c:pt>
                <c:pt idx="18">
                  <c:v>Djibouti</c:v>
                </c:pt>
                <c:pt idx="19">
                  <c:v>Malawi</c:v>
                </c:pt>
                <c:pt idx="20">
                  <c:v>Senegal</c:v>
                </c:pt>
                <c:pt idx="21">
                  <c:v>Sudan</c:v>
                </c:pt>
                <c:pt idx="22">
                  <c:v>Cote d'Ivoire</c:v>
                </c:pt>
                <c:pt idx="23">
                  <c:v>Lesotho</c:v>
                </c:pt>
                <c:pt idx="24">
                  <c:v>Rwanda</c:v>
                </c:pt>
                <c:pt idx="25">
                  <c:v>Pakistan</c:v>
                </c:pt>
                <c:pt idx="26">
                  <c:v>Mauritania</c:v>
                </c:pt>
                <c:pt idx="27">
                  <c:v>Nigeria</c:v>
                </c:pt>
                <c:pt idx="28">
                  <c:v>Togo</c:v>
                </c:pt>
                <c:pt idx="29">
                  <c:v>Uganda</c:v>
                </c:pt>
                <c:pt idx="30">
                  <c:v>Zimbabwe</c:v>
                </c:pt>
                <c:pt idx="31">
                  <c:v>Haiti</c:v>
                </c:pt>
                <c:pt idx="32">
                  <c:v>Solomon Islands</c:v>
                </c:pt>
                <c:pt idx="33">
                  <c:v>Papua New Guinea</c:v>
                </c:pt>
                <c:pt idx="34">
                  <c:v>Zambia</c:v>
                </c:pt>
                <c:pt idx="35">
                  <c:v>Cameroon</c:v>
                </c:pt>
                <c:pt idx="36">
                  <c:v>Comoros</c:v>
                </c:pt>
                <c:pt idx="37">
                  <c:v>Nepal</c:v>
                </c:pt>
                <c:pt idx="38">
                  <c:v>Angola</c:v>
                </c:pt>
                <c:pt idx="39">
                  <c:v>Cambodia</c:v>
                </c:pt>
                <c:pt idx="40">
                  <c:v>Congo, Rep.</c:v>
                </c:pt>
                <c:pt idx="41">
                  <c:v>Kenya</c:v>
                </c:pt>
                <c:pt idx="42">
                  <c:v>Ghana</c:v>
                </c:pt>
                <c:pt idx="43">
                  <c:v>Sao Tome and Principe</c:v>
                </c:pt>
                <c:pt idx="44">
                  <c:v>Vanuatu</c:v>
                </c:pt>
                <c:pt idx="45">
                  <c:v>Myanmar</c:v>
                </c:pt>
                <c:pt idx="46">
                  <c:v>Laos</c:v>
                </c:pt>
                <c:pt idx="47">
                  <c:v>Honduras</c:v>
                </c:pt>
                <c:pt idx="48">
                  <c:v>Eswatini</c:v>
                </c:pt>
                <c:pt idx="49">
                  <c:v>East Timor</c:v>
                </c:pt>
                <c:pt idx="50">
                  <c:v>Namibia</c:v>
                </c:pt>
                <c:pt idx="51">
                  <c:v>Micronesia, Fed. Sts.</c:v>
                </c:pt>
                <c:pt idx="52">
                  <c:v>Guatemala</c:v>
                </c:pt>
                <c:pt idx="53">
                  <c:v>India</c:v>
                </c:pt>
                <c:pt idx="54">
                  <c:v>Cabo Verde</c:v>
                </c:pt>
                <c:pt idx="55">
                  <c:v>Equatorial Guinea</c:v>
                </c:pt>
                <c:pt idx="56">
                  <c:v>Nicaragua</c:v>
                </c:pt>
                <c:pt idx="57">
                  <c:v>Tajikistan</c:v>
                </c:pt>
                <c:pt idx="58">
                  <c:v>Bangladesh</c:v>
                </c:pt>
                <c:pt idx="59">
                  <c:v>Iraq</c:v>
                </c:pt>
                <c:pt idx="60">
                  <c:v>El Salvador</c:v>
                </c:pt>
                <c:pt idx="61">
                  <c:v>Bhutan</c:v>
                </c:pt>
                <c:pt idx="62">
                  <c:v>Morocco</c:v>
                </c:pt>
                <c:pt idx="63">
                  <c:v>Bolivia</c:v>
                </c:pt>
                <c:pt idx="64">
                  <c:v>Kyrgyzstan</c:v>
                </c:pt>
                <c:pt idx="65">
                  <c:v>Botswana</c:v>
                </c:pt>
                <c:pt idx="66">
                  <c:v>Suriname</c:v>
                </c:pt>
                <c:pt idx="67">
                  <c:v>Gabon</c:v>
                </c:pt>
                <c:pt idx="68">
                  <c:v>Belize</c:v>
                </c:pt>
                <c:pt idx="69">
                  <c:v>Philippines</c:v>
                </c:pt>
                <c:pt idx="70">
                  <c:v>Jamaica</c:v>
                </c:pt>
                <c:pt idx="71">
                  <c:v>Indonesia</c:v>
                </c:pt>
                <c:pt idx="72">
                  <c:v>Samoa</c:v>
                </c:pt>
                <c:pt idx="73">
                  <c:v>Uzbekistan</c:v>
                </c:pt>
                <c:pt idx="74">
                  <c:v>Azerbaijan</c:v>
                </c:pt>
                <c:pt idx="75">
                  <c:v>Fiji</c:v>
                </c:pt>
                <c:pt idx="76">
                  <c:v>South Africa</c:v>
                </c:pt>
                <c:pt idx="77">
                  <c:v>Saint Lucia</c:v>
                </c:pt>
                <c:pt idx="78">
                  <c:v>Vietnam</c:v>
                </c:pt>
                <c:pt idx="79">
                  <c:v>Guyana</c:v>
                </c:pt>
                <c:pt idx="80">
                  <c:v>Egypt, Arab Rep.</c:v>
                </c:pt>
                <c:pt idx="81">
                  <c:v>Algeria</c:v>
                </c:pt>
                <c:pt idx="82">
                  <c:v>Turkmenistan</c:v>
                </c:pt>
                <c:pt idx="83">
                  <c:v>Ecuador</c:v>
                </c:pt>
                <c:pt idx="84">
                  <c:v>Tunisia</c:v>
                </c:pt>
                <c:pt idx="85">
                  <c:v>Maldives</c:v>
                </c:pt>
                <c:pt idx="86">
                  <c:v>Jordan</c:v>
                </c:pt>
                <c:pt idx="87">
                  <c:v>Mongolia</c:v>
                </c:pt>
                <c:pt idx="88">
                  <c:v>Lebanon</c:v>
                </c:pt>
                <c:pt idx="89">
                  <c:v>Paraguay</c:v>
                </c:pt>
                <c:pt idx="90">
                  <c:v>Tonga</c:v>
                </c:pt>
                <c:pt idx="91">
                  <c:v>Colombia</c:v>
                </c:pt>
                <c:pt idx="92">
                  <c:v>Mexico</c:v>
                </c:pt>
                <c:pt idx="93">
                  <c:v>Brazil</c:v>
                </c:pt>
                <c:pt idx="94">
                  <c:v>Peru</c:v>
                </c:pt>
                <c:pt idx="95">
                  <c:v>Dominican Republic</c:v>
                </c:pt>
                <c:pt idx="96">
                  <c:v>Ukraine</c:v>
                </c:pt>
                <c:pt idx="97">
                  <c:v>Moldova</c:v>
                </c:pt>
                <c:pt idx="98">
                  <c:v>North Macedonia</c:v>
                </c:pt>
                <c:pt idx="99">
                  <c:v>Armenia</c:v>
                </c:pt>
                <c:pt idx="100">
                  <c:v>Bosnia and Herzegovina</c:v>
                </c:pt>
                <c:pt idx="101">
                  <c:v>Sri Lanka</c:v>
                </c:pt>
                <c:pt idx="102">
                  <c:v>Iran</c:v>
                </c:pt>
                <c:pt idx="103">
                  <c:v>China</c:v>
                </c:pt>
                <c:pt idx="104">
                  <c:v>Albania</c:v>
                </c:pt>
                <c:pt idx="105">
                  <c:v>Saint Vincent and the Grenadines</c:v>
                </c:pt>
                <c:pt idx="106">
                  <c:v>Grenada</c:v>
                </c:pt>
                <c:pt idx="107">
                  <c:v>Mauritius</c:v>
                </c:pt>
                <c:pt idx="108">
                  <c:v>Bahamas</c:v>
                </c:pt>
                <c:pt idx="109">
                  <c:v>Belarus</c:v>
                </c:pt>
                <c:pt idx="110">
                  <c:v>Thailand</c:v>
                </c:pt>
                <c:pt idx="111">
                  <c:v>Bulgaria</c:v>
                </c:pt>
                <c:pt idx="112">
                  <c:v>Malaysia</c:v>
                </c:pt>
                <c:pt idx="113">
                  <c:v>Barbados</c:v>
                </c:pt>
                <c:pt idx="114">
                  <c:v>Kazakhstan</c:v>
                </c:pt>
                <c:pt idx="115">
                  <c:v>Serbia</c:v>
                </c:pt>
                <c:pt idx="116">
                  <c:v>Georgia</c:v>
                </c:pt>
                <c:pt idx="117">
                  <c:v>Panama</c:v>
                </c:pt>
                <c:pt idx="118">
                  <c:v>Costa Rica</c:v>
                </c:pt>
                <c:pt idx="119">
                  <c:v>Trinidad and Tobago</c:v>
                </c:pt>
                <c:pt idx="120">
                  <c:v>Antigua and Barbuda</c:v>
                </c:pt>
                <c:pt idx="121">
                  <c:v>Uruguay</c:v>
                </c:pt>
                <c:pt idx="122">
                  <c:v>Oman</c:v>
                </c:pt>
                <c:pt idx="123">
                  <c:v>Kuwait</c:v>
                </c:pt>
                <c:pt idx="124">
                  <c:v>Russia</c:v>
                </c:pt>
                <c:pt idx="125">
                  <c:v>Brunei Darussalam</c:v>
                </c:pt>
                <c:pt idx="126">
                  <c:v>Romania</c:v>
                </c:pt>
                <c:pt idx="127">
                  <c:v>Montenegro</c:v>
                </c:pt>
                <c:pt idx="128">
                  <c:v>Turkey</c:v>
                </c:pt>
                <c:pt idx="129">
                  <c:v>Argentina</c:v>
                </c:pt>
                <c:pt idx="130">
                  <c:v>Chile</c:v>
                </c:pt>
                <c:pt idx="131">
                  <c:v>Hungary</c:v>
                </c:pt>
                <c:pt idx="132">
                  <c:v>Croatia</c:v>
                </c:pt>
                <c:pt idx="133">
                  <c:v>Slovakia</c:v>
                </c:pt>
                <c:pt idx="134">
                  <c:v>Portugal</c:v>
                </c:pt>
                <c:pt idx="135">
                  <c:v>Saudi Arabia</c:v>
                </c:pt>
                <c:pt idx="136">
                  <c:v>Qatar</c:v>
                </c:pt>
                <c:pt idx="137">
                  <c:v>Latvia</c:v>
                </c:pt>
                <c:pt idx="138">
                  <c:v>Poland</c:v>
                </c:pt>
                <c:pt idx="139">
                  <c:v>Lithuania</c:v>
                </c:pt>
                <c:pt idx="140">
                  <c:v>Bahrain</c:v>
                </c:pt>
                <c:pt idx="141">
                  <c:v>Greece</c:v>
                </c:pt>
                <c:pt idx="142">
                  <c:v>Czechia</c:v>
                </c:pt>
                <c:pt idx="143">
                  <c:v>Estonia</c:v>
                </c:pt>
                <c:pt idx="144">
                  <c:v>Italy</c:v>
                </c:pt>
                <c:pt idx="145">
                  <c:v>Spain</c:v>
                </c:pt>
                <c:pt idx="146">
                  <c:v>Cyprus</c:v>
                </c:pt>
                <c:pt idx="147">
                  <c:v>France</c:v>
                </c:pt>
                <c:pt idx="148">
                  <c:v>Israel</c:v>
                </c:pt>
                <c:pt idx="149">
                  <c:v>Slovenia</c:v>
                </c:pt>
                <c:pt idx="150">
                  <c:v>Austria</c:v>
                </c:pt>
                <c:pt idx="151">
                  <c:v>United Kingdom</c:v>
                </c:pt>
                <c:pt idx="152">
                  <c:v>Luxembourg</c:v>
                </c:pt>
                <c:pt idx="153">
                  <c:v>South Korea</c:v>
                </c:pt>
                <c:pt idx="154">
                  <c:v>Canada</c:v>
                </c:pt>
                <c:pt idx="155">
                  <c:v>Belgium</c:v>
                </c:pt>
                <c:pt idx="156">
                  <c:v>United Arab Emirates</c:v>
                </c:pt>
                <c:pt idx="157">
                  <c:v>New Zealand</c:v>
                </c:pt>
                <c:pt idx="158">
                  <c:v>Netherlands</c:v>
                </c:pt>
                <c:pt idx="159">
                  <c:v>Finland</c:v>
                </c:pt>
                <c:pt idx="160">
                  <c:v>Singapore</c:v>
                </c:pt>
                <c:pt idx="161">
                  <c:v>Ireland</c:v>
                </c:pt>
                <c:pt idx="162">
                  <c:v>Denmark</c:v>
                </c:pt>
                <c:pt idx="163">
                  <c:v>Australia</c:v>
                </c:pt>
                <c:pt idx="164">
                  <c:v>Germany</c:v>
                </c:pt>
                <c:pt idx="165">
                  <c:v>Iceland</c:v>
                </c:pt>
                <c:pt idx="166">
                  <c:v>Switzerland</c:v>
                </c:pt>
                <c:pt idx="167">
                  <c:v>Norway</c:v>
                </c:pt>
              </c:strCache>
            </c:strRef>
          </c:cat>
          <c:val>
            <c:numRef>
              <c:f>'3yr_data'!$H$2:$H$169</c:f>
              <c:numCache>
                <c:formatCode>0.00</c:formatCode>
                <c:ptCount val="168"/>
                <c:pt idx="0">
                  <c:v>0.81894016000000003</c:v>
                </c:pt>
                <c:pt idx="1">
                  <c:v>2.0223650900000001</c:v>
                </c:pt>
                <c:pt idx="2">
                  <c:v>0.69896411999999997</c:v>
                </c:pt>
                <c:pt idx="3">
                  <c:v>1.1192745</c:v>
                </c:pt>
                <c:pt idx="4">
                  <c:v>2.2751717600000001</c:v>
                </c:pt>
                <c:pt idx="5">
                  <c:v>2.2239351300000001</c:v>
                </c:pt>
                <c:pt idx="6">
                  <c:v>1.2427465900000001</c:v>
                </c:pt>
                <c:pt idx="7">
                  <c:v>1.8406107399999996</c:v>
                </c:pt>
                <c:pt idx="8">
                  <c:v>0.92095225999999997</c:v>
                </c:pt>
                <c:pt idx="9">
                  <c:v>0.55490302999999996</c:v>
                </c:pt>
                <c:pt idx="10">
                  <c:v>0.45877996000000004</c:v>
                </c:pt>
                <c:pt idx="11">
                  <c:v>1.35628378</c:v>
                </c:pt>
                <c:pt idx="12">
                  <c:v>0.68268955000000009</c:v>
                </c:pt>
                <c:pt idx="13">
                  <c:v>0.49705607000000002</c:v>
                </c:pt>
                <c:pt idx="14">
                  <c:v>0.73088509000000002</c:v>
                </c:pt>
                <c:pt idx="15">
                  <c:v>0.7853589700000001</c:v>
                </c:pt>
                <c:pt idx="16">
                  <c:v>1.3007217599999998</c:v>
                </c:pt>
                <c:pt idx="17">
                  <c:v>0.31146821000000002</c:v>
                </c:pt>
                <c:pt idx="18">
                  <c:v>1.0454782200000001</c:v>
                </c:pt>
                <c:pt idx="19">
                  <c:v>1.67412877</c:v>
                </c:pt>
                <c:pt idx="20">
                  <c:v>1.0576884699999998</c:v>
                </c:pt>
                <c:pt idx="21">
                  <c:v>1.03844607</c:v>
                </c:pt>
                <c:pt idx="22">
                  <c:v>0.97108035999999998</c:v>
                </c:pt>
                <c:pt idx="23">
                  <c:v>5.7718658400000002</c:v>
                </c:pt>
                <c:pt idx="24">
                  <c:v>2.5163173700000003</c:v>
                </c:pt>
                <c:pt idx="25">
                  <c:v>0.94301248000000015</c:v>
                </c:pt>
                <c:pt idx="26">
                  <c:v>1.2447476400000002</c:v>
                </c:pt>
                <c:pt idx="27">
                  <c:v>0.46980386999999996</c:v>
                </c:pt>
                <c:pt idx="28">
                  <c:v>0.86334223000000032</c:v>
                </c:pt>
                <c:pt idx="29">
                  <c:v>0.57418673999999992</c:v>
                </c:pt>
                <c:pt idx="30">
                  <c:v>0.46116894000000014</c:v>
                </c:pt>
                <c:pt idx="31">
                  <c:v>0.40745704999999999</c:v>
                </c:pt>
                <c:pt idx="32">
                  <c:v>3.2591302399999997</c:v>
                </c:pt>
                <c:pt idx="33">
                  <c:v>1.3562634</c:v>
                </c:pt>
                <c:pt idx="34">
                  <c:v>2.2583155600000002</c:v>
                </c:pt>
                <c:pt idx="35">
                  <c:v>0.40687224000000005</c:v>
                </c:pt>
                <c:pt idx="36">
                  <c:v>0.83244752999999994</c:v>
                </c:pt>
                <c:pt idx="37">
                  <c:v>1.1000000000000001</c:v>
                </c:pt>
                <c:pt idx="38">
                  <c:v>1.1235687700000001</c:v>
                </c:pt>
                <c:pt idx="39">
                  <c:v>1.6650121200000001</c:v>
                </c:pt>
                <c:pt idx="40">
                  <c:v>1.1143243299999999</c:v>
                </c:pt>
                <c:pt idx="41">
                  <c:v>2.0087063300000003</c:v>
                </c:pt>
                <c:pt idx="42">
                  <c:v>2.3053903600000005</c:v>
                </c:pt>
                <c:pt idx="43">
                  <c:v>2.1570518000000001</c:v>
                </c:pt>
                <c:pt idx="44">
                  <c:v>1.9044034500000002</c:v>
                </c:pt>
                <c:pt idx="45">
                  <c:v>0.66</c:v>
                </c:pt>
                <c:pt idx="46">
                  <c:v>0.96142328000000021</c:v>
                </c:pt>
                <c:pt idx="47">
                  <c:v>2.8727567199999999</c:v>
                </c:pt>
                <c:pt idx="48">
                  <c:v>3.8297717600000007</c:v>
                </c:pt>
                <c:pt idx="49">
                  <c:v>3.4762470700000008</c:v>
                </c:pt>
                <c:pt idx="50">
                  <c:v>3.9855678100000005</c:v>
                </c:pt>
                <c:pt idx="51">
                  <c:v>3.1951060300000003</c:v>
                </c:pt>
                <c:pt idx="52">
                  <c:v>2.3725874400000002</c:v>
                </c:pt>
                <c:pt idx="53">
                  <c:v>1.04</c:v>
                </c:pt>
                <c:pt idx="54">
                  <c:v>2.8971686399999994</c:v>
                </c:pt>
                <c:pt idx="55">
                  <c:v>0.64643157000000007</c:v>
                </c:pt>
                <c:pt idx="56">
                  <c:v>5.276075360000001</c:v>
                </c:pt>
                <c:pt idx="57">
                  <c:v>1.9</c:v>
                </c:pt>
                <c:pt idx="58">
                  <c:v>0.44679778999999992</c:v>
                </c:pt>
                <c:pt idx="59">
                  <c:v>2.1007592700000002</c:v>
                </c:pt>
                <c:pt idx="60">
                  <c:v>4.7148718799999996</c:v>
                </c:pt>
                <c:pt idx="61">
                  <c:v>2.6510987300000002</c:v>
                </c:pt>
                <c:pt idx="62">
                  <c:v>2.0234210500000001</c:v>
                </c:pt>
                <c:pt idx="63">
                  <c:v>4.8966178899999999</c:v>
                </c:pt>
                <c:pt idx="64">
                  <c:v>2.31</c:v>
                </c:pt>
                <c:pt idx="65">
                  <c:v>4.3729410200000007</c:v>
                </c:pt>
                <c:pt idx="66">
                  <c:v>6.1417584399999994</c:v>
                </c:pt>
                <c:pt idx="67">
                  <c:v>1.6696257600000002</c:v>
                </c:pt>
                <c:pt idx="68">
                  <c:v>3.2910051299999998</c:v>
                </c:pt>
                <c:pt idx="69">
                  <c:v>1.69</c:v>
                </c:pt>
                <c:pt idx="70">
                  <c:v>3.9786157599999994</c:v>
                </c:pt>
                <c:pt idx="71">
                  <c:v>1.3979165600000001</c:v>
                </c:pt>
                <c:pt idx="72">
                  <c:v>4.314644340000001</c:v>
                </c:pt>
                <c:pt idx="73">
                  <c:v>2.2599999999999998</c:v>
                </c:pt>
                <c:pt idx="74">
                  <c:v>1.07</c:v>
                </c:pt>
                <c:pt idx="75">
                  <c:v>2.6243522199999996</c:v>
                </c:pt>
                <c:pt idx="76">
                  <c:v>4.80993271</c:v>
                </c:pt>
                <c:pt idx="77">
                  <c:v>2.0811097600000004</c:v>
                </c:pt>
                <c:pt idx="78">
                  <c:v>2.0204687100000003</c:v>
                </c:pt>
                <c:pt idx="79">
                  <c:v>2.9038436399999994</c:v>
                </c:pt>
                <c:pt idx="80">
                  <c:v>1.2972277400000001</c:v>
                </c:pt>
                <c:pt idx="81">
                  <c:v>3.6898524800000003</c:v>
                </c:pt>
                <c:pt idx="82">
                  <c:v>1.0093405199999999</c:v>
                </c:pt>
                <c:pt idx="83">
                  <c:v>4.8712553999999999</c:v>
                </c:pt>
                <c:pt idx="84">
                  <c:v>3.5671336699999996</c:v>
                </c:pt>
                <c:pt idx="85">
                  <c:v>6</c:v>
                </c:pt>
                <c:pt idx="86">
                  <c:v>3.00427818</c:v>
                </c:pt>
                <c:pt idx="87">
                  <c:v>2.1197621799999999</c:v>
                </c:pt>
                <c:pt idx="88">
                  <c:v>4.285372259999999</c:v>
                </c:pt>
                <c:pt idx="89">
                  <c:v>3.3188581499999996</c:v>
                </c:pt>
                <c:pt idx="90">
                  <c:v>2.8945660600000003</c:v>
                </c:pt>
                <c:pt idx="91">
                  <c:v>5.4360647200000001</c:v>
                </c:pt>
                <c:pt idx="92">
                  <c:v>2.6786162900000003</c:v>
                </c:pt>
                <c:pt idx="93">
                  <c:v>3.9170188899999991</c:v>
                </c:pt>
                <c:pt idx="94">
                  <c:v>3.2572321899999999</c:v>
                </c:pt>
                <c:pt idx="95">
                  <c:v>2.5922048100000001</c:v>
                </c:pt>
                <c:pt idx="96">
                  <c:v>3.18</c:v>
                </c:pt>
                <c:pt idx="97">
                  <c:v>3.88</c:v>
                </c:pt>
                <c:pt idx="98">
                  <c:v>4.26</c:v>
                </c:pt>
                <c:pt idx="99">
                  <c:v>1.41</c:v>
                </c:pt>
                <c:pt idx="100">
                  <c:v>6.13</c:v>
                </c:pt>
                <c:pt idx="101">
                  <c:v>1.85</c:v>
                </c:pt>
                <c:pt idx="102">
                  <c:v>2.7899677800000005</c:v>
                </c:pt>
                <c:pt idx="103">
                  <c:v>2.9950342199999995</c:v>
                </c:pt>
                <c:pt idx="104">
                  <c:v>2.9287791299999997</c:v>
                </c:pt>
                <c:pt idx="105">
                  <c:v>2.8691275100000007</c:v>
                </c:pt>
                <c:pt idx="106">
                  <c:v>2.0413405899999999</c:v>
                </c:pt>
                <c:pt idx="107">
                  <c:v>2.8379633399999999</c:v>
                </c:pt>
                <c:pt idx="108">
                  <c:v>3.0147662200000003</c:v>
                </c:pt>
                <c:pt idx="109">
                  <c:v>4.13</c:v>
                </c:pt>
                <c:pt idx="110">
                  <c:v>2.7152490600000001</c:v>
                </c:pt>
                <c:pt idx="111">
                  <c:v>4.1900000000000004</c:v>
                </c:pt>
                <c:pt idx="112">
                  <c:v>2.0095989699999999</c:v>
                </c:pt>
                <c:pt idx="113">
                  <c:v>2.7826144699999995</c:v>
                </c:pt>
                <c:pt idx="114">
                  <c:v>1.67</c:v>
                </c:pt>
                <c:pt idx="115">
                  <c:v>5.0564289100000011</c:v>
                </c:pt>
                <c:pt idx="116">
                  <c:v>2.72</c:v>
                </c:pt>
                <c:pt idx="117">
                  <c:v>4.8047561600000002</c:v>
                </c:pt>
                <c:pt idx="118">
                  <c:v>5.2379970599999996</c:v>
                </c:pt>
                <c:pt idx="119">
                  <c:v>3.1409301800000002</c:v>
                </c:pt>
                <c:pt idx="120">
                  <c:v>2.5571322400000001</c:v>
                </c:pt>
                <c:pt idx="121">
                  <c:v>6.2539763500000003</c:v>
                </c:pt>
                <c:pt idx="122">
                  <c:v>3.3325254899999996</c:v>
                </c:pt>
                <c:pt idx="123">
                  <c:v>4.7243752499999996</c:v>
                </c:pt>
                <c:pt idx="124">
                  <c:v>3.45</c:v>
                </c:pt>
                <c:pt idx="125">
                  <c:v>2.0714013599999999</c:v>
                </c:pt>
                <c:pt idx="126">
                  <c:v>4.58</c:v>
                </c:pt>
                <c:pt idx="127">
                  <c:v>5.07</c:v>
                </c:pt>
                <c:pt idx="128">
                  <c:v>3.39</c:v>
                </c:pt>
                <c:pt idx="129">
                  <c:v>6.0822539299999994</c:v>
                </c:pt>
                <c:pt idx="130">
                  <c:v>4.7671833000000001</c:v>
                </c:pt>
                <c:pt idx="131">
                  <c:v>4.29</c:v>
                </c:pt>
                <c:pt idx="132">
                  <c:v>5.55</c:v>
                </c:pt>
                <c:pt idx="133">
                  <c:v>5.45</c:v>
                </c:pt>
                <c:pt idx="134">
                  <c:v>5.78</c:v>
                </c:pt>
                <c:pt idx="135">
                  <c:v>4.0341925600000001</c:v>
                </c:pt>
                <c:pt idx="136">
                  <c:v>2.72214365</c:v>
                </c:pt>
                <c:pt idx="137">
                  <c:v>3.96</c:v>
                </c:pt>
                <c:pt idx="138">
                  <c:v>4.6100000000000003</c:v>
                </c:pt>
                <c:pt idx="139">
                  <c:v>4.55</c:v>
                </c:pt>
                <c:pt idx="140">
                  <c:v>2.3075153799999999</c:v>
                </c:pt>
                <c:pt idx="141">
                  <c:v>3.9974646599999999</c:v>
                </c:pt>
                <c:pt idx="142">
                  <c:v>6.4377198199999999</c:v>
                </c:pt>
                <c:pt idx="143">
                  <c:v>5.0697359999999998</c:v>
                </c:pt>
                <c:pt idx="144">
                  <c:v>6.38</c:v>
                </c:pt>
                <c:pt idx="145">
                  <c:v>6.45209455</c:v>
                </c:pt>
                <c:pt idx="146">
                  <c:v>3.83</c:v>
                </c:pt>
                <c:pt idx="147">
                  <c:v>8.3343076700000012</c:v>
                </c:pt>
                <c:pt idx="148">
                  <c:v>4.6500000000000004</c:v>
                </c:pt>
                <c:pt idx="149">
                  <c:v>6.15</c:v>
                </c:pt>
                <c:pt idx="150">
                  <c:v>7.85</c:v>
                </c:pt>
                <c:pt idx="151">
                  <c:v>7.9679574999999998</c:v>
                </c:pt>
                <c:pt idx="152">
                  <c:v>4.7</c:v>
                </c:pt>
                <c:pt idx="153">
                  <c:v>4.7318720799999996</c:v>
                </c:pt>
                <c:pt idx="154">
                  <c:v>7.6523394599999985</c:v>
                </c:pt>
                <c:pt idx="155">
                  <c:v>8.1208000200000008</c:v>
                </c:pt>
                <c:pt idx="156">
                  <c:v>2.2531426000000003</c:v>
                </c:pt>
                <c:pt idx="157">
                  <c:v>7.1306643499999991</c:v>
                </c:pt>
                <c:pt idx="158">
                  <c:v>6.69</c:v>
                </c:pt>
                <c:pt idx="159">
                  <c:v>7.35</c:v>
                </c:pt>
                <c:pt idx="160">
                  <c:v>2.2749128300000003</c:v>
                </c:pt>
                <c:pt idx="161">
                  <c:v>4.9813590000000003</c:v>
                </c:pt>
                <c:pt idx="162">
                  <c:v>8.5</c:v>
                </c:pt>
                <c:pt idx="163">
                  <c:v>7.5358567200000008</c:v>
                </c:pt>
                <c:pt idx="164">
                  <c:v>9.0401239400000009</c:v>
                </c:pt>
                <c:pt idx="165">
                  <c:v>7.1</c:v>
                </c:pt>
                <c:pt idx="166">
                  <c:v>3.7240991600000002</c:v>
                </c:pt>
                <c:pt idx="167">
                  <c:v>8.9499999999999993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5-419A-96FD-3B1CE6A6092F}"/>
            </c:ext>
          </c:extLst>
        </c:ser>
        <c:ser>
          <c:idx val="2"/>
          <c:order val="2"/>
          <c:tx>
            <c:strRef>
              <c:f>'3yr_data'!$M$1</c:f>
              <c:strCache>
                <c:ptCount val="1"/>
                <c:pt idx="0">
                  <c:v>gghed_gdp_2018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'3yr_data'!$Q$2:$Q$169</c:f>
              <c:strCache>
                <c:ptCount val="168"/>
                <c:pt idx="0">
                  <c:v>Central African Republic</c:v>
                </c:pt>
                <c:pt idx="1">
                  <c:v>Niger</c:v>
                </c:pt>
                <c:pt idx="2">
                  <c:v>Chad</c:v>
                </c:pt>
                <c:pt idx="3">
                  <c:v>Mali</c:v>
                </c:pt>
                <c:pt idx="4">
                  <c:v>Burundi</c:v>
                </c:pt>
                <c:pt idx="5">
                  <c:v>Burkina Faso</c:v>
                </c:pt>
                <c:pt idx="6">
                  <c:v>Sierra Leone</c:v>
                </c:pt>
                <c:pt idx="7">
                  <c:v>Mozambique</c:v>
                </c:pt>
                <c:pt idx="8">
                  <c:v>Guinea</c:v>
                </c:pt>
                <c:pt idx="9">
                  <c:v>Democratic Republic of Congo</c:v>
                </c:pt>
                <c:pt idx="10">
                  <c:v>Guinea-Bissau</c:v>
                </c:pt>
                <c:pt idx="11">
                  <c:v>Liberia</c:v>
                </c:pt>
                <c:pt idx="12">
                  <c:v>Madagascar</c:v>
                </c:pt>
                <c:pt idx="13">
                  <c:v>Afghanistan</c:v>
                </c:pt>
                <c:pt idx="14">
                  <c:v>Ethiopia</c:v>
                </c:pt>
                <c:pt idx="15">
                  <c:v>Eritrea</c:v>
                </c:pt>
                <c:pt idx="16">
                  <c:v>Gambia</c:v>
                </c:pt>
                <c:pt idx="17">
                  <c:v>Benin</c:v>
                </c:pt>
                <c:pt idx="18">
                  <c:v>Djibouti</c:v>
                </c:pt>
                <c:pt idx="19">
                  <c:v>Malawi</c:v>
                </c:pt>
                <c:pt idx="20">
                  <c:v>Senegal</c:v>
                </c:pt>
                <c:pt idx="21">
                  <c:v>Sudan</c:v>
                </c:pt>
                <c:pt idx="22">
                  <c:v>Cote d'Ivoire</c:v>
                </c:pt>
                <c:pt idx="23">
                  <c:v>Lesotho</c:v>
                </c:pt>
                <c:pt idx="24">
                  <c:v>Rwanda</c:v>
                </c:pt>
                <c:pt idx="25">
                  <c:v>Pakistan</c:v>
                </c:pt>
                <c:pt idx="26">
                  <c:v>Mauritania</c:v>
                </c:pt>
                <c:pt idx="27">
                  <c:v>Nigeria</c:v>
                </c:pt>
                <c:pt idx="28">
                  <c:v>Togo</c:v>
                </c:pt>
                <c:pt idx="29">
                  <c:v>Uganda</c:v>
                </c:pt>
                <c:pt idx="30">
                  <c:v>Zimbabwe</c:v>
                </c:pt>
                <c:pt idx="31">
                  <c:v>Haiti</c:v>
                </c:pt>
                <c:pt idx="32">
                  <c:v>Solomon Islands</c:v>
                </c:pt>
                <c:pt idx="33">
                  <c:v>Papua New Guinea</c:v>
                </c:pt>
                <c:pt idx="34">
                  <c:v>Zambia</c:v>
                </c:pt>
                <c:pt idx="35">
                  <c:v>Cameroon</c:v>
                </c:pt>
                <c:pt idx="36">
                  <c:v>Comoros</c:v>
                </c:pt>
                <c:pt idx="37">
                  <c:v>Nepal</c:v>
                </c:pt>
                <c:pt idx="38">
                  <c:v>Angola</c:v>
                </c:pt>
                <c:pt idx="39">
                  <c:v>Cambodia</c:v>
                </c:pt>
                <c:pt idx="40">
                  <c:v>Congo, Rep.</c:v>
                </c:pt>
                <c:pt idx="41">
                  <c:v>Kenya</c:v>
                </c:pt>
                <c:pt idx="42">
                  <c:v>Ghana</c:v>
                </c:pt>
                <c:pt idx="43">
                  <c:v>Sao Tome and Principe</c:v>
                </c:pt>
                <c:pt idx="44">
                  <c:v>Vanuatu</c:v>
                </c:pt>
                <c:pt idx="45">
                  <c:v>Myanmar</c:v>
                </c:pt>
                <c:pt idx="46">
                  <c:v>Laos</c:v>
                </c:pt>
                <c:pt idx="47">
                  <c:v>Honduras</c:v>
                </c:pt>
                <c:pt idx="48">
                  <c:v>Eswatini</c:v>
                </c:pt>
                <c:pt idx="49">
                  <c:v>East Timor</c:v>
                </c:pt>
                <c:pt idx="50">
                  <c:v>Namibia</c:v>
                </c:pt>
                <c:pt idx="51">
                  <c:v>Micronesia, Fed. Sts.</c:v>
                </c:pt>
                <c:pt idx="52">
                  <c:v>Guatemala</c:v>
                </c:pt>
                <c:pt idx="53">
                  <c:v>India</c:v>
                </c:pt>
                <c:pt idx="54">
                  <c:v>Cabo Verde</c:v>
                </c:pt>
                <c:pt idx="55">
                  <c:v>Equatorial Guinea</c:v>
                </c:pt>
                <c:pt idx="56">
                  <c:v>Nicaragua</c:v>
                </c:pt>
                <c:pt idx="57">
                  <c:v>Tajikistan</c:v>
                </c:pt>
                <c:pt idx="58">
                  <c:v>Bangladesh</c:v>
                </c:pt>
                <c:pt idx="59">
                  <c:v>Iraq</c:v>
                </c:pt>
                <c:pt idx="60">
                  <c:v>El Salvador</c:v>
                </c:pt>
                <c:pt idx="61">
                  <c:v>Bhutan</c:v>
                </c:pt>
                <c:pt idx="62">
                  <c:v>Morocco</c:v>
                </c:pt>
                <c:pt idx="63">
                  <c:v>Bolivia</c:v>
                </c:pt>
                <c:pt idx="64">
                  <c:v>Kyrgyzstan</c:v>
                </c:pt>
                <c:pt idx="65">
                  <c:v>Botswana</c:v>
                </c:pt>
                <c:pt idx="66">
                  <c:v>Suriname</c:v>
                </c:pt>
                <c:pt idx="67">
                  <c:v>Gabon</c:v>
                </c:pt>
                <c:pt idx="68">
                  <c:v>Belize</c:v>
                </c:pt>
                <c:pt idx="69">
                  <c:v>Philippines</c:v>
                </c:pt>
                <c:pt idx="70">
                  <c:v>Jamaica</c:v>
                </c:pt>
                <c:pt idx="71">
                  <c:v>Indonesia</c:v>
                </c:pt>
                <c:pt idx="72">
                  <c:v>Samoa</c:v>
                </c:pt>
                <c:pt idx="73">
                  <c:v>Uzbekistan</c:v>
                </c:pt>
                <c:pt idx="74">
                  <c:v>Azerbaijan</c:v>
                </c:pt>
                <c:pt idx="75">
                  <c:v>Fiji</c:v>
                </c:pt>
                <c:pt idx="76">
                  <c:v>South Africa</c:v>
                </c:pt>
                <c:pt idx="77">
                  <c:v>Saint Lucia</c:v>
                </c:pt>
                <c:pt idx="78">
                  <c:v>Vietnam</c:v>
                </c:pt>
                <c:pt idx="79">
                  <c:v>Guyana</c:v>
                </c:pt>
                <c:pt idx="80">
                  <c:v>Egypt, Arab Rep.</c:v>
                </c:pt>
                <c:pt idx="81">
                  <c:v>Algeria</c:v>
                </c:pt>
                <c:pt idx="82">
                  <c:v>Turkmenistan</c:v>
                </c:pt>
                <c:pt idx="83">
                  <c:v>Ecuador</c:v>
                </c:pt>
                <c:pt idx="84">
                  <c:v>Tunisia</c:v>
                </c:pt>
                <c:pt idx="85">
                  <c:v>Maldives</c:v>
                </c:pt>
                <c:pt idx="86">
                  <c:v>Jordan</c:v>
                </c:pt>
                <c:pt idx="87">
                  <c:v>Mongolia</c:v>
                </c:pt>
                <c:pt idx="88">
                  <c:v>Lebanon</c:v>
                </c:pt>
                <c:pt idx="89">
                  <c:v>Paraguay</c:v>
                </c:pt>
                <c:pt idx="90">
                  <c:v>Tonga</c:v>
                </c:pt>
                <c:pt idx="91">
                  <c:v>Colombia</c:v>
                </c:pt>
                <c:pt idx="92">
                  <c:v>Mexico</c:v>
                </c:pt>
                <c:pt idx="93">
                  <c:v>Brazil</c:v>
                </c:pt>
                <c:pt idx="94">
                  <c:v>Peru</c:v>
                </c:pt>
                <c:pt idx="95">
                  <c:v>Dominican Republic</c:v>
                </c:pt>
                <c:pt idx="96">
                  <c:v>Ukraine</c:v>
                </c:pt>
                <c:pt idx="97">
                  <c:v>Moldova</c:v>
                </c:pt>
                <c:pt idx="98">
                  <c:v>North Macedonia</c:v>
                </c:pt>
                <c:pt idx="99">
                  <c:v>Armenia</c:v>
                </c:pt>
                <c:pt idx="100">
                  <c:v>Bosnia and Herzegovina</c:v>
                </c:pt>
                <c:pt idx="101">
                  <c:v>Sri Lanka</c:v>
                </c:pt>
                <c:pt idx="102">
                  <c:v>Iran</c:v>
                </c:pt>
                <c:pt idx="103">
                  <c:v>China</c:v>
                </c:pt>
                <c:pt idx="104">
                  <c:v>Albania</c:v>
                </c:pt>
                <c:pt idx="105">
                  <c:v>Saint Vincent and the Grenadines</c:v>
                </c:pt>
                <c:pt idx="106">
                  <c:v>Grenada</c:v>
                </c:pt>
                <c:pt idx="107">
                  <c:v>Mauritius</c:v>
                </c:pt>
                <c:pt idx="108">
                  <c:v>Bahamas</c:v>
                </c:pt>
                <c:pt idx="109">
                  <c:v>Belarus</c:v>
                </c:pt>
                <c:pt idx="110">
                  <c:v>Thailand</c:v>
                </c:pt>
                <c:pt idx="111">
                  <c:v>Bulgaria</c:v>
                </c:pt>
                <c:pt idx="112">
                  <c:v>Malaysia</c:v>
                </c:pt>
                <c:pt idx="113">
                  <c:v>Barbados</c:v>
                </c:pt>
                <c:pt idx="114">
                  <c:v>Kazakhstan</c:v>
                </c:pt>
                <c:pt idx="115">
                  <c:v>Serbia</c:v>
                </c:pt>
                <c:pt idx="116">
                  <c:v>Georgia</c:v>
                </c:pt>
                <c:pt idx="117">
                  <c:v>Panama</c:v>
                </c:pt>
                <c:pt idx="118">
                  <c:v>Costa Rica</c:v>
                </c:pt>
                <c:pt idx="119">
                  <c:v>Trinidad and Tobago</c:v>
                </c:pt>
                <c:pt idx="120">
                  <c:v>Antigua and Barbuda</c:v>
                </c:pt>
                <c:pt idx="121">
                  <c:v>Uruguay</c:v>
                </c:pt>
                <c:pt idx="122">
                  <c:v>Oman</c:v>
                </c:pt>
                <c:pt idx="123">
                  <c:v>Kuwait</c:v>
                </c:pt>
                <c:pt idx="124">
                  <c:v>Russia</c:v>
                </c:pt>
                <c:pt idx="125">
                  <c:v>Brunei Darussalam</c:v>
                </c:pt>
                <c:pt idx="126">
                  <c:v>Romania</c:v>
                </c:pt>
                <c:pt idx="127">
                  <c:v>Montenegro</c:v>
                </c:pt>
                <c:pt idx="128">
                  <c:v>Turkey</c:v>
                </c:pt>
                <c:pt idx="129">
                  <c:v>Argentina</c:v>
                </c:pt>
                <c:pt idx="130">
                  <c:v>Chile</c:v>
                </c:pt>
                <c:pt idx="131">
                  <c:v>Hungary</c:v>
                </c:pt>
                <c:pt idx="132">
                  <c:v>Croatia</c:v>
                </c:pt>
                <c:pt idx="133">
                  <c:v>Slovakia</c:v>
                </c:pt>
                <c:pt idx="134">
                  <c:v>Portugal</c:v>
                </c:pt>
                <c:pt idx="135">
                  <c:v>Saudi Arabia</c:v>
                </c:pt>
                <c:pt idx="136">
                  <c:v>Qatar</c:v>
                </c:pt>
                <c:pt idx="137">
                  <c:v>Latvia</c:v>
                </c:pt>
                <c:pt idx="138">
                  <c:v>Poland</c:v>
                </c:pt>
                <c:pt idx="139">
                  <c:v>Lithuania</c:v>
                </c:pt>
                <c:pt idx="140">
                  <c:v>Bahrain</c:v>
                </c:pt>
                <c:pt idx="141">
                  <c:v>Greece</c:v>
                </c:pt>
                <c:pt idx="142">
                  <c:v>Czechia</c:v>
                </c:pt>
                <c:pt idx="143">
                  <c:v>Estonia</c:v>
                </c:pt>
                <c:pt idx="144">
                  <c:v>Italy</c:v>
                </c:pt>
                <c:pt idx="145">
                  <c:v>Spain</c:v>
                </c:pt>
                <c:pt idx="146">
                  <c:v>Cyprus</c:v>
                </c:pt>
                <c:pt idx="147">
                  <c:v>France</c:v>
                </c:pt>
                <c:pt idx="148">
                  <c:v>Israel</c:v>
                </c:pt>
                <c:pt idx="149">
                  <c:v>Slovenia</c:v>
                </c:pt>
                <c:pt idx="150">
                  <c:v>Austria</c:v>
                </c:pt>
                <c:pt idx="151">
                  <c:v>United Kingdom</c:v>
                </c:pt>
                <c:pt idx="152">
                  <c:v>Luxembourg</c:v>
                </c:pt>
                <c:pt idx="153">
                  <c:v>South Korea</c:v>
                </c:pt>
                <c:pt idx="154">
                  <c:v>Canada</c:v>
                </c:pt>
                <c:pt idx="155">
                  <c:v>Belgium</c:v>
                </c:pt>
                <c:pt idx="156">
                  <c:v>United Arab Emirates</c:v>
                </c:pt>
                <c:pt idx="157">
                  <c:v>New Zealand</c:v>
                </c:pt>
                <c:pt idx="158">
                  <c:v>Netherlands</c:v>
                </c:pt>
                <c:pt idx="159">
                  <c:v>Finland</c:v>
                </c:pt>
                <c:pt idx="160">
                  <c:v>Singapore</c:v>
                </c:pt>
                <c:pt idx="161">
                  <c:v>Ireland</c:v>
                </c:pt>
                <c:pt idx="162">
                  <c:v>Denmark</c:v>
                </c:pt>
                <c:pt idx="163">
                  <c:v>Australia</c:v>
                </c:pt>
                <c:pt idx="164">
                  <c:v>Germany</c:v>
                </c:pt>
                <c:pt idx="165">
                  <c:v>Iceland</c:v>
                </c:pt>
                <c:pt idx="166">
                  <c:v>Switzerland</c:v>
                </c:pt>
                <c:pt idx="167">
                  <c:v>Norway</c:v>
                </c:pt>
              </c:strCache>
            </c:strRef>
          </c:cat>
          <c:val>
            <c:numRef>
              <c:f>'3yr_data'!$M$2:$M$169</c:f>
              <c:numCache>
                <c:formatCode>General</c:formatCode>
                <c:ptCount val="168"/>
                <c:pt idx="0">
                  <c:v>0.68864166999999998</c:v>
                </c:pt>
                <c:pt idx="1">
                  <c:v>1.7665759300000001</c:v>
                </c:pt>
                <c:pt idx="2">
                  <c:v>0.65007859000000012</c:v>
                </c:pt>
                <c:pt idx="3">
                  <c:v>1.1511827699999999</c:v>
                </c:pt>
                <c:pt idx="4">
                  <c:v>2.0575191999999998</c:v>
                </c:pt>
                <c:pt idx="5">
                  <c:v>2.1278274100000005</c:v>
                </c:pt>
                <c:pt idx="6">
                  <c:v>0.76867920000000001</c:v>
                </c:pt>
                <c:pt idx="7">
                  <c:v>1.8070392600000003</c:v>
                </c:pt>
                <c:pt idx="8">
                  <c:v>0.61740123999999996</c:v>
                </c:pt>
                <c:pt idx="9">
                  <c:v>0.4887311800000001</c:v>
                </c:pt>
                <c:pt idx="10">
                  <c:v>0.50527375999999991</c:v>
                </c:pt>
                <c:pt idx="11">
                  <c:v>1.6872550199999998</c:v>
                </c:pt>
                <c:pt idx="12">
                  <c:v>1.50361967</c:v>
                </c:pt>
                <c:pt idx="13">
                  <c:v>0.55239552000000003</c:v>
                </c:pt>
                <c:pt idx="14">
                  <c:v>0.76642609000000017</c:v>
                </c:pt>
                <c:pt idx="15">
                  <c:v>0.64429420000000004</c:v>
                </c:pt>
                <c:pt idx="16">
                  <c:v>1.06939662</c:v>
                </c:pt>
                <c:pt idx="17">
                  <c:v>0.44921656999999993</c:v>
                </c:pt>
                <c:pt idx="18">
                  <c:v>1.15597773</c:v>
                </c:pt>
                <c:pt idx="19">
                  <c:v>1.6799261600000002</c:v>
                </c:pt>
                <c:pt idx="20">
                  <c:v>1.1189390399999999</c:v>
                </c:pt>
                <c:pt idx="21">
                  <c:v>1.0391815900000001</c:v>
                </c:pt>
                <c:pt idx="22">
                  <c:v>0.89862596999999977</c:v>
                </c:pt>
                <c:pt idx="23">
                  <c:v>5.5685887299999992</c:v>
                </c:pt>
                <c:pt idx="24">
                  <c:v>2.34174061</c:v>
                </c:pt>
                <c:pt idx="25">
                  <c:v>0.93591464000000024</c:v>
                </c:pt>
                <c:pt idx="26">
                  <c:v>1.1217405800000002</c:v>
                </c:pt>
                <c:pt idx="27">
                  <c:v>0.49754828000000001</c:v>
                </c:pt>
                <c:pt idx="28">
                  <c:v>1.01966834</c:v>
                </c:pt>
                <c:pt idx="29">
                  <c:v>0.67447673999999991</c:v>
                </c:pt>
                <c:pt idx="30">
                  <c:v>1.5942794099999997</c:v>
                </c:pt>
                <c:pt idx="31">
                  <c:v>0.52653240999999995</c:v>
                </c:pt>
                <c:pt idx="32">
                  <c:v>2.9629330599999997</c:v>
                </c:pt>
                <c:pt idx="33">
                  <c:v>1.6151908599999998</c:v>
                </c:pt>
                <c:pt idx="34">
                  <c:v>2.08801126</c:v>
                </c:pt>
                <c:pt idx="35">
                  <c:v>0.35133773000000007</c:v>
                </c:pt>
                <c:pt idx="36">
                  <c:v>0.76553828000000013</c:v>
                </c:pt>
                <c:pt idx="37">
                  <c:v>1.07</c:v>
                </c:pt>
                <c:pt idx="38">
                  <c:v>1.1039103300000002</c:v>
                </c:pt>
                <c:pt idx="39">
                  <c:v>1.6312671899999998</c:v>
                </c:pt>
                <c:pt idx="40">
                  <c:v>0.67033952000000008</c:v>
                </c:pt>
                <c:pt idx="41">
                  <c:v>1.7670722000000001</c:v>
                </c:pt>
                <c:pt idx="42">
                  <c:v>1.7509160000000001</c:v>
                </c:pt>
                <c:pt idx="43">
                  <c:v>2.4425172800000006</c:v>
                </c:pt>
                <c:pt idx="44">
                  <c:v>2.1404414200000002</c:v>
                </c:pt>
                <c:pt idx="45">
                  <c:v>0.73</c:v>
                </c:pt>
                <c:pt idx="46">
                  <c:v>0.86922853999999994</c:v>
                </c:pt>
                <c:pt idx="47">
                  <c:v>2.8489234399999996</c:v>
                </c:pt>
                <c:pt idx="48">
                  <c:v>2.87971187</c:v>
                </c:pt>
                <c:pt idx="49">
                  <c:v>3.932706360000001</c:v>
                </c:pt>
                <c:pt idx="50">
                  <c:v>3.8699576899999997</c:v>
                </c:pt>
                <c:pt idx="51">
                  <c:v>3.0669293400000006</c:v>
                </c:pt>
                <c:pt idx="52">
                  <c:v>2.1989238300000005</c:v>
                </c:pt>
                <c:pt idx="53">
                  <c:v>0.98</c:v>
                </c:pt>
                <c:pt idx="54">
                  <c:v>2.9280877100000007</c:v>
                </c:pt>
                <c:pt idx="55">
                  <c:v>0.62434703000000003</c:v>
                </c:pt>
                <c:pt idx="56">
                  <c:v>5.1777658499999992</c:v>
                </c:pt>
                <c:pt idx="57">
                  <c:v>1.9</c:v>
                </c:pt>
                <c:pt idx="58">
                  <c:v>0.48568422000000011</c:v>
                </c:pt>
                <c:pt idx="59">
                  <c:v>2.0277833899999997</c:v>
                </c:pt>
                <c:pt idx="60">
                  <c:v>4.5438766499999996</c:v>
                </c:pt>
                <c:pt idx="61">
                  <c:v>2.5796091600000004</c:v>
                </c:pt>
                <c:pt idx="62">
                  <c:v>1.9875257000000002</c:v>
                </c:pt>
                <c:pt idx="63">
                  <c:v>4.7979979500000001</c:v>
                </c:pt>
                <c:pt idx="64">
                  <c:v>2.42</c:v>
                </c:pt>
                <c:pt idx="65">
                  <c:v>4.1425337799999999</c:v>
                </c:pt>
                <c:pt idx="66">
                  <c:v>4.5632696199999998</c:v>
                </c:pt>
                <c:pt idx="67">
                  <c:v>1.60853541</c:v>
                </c:pt>
                <c:pt idx="68">
                  <c:v>3.2462902100000002</c:v>
                </c:pt>
                <c:pt idx="69">
                  <c:v>1.54</c:v>
                </c:pt>
                <c:pt idx="70">
                  <c:v>3.8888032400000001</c:v>
                </c:pt>
                <c:pt idx="71">
                  <c:v>1.3958539999999999</c:v>
                </c:pt>
                <c:pt idx="72">
                  <c:v>3.6956522499999997</c:v>
                </c:pt>
                <c:pt idx="73">
                  <c:v>1.94</c:v>
                </c:pt>
                <c:pt idx="74">
                  <c:v>0.89</c:v>
                </c:pt>
                <c:pt idx="75">
                  <c:v>2.4660871000000002</c:v>
                </c:pt>
                <c:pt idx="76">
                  <c:v>4.6228022599999994</c:v>
                </c:pt>
                <c:pt idx="77">
                  <c:v>1.9855863999999996</c:v>
                </c:pt>
                <c:pt idx="78">
                  <c:v>2.0925619599999998</c:v>
                </c:pt>
                <c:pt idx="79">
                  <c:v>2.95149112</c:v>
                </c:pt>
                <c:pt idx="80">
                  <c:v>1.35182929</c:v>
                </c:pt>
                <c:pt idx="81">
                  <c:v>4.2765040399999998</c:v>
                </c:pt>
                <c:pt idx="82">
                  <c:v>1.0021123900000002</c:v>
                </c:pt>
                <c:pt idx="83">
                  <c:v>4.9773740799999997</c:v>
                </c:pt>
                <c:pt idx="84">
                  <c:v>3.0931770799999998</c:v>
                </c:pt>
                <c:pt idx="85">
                  <c:v>5.75</c:v>
                </c:pt>
                <c:pt idx="86">
                  <c:v>3.0001761900000004</c:v>
                </c:pt>
                <c:pt idx="87">
                  <c:v>2.0952959099999999</c:v>
                </c:pt>
                <c:pt idx="88">
                  <c:v>3.7714595799999997</c:v>
                </c:pt>
                <c:pt idx="89">
                  <c:v>3.0297911200000005</c:v>
                </c:pt>
                <c:pt idx="90">
                  <c:v>3.2024478899999997</c:v>
                </c:pt>
                <c:pt idx="91">
                  <c:v>5.4608988800000002</c:v>
                </c:pt>
                <c:pt idx="92">
                  <c:v>2.6717202700000002</c:v>
                </c:pt>
                <c:pt idx="93">
                  <c:v>3.8892381200000004</c:v>
                </c:pt>
                <c:pt idx="94">
                  <c:v>3.1730892700000006</c:v>
                </c:pt>
                <c:pt idx="95">
                  <c:v>2.5254180400000004</c:v>
                </c:pt>
                <c:pt idx="96">
                  <c:v>3.5</c:v>
                </c:pt>
                <c:pt idx="97">
                  <c:v>3.79</c:v>
                </c:pt>
                <c:pt idx="98">
                  <c:v>3.76</c:v>
                </c:pt>
                <c:pt idx="99">
                  <c:v>1.23</c:v>
                </c:pt>
                <c:pt idx="100">
                  <c:v>6.12</c:v>
                </c:pt>
                <c:pt idx="101">
                  <c:v>1.66</c:v>
                </c:pt>
                <c:pt idx="102">
                  <c:v>3.4377689399999993</c:v>
                </c:pt>
                <c:pt idx="103">
                  <c:v>2.9155471299999998</c:v>
                </c:pt>
                <c:pt idx="104">
                  <c:v>2.8745441399999998</c:v>
                </c:pt>
                <c:pt idx="105">
                  <c:v>2.7998833699999999</c:v>
                </c:pt>
                <c:pt idx="106">
                  <c:v>1.8652437899999998</c:v>
                </c:pt>
                <c:pt idx="107">
                  <c:v>2.4810399999999997</c:v>
                </c:pt>
                <c:pt idx="108">
                  <c:v>2.9674150899999994</c:v>
                </c:pt>
                <c:pt idx="109">
                  <c:v>3.9</c:v>
                </c:pt>
                <c:pt idx="110">
                  <c:v>2.7427864099999999</c:v>
                </c:pt>
                <c:pt idx="111">
                  <c:v>4.22</c:v>
                </c:pt>
                <c:pt idx="112">
                  <c:v>1.9269728700000002</c:v>
                </c:pt>
                <c:pt idx="113">
                  <c:v>2.9355917000000007</c:v>
                </c:pt>
                <c:pt idx="114">
                  <c:v>1.71</c:v>
                </c:pt>
                <c:pt idx="115">
                  <c:v>5.0650887499999993</c:v>
                </c:pt>
                <c:pt idx="116">
                  <c:v>2.81</c:v>
                </c:pt>
                <c:pt idx="117">
                  <c:v>4.5696320499999992</c:v>
                </c:pt>
                <c:pt idx="118">
                  <c:v>5.2745342299999987</c:v>
                </c:pt>
                <c:pt idx="119">
                  <c:v>3.1640133899999996</c:v>
                </c:pt>
                <c:pt idx="120">
                  <c:v>2.9128229599999997</c:v>
                </c:pt>
                <c:pt idx="121">
                  <c:v>6.2308382999999994</c:v>
                </c:pt>
                <c:pt idx="122">
                  <c:v>2.7784681299999998</c:v>
                </c:pt>
                <c:pt idx="123">
                  <c:v>4.5778942100000011</c:v>
                </c:pt>
                <c:pt idx="124">
                  <c:v>3.18</c:v>
                </c:pt>
                <c:pt idx="125">
                  <c:v>2.2956669300000003</c:v>
                </c:pt>
                <c:pt idx="126">
                  <c:v>4.4000000000000004</c:v>
                </c:pt>
                <c:pt idx="127">
                  <c:v>4.97</c:v>
                </c:pt>
                <c:pt idx="128">
                  <c:v>3.19</c:v>
                </c:pt>
                <c:pt idx="129">
                  <c:v>6.0307207099999989</c:v>
                </c:pt>
                <c:pt idx="130">
                  <c:v>4.6886882799999992</c:v>
                </c:pt>
                <c:pt idx="131">
                  <c:v>4.55</c:v>
                </c:pt>
                <c:pt idx="132">
                  <c:v>5.57</c:v>
                </c:pt>
                <c:pt idx="133">
                  <c:v>5.28</c:v>
                </c:pt>
                <c:pt idx="134">
                  <c:v>5.76</c:v>
                </c:pt>
                <c:pt idx="135">
                  <c:v>3.7543835600000008</c:v>
                </c:pt>
                <c:pt idx="136">
                  <c:v>2.5076110399999996</c:v>
                </c:pt>
                <c:pt idx="137">
                  <c:v>3.7</c:v>
                </c:pt>
                <c:pt idx="138">
                  <c:v>4.49</c:v>
                </c:pt>
                <c:pt idx="139">
                  <c:v>4.3099999999999996</c:v>
                </c:pt>
                <c:pt idx="140">
                  <c:v>2.42827964</c:v>
                </c:pt>
                <c:pt idx="141">
                  <c:v>4.2359094600000002</c:v>
                </c:pt>
                <c:pt idx="142">
                  <c:v>6.3154549600000012</c:v>
                </c:pt>
                <c:pt idx="143">
                  <c:v>4.9240932500000003</c:v>
                </c:pt>
                <c:pt idx="144">
                  <c:v>6.41</c:v>
                </c:pt>
                <c:pt idx="145">
                  <c:v>6.3179893499999995</c:v>
                </c:pt>
                <c:pt idx="146">
                  <c:v>2.87</c:v>
                </c:pt>
                <c:pt idx="147">
                  <c:v>8.4940757799999993</c:v>
                </c:pt>
                <c:pt idx="148">
                  <c:v>4.67</c:v>
                </c:pt>
                <c:pt idx="149">
                  <c:v>5.99</c:v>
                </c:pt>
                <c:pt idx="150">
                  <c:v>7.71</c:v>
                </c:pt>
                <c:pt idx="151">
                  <c:v>7.7916374199999989</c:v>
                </c:pt>
                <c:pt idx="152">
                  <c:v>4.4800000000000004</c:v>
                </c:pt>
                <c:pt idx="153">
                  <c:v>4.2981319399999993</c:v>
                </c:pt>
                <c:pt idx="154">
                  <c:v>7.5994486799999992</c:v>
                </c:pt>
                <c:pt idx="155">
                  <c:v>8.3199329400000011</c:v>
                </c:pt>
                <c:pt idx="156">
                  <c:v>2.1139647999999998</c:v>
                </c:pt>
                <c:pt idx="157">
                  <c:v>6.7610755000000013</c:v>
                </c:pt>
                <c:pt idx="158">
                  <c:v>6.59</c:v>
                </c:pt>
                <c:pt idx="159">
                  <c:v>7.11</c:v>
                </c:pt>
                <c:pt idx="160">
                  <c:v>2.0380358700000003</c:v>
                </c:pt>
                <c:pt idx="161">
                  <c:v>4.74149084</c:v>
                </c:pt>
                <c:pt idx="162">
                  <c:v>8.4600000000000009</c:v>
                </c:pt>
                <c:pt idx="163">
                  <c:v>7.1899089799999985</c:v>
                </c:pt>
                <c:pt idx="164">
                  <c:v>8.8703145999999986</c:v>
                </c:pt>
                <c:pt idx="165">
                  <c:v>6.9</c:v>
                </c:pt>
                <c:pt idx="166">
                  <c:v>3.6835608500000001</c:v>
                </c:pt>
                <c:pt idx="167">
                  <c:v>8.5399999999999991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5-419A-96FD-3B1CE6A60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856863"/>
        <c:axId val="1671873663"/>
      </c:lineChart>
      <c:catAx>
        <c:axId val="1671856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873663"/>
        <c:crosses val="autoZero"/>
        <c:auto val="1"/>
        <c:lblAlgn val="ctr"/>
        <c:lblOffset val="100"/>
        <c:noMultiLvlLbl val="0"/>
      </c:catAx>
      <c:valAx>
        <c:axId val="167187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GGHED(%</a:t>
                </a:r>
                <a:r>
                  <a:rPr lang="en-GB" baseline="0"/>
                  <a:t> of GDP)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85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GGHED_GDP_from_2018</a:t>
            </a:r>
            <a:r>
              <a:rPr lang="en-GB" baseline="0"/>
              <a:t>_to_2020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'3yr_data_gghed'!$A$1</c:f>
              <c:strCache>
                <c:ptCount val="1"/>
                <c:pt idx="0">
                  <c:v>gghed_gdp_2020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'3yr_data_gghed'!$Q$2:$Q$169</c:f>
              <c:strCache>
                <c:ptCount val="168"/>
                <c:pt idx="0">
                  <c:v>Benin</c:v>
                </c:pt>
                <c:pt idx="1">
                  <c:v>Haiti</c:v>
                </c:pt>
                <c:pt idx="2">
                  <c:v>Bangladesh</c:v>
                </c:pt>
                <c:pt idx="3">
                  <c:v>Nigeria</c:v>
                </c:pt>
                <c:pt idx="4">
                  <c:v>Cameroon</c:v>
                </c:pt>
                <c:pt idx="5">
                  <c:v>Democratic Republic of Congo</c:v>
                </c:pt>
                <c:pt idx="6">
                  <c:v>Zimbabwe</c:v>
                </c:pt>
                <c:pt idx="7">
                  <c:v>Madagascar</c:v>
                </c:pt>
                <c:pt idx="8">
                  <c:v>Myanmar</c:v>
                </c:pt>
                <c:pt idx="9">
                  <c:v>Guinea</c:v>
                </c:pt>
                <c:pt idx="10">
                  <c:v>Laos</c:v>
                </c:pt>
                <c:pt idx="11">
                  <c:v>Eritrea</c:v>
                </c:pt>
                <c:pt idx="12">
                  <c:v>Equatorial Guinea</c:v>
                </c:pt>
                <c:pt idx="13">
                  <c:v>Togo</c:v>
                </c:pt>
                <c:pt idx="14">
                  <c:v>Chad</c:v>
                </c:pt>
                <c:pt idx="15">
                  <c:v>Liberia</c:v>
                </c:pt>
                <c:pt idx="16">
                  <c:v>Uganda</c:v>
                </c:pt>
                <c:pt idx="17">
                  <c:v>Ethiopia</c:v>
                </c:pt>
                <c:pt idx="18">
                  <c:v>Turkmenistan</c:v>
                </c:pt>
                <c:pt idx="19">
                  <c:v>Sudan</c:v>
                </c:pt>
                <c:pt idx="20">
                  <c:v>Pakistan</c:v>
                </c:pt>
                <c:pt idx="21">
                  <c:v>Djibouti</c:v>
                </c:pt>
                <c:pt idx="22">
                  <c:v>Afghanistan</c:v>
                </c:pt>
                <c:pt idx="23">
                  <c:v>Guinea-Bissau</c:v>
                </c:pt>
                <c:pt idx="24">
                  <c:v>India</c:v>
                </c:pt>
                <c:pt idx="25">
                  <c:v>Central African Republic</c:v>
                </c:pt>
                <c:pt idx="26">
                  <c:v>Comoros</c:v>
                </c:pt>
                <c:pt idx="27">
                  <c:v>Egypt, Arab Rep.</c:v>
                </c:pt>
                <c:pt idx="28">
                  <c:v>Cote d'Ivoire</c:v>
                </c:pt>
                <c:pt idx="29">
                  <c:v>Sierra Leone</c:v>
                </c:pt>
                <c:pt idx="30">
                  <c:v>Mali</c:v>
                </c:pt>
                <c:pt idx="31">
                  <c:v>Mauritania</c:v>
                </c:pt>
                <c:pt idx="32">
                  <c:v>Malawi</c:v>
                </c:pt>
                <c:pt idx="33">
                  <c:v>Nepal</c:v>
                </c:pt>
                <c:pt idx="34">
                  <c:v>Papua New Guinea</c:v>
                </c:pt>
                <c:pt idx="35">
                  <c:v>Angola</c:v>
                </c:pt>
                <c:pt idx="36">
                  <c:v>Senegal</c:v>
                </c:pt>
                <c:pt idx="37">
                  <c:v>Vietnam</c:v>
                </c:pt>
                <c:pt idx="38">
                  <c:v>Indonesia</c:v>
                </c:pt>
                <c:pt idx="39">
                  <c:v>Congo, Rep.</c:v>
                </c:pt>
                <c:pt idx="40">
                  <c:v>Gabon</c:v>
                </c:pt>
                <c:pt idx="41">
                  <c:v>Cambodia</c:v>
                </c:pt>
                <c:pt idx="42">
                  <c:v>Sri Lanka</c:v>
                </c:pt>
                <c:pt idx="43">
                  <c:v>Ghana</c:v>
                </c:pt>
                <c:pt idx="44">
                  <c:v>Tajikistan</c:v>
                </c:pt>
                <c:pt idx="45">
                  <c:v>Burundi</c:v>
                </c:pt>
                <c:pt idx="46">
                  <c:v>Malaysia</c:v>
                </c:pt>
                <c:pt idx="47">
                  <c:v>Kenya</c:v>
                </c:pt>
                <c:pt idx="48">
                  <c:v>Brunei Darussalam</c:v>
                </c:pt>
                <c:pt idx="49">
                  <c:v>Grenada</c:v>
                </c:pt>
                <c:pt idx="50">
                  <c:v>Niger</c:v>
                </c:pt>
                <c:pt idx="51">
                  <c:v>Philippines</c:v>
                </c:pt>
                <c:pt idx="52">
                  <c:v>Azerbaijan</c:v>
                </c:pt>
                <c:pt idx="53">
                  <c:v>Kyrgyzstan</c:v>
                </c:pt>
                <c:pt idx="54">
                  <c:v>Armenia</c:v>
                </c:pt>
                <c:pt idx="55">
                  <c:v>Mozambique</c:v>
                </c:pt>
                <c:pt idx="56">
                  <c:v>Gambia</c:v>
                </c:pt>
                <c:pt idx="57">
                  <c:v>Morocco</c:v>
                </c:pt>
                <c:pt idx="58">
                  <c:v>Kazakhstan</c:v>
                </c:pt>
                <c:pt idx="59">
                  <c:v>Guatemala</c:v>
                </c:pt>
                <c:pt idx="60">
                  <c:v>Mongolia</c:v>
                </c:pt>
                <c:pt idx="61">
                  <c:v>Vanuatu</c:v>
                </c:pt>
                <c:pt idx="62">
                  <c:v>Micronesia, Fed. Sts.</c:v>
                </c:pt>
                <c:pt idx="63">
                  <c:v>Jordan</c:v>
                </c:pt>
                <c:pt idx="64">
                  <c:v>Iran</c:v>
                </c:pt>
                <c:pt idx="65">
                  <c:v>Iraq</c:v>
                </c:pt>
                <c:pt idx="66">
                  <c:v>Burkina Faso</c:v>
                </c:pt>
                <c:pt idx="67">
                  <c:v>Sao Tome and Principe</c:v>
                </c:pt>
                <c:pt idx="68">
                  <c:v>Bahrain</c:v>
                </c:pt>
                <c:pt idx="69">
                  <c:v>Saint Lucia</c:v>
                </c:pt>
                <c:pt idx="70">
                  <c:v>Albania</c:v>
                </c:pt>
                <c:pt idx="71">
                  <c:v>Rwanda</c:v>
                </c:pt>
                <c:pt idx="72">
                  <c:v>Tonga</c:v>
                </c:pt>
                <c:pt idx="73">
                  <c:v>China</c:v>
                </c:pt>
                <c:pt idx="74">
                  <c:v>Thailand</c:v>
                </c:pt>
                <c:pt idx="75">
                  <c:v>Fiji</c:v>
                </c:pt>
                <c:pt idx="76">
                  <c:v>Uzbekistan</c:v>
                </c:pt>
                <c:pt idx="77">
                  <c:v>Dominican Republic</c:v>
                </c:pt>
                <c:pt idx="78">
                  <c:v>Saint Vincent and the Grenadines</c:v>
                </c:pt>
                <c:pt idx="79">
                  <c:v>Mexico</c:v>
                </c:pt>
                <c:pt idx="80">
                  <c:v>Qatar</c:v>
                </c:pt>
                <c:pt idx="81">
                  <c:v>Mauritius</c:v>
                </c:pt>
                <c:pt idx="82">
                  <c:v>Lebanon</c:v>
                </c:pt>
                <c:pt idx="83">
                  <c:v>Bhutan</c:v>
                </c:pt>
                <c:pt idx="84">
                  <c:v>Singapore</c:v>
                </c:pt>
                <c:pt idx="85">
                  <c:v>Trinidad and Tobago</c:v>
                </c:pt>
                <c:pt idx="86">
                  <c:v>Honduras</c:v>
                </c:pt>
                <c:pt idx="87">
                  <c:v>Eswatini</c:v>
                </c:pt>
                <c:pt idx="88">
                  <c:v>United Arab Emirates</c:v>
                </c:pt>
                <c:pt idx="89">
                  <c:v>Zambia</c:v>
                </c:pt>
                <c:pt idx="90">
                  <c:v>Solomon Islands</c:v>
                </c:pt>
                <c:pt idx="91">
                  <c:v>Turkey</c:v>
                </c:pt>
                <c:pt idx="92">
                  <c:v>Barbados</c:v>
                </c:pt>
                <c:pt idx="93">
                  <c:v>Antigua and Barbuda</c:v>
                </c:pt>
                <c:pt idx="94">
                  <c:v>Georgia</c:v>
                </c:pt>
                <c:pt idx="95">
                  <c:v>Ukraine</c:v>
                </c:pt>
                <c:pt idx="96">
                  <c:v>Algeria</c:v>
                </c:pt>
                <c:pt idx="97">
                  <c:v>Belize</c:v>
                </c:pt>
                <c:pt idx="98">
                  <c:v>Guyana</c:v>
                </c:pt>
                <c:pt idx="99">
                  <c:v>Cabo Verde</c:v>
                </c:pt>
                <c:pt idx="100">
                  <c:v>Paraguay</c:v>
                </c:pt>
                <c:pt idx="101">
                  <c:v>Switzerland</c:v>
                </c:pt>
                <c:pt idx="102">
                  <c:v>Tunisia</c:v>
                </c:pt>
                <c:pt idx="103">
                  <c:v>Peru</c:v>
                </c:pt>
                <c:pt idx="104">
                  <c:v>Suriname</c:v>
                </c:pt>
                <c:pt idx="105">
                  <c:v>Namibia</c:v>
                </c:pt>
                <c:pt idx="106">
                  <c:v>Botswana</c:v>
                </c:pt>
                <c:pt idx="107">
                  <c:v>Jamaica</c:v>
                </c:pt>
                <c:pt idx="108">
                  <c:v>Brazil</c:v>
                </c:pt>
                <c:pt idx="109">
                  <c:v>Moldova</c:v>
                </c:pt>
                <c:pt idx="110">
                  <c:v>Belarus</c:v>
                </c:pt>
                <c:pt idx="111">
                  <c:v>Latvia</c:v>
                </c:pt>
                <c:pt idx="112">
                  <c:v>Bahamas</c:v>
                </c:pt>
                <c:pt idx="113">
                  <c:v>North Macedonia</c:v>
                </c:pt>
                <c:pt idx="114">
                  <c:v>Poland</c:v>
                </c:pt>
                <c:pt idx="115">
                  <c:v>Oman</c:v>
                </c:pt>
                <c:pt idx="116">
                  <c:v>Samoa</c:v>
                </c:pt>
                <c:pt idx="117">
                  <c:v>Lesotho</c:v>
                </c:pt>
                <c:pt idx="118">
                  <c:v>Romania</c:v>
                </c:pt>
                <c:pt idx="119">
                  <c:v>South Korea</c:v>
                </c:pt>
                <c:pt idx="120">
                  <c:v>Luxembourg</c:v>
                </c:pt>
                <c:pt idx="121">
                  <c:v>Bulgaria</c:v>
                </c:pt>
                <c:pt idx="122">
                  <c:v>Ecuador</c:v>
                </c:pt>
                <c:pt idx="123">
                  <c:v>Greece</c:v>
                </c:pt>
                <c:pt idx="124">
                  <c:v>Hungary</c:v>
                </c:pt>
                <c:pt idx="125">
                  <c:v>Lithuania</c:v>
                </c:pt>
                <c:pt idx="126">
                  <c:v>Saudi Arabia</c:v>
                </c:pt>
                <c:pt idx="127">
                  <c:v>Israel</c:v>
                </c:pt>
                <c:pt idx="128">
                  <c:v>South Africa</c:v>
                </c:pt>
                <c:pt idx="129">
                  <c:v>Serbia</c:v>
                </c:pt>
                <c:pt idx="130">
                  <c:v>Nicaragua</c:v>
                </c:pt>
                <c:pt idx="131">
                  <c:v>Russia</c:v>
                </c:pt>
                <c:pt idx="132">
                  <c:v>Chile</c:v>
                </c:pt>
                <c:pt idx="133">
                  <c:v>East Timor</c:v>
                </c:pt>
                <c:pt idx="134">
                  <c:v>Ireland</c:v>
                </c:pt>
                <c:pt idx="135">
                  <c:v>Costa Rica</c:v>
                </c:pt>
                <c:pt idx="136">
                  <c:v>Kuwait</c:v>
                </c:pt>
                <c:pt idx="137">
                  <c:v>Slovakia</c:v>
                </c:pt>
                <c:pt idx="138">
                  <c:v>Bolivia</c:v>
                </c:pt>
                <c:pt idx="139">
                  <c:v>Estonia</c:v>
                </c:pt>
                <c:pt idx="140">
                  <c:v>Panama</c:v>
                </c:pt>
                <c:pt idx="141">
                  <c:v>El Salvador</c:v>
                </c:pt>
                <c:pt idx="142">
                  <c:v>Colombia</c:v>
                </c:pt>
                <c:pt idx="143">
                  <c:v>Cyprus</c:v>
                </c:pt>
                <c:pt idx="144">
                  <c:v>Croatia</c:v>
                </c:pt>
                <c:pt idx="145">
                  <c:v>Uruguay</c:v>
                </c:pt>
                <c:pt idx="146">
                  <c:v>Argentina</c:v>
                </c:pt>
                <c:pt idx="147">
                  <c:v>Bosnia and Herzegovina</c:v>
                </c:pt>
                <c:pt idx="148">
                  <c:v>Portugal</c:v>
                </c:pt>
                <c:pt idx="149">
                  <c:v>Slovenia</c:v>
                </c:pt>
                <c:pt idx="150">
                  <c:v>Montenegro</c:v>
                </c:pt>
                <c:pt idx="151">
                  <c:v>Italy</c:v>
                </c:pt>
                <c:pt idx="152">
                  <c:v>Netherlands</c:v>
                </c:pt>
                <c:pt idx="153">
                  <c:v>Finland</c:v>
                </c:pt>
                <c:pt idx="154">
                  <c:v>New Zealand</c:v>
                </c:pt>
                <c:pt idx="155">
                  <c:v>Spain</c:v>
                </c:pt>
                <c:pt idx="156">
                  <c:v>Australia</c:v>
                </c:pt>
                <c:pt idx="157">
                  <c:v>Iceland</c:v>
                </c:pt>
                <c:pt idx="158">
                  <c:v>Czechia</c:v>
                </c:pt>
                <c:pt idx="159">
                  <c:v>Belgium</c:v>
                </c:pt>
                <c:pt idx="160">
                  <c:v>Austria</c:v>
                </c:pt>
                <c:pt idx="161">
                  <c:v>Denmark</c:v>
                </c:pt>
                <c:pt idx="162">
                  <c:v>Maldives</c:v>
                </c:pt>
                <c:pt idx="163">
                  <c:v>France</c:v>
                </c:pt>
                <c:pt idx="164">
                  <c:v>Canada</c:v>
                </c:pt>
                <c:pt idx="165">
                  <c:v>Norway</c:v>
                </c:pt>
                <c:pt idx="166">
                  <c:v>Germany</c:v>
                </c:pt>
                <c:pt idx="167">
                  <c:v>United Kingdom</c:v>
                </c:pt>
              </c:strCache>
            </c:strRef>
          </c:cat>
          <c:val>
            <c:numRef>
              <c:f>'3yr_data_gghed'!$A$2:$A$169</c:f>
              <c:numCache>
                <c:formatCode>0.00</c:formatCode>
                <c:ptCount val="168"/>
                <c:pt idx="0">
                  <c:v>0.27598524000000002</c:v>
                </c:pt>
                <c:pt idx="1">
                  <c:v>0.40528840000000005</c:v>
                </c:pt>
                <c:pt idx="2">
                  <c:v>0.40977541000000006</c:v>
                </c:pt>
                <c:pt idx="3">
                  <c:v>0.50597857999999996</c:v>
                </c:pt>
                <c:pt idx="4">
                  <c:v>0.60675447999999998</c:v>
                </c:pt>
                <c:pt idx="5">
                  <c:v>0.65065557000000018</c:v>
                </c:pt>
                <c:pt idx="6">
                  <c:v>0.65268922000000007</c:v>
                </c:pt>
                <c:pt idx="7">
                  <c:v>0.68988532000000002</c:v>
                </c:pt>
                <c:pt idx="8">
                  <c:v>0.7</c:v>
                </c:pt>
                <c:pt idx="9">
                  <c:v>0.77237736999999995</c:v>
                </c:pt>
                <c:pt idx="10">
                  <c:v>0.79207379000000011</c:v>
                </c:pt>
                <c:pt idx="11">
                  <c:v>0.83485365</c:v>
                </c:pt>
                <c:pt idx="12">
                  <c:v>0.84701848000000024</c:v>
                </c:pt>
                <c:pt idx="13">
                  <c:v>0.89014059000000023</c:v>
                </c:pt>
                <c:pt idx="14">
                  <c:v>0.92749428999999994</c:v>
                </c:pt>
                <c:pt idx="15">
                  <c:v>0.92961764000000002</c:v>
                </c:pt>
                <c:pt idx="16">
                  <c:v>0.94001566999999997</c:v>
                </c:pt>
                <c:pt idx="17">
                  <c:v>0.98278511000000002</c:v>
                </c:pt>
                <c:pt idx="18">
                  <c:v>1.0080543800000001</c:v>
                </c:pt>
                <c:pt idx="19">
                  <c:v>1.03047943</c:v>
                </c:pt>
                <c:pt idx="20">
                  <c:v>1.0395474400000002</c:v>
                </c:pt>
                <c:pt idx="21">
                  <c:v>1.0768225200000001</c:v>
                </c:pt>
                <c:pt idx="22">
                  <c:v>1.1862124199999999</c:v>
                </c:pt>
                <c:pt idx="23">
                  <c:v>1.2004870200000002</c:v>
                </c:pt>
                <c:pt idx="24">
                  <c:v>1.21</c:v>
                </c:pt>
                <c:pt idx="25">
                  <c:v>1.2214847799999999</c:v>
                </c:pt>
                <c:pt idx="26">
                  <c:v>1.2928029300000001</c:v>
                </c:pt>
                <c:pt idx="27">
                  <c:v>1.3261709200000003</c:v>
                </c:pt>
                <c:pt idx="28">
                  <c:v>1.3327840600000003</c:v>
                </c:pt>
                <c:pt idx="29">
                  <c:v>1.3640774500000001</c:v>
                </c:pt>
                <c:pt idx="30">
                  <c:v>1.3905919799999997</c:v>
                </c:pt>
                <c:pt idx="31">
                  <c:v>1.4931711000000001</c:v>
                </c:pt>
                <c:pt idx="32">
                  <c:v>1.5622458500000003</c:v>
                </c:pt>
                <c:pt idx="33">
                  <c:v>1.57</c:v>
                </c:pt>
                <c:pt idx="34">
                  <c:v>1.5820705900000003</c:v>
                </c:pt>
                <c:pt idx="35">
                  <c:v>1.7003692399999994</c:v>
                </c:pt>
                <c:pt idx="36">
                  <c:v>1.7216187700000003</c:v>
                </c:pt>
                <c:pt idx="37">
                  <c:v>1.7906467899999996</c:v>
                </c:pt>
                <c:pt idx="38">
                  <c:v>1.8872557899999998</c:v>
                </c:pt>
                <c:pt idx="39">
                  <c:v>1.8968015899999997</c:v>
                </c:pt>
                <c:pt idx="40">
                  <c:v>1.8999379899999997</c:v>
                </c:pt>
                <c:pt idx="41">
                  <c:v>1.9103192100000004</c:v>
                </c:pt>
                <c:pt idx="42">
                  <c:v>1.97</c:v>
                </c:pt>
                <c:pt idx="43">
                  <c:v>2.1112215499999998</c:v>
                </c:pt>
                <c:pt idx="44">
                  <c:v>2.15</c:v>
                </c:pt>
                <c:pt idx="45">
                  <c:v>2.1590986299999995</c:v>
                </c:pt>
                <c:pt idx="46">
                  <c:v>2.1767413600000003</c:v>
                </c:pt>
                <c:pt idx="47">
                  <c:v>2.2097239500000008</c:v>
                </c:pt>
                <c:pt idx="48">
                  <c:v>2.2518715899999995</c:v>
                </c:pt>
                <c:pt idx="49">
                  <c:v>2.2880585200000003</c:v>
                </c:pt>
                <c:pt idx="50">
                  <c:v>2.3136591900000001</c:v>
                </c:pt>
                <c:pt idx="51">
                  <c:v>2.33</c:v>
                </c:pt>
                <c:pt idx="52">
                  <c:v>2.33</c:v>
                </c:pt>
                <c:pt idx="53">
                  <c:v>2.36</c:v>
                </c:pt>
                <c:pt idx="54">
                  <c:v>2.36</c:v>
                </c:pt>
                <c:pt idx="55">
                  <c:v>2.3967418700000005</c:v>
                </c:pt>
                <c:pt idx="56">
                  <c:v>2.42524147</c:v>
                </c:pt>
                <c:pt idx="57">
                  <c:v>2.4656434100000002</c:v>
                </c:pt>
                <c:pt idx="58">
                  <c:v>2.4700000000000002</c:v>
                </c:pt>
                <c:pt idx="59">
                  <c:v>2.4752209200000004</c:v>
                </c:pt>
                <c:pt idx="60">
                  <c:v>2.5692517800000001</c:v>
                </c:pt>
                <c:pt idx="61">
                  <c:v>2.5721950499999999</c:v>
                </c:pt>
                <c:pt idx="62">
                  <c:v>2.6754693999999999</c:v>
                </c:pt>
                <c:pt idx="63">
                  <c:v>2.74805593</c:v>
                </c:pt>
                <c:pt idx="64">
                  <c:v>2.7775445000000003</c:v>
                </c:pt>
                <c:pt idx="65">
                  <c:v>2.7808010599999999</c:v>
                </c:pt>
                <c:pt idx="66">
                  <c:v>2.8256711999999999</c:v>
                </c:pt>
                <c:pt idx="67">
                  <c:v>2.9599623700000004</c:v>
                </c:pt>
                <c:pt idx="68">
                  <c:v>2.9697620899999997</c:v>
                </c:pt>
                <c:pt idx="69">
                  <c:v>2.9954733799999995</c:v>
                </c:pt>
                <c:pt idx="70">
                  <c:v>2.9961023300000003</c:v>
                </c:pt>
                <c:pt idx="71">
                  <c:v>3.0229272800000002</c:v>
                </c:pt>
                <c:pt idx="72">
                  <c:v>3.06095958</c:v>
                </c:pt>
                <c:pt idx="73">
                  <c:v>3.06103587</c:v>
                </c:pt>
                <c:pt idx="74">
                  <c:v>3.0659668399999997</c:v>
                </c:pt>
                <c:pt idx="75">
                  <c:v>3.1008660800000003</c:v>
                </c:pt>
                <c:pt idx="76">
                  <c:v>3.12</c:v>
                </c:pt>
                <c:pt idx="77">
                  <c:v>3.2433273800000002</c:v>
                </c:pt>
                <c:pt idx="78">
                  <c:v>3.2571597100000007</c:v>
                </c:pt>
                <c:pt idx="79">
                  <c:v>3.2903547299999998</c:v>
                </c:pt>
                <c:pt idx="80">
                  <c:v>3.3099398600000001</c:v>
                </c:pt>
                <c:pt idx="81">
                  <c:v>3.3295488399999997</c:v>
                </c:pt>
                <c:pt idx="82">
                  <c:v>3.3664405299999998</c:v>
                </c:pt>
                <c:pt idx="83">
                  <c:v>3.4032814500000002</c:v>
                </c:pt>
                <c:pt idx="84">
                  <c:v>3.4229888900000001</c:v>
                </c:pt>
                <c:pt idx="85">
                  <c:v>3.4342911200000001</c:v>
                </c:pt>
                <c:pt idx="86">
                  <c:v>3.4371700299999999</c:v>
                </c:pt>
                <c:pt idx="87">
                  <c:v>3.5369305599999996</c:v>
                </c:pt>
                <c:pt idx="88">
                  <c:v>3.5522999799999995</c:v>
                </c:pt>
                <c:pt idx="89">
                  <c:v>3.5990383600000002</c:v>
                </c:pt>
                <c:pt idx="90">
                  <c:v>3.6238062399999995</c:v>
                </c:pt>
                <c:pt idx="91">
                  <c:v>3.64</c:v>
                </c:pt>
                <c:pt idx="92">
                  <c:v>3.6412131799999998</c:v>
                </c:pt>
                <c:pt idx="93">
                  <c:v>3.68809605</c:v>
                </c:pt>
                <c:pt idx="94">
                  <c:v>3.7</c:v>
                </c:pt>
                <c:pt idx="95">
                  <c:v>3.73</c:v>
                </c:pt>
                <c:pt idx="96">
                  <c:v>3.7465877499999998</c:v>
                </c:pt>
                <c:pt idx="97">
                  <c:v>3.7476506200000004</c:v>
                </c:pt>
                <c:pt idx="98">
                  <c:v>3.9743328099999999</c:v>
                </c:pt>
                <c:pt idx="99">
                  <c:v>4.0052499800000003</c:v>
                </c:pt>
                <c:pt idx="100">
                  <c:v>4.1331815699999996</c:v>
                </c:pt>
                <c:pt idx="101">
                  <c:v>4.2129478499999991</c:v>
                </c:pt>
                <c:pt idx="102">
                  <c:v>4.3100929299999997</c:v>
                </c:pt>
                <c:pt idx="103">
                  <c:v>4.3261494599999999</c:v>
                </c:pt>
                <c:pt idx="104">
                  <c:v>4.3769655200000006</c:v>
                </c:pt>
                <c:pt idx="105">
                  <c:v>4.4191732400000001</c:v>
                </c:pt>
                <c:pt idx="106">
                  <c:v>4.4899482700000011</c:v>
                </c:pt>
                <c:pt idx="107">
                  <c:v>4.5226430899999999</c:v>
                </c:pt>
                <c:pt idx="108">
                  <c:v>4.5290446299999996</c:v>
                </c:pt>
                <c:pt idx="109">
                  <c:v>4.54</c:v>
                </c:pt>
                <c:pt idx="110">
                  <c:v>4.54</c:v>
                </c:pt>
                <c:pt idx="111">
                  <c:v>4.5999999999999996</c:v>
                </c:pt>
                <c:pt idx="112">
                  <c:v>4.6367440200000001</c:v>
                </c:pt>
                <c:pt idx="113">
                  <c:v>4.67</c:v>
                </c:pt>
                <c:pt idx="114">
                  <c:v>4.67</c:v>
                </c:pt>
                <c:pt idx="115">
                  <c:v>4.6819205299999993</c:v>
                </c:pt>
                <c:pt idx="116">
                  <c:v>4.7128205299999992</c:v>
                </c:pt>
                <c:pt idx="117">
                  <c:v>4.7781925200000002</c:v>
                </c:pt>
                <c:pt idx="118">
                  <c:v>4.99</c:v>
                </c:pt>
                <c:pt idx="119">
                  <c:v>4.995855810000001</c:v>
                </c:pt>
                <c:pt idx="120">
                  <c:v>5.0199999999999996</c:v>
                </c:pt>
                <c:pt idx="121">
                  <c:v>5.07</c:v>
                </c:pt>
                <c:pt idx="122">
                  <c:v>5.0764460600000003</c:v>
                </c:pt>
                <c:pt idx="123">
                  <c:v>5.1293206200000006</c:v>
                </c:pt>
                <c:pt idx="124">
                  <c:v>5.14</c:v>
                </c:pt>
                <c:pt idx="125">
                  <c:v>5.14</c:v>
                </c:pt>
                <c:pt idx="126">
                  <c:v>5.2034235000000004</c:v>
                </c:pt>
                <c:pt idx="127">
                  <c:v>5.26</c:v>
                </c:pt>
                <c:pt idx="128">
                  <c:v>5.2967476799999984</c:v>
                </c:pt>
                <c:pt idx="129">
                  <c:v>5.3023901000000002</c:v>
                </c:pt>
                <c:pt idx="130">
                  <c:v>5.3503565800000006</c:v>
                </c:pt>
                <c:pt idx="131">
                  <c:v>5.45</c:v>
                </c:pt>
                <c:pt idx="132">
                  <c:v>5.4753622999999987</c:v>
                </c:pt>
                <c:pt idx="133">
                  <c:v>5.5078587500000005</c:v>
                </c:pt>
                <c:pt idx="134">
                  <c:v>5.5475802400000003</c:v>
                </c:pt>
                <c:pt idx="135">
                  <c:v>5.6191792500000002</c:v>
                </c:pt>
                <c:pt idx="136">
                  <c:v>5.670455930000001</c:v>
                </c:pt>
                <c:pt idx="137">
                  <c:v>5.72</c:v>
                </c:pt>
                <c:pt idx="138">
                  <c:v>5.8023862799999986</c:v>
                </c:pt>
                <c:pt idx="139">
                  <c:v>5.8376035700000006</c:v>
                </c:pt>
                <c:pt idx="140">
                  <c:v>5.8625101999999991</c:v>
                </c:pt>
                <c:pt idx="141">
                  <c:v>5.8810334199999996</c:v>
                </c:pt>
                <c:pt idx="142">
                  <c:v>6.2121849100000004</c:v>
                </c:pt>
                <c:pt idx="143">
                  <c:v>6.31</c:v>
                </c:pt>
                <c:pt idx="144">
                  <c:v>6.32</c:v>
                </c:pt>
                <c:pt idx="145">
                  <c:v>6.543526169999998</c:v>
                </c:pt>
                <c:pt idx="146">
                  <c:v>6.6204872100000021</c:v>
                </c:pt>
                <c:pt idx="147">
                  <c:v>6.75</c:v>
                </c:pt>
                <c:pt idx="148">
                  <c:v>6.77</c:v>
                </c:pt>
                <c:pt idx="149">
                  <c:v>6.85</c:v>
                </c:pt>
                <c:pt idx="150">
                  <c:v>7.13</c:v>
                </c:pt>
                <c:pt idx="151">
                  <c:v>7.31</c:v>
                </c:pt>
                <c:pt idx="152">
                  <c:v>7.72</c:v>
                </c:pt>
                <c:pt idx="153">
                  <c:v>7.83</c:v>
                </c:pt>
                <c:pt idx="154">
                  <c:v>7.8431453699999993</c:v>
                </c:pt>
                <c:pt idx="155">
                  <c:v>7.8598737700000019</c:v>
                </c:pt>
                <c:pt idx="156">
                  <c:v>7.8718662299999993</c:v>
                </c:pt>
                <c:pt idx="157">
                  <c:v>8.01</c:v>
                </c:pt>
                <c:pt idx="158">
                  <c:v>8.0565042499999997</c:v>
                </c:pt>
                <c:pt idx="159">
                  <c:v>8.7233209599999988</c:v>
                </c:pt>
                <c:pt idx="160">
                  <c:v>8.74</c:v>
                </c:pt>
                <c:pt idx="161">
                  <c:v>8.9499999999999993</c:v>
                </c:pt>
                <c:pt idx="162">
                  <c:v>9.08</c:v>
                </c:pt>
                <c:pt idx="163">
                  <c:v>9.3134336500000003</c:v>
                </c:pt>
                <c:pt idx="164">
                  <c:v>9.60643387</c:v>
                </c:pt>
                <c:pt idx="165">
                  <c:v>9.82</c:v>
                </c:pt>
                <c:pt idx="166">
                  <c:v>9.9639396699999985</c:v>
                </c:pt>
                <c:pt idx="167">
                  <c:v>10.17722607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D-4C3D-896E-55E2EFA8647B}"/>
            </c:ext>
          </c:extLst>
        </c:ser>
        <c:ser>
          <c:idx val="1"/>
          <c:order val="1"/>
          <c:tx>
            <c:strRef>
              <c:f>'3yr_data_gghed'!$H$1</c:f>
              <c:strCache>
                <c:ptCount val="1"/>
                <c:pt idx="0">
                  <c:v>gghed_gdp_2019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'3yr_data_gghed'!$Q$2:$Q$169</c:f>
              <c:strCache>
                <c:ptCount val="168"/>
                <c:pt idx="0">
                  <c:v>Benin</c:v>
                </c:pt>
                <c:pt idx="1">
                  <c:v>Haiti</c:v>
                </c:pt>
                <c:pt idx="2">
                  <c:v>Bangladesh</c:v>
                </c:pt>
                <c:pt idx="3">
                  <c:v>Nigeria</c:v>
                </c:pt>
                <c:pt idx="4">
                  <c:v>Cameroon</c:v>
                </c:pt>
                <c:pt idx="5">
                  <c:v>Democratic Republic of Congo</c:v>
                </c:pt>
                <c:pt idx="6">
                  <c:v>Zimbabwe</c:v>
                </c:pt>
                <c:pt idx="7">
                  <c:v>Madagascar</c:v>
                </c:pt>
                <c:pt idx="8">
                  <c:v>Myanmar</c:v>
                </c:pt>
                <c:pt idx="9">
                  <c:v>Guinea</c:v>
                </c:pt>
                <c:pt idx="10">
                  <c:v>Laos</c:v>
                </c:pt>
                <c:pt idx="11">
                  <c:v>Eritrea</c:v>
                </c:pt>
                <c:pt idx="12">
                  <c:v>Equatorial Guinea</c:v>
                </c:pt>
                <c:pt idx="13">
                  <c:v>Togo</c:v>
                </c:pt>
                <c:pt idx="14">
                  <c:v>Chad</c:v>
                </c:pt>
                <c:pt idx="15">
                  <c:v>Liberia</c:v>
                </c:pt>
                <c:pt idx="16">
                  <c:v>Uganda</c:v>
                </c:pt>
                <c:pt idx="17">
                  <c:v>Ethiopia</c:v>
                </c:pt>
                <c:pt idx="18">
                  <c:v>Turkmenistan</c:v>
                </c:pt>
                <c:pt idx="19">
                  <c:v>Sudan</c:v>
                </c:pt>
                <c:pt idx="20">
                  <c:v>Pakistan</c:v>
                </c:pt>
                <c:pt idx="21">
                  <c:v>Djibouti</c:v>
                </c:pt>
                <c:pt idx="22">
                  <c:v>Afghanistan</c:v>
                </c:pt>
                <c:pt idx="23">
                  <c:v>Guinea-Bissau</c:v>
                </c:pt>
                <c:pt idx="24">
                  <c:v>India</c:v>
                </c:pt>
                <c:pt idx="25">
                  <c:v>Central African Republic</c:v>
                </c:pt>
                <c:pt idx="26">
                  <c:v>Comoros</c:v>
                </c:pt>
                <c:pt idx="27">
                  <c:v>Egypt, Arab Rep.</c:v>
                </c:pt>
                <c:pt idx="28">
                  <c:v>Cote d'Ivoire</c:v>
                </c:pt>
                <c:pt idx="29">
                  <c:v>Sierra Leone</c:v>
                </c:pt>
                <c:pt idx="30">
                  <c:v>Mali</c:v>
                </c:pt>
                <c:pt idx="31">
                  <c:v>Mauritania</c:v>
                </c:pt>
                <c:pt idx="32">
                  <c:v>Malawi</c:v>
                </c:pt>
                <c:pt idx="33">
                  <c:v>Nepal</c:v>
                </c:pt>
                <c:pt idx="34">
                  <c:v>Papua New Guinea</c:v>
                </c:pt>
                <c:pt idx="35">
                  <c:v>Angola</c:v>
                </c:pt>
                <c:pt idx="36">
                  <c:v>Senegal</c:v>
                </c:pt>
                <c:pt idx="37">
                  <c:v>Vietnam</c:v>
                </c:pt>
                <c:pt idx="38">
                  <c:v>Indonesia</c:v>
                </c:pt>
                <c:pt idx="39">
                  <c:v>Congo, Rep.</c:v>
                </c:pt>
                <c:pt idx="40">
                  <c:v>Gabon</c:v>
                </c:pt>
                <c:pt idx="41">
                  <c:v>Cambodia</c:v>
                </c:pt>
                <c:pt idx="42">
                  <c:v>Sri Lanka</c:v>
                </c:pt>
                <c:pt idx="43">
                  <c:v>Ghana</c:v>
                </c:pt>
                <c:pt idx="44">
                  <c:v>Tajikistan</c:v>
                </c:pt>
                <c:pt idx="45">
                  <c:v>Burundi</c:v>
                </c:pt>
                <c:pt idx="46">
                  <c:v>Malaysia</c:v>
                </c:pt>
                <c:pt idx="47">
                  <c:v>Kenya</c:v>
                </c:pt>
                <c:pt idx="48">
                  <c:v>Brunei Darussalam</c:v>
                </c:pt>
                <c:pt idx="49">
                  <c:v>Grenada</c:v>
                </c:pt>
                <c:pt idx="50">
                  <c:v>Niger</c:v>
                </c:pt>
                <c:pt idx="51">
                  <c:v>Philippines</c:v>
                </c:pt>
                <c:pt idx="52">
                  <c:v>Azerbaijan</c:v>
                </c:pt>
                <c:pt idx="53">
                  <c:v>Kyrgyzstan</c:v>
                </c:pt>
                <c:pt idx="54">
                  <c:v>Armenia</c:v>
                </c:pt>
                <c:pt idx="55">
                  <c:v>Mozambique</c:v>
                </c:pt>
                <c:pt idx="56">
                  <c:v>Gambia</c:v>
                </c:pt>
                <c:pt idx="57">
                  <c:v>Morocco</c:v>
                </c:pt>
                <c:pt idx="58">
                  <c:v>Kazakhstan</c:v>
                </c:pt>
                <c:pt idx="59">
                  <c:v>Guatemala</c:v>
                </c:pt>
                <c:pt idx="60">
                  <c:v>Mongolia</c:v>
                </c:pt>
                <c:pt idx="61">
                  <c:v>Vanuatu</c:v>
                </c:pt>
                <c:pt idx="62">
                  <c:v>Micronesia, Fed. Sts.</c:v>
                </c:pt>
                <c:pt idx="63">
                  <c:v>Jordan</c:v>
                </c:pt>
                <c:pt idx="64">
                  <c:v>Iran</c:v>
                </c:pt>
                <c:pt idx="65">
                  <c:v>Iraq</c:v>
                </c:pt>
                <c:pt idx="66">
                  <c:v>Burkina Faso</c:v>
                </c:pt>
                <c:pt idx="67">
                  <c:v>Sao Tome and Principe</c:v>
                </c:pt>
                <c:pt idx="68">
                  <c:v>Bahrain</c:v>
                </c:pt>
                <c:pt idx="69">
                  <c:v>Saint Lucia</c:v>
                </c:pt>
                <c:pt idx="70">
                  <c:v>Albania</c:v>
                </c:pt>
                <c:pt idx="71">
                  <c:v>Rwanda</c:v>
                </c:pt>
                <c:pt idx="72">
                  <c:v>Tonga</c:v>
                </c:pt>
                <c:pt idx="73">
                  <c:v>China</c:v>
                </c:pt>
                <c:pt idx="74">
                  <c:v>Thailand</c:v>
                </c:pt>
                <c:pt idx="75">
                  <c:v>Fiji</c:v>
                </c:pt>
                <c:pt idx="76">
                  <c:v>Uzbekistan</c:v>
                </c:pt>
                <c:pt idx="77">
                  <c:v>Dominican Republic</c:v>
                </c:pt>
                <c:pt idx="78">
                  <c:v>Saint Vincent and the Grenadines</c:v>
                </c:pt>
                <c:pt idx="79">
                  <c:v>Mexico</c:v>
                </c:pt>
                <c:pt idx="80">
                  <c:v>Qatar</c:v>
                </c:pt>
                <c:pt idx="81">
                  <c:v>Mauritius</c:v>
                </c:pt>
                <c:pt idx="82">
                  <c:v>Lebanon</c:v>
                </c:pt>
                <c:pt idx="83">
                  <c:v>Bhutan</c:v>
                </c:pt>
                <c:pt idx="84">
                  <c:v>Singapore</c:v>
                </c:pt>
                <c:pt idx="85">
                  <c:v>Trinidad and Tobago</c:v>
                </c:pt>
                <c:pt idx="86">
                  <c:v>Honduras</c:v>
                </c:pt>
                <c:pt idx="87">
                  <c:v>Eswatini</c:v>
                </c:pt>
                <c:pt idx="88">
                  <c:v>United Arab Emirates</c:v>
                </c:pt>
                <c:pt idx="89">
                  <c:v>Zambia</c:v>
                </c:pt>
                <c:pt idx="90">
                  <c:v>Solomon Islands</c:v>
                </c:pt>
                <c:pt idx="91">
                  <c:v>Turkey</c:v>
                </c:pt>
                <c:pt idx="92">
                  <c:v>Barbados</c:v>
                </c:pt>
                <c:pt idx="93">
                  <c:v>Antigua and Barbuda</c:v>
                </c:pt>
                <c:pt idx="94">
                  <c:v>Georgia</c:v>
                </c:pt>
                <c:pt idx="95">
                  <c:v>Ukraine</c:v>
                </c:pt>
                <c:pt idx="96">
                  <c:v>Algeria</c:v>
                </c:pt>
                <c:pt idx="97">
                  <c:v>Belize</c:v>
                </c:pt>
                <c:pt idx="98">
                  <c:v>Guyana</c:v>
                </c:pt>
                <c:pt idx="99">
                  <c:v>Cabo Verde</c:v>
                </c:pt>
                <c:pt idx="100">
                  <c:v>Paraguay</c:v>
                </c:pt>
                <c:pt idx="101">
                  <c:v>Switzerland</c:v>
                </c:pt>
                <c:pt idx="102">
                  <c:v>Tunisia</c:v>
                </c:pt>
                <c:pt idx="103">
                  <c:v>Peru</c:v>
                </c:pt>
                <c:pt idx="104">
                  <c:v>Suriname</c:v>
                </c:pt>
                <c:pt idx="105">
                  <c:v>Namibia</c:v>
                </c:pt>
                <c:pt idx="106">
                  <c:v>Botswana</c:v>
                </c:pt>
                <c:pt idx="107">
                  <c:v>Jamaica</c:v>
                </c:pt>
                <c:pt idx="108">
                  <c:v>Brazil</c:v>
                </c:pt>
                <c:pt idx="109">
                  <c:v>Moldova</c:v>
                </c:pt>
                <c:pt idx="110">
                  <c:v>Belarus</c:v>
                </c:pt>
                <c:pt idx="111">
                  <c:v>Latvia</c:v>
                </c:pt>
                <c:pt idx="112">
                  <c:v>Bahamas</c:v>
                </c:pt>
                <c:pt idx="113">
                  <c:v>North Macedonia</c:v>
                </c:pt>
                <c:pt idx="114">
                  <c:v>Poland</c:v>
                </c:pt>
                <c:pt idx="115">
                  <c:v>Oman</c:v>
                </c:pt>
                <c:pt idx="116">
                  <c:v>Samoa</c:v>
                </c:pt>
                <c:pt idx="117">
                  <c:v>Lesotho</c:v>
                </c:pt>
                <c:pt idx="118">
                  <c:v>Romania</c:v>
                </c:pt>
                <c:pt idx="119">
                  <c:v>South Korea</c:v>
                </c:pt>
                <c:pt idx="120">
                  <c:v>Luxembourg</c:v>
                </c:pt>
                <c:pt idx="121">
                  <c:v>Bulgaria</c:v>
                </c:pt>
                <c:pt idx="122">
                  <c:v>Ecuador</c:v>
                </c:pt>
                <c:pt idx="123">
                  <c:v>Greece</c:v>
                </c:pt>
                <c:pt idx="124">
                  <c:v>Hungary</c:v>
                </c:pt>
                <c:pt idx="125">
                  <c:v>Lithuania</c:v>
                </c:pt>
                <c:pt idx="126">
                  <c:v>Saudi Arabia</c:v>
                </c:pt>
                <c:pt idx="127">
                  <c:v>Israel</c:v>
                </c:pt>
                <c:pt idx="128">
                  <c:v>South Africa</c:v>
                </c:pt>
                <c:pt idx="129">
                  <c:v>Serbia</c:v>
                </c:pt>
                <c:pt idx="130">
                  <c:v>Nicaragua</c:v>
                </c:pt>
                <c:pt idx="131">
                  <c:v>Russia</c:v>
                </c:pt>
                <c:pt idx="132">
                  <c:v>Chile</c:v>
                </c:pt>
                <c:pt idx="133">
                  <c:v>East Timor</c:v>
                </c:pt>
                <c:pt idx="134">
                  <c:v>Ireland</c:v>
                </c:pt>
                <c:pt idx="135">
                  <c:v>Costa Rica</c:v>
                </c:pt>
                <c:pt idx="136">
                  <c:v>Kuwait</c:v>
                </c:pt>
                <c:pt idx="137">
                  <c:v>Slovakia</c:v>
                </c:pt>
                <c:pt idx="138">
                  <c:v>Bolivia</c:v>
                </c:pt>
                <c:pt idx="139">
                  <c:v>Estonia</c:v>
                </c:pt>
                <c:pt idx="140">
                  <c:v>Panama</c:v>
                </c:pt>
                <c:pt idx="141">
                  <c:v>El Salvador</c:v>
                </c:pt>
                <c:pt idx="142">
                  <c:v>Colombia</c:v>
                </c:pt>
                <c:pt idx="143">
                  <c:v>Cyprus</c:v>
                </c:pt>
                <c:pt idx="144">
                  <c:v>Croatia</c:v>
                </c:pt>
                <c:pt idx="145">
                  <c:v>Uruguay</c:v>
                </c:pt>
                <c:pt idx="146">
                  <c:v>Argentina</c:v>
                </c:pt>
                <c:pt idx="147">
                  <c:v>Bosnia and Herzegovina</c:v>
                </c:pt>
                <c:pt idx="148">
                  <c:v>Portugal</c:v>
                </c:pt>
                <c:pt idx="149">
                  <c:v>Slovenia</c:v>
                </c:pt>
                <c:pt idx="150">
                  <c:v>Montenegro</c:v>
                </c:pt>
                <c:pt idx="151">
                  <c:v>Italy</c:v>
                </c:pt>
                <c:pt idx="152">
                  <c:v>Netherlands</c:v>
                </c:pt>
                <c:pt idx="153">
                  <c:v>Finland</c:v>
                </c:pt>
                <c:pt idx="154">
                  <c:v>New Zealand</c:v>
                </c:pt>
                <c:pt idx="155">
                  <c:v>Spain</c:v>
                </c:pt>
                <c:pt idx="156">
                  <c:v>Australia</c:v>
                </c:pt>
                <c:pt idx="157">
                  <c:v>Iceland</c:v>
                </c:pt>
                <c:pt idx="158">
                  <c:v>Czechia</c:v>
                </c:pt>
                <c:pt idx="159">
                  <c:v>Belgium</c:v>
                </c:pt>
                <c:pt idx="160">
                  <c:v>Austria</c:v>
                </c:pt>
                <c:pt idx="161">
                  <c:v>Denmark</c:v>
                </c:pt>
                <c:pt idx="162">
                  <c:v>Maldives</c:v>
                </c:pt>
                <c:pt idx="163">
                  <c:v>France</c:v>
                </c:pt>
                <c:pt idx="164">
                  <c:v>Canada</c:v>
                </c:pt>
                <c:pt idx="165">
                  <c:v>Norway</c:v>
                </c:pt>
                <c:pt idx="166">
                  <c:v>Germany</c:v>
                </c:pt>
                <c:pt idx="167">
                  <c:v>United Kingdom</c:v>
                </c:pt>
              </c:strCache>
            </c:strRef>
          </c:cat>
          <c:val>
            <c:numRef>
              <c:f>'3yr_data_gghed'!$H$2:$H$169</c:f>
              <c:numCache>
                <c:formatCode>General</c:formatCode>
                <c:ptCount val="168"/>
                <c:pt idx="0">
                  <c:v>0.31146821000000002</c:v>
                </c:pt>
                <c:pt idx="1">
                  <c:v>0.40745704999999999</c:v>
                </c:pt>
                <c:pt idx="2">
                  <c:v>0.44679778999999992</c:v>
                </c:pt>
                <c:pt idx="3">
                  <c:v>0.46980386999999996</c:v>
                </c:pt>
                <c:pt idx="4">
                  <c:v>0.40687224000000005</c:v>
                </c:pt>
                <c:pt idx="5">
                  <c:v>0.55490302999999996</c:v>
                </c:pt>
                <c:pt idx="6">
                  <c:v>0.46116894000000014</c:v>
                </c:pt>
                <c:pt idx="7">
                  <c:v>0.68268955000000009</c:v>
                </c:pt>
                <c:pt idx="8">
                  <c:v>0.66</c:v>
                </c:pt>
                <c:pt idx="9">
                  <c:v>0.92095225999999997</c:v>
                </c:pt>
                <c:pt idx="10">
                  <c:v>0.96142328000000021</c:v>
                </c:pt>
                <c:pt idx="11">
                  <c:v>0.7853589700000001</c:v>
                </c:pt>
                <c:pt idx="12">
                  <c:v>0.64643157000000007</c:v>
                </c:pt>
                <c:pt idx="13">
                  <c:v>0.86334223000000032</c:v>
                </c:pt>
                <c:pt idx="14">
                  <c:v>0.69896411999999997</c:v>
                </c:pt>
                <c:pt idx="15">
                  <c:v>1.35628378</c:v>
                </c:pt>
                <c:pt idx="16">
                  <c:v>0.57418673999999992</c:v>
                </c:pt>
                <c:pt idx="17">
                  <c:v>0.73088509000000002</c:v>
                </c:pt>
                <c:pt idx="18">
                  <c:v>1.0093405199999999</c:v>
                </c:pt>
                <c:pt idx="19">
                  <c:v>1.03844607</c:v>
                </c:pt>
                <c:pt idx="20">
                  <c:v>0.94301248000000015</c:v>
                </c:pt>
                <c:pt idx="21">
                  <c:v>1.0454782200000001</c:v>
                </c:pt>
                <c:pt idx="22">
                  <c:v>0.49705607000000002</c:v>
                </c:pt>
                <c:pt idx="23">
                  <c:v>0.45877996000000004</c:v>
                </c:pt>
                <c:pt idx="24">
                  <c:v>1.04</c:v>
                </c:pt>
                <c:pt idx="25">
                  <c:v>0.81894016000000003</c:v>
                </c:pt>
                <c:pt idx="26">
                  <c:v>0.83244752999999994</c:v>
                </c:pt>
                <c:pt idx="27">
                  <c:v>1.2972277400000001</c:v>
                </c:pt>
                <c:pt idx="28">
                  <c:v>0.97108035999999998</c:v>
                </c:pt>
                <c:pt idx="29">
                  <c:v>1.2427465900000001</c:v>
                </c:pt>
                <c:pt idx="30">
                  <c:v>1.1192745</c:v>
                </c:pt>
                <c:pt idx="31">
                  <c:v>1.2447476400000002</c:v>
                </c:pt>
                <c:pt idx="32">
                  <c:v>1.67412877</c:v>
                </c:pt>
                <c:pt idx="33">
                  <c:v>1.1000000000000001</c:v>
                </c:pt>
                <c:pt idx="34">
                  <c:v>1.3562634</c:v>
                </c:pt>
                <c:pt idx="35">
                  <c:v>1.1235687700000001</c:v>
                </c:pt>
                <c:pt idx="36">
                  <c:v>1.0576884699999998</c:v>
                </c:pt>
                <c:pt idx="37">
                  <c:v>2.0204687100000003</c:v>
                </c:pt>
                <c:pt idx="38">
                  <c:v>1.3979165600000001</c:v>
                </c:pt>
                <c:pt idx="39">
                  <c:v>1.1143243299999999</c:v>
                </c:pt>
                <c:pt idx="40">
                  <c:v>1.6696257600000002</c:v>
                </c:pt>
                <c:pt idx="41">
                  <c:v>1.6650121200000001</c:v>
                </c:pt>
                <c:pt idx="42">
                  <c:v>1.85</c:v>
                </c:pt>
                <c:pt idx="43">
                  <c:v>2.3053903600000005</c:v>
                </c:pt>
                <c:pt idx="44">
                  <c:v>1.9</c:v>
                </c:pt>
                <c:pt idx="45">
                  <c:v>2.2751717600000001</c:v>
                </c:pt>
                <c:pt idx="46">
                  <c:v>2.0095989699999999</c:v>
                </c:pt>
                <c:pt idx="47">
                  <c:v>2.0087063300000003</c:v>
                </c:pt>
                <c:pt idx="48">
                  <c:v>2.0714013599999999</c:v>
                </c:pt>
                <c:pt idx="49">
                  <c:v>2.0413405899999999</c:v>
                </c:pt>
                <c:pt idx="50">
                  <c:v>2.0223650900000001</c:v>
                </c:pt>
                <c:pt idx="51">
                  <c:v>1.69</c:v>
                </c:pt>
                <c:pt idx="52">
                  <c:v>1.07</c:v>
                </c:pt>
                <c:pt idx="53">
                  <c:v>2.31</c:v>
                </c:pt>
                <c:pt idx="54">
                  <c:v>1.41</c:v>
                </c:pt>
                <c:pt idx="55">
                  <c:v>1.8406107399999996</c:v>
                </c:pt>
                <c:pt idx="56">
                  <c:v>1.3007217599999998</c:v>
                </c:pt>
                <c:pt idx="57">
                  <c:v>2.0234210500000001</c:v>
                </c:pt>
                <c:pt idx="58">
                  <c:v>1.67</c:v>
                </c:pt>
                <c:pt idx="59">
                  <c:v>2.3725874400000002</c:v>
                </c:pt>
                <c:pt idx="60">
                  <c:v>2.1197621799999999</c:v>
                </c:pt>
                <c:pt idx="61">
                  <c:v>1.9044034500000002</c:v>
                </c:pt>
                <c:pt idx="62">
                  <c:v>3.1951060300000003</c:v>
                </c:pt>
                <c:pt idx="63">
                  <c:v>3.00427818</c:v>
                </c:pt>
                <c:pt idx="64">
                  <c:v>2.7899677800000005</c:v>
                </c:pt>
                <c:pt idx="65">
                  <c:v>2.1007592700000002</c:v>
                </c:pt>
                <c:pt idx="66">
                  <c:v>2.2239351300000001</c:v>
                </c:pt>
                <c:pt idx="67">
                  <c:v>2.1570518000000001</c:v>
                </c:pt>
                <c:pt idx="68">
                  <c:v>2.3075153799999999</c:v>
                </c:pt>
                <c:pt idx="69">
                  <c:v>2.0811097600000004</c:v>
                </c:pt>
                <c:pt idx="70">
                  <c:v>2.9287791299999997</c:v>
                </c:pt>
                <c:pt idx="71">
                  <c:v>2.5163173700000003</c:v>
                </c:pt>
                <c:pt idx="72">
                  <c:v>2.8945660600000003</c:v>
                </c:pt>
                <c:pt idx="73">
                  <c:v>2.9950342199999995</c:v>
                </c:pt>
                <c:pt idx="74">
                  <c:v>2.7152490600000001</c:v>
                </c:pt>
                <c:pt idx="75">
                  <c:v>2.6243522199999996</c:v>
                </c:pt>
                <c:pt idx="76">
                  <c:v>2.2599999999999998</c:v>
                </c:pt>
                <c:pt idx="77">
                  <c:v>2.5922048100000001</c:v>
                </c:pt>
                <c:pt idx="78">
                  <c:v>2.8691275100000007</c:v>
                </c:pt>
                <c:pt idx="79">
                  <c:v>2.6786162900000003</c:v>
                </c:pt>
                <c:pt idx="80">
                  <c:v>2.72214365</c:v>
                </c:pt>
                <c:pt idx="81">
                  <c:v>2.8379633399999999</c:v>
                </c:pt>
                <c:pt idx="82">
                  <c:v>4.285372259999999</c:v>
                </c:pt>
                <c:pt idx="83">
                  <c:v>2.6510987300000002</c:v>
                </c:pt>
                <c:pt idx="84">
                  <c:v>2.2749128300000003</c:v>
                </c:pt>
                <c:pt idx="85">
                  <c:v>3.1409301800000002</c:v>
                </c:pt>
                <c:pt idx="86">
                  <c:v>2.8727567199999999</c:v>
                </c:pt>
                <c:pt idx="87">
                  <c:v>3.8297717600000007</c:v>
                </c:pt>
                <c:pt idx="88">
                  <c:v>2.2531426000000003</c:v>
                </c:pt>
                <c:pt idx="89">
                  <c:v>2.2583155600000002</c:v>
                </c:pt>
                <c:pt idx="90">
                  <c:v>3.2591302399999997</c:v>
                </c:pt>
                <c:pt idx="91">
                  <c:v>3.39</c:v>
                </c:pt>
                <c:pt idx="92">
                  <c:v>2.7826144699999995</c:v>
                </c:pt>
                <c:pt idx="93">
                  <c:v>2.5571322400000001</c:v>
                </c:pt>
                <c:pt idx="94">
                  <c:v>2.72</c:v>
                </c:pt>
                <c:pt idx="95">
                  <c:v>3.18</c:v>
                </c:pt>
                <c:pt idx="96">
                  <c:v>3.6898524800000003</c:v>
                </c:pt>
                <c:pt idx="97">
                  <c:v>3.2910051299999998</c:v>
                </c:pt>
                <c:pt idx="98">
                  <c:v>2.9038436399999994</c:v>
                </c:pt>
                <c:pt idx="99">
                  <c:v>2.8971686399999994</c:v>
                </c:pt>
                <c:pt idx="100">
                  <c:v>3.3188581499999996</c:v>
                </c:pt>
                <c:pt idx="101">
                  <c:v>3.7240991600000002</c:v>
                </c:pt>
                <c:pt idx="102">
                  <c:v>3.5671336699999996</c:v>
                </c:pt>
                <c:pt idx="103">
                  <c:v>3.2572321899999999</c:v>
                </c:pt>
                <c:pt idx="104">
                  <c:v>6.1417584399999994</c:v>
                </c:pt>
                <c:pt idx="105">
                  <c:v>3.9855678100000005</c:v>
                </c:pt>
                <c:pt idx="106">
                  <c:v>4.3729410200000007</c:v>
                </c:pt>
                <c:pt idx="107">
                  <c:v>3.9786157599999994</c:v>
                </c:pt>
                <c:pt idx="108">
                  <c:v>3.9170188899999991</c:v>
                </c:pt>
                <c:pt idx="109">
                  <c:v>3.88</c:v>
                </c:pt>
                <c:pt idx="110">
                  <c:v>4.13</c:v>
                </c:pt>
                <c:pt idx="111">
                  <c:v>3.96</c:v>
                </c:pt>
                <c:pt idx="112">
                  <c:v>3.0147662200000003</c:v>
                </c:pt>
                <c:pt idx="113">
                  <c:v>4.26</c:v>
                </c:pt>
                <c:pt idx="114">
                  <c:v>4.6100000000000003</c:v>
                </c:pt>
                <c:pt idx="115">
                  <c:v>3.3325254899999996</c:v>
                </c:pt>
                <c:pt idx="116">
                  <c:v>4.314644340000001</c:v>
                </c:pt>
                <c:pt idx="117">
                  <c:v>5.7718658400000002</c:v>
                </c:pt>
                <c:pt idx="118">
                  <c:v>4.58</c:v>
                </c:pt>
                <c:pt idx="119">
                  <c:v>4.7318720799999996</c:v>
                </c:pt>
                <c:pt idx="120">
                  <c:v>4.7</c:v>
                </c:pt>
                <c:pt idx="121">
                  <c:v>4.1900000000000004</c:v>
                </c:pt>
                <c:pt idx="122">
                  <c:v>4.8712553999999999</c:v>
                </c:pt>
                <c:pt idx="123">
                  <c:v>3.9974646599999999</c:v>
                </c:pt>
                <c:pt idx="124">
                  <c:v>4.29</c:v>
                </c:pt>
                <c:pt idx="125">
                  <c:v>4.55</c:v>
                </c:pt>
                <c:pt idx="126">
                  <c:v>4.0341925600000001</c:v>
                </c:pt>
                <c:pt idx="127">
                  <c:v>4.6500000000000004</c:v>
                </c:pt>
                <c:pt idx="128">
                  <c:v>4.80993271</c:v>
                </c:pt>
                <c:pt idx="129">
                  <c:v>5.0564289100000011</c:v>
                </c:pt>
                <c:pt idx="130">
                  <c:v>5.276075360000001</c:v>
                </c:pt>
                <c:pt idx="131">
                  <c:v>3.45</c:v>
                </c:pt>
                <c:pt idx="132">
                  <c:v>4.7671833000000001</c:v>
                </c:pt>
                <c:pt idx="133">
                  <c:v>3.4762470700000008</c:v>
                </c:pt>
                <c:pt idx="134">
                  <c:v>4.9813590000000003</c:v>
                </c:pt>
                <c:pt idx="135">
                  <c:v>5.2379970599999996</c:v>
                </c:pt>
                <c:pt idx="136">
                  <c:v>4.7243752499999996</c:v>
                </c:pt>
                <c:pt idx="137">
                  <c:v>5.45</c:v>
                </c:pt>
                <c:pt idx="138">
                  <c:v>4.8966178899999999</c:v>
                </c:pt>
                <c:pt idx="139">
                  <c:v>5.0697359999999998</c:v>
                </c:pt>
                <c:pt idx="140">
                  <c:v>4.8047561600000002</c:v>
                </c:pt>
                <c:pt idx="141">
                  <c:v>4.7148718799999996</c:v>
                </c:pt>
                <c:pt idx="142">
                  <c:v>5.4360647200000001</c:v>
                </c:pt>
                <c:pt idx="143">
                  <c:v>3.83</c:v>
                </c:pt>
                <c:pt idx="144">
                  <c:v>5.55</c:v>
                </c:pt>
                <c:pt idx="145">
                  <c:v>6.2539763500000003</c:v>
                </c:pt>
                <c:pt idx="146">
                  <c:v>6.0822539299999994</c:v>
                </c:pt>
                <c:pt idx="147">
                  <c:v>6.13</c:v>
                </c:pt>
                <c:pt idx="148">
                  <c:v>5.78</c:v>
                </c:pt>
                <c:pt idx="149">
                  <c:v>6.15</c:v>
                </c:pt>
                <c:pt idx="150">
                  <c:v>5.07</c:v>
                </c:pt>
                <c:pt idx="151">
                  <c:v>6.38</c:v>
                </c:pt>
                <c:pt idx="152">
                  <c:v>6.69</c:v>
                </c:pt>
                <c:pt idx="153">
                  <c:v>7.35</c:v>
                </c:pt>
                <c:pt idx="154">
                  <c:v>7.1306643499999991</c:v>
                </c:pt>
                <c:pt idx="155">
                  <c:v>6.45209455</c:v>
                </c:pt>
                <c:pt idx="156">
                  <c:v>7.5358567200000008</c:v>
                </c:pt>
                <c:pt idx="157">
                  <c:v>7.1</c:v>
                </c:pt>
                <c:pt idx="158">
                  <c:v>6.4377198199999999</c:v>
                </c:pt>
                <c:pt idx="159">
                  <c:v>8.1208000200000008</c:v>
                </c:pt>
                <c:pt idx="160">
                  <c:v>7.85</c:v>
                </c:pt>
                <c:pt idx="161">
                  <c:v>8.5</c:v>
                </c:pt>
                <c:pt idx="162">
                  <c:v>6</c:v>
                </c:pt>
                <c:pt idx="163">
                  <c:v>8.3343076700000012</c:v>
                </c:pt>
                <c:pt idx="164">
                  <c:v>7.6523394599999985</c:v>
                </c:pt>
                <c:pt idx="165">
                  <c:v>8.9499999999999993</c:v>
                </c:pt>
                <c:pt idx="166">
                  <c:v>9.0401239400000009</c:v>
                </c:pt>
                <c:pt idx="167">
                  <c:v>7.9679574999999998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D-4C3D-896E-55E2EFA8647B}"/>
            </c:ext>
          </c:extLst>
        </c:ser>
        <c:ser>
          <c:idx val="2"/>
          <c:order val="2"/>
          <c:tx>
            <c:strRef>
              <c:f>'3yr_data_gghed'!$M$1</c:f>
              <c:strCache>
                <c:ptCount val="1"/>
                <c:pt idx="0">
                  <c:v>gghed_gdp_2018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'3yr_data_gghed'!$Q$2:$Q$169</c:f>
              <c:strCache>
                <c:ptCount val="168"/>
                <c:pt idx="0">
                  <c:v>Benin</c:v>
                </c:pt>
                <c:pt idx="1">
                  <c:v>Haiti</c:v>
                </c:pt>
                <c:pt idx="2">
                  <c:v>Bangladesh</c:v>
                </c:pt>
                <c:pt idx="3">
                  <c:v>Nigeria</c:v>
                </c:pt>
                <c:pt idx="4">
                  <c:v>Cameroon</c:v>
                </c:pt>
                <c:pt idx="5">
                  <c:v>Democratic Republic of Congo</c:v>
                </c:pt>
                <c:pt idx="6">
                  <c:v>Zimbabwe</c:v>
                </c:pt>
                <c:pt idx="7">
                  <c:v>Madagascar</c:v>
                </c:pt>
                <c:pt idx="8">
                  <c:v>Myanmar</c:v>
                </c:pt>
                <c:pt idx="9">
                  <c:v>Guinea</c:v>
                </c:pt>
                <c:pt idx="10">
                  <c:v>Laos</c:v>
                </c:pt>
                <c:pt idx="11">
                  <c:v>Eritrea</c:v>
                </c:pt>
                <c:pt idx="12">
                  <c:v>Equatorial Guinea</c:v>
                </c:pt>
                <c:pt idx="13">
                  <c:v>Togo</c:v>
                </c:pt>
                <c:pt idx="14">
                  <c:v>Chad</c:v>
                </c:pt>
                <c:pt idx="15">
                  <c:v>Liberia</c:v>
                </c:pt>
                <c:pt idx="16">
                  <c:v>Uganda</c:v>
                </c:pt>
                <c:pt idx="17">
                  <c:v>Ethiopia</c:v>
                </c:pt>
                <c:pt idx="18">
                  <c:v>Turkmenistan</c:v>
                </c:pt>
                <c:pt idx="19">
                  <c:v>Sudan</c:v>
                </c:pt>
                <c:pt idx="20">
                  <c:v>Pakistan</c:v>
                </c:pt>
                <c:pt idx="21">
                  <c:v>Djibouti</c:v>
                </c:pt>
                <c:pt idx="22">
                  <c:v>Afghanistan</c:v>
                </c:pt>
                <c:pt idx="23">
                  <c:v>Guinea-Bissau</c:v>
                </c:pt>
                <c:pt idx="24">
                  <c:v>India</c:v>
                </c:pt>
                <c:pt idx="25">
                  <c:v>Central African Republic</c:v>
                </c:pt>
                <c:pt idx="26">
                  <c:v>Comoros</c:v>
                </c:pt>
                <c:pt idx="27">
                  <c:v>Egypt, Arab Rep.</c:v>
                </c:pt>
                <c:pt idx="28">
                  <c:v>Cote d'Ivoire</c:v>
                </c:pt>
                <c:pt idx="29">
                  <c:v>Sierra Leone</c:v>
                </c:pt>
                <c:pt idx="30">
                  <c:v>Mali</c:v>
                </c:pt>
                <c:pt idx="31">
                  <c:v>Mauritania</c:v>
                </c:pt>
                <c:pt idx="32">
                  <c:v>Malawi</c:v>
                </c:pt>
                <c:pt idx="33">
                  <c:v>Nepal</c:v>
                </c:pt>
                <c:pt idx="34">
                  <c:v>Papua New Guinea</c:v>
                </c:pt>
                <c:pt idx="35">
                  <c:v>Angola</c:v>
                </c:pt>
                <c:pt idx="36">
                  <c:v>Senegal</c:v>
                </c:pt>
                <c:pt idx="37">
                  <c:v>Vietnam</c:v>
                </c:pt>
                <c:pt idx="38">
                  <c:v>Indonesia</c:v>
                </c:pt>
                <c:pt idx="39">
                  <c:v>Congo, Rep.</c:v>
                </c:pt>
                <c:pt idx="40">
                  <c:v>Gabon</c:v>
                </c:pt>
                <c:pt idx="41">
                  <c:v>Cambodia</c:v>
                </c:pt>
                <c:pt idx="42">
                  <c:v>Sri Lanka</c:v>
                </c:pt>
                <c:pt idx="43">
                  <c:v>Ghana</c:v>
                </c:pt>
                <c:pt idx="44">
                  <c:v>Tajikistan</c:v>
                </c:pt>
                <c:pt idx="45">
                  <c:v>Burundi</c:v>
                </c:pt>
                <c:pt idx="46">
                  <c:v>Malaysia</c:v>
                </c:pt>
                <c:pt idx="47">
                  <c:v>Kenya</c:v>
                </c:pt>
                <c:pt idx="48">
                  <c:v>Brunei Darussalam</c:v>
                </c:pt>
                <c:pt idx="49">
                  <c:v>Grenada</c:v>
                </c:pt>
                <c:pt idx="50">
                  <c:v>Niger</c:v>
                </c:pt>
                <c:pt idx="51">
                  <c:v>Philippines</c:v>
                </c:pt>
                <c:pt idx="52">
                  <c:v>Azerbaijan</c:v>
                </c:pt>
                <c:pt idx="53">
                  <c:v>Kyrgyzstan</c:v>
                </c:pt>
                <c:pt idx="54">
                  <c:v>Armenia</c:v>
                </c:pt>
                <c:pt idx="55">
                  <c:v>Mozambique</c:v>
                </c:pt>
                <c:pt idx="56">
                  <c:v>Gambia</c:v>
                </c:pt>
                <c:pt idx="57">
                  <c:v>Morocco</c:v>
                </c:pt>
                <c:pt idx="58">
                  <c:v>Kazakhstan</c:v>
                </c:pt>
                <c:pt idx="59">
                  <c:v>Guatemala</c:v>
                </c:pt>
                <c:pt idx="60">
                  <c:v>Mongolia</c:v>
                </c:pt>
                <c:pt idx="61">
                  <c:v>Vanuatu</c:v>
                </c:pt>
                <c:pt idx="62">
                  <c:v>Micronesia, Fed. Sts.</c:v>
                </c:pt>
                <c:pt idx="63">
                  <c:v>Jordan</c:v>
                </c:pt>
                <c:pt idx="64">
                  <c:v>Iran</c:v>
                </c:pt>
                <c:pt idx="65">
                  <c:v>Iraq</c:v>
                </c:pt>
                <c:pt idx="66">
                  <c:v>Burkina Faso</c:v>
                </c:pt>
                <c:pt idx="67">
                  <c:v>Sao Tome and Principe</c:v>
                </c:pt>
                <c:pt idx="68">
                  <c:v>Bahrain</c:v>
                </c:pt>
                <c:pt idx="69">
                  <c:v>Saint Lucia</c:v>
                </c:pt>
                <c:pt idx="70">
                  <c:v>Albania</c:v>
                </c:pt>
                <c:pt idx="71">
                  <c:v>Rwanda</c:v>
                </c:pt>
                <c:pt idx="72">
                  <c:v>Tonga</c:v>
                </c:pt>
                <c:pt idx="73">
                  <c:v>China</c:v>
                </c:pt>
                <c:pt idx="74">
                  <c:v>Thailand</c:v>
                </c:pt>
                <c:pt idx="75">
                  <c:v>Fiji</c:v>
                </c:pt>
                <c:pt idx="76">
                  <c:v>Uzbekistan</c:v>
                </c:pt>
                <c:pt idx="77">
                  <c:v>Dominican Republic</c:v>
                </c:pt>
                <c:pt idx="78">
                  <c:v>Saint Vincent and the Grenadines</c:v>
                </c:pt>
                <c:pt idx="79">
                  <c:v>Mexico</c:v>
                </c:pt>
                <c:pt idx="80">
                  <c:v>Qatar</c:v>
                </c:pt>
                <c:pt idx="81">
                  <c:v>Mauritius</c:v>
                </c:pt>
                <c:pt idx="82">
                  <c:v>Lebanon</c:v>
                </c:pt>
                <c:pt idx="83">
                  <c:v>Bhutan</c:v>
                </c:pt>
                <c:pt idx="84">
                  <c:v>Singapore</c:v>
                </c:pt>
                <c:pt idx="85">
                  <c:v>Trinidad and Tobago</c:v>
                </c:pt>
                <c:pt idx="86">
                  <c:v>Honduras</c:v>
                </c:pt>
                <c:pt idx="87">
                  <c:v>Eswatini</c:v>
                </c:pt>
                <c:pt idx="88">
                  <c:v>United Arab Emirates</c:v>
                </c:pt>
                <c:pt idx="89">
                  <c:v>Zambia</c:v>
                </c:pt>
                <c:pt idx="90">
                  <c:v>Solomon Islands</c:v>
                </c:pt>
                <c:pt idx="91">
                  <c:v>Turkey</c:v>
                </c:pt>
                <c:pt idx="92">
                  <c:v>Barbados</c:v>
                </c:pt>
                <c:pt idx="93">
                  <c:v>Antigua and Barbuda</c:v>
                </c:pt>
                <c:pt idx="94">
                  <c:v>Georgia</c:v>
                </c:pt>
                <c:pt idx="95">
                  <c:v>Ukraine</c:v>
                </c:pt>
                <c:pt idx="96">
                  <c:v>Algeria</c:v>
                </c:pt>
                <c:pt idx="97">
                  <c:v>Belize</c:v>
                </c:pt>
                <c:pt idx="98">
                  <c:v>Guyana</c:v>
                </c:pt>
                <c:pt idx="99">
                  <c:v>Cabo Verde</c:v>
                </c:pt>
                <c:pt idx="100">
                  <c:v>Paraguay</c:v>
                </c:pt>
                <c:pt idx="101">
                  <c:v>Switzerland</c:v>
                </c:pt>
                <c:pt idx="102">
                  <c:v>Tunisia</c:v>
                </c:pt>
                <c:pt idx="103">
                  <c:v>Peru</c:v>
                </c:pt>
                <c:pt idx="104">
                  <c:v>Suriname</c:v>
                </c:pt>
                <c:pt idx="105">
                  <c:v>Namibia</c:v>
                </c:pt>
                <c:pt idx="106">
                  <c:v>Botswana</c:v>
                </c:pt>
                <c:pt idx="107">
                  <c:v>Jamaica</c:v>
                </c:pt>
                <c:pt idx="108">
                  <c:v>Brazil</c:v>
                </c:pt>
                <c:pt idx="109">
                  <c:v>Moldova</c:v>
                </c:pt>
                <c:pt idx="110">
                  <c:v>Belarus</c:v>
                </c:pt>
                <c:pt idx="111">
                  <c:v>Latvia</c:v>
                </c:pt>
                <c:pt idx="112">
                  <c:v>Bahamas</c:v>
                </c:pt>
                <c:pt idx="113">
                  <c:v>North Macedonia</c:v>
                </c:pt>
                <c:pt idx="114">
                  <c:v>Poland</c:v>
                </c:pt>
                <c:pt idx="115">
                  <c:v>Oman</c:v>
                </c:pt>
                <c:pt idx="116">
                  <c:v>Samoa</c:v>
                </c:pt>
                <c:pt idx="117">
                  <c:v>Lesotho</c:v>
                </c:pt>
                <c:pt idx="118">
                  <c:v>Romania</c:v>
                </c:pt>
                <c:pt idx="119">
                  <c:v>South Korea</c:v>
                </c:pt>
                <c:pt idx="120">
                  <c:v>Luxembourg</c:v>
                </c:pt>
                <c:pt idx="121">
                  <c:v>Bulgaria</c:v>
                </c:pt>
                <c:pt idx="122">
                  <c:v>Ecuador</c:v>
                </c:pt>
                <c:pt idx="123">
                  <c:v>Greece</c:v>
                </c:pt>
                <c:pt idx="124">
                  <c:v>Hungary</c:v>
                </c:pt>
                <c:pt idx="125">
                  <c:v>Lithuania</c:v>
                </c:pt>
                <c:pt idx="126">
                  <c:v>Saudi Arabia</c:v>
                </c:pt>
                <c:pt idx="127">
                  <c:v>Israel</c:v>
                </c:pt>
                <c:pt idx="128">
                  <c:v>South Africa</c:v>
                </c:pt>
                <c:pt idx="129">
                  <c:v>Serbia</c:v>
                </c:pt>
                <c:pt idx="130">
                  <c:v>Nicaragua</c:v>
                </c:pt>
                <c:pt idx="131">
                  <c:v>Russia</c:v>
                </c:pt>
                <c:pt idx="132">
                  <c:v>Chile</c:v>
                </c:pt>
                <c:pt idx="133">
                  <c:v>East Timor</c:v>
                </c:pt>
                <c:pt idx="134">
                  <c:v>Ireland</c:v>
                </c:pt>
                <c:pt idx="135">
                  <c:v>Costa Rica</c:v>
                </c:pt>
                <c:pt idx="136">
                  <c:v>Kuwait</c:v>
                </c:pt>
                <c:pt idx="137">
                  <c:v>Slovakia</c:v>
                </c:pt>
                <c:pt idx="138">
                  <c:v>Bolivia</c:v>
                </c:pt>
                <c:pt idx="139">
                  <c:v>Estonia</c:v>
                </c:pt>
                <c:pt idx="140">
                  <c:v>Panama</c:v>
                </c:pt>
                <c:pt idx="141">
                  <c:v>El Salvador</c:v>
                </c:pt>
                <c:pt idx="142">
                  <c:v>Colombia</c:v>
                </c:pt>
                <c:pt idx="143">
                  <c:v>Cyprus</c:v>
                </c:pt>
                <c:pt idx="144">
                  <c:v>Croatia</c:v>
                </c:pt>
                <c:pt idx="145">
                  <c:v>Uruguay</c:v>
                </c:pt>
                <c:pt idx="146">
                  <c:v>Argentina</c:v>
                </c:pt>
                <c:pt idx="147">
                  <c:v>Bosnia and Herzegovina</c:v>
                </c:pt>
                <c:pt idx="148">
                  <c:v>Portugal</c:v>
                </c:pt>
                <c:pt idx="149">
                  <c:v>Slovenia</c:v>
                </c:pt>
                <c:pt idx="150">
                  <c:v>Montenegro</c:v>
                </c:pt>
                <c:pt idx="151">
                  <c:v>Italy</c:v>
                </c:pt>
                <c:pt idx="152">
                  <c:v>Netherlands</c:v>
                </c:pt>
                <c:pt idx="153">
                  <c:v>Finland</c:v>
                </c:pt>
                <c:pt idx="154">
                  <c:v>New Zealand</c:v>
                </c:pt>
                <c:pt idx="155">
                  <c:v>Spain</c:v>
                </c:pt>
                <c:pt idx="156">
                  <c:v>Australia</c:v>
                </c:pt>
                <c:pt idx="157">
                  <c:v>Iceland</c:v>
                </c:pt>
                <c:pt idx="158">
                  <c:v>Czechia</c:v>
                </c:pt>
                <c:pt idx="159">
                  <c:v>Belgium</c:v>
                </c:pt>
                <c:pt idx="160">
                  <c:v>Austria</c:v>
                </c:pt>
                <c:pt idx="161">
                  <c:v>Denmark</c:v>
                </c:pt>
                <c:pt idx="162">
                  <c:v>Maldives</c:v>
                </c:pt>
                <c:pt idx="163">
                  <c:v>France</c:v>
                </c:pt>
                <c:pt idx="164">
                  <c:v>Canada</c:v>
                </c:pt>
                <c:pt idx="165">
                  <c:v>Norway</c:v>
                </c:pt>
                <c:pt idx="166">
                  <c:v>Germany</c:v>
                </c:pt>
                <c:pt idx="167">
                  <c:v>United Kingdom</c:v>
                </c:pt>
              </c:strCache>
            </c:strRef>
          </c:cat>
          <c:val>
            <c:numRef>
              <c:f>'3yr_data_gghed'!$M$2:$M$169</c:f>
              <c:numCache>
                <c:formatCode>General</c:formatCode>
                <c:ptCount val="168"/>
                <c:pt idx="0">
                  <c:v>0.44921656999999993</c:v>
                </c:pt>
                <c:pt idx="1">
                  <c:v>0.52653240999999995</c:v>
                </c:pt>
                <c:pt idx="2">
                  <c:v>0.48568422000000011</c:v>
                </c:pt>
                <c:pt idx="3">
                  <c:v>0.49754828000000001</c:v>
                </c:pt>
                <c:pt idx="4">
                  <c:v>0.35133773000000007</c:v>
                </c:pt>
                <c:pt idx="5">
                  <c:v>0.4887311800000001</c:v>
                </c:pt>
                <c:pt idx="6">
                  <c:v>1.5942794099999997</c:v>
                </c:pt>
                <c:pt idx="7">
                  <c:v>1.50361967</c:v>
                </c:pt>
                <c:pt idx="8">
                  <c:v>0.73</c:v>
                </c:pt>
                <c:pt idx="9">
                  <c:v>0.61740123999999996</c:v>
                </c:pt>
                <c:pt idx="10">
                  <c:v>0.86922853999999994</c:v>
                </c:pt>
                <c:pt idx="11">
                  <c:v>0.64429420000000004</c:v>
                </c:pt>
                <c:pt idx="12">
                  <c:v>0.62434703000000003</c:v>
                </c:pt>
                <c:pt idx="13">
                  <c:v>1.01966834</c:v>
                </c:pt>
                <c:pt idx="14">
                  <c:v>0.65007859000000012</c:v>
                </c:pt>
                <c:pt idx="15">
                  <c:v>1.6872550199999998</c:v>
                </c:pt>
                <c:pt idx="16">
                  <c:v>0.67447673999999991</c:v>
                </c:pt>
                <c:pt idx="17">
                  <c:v>0.76642609000000017</c:v>
                </c:pt>
                <c:pt idx="18">
                  <c:v>1.0021123900000002</c:v>
                </c:pt>
                <c:pt idx="19">
                  <c:v>1.0391815900000001</c:v>
                </c:pt>
                <c:pt idx="20">
                  <c:v>0.93591464000000024</c:v>
                </c:pt>
                <c:pt idx="21">
                  <c:v>1.15597773</c:v>
                </c:pt>
                <c:pt idx="22">
                  <c:v>0.55239552000000003</c:v>
                </c:pt>
                <c:pt idx="23">
                  <c:v>0.50527375999999991</c:v>
                </c:pt>
                <c:pt idx="24">
                  <c:v>0.98</c:v>
                </c:pt>
                <c:pt idx="25">
                  <c:v>0.68864166999999998</c:v>
                </c:pt>
                <c:pt idx="26">
                  <c:v>0.76553828000000013</c:v>
                </c:pt>
                <c:pt idx="27">
                  <c:v>1.35182929</c:v>
                </c:pt>
                <c:pt idx="28">
                  <c:v>0.89862596999999977</c:v>
                </c:pt>
                <c:pt idx="29">
                  <c:v>0.76867920000000001</c:v>
                </c:pt>
                <c:pt idx="30">
                  <c:v>1.1511827699999999</c:v>
                </c:pt>
                <c:pt idx="31">
                  <c:v>1.1217405800000002</c:v>
                </c:pt>
                <c:pt idx="32">
                  <c:v>1.6799261600000002</c:v>
                </c:pt>
                <c:pt idx="33">
                  <c:v>1.07</c:v>
                </c:pt>
                <c:pt idx="34">
                  <c:v>1.6151908599999998</c:v>
                </c:pt>
                <c:pt idx="35">
                  <c:v>1.1039103300000002</c:v>
                </c:pt>
                <c:pt idx="36">
                  <c:v>1.1189390399999999</c:v>
                </c:pt>
                <c:pt idx="37">
                  <c:v>2.0925619599999998</c:v>
                </c:pt>
                <c:pt idx="38">
                  <c:v>1.3958539999999999</c:v>
                </c:pt>
                <c:pt idx="39">
                  <c:v>0.67033952000000008</c:v>
                </c:pt>
                <c:pt idx="40">
                  <c:v>1.60853541</c:v>
                </c:pt>
                <c:pt idx="41">
                  <c:v>1.6312671899999998</c:v>
                </c:pt>
                <c:pt idx="42">
                  <c:v>1.66</c:v>
                </c:pt>
                <c:pt idx="43">
                  <c:v>1.7509160000000001</c:v>
                </c:pt>
                <c:pt idx="44">
                  <c:v>1.9</c:v>
                </c:pt>
                <c:pt idx="45">
                  <c:v>2.0575191999999998</c:v>
                </c:pt>
                <c:pt idx="46">
                  <c:v>1.9269728700000002</c:v>
                </c:pt>
                <c:pt idx="47">
                  <c:v>1.7670722000000001</c:v>
                </c:pt>
                <c:pt idx="48">
                  <c:v>2.2956669300000003</c:v>
                </c:pt>
                <c:pt idx="49">
                  <c:v>1.8652437899999998</c:v>
                </c:pt>
                <c:pt idx="50">
                  <c:v>1.7665759300000001</c:v>
                </c:pt>
                <c:pt idx="51">
                  <c:v>1.54</c:v>
                </c:pt>
                <c:pt idx="52">
                  <c:v>0.89</c:v>
                </c:pt>
                <c:pt idx="53">
                  <c:v>2.42</c:v>
                </c:pt>
                <c:pt idx="54">
                  <c:v>1.23</c:v>
                </c:pt>
                <c:pt idx="55">
                  <c:v>1.8070392600000003</c:v>
                </c:pt>
                <c:pt idx="56">
                  <c:v>1.06939662</c:v>
                </c:pt>
                <c:pt idx="57">
                  <c:v>1.9875257000000002</c:v>
                </c:pt>
                <c:pt idx="58">
                  <c:v>1.71</c:v>
                </c:pt>
                <c:pt idx="59">
                  <c:v>2.1989238300000005</c:v>
                </c:pt>
                <c:pt idx="60">
                  <c:v>2.0952959099999999</c:v>
                </c:pt>
                <c:pt idx="61">
                  <c:v>2.1404414200000002</c:v>
                </c:pt>
                <c:pt idx="62">
                  <c:v>3.0669293400000006</c:v>
                </c:pt>
                <c:pt idx="63">
                  <c:v>3.0001761900000004</c:v>
                </c:pt>
                <c:pt idx="64">
                  <c:v>3.4377689399999993</c:v>
                </c:pt>
                <c:pt idx="65">
                  <c:v>2.0277833899999997</c:v>
                </c:pt>
                <c:pt idx="66">
                  <c:v>2.1278274100000005</c:v>
                </c:pt>
                <c:pt idx="67">
                  <c:v>2.4425172800000006</c:v>
                </c:pt>
                <c:pt idx="68">
                  <c:v>2.42827964</c:v>
                </c:pt>
                <c:pt idx="69">
                  <c:v>1.9855863999999996</c:v>
                </c:pt>
                <c:pt idx="70">
                  <c:v>2.8745441399999998</c:v>
                </c:pt>
                <c:pt idx="71">
                  <c:v>2.34174061</c:v>
                </c:pt>
                <c:pt idx="72">
                  <c:v>3.2024478899999997</c:v>
                </c:pt>
                <c:pt idx="73">
                  <c:v>2.9155471299999998</c:v>
                </c:pt>
                <c:pt idx="74">
                  <c:v>2.7427864099999999</c:v>
                </c:pt>
                <c:pt idx="75">
                  <c:v>2.4660871000000002</c:v>
                </c:pt>
                <c:pt idx="76">
                  <c:v>1.94</c:v>
                </c:pt>
                <c:pt idx="77">
                  <c:v>2.5254180400000004</c:v>
                </c:pt>
                <c:pt idx="78">
                  <c:v>2.7998833699999999</c:v>
                </c:pt>
                <c:pt idx="79">
                  <c:v>2.6717202700000002</c:v>
                </c:pt>
                <c:pt idx="80">
                  <c:v>2.5076110399999996</c:v>
                </c:pt>
                <c:pt idx="81">
                  <c:v>2.4810399999999997</c:v>
                </c:pt>
                <c:pt idx="82">
                  <c:v>3.7714595799999997</c:v>
                </c:pt>
                <c:pt idx="83">
                  <c:v>2.5796091600000004</c:v>
                </c:pt>
                <c:pt idx="84">
                  <c:v>2.0380358700000003</c:v>
                </c:pt>
                <c:pt idx="85">
                  <c:v>3.1640133899999996</c:v>
                </c:pt>
                <c:pt idx="86">
                  <c:v>2.8489234399999996</c:v>
                </c:pt>
                <c:pt idx="87">
                  <c:v>2.87971187</c:v>
                </c:pt>
                <c:pt idx="88">
                  <c:v>2.1139647999999998</c:v>
                </c:pt>
                <c:pt idx="89">
                  <c:v>2.08801126</c:v>
                </c:pt>
                <c:pt idx="90">
                  <c:v>2.9629330599999997</c:v>
                </c:pt>
                <c:pt idx="91">
                  <c:v>3.19</c:v>
                </c:pt>
                <c:pt idx="92">
                  <c:v>2.9355917000000007</c:v>
                </c:pt>
                <c:pt idx="93">
                  <c:v>2.9128229599999997</c:v>
                </c:pt>
                <c:pt idx="94">
                  <c:v>2.81</c:v>
                </c:pt>
                <c:pt idx="95">
                  <c:v>3.5</c:v>
                </c:pt>
                <c:pt idx="96">
                  <c:v>4.2765040399999998</c:v>
                </c:pt>
                <c:pt idx="97">
                  <c:v>3.2462902100000002</c:v>
                </c:pt>
                <c:pt idx="98">
                  <c:v>2.95149112</c:v>
                </c:pt>
                <c:pt idx="99">
                  <c:v>2.9280877100000007</c:v>
                </c:pt>
                <c:pt idx="100">
                  <c:v>3.0297911200000005</c:v>
                </c:pt>
                <c:pt idx="101">
                  <c:v>3.6835608500000001</c:v>
                </c:pt>
                <c:pt idx="102">
                  <c:v>3.0931770799999998</c:v>
                </c:pt>
                <c:pt idx="103">
                  <c:v>3.1730892700000006</c:v>
                </c:pt>
                <c:pt idx="104">
                  <c:v>4.5632696199999998</c:v>
                </c:pt>
                <c:pt idx="105">
                  <c:v>3.8699576899999997</c:v>
                </c:pt>
                <c:pt idx="106">
                  <c:v>4.1425337799999999</c:v>
                </c:pt>
                <c:pt idx="107">
                  <c:v>3.8888032400000001</c:v>
                </c:pt>
                <c:pt idx="108">
                  <c:v>3.8892381200000004</c:v>
                </c:pt>
                <c:pt idx="109">
                  <c:v>3.79</c:v>
                </c:pt>
                <c:pt idx="110">
                  <c:v>3.9</c:v>
                </c:pt>
                <c:pt idx="111">
                  <c:v>3.7</c:v>
                </c:pt>
                <c:pt idx="112">
                  <c:v>2.9674150899999994</c:v>
                </c:pt>
                <c:pt idx="113">
                  <c:v>3.76</c:v>
                </c:pt>
                <c:pt idx="114">
                  <c:v>4.49</c:v>
                </c:pt>
                <c:pt idx="115">
                  <c:v>2.7784681299999998</c:v>
                </c:pt>
                <c:pt idx="116">
                  <c:v>3.6956522499999997</c:v>
                </c:pt>
                <c:pt idx="117">
                  <c:v>5.5685887299999992</c:v>
                </c:pt>
                <c:pt idx="118">
                  <c:v>4.4000000000000004</c:v>
                </c:pt>
                <c:pt idx="119">
                  <c:v>4.2981319399999993</c:v>
                </c:pt>
                <c:pt idx="120">
                  <c:v>4.4800000000000004</c:v>
                </c:pt>
                <c:pt idx="121">
                  <c:v>4.22</c:v>
                </c:pt>
                <c:pt idx="122">
                  <c:v>4.9773740799999997</c:v>
                </c:pt>
                <c:pt idx="123">
                  <c:v>4.2359094600000002</c:v>
                </c:pt>
                <c:pt idx="124">
                  <c:v>4.55</c:v>
                </c:pt>
                <c:pt idx="125">
                  <c:v>4.3099999999999996</c:v>
                </c:pt>
                <c:pt idx="126">
                  <c:v>3.7543835600000008</c:v>
                </c:pt>
                <c:pt idx="127">
                  <c:v>4.67</c:v>
                </c:pt>
                <c:pt idx="128">
                  <c:v>4.6228022599999994</c:v>
                </c:pt>
                <c:pt idx="129">
                  <c:v>5.0650887499999993</c:v>
                </c:pt>
                <c:pt idx="130">
                  <c:v>5.1777658499999992</c:v>
                </c:pt>
                <c:pt idx="131">
                  <c:v>3.18</c:v>
                </c:pt>
                <c:pt idx="132">
                  <c:v>4.6886882799999992</c:v>
                </c:pt>
                <c:pt idx="133">
                  <c:v>3.932706360000001</c:v>
                </c:pt>
                <c:pt idx="134">
                  <c:v>4.74149084</c:v>
                </c:pt>
                <c:pt idx="135">
                  <c:v>5.2745342299999987</c:v>
                </c:pt>
                <c:pt idx="136">
                  <c:v>4.5778942100000011</c:v>
                </c:pt>
                <c:pt idx="137">
                  <c:v>5.28</c:v>
                </c:pt>
                <c:pt idx="138">
                  <c:v>4.7979979500000001</c:v>
                </c:pt>
                <c:pt idx="139">
                  <c:v>4.9240932500000003</c:v>
                </c:pt>
                <c:pt idx="140">
                  <c:v>4.5696320499999992</c:v>
                </c:pt>
                <c:pt idx="141">
                  <c:v>4.5438766499999996</c:v>
                </c:pt>
                <c:pt idx="142">
                  <c:v>5.4608988800000002</c:v>
                </c:pt>
                <c:pt idx="143">
                  <c:v>2.87</c:v>
                </c:pt>
                <c:pt idx="144">
                  <c:v>5.57</c:v>
                </c:pt>
                <c:pt idx="145">
                  <c:v>6.2308382999999994</c:v>
                </c:pt>
                <c:pt idx="146">
                  <c:v>6.0307207099999989</c:v>
                </c:pt>
                <c:pt idx="147">
                  <c:v>6.12</c:v>
                </c:pt>
                <c:pt idx="148">
                  <c:v>5.76</c:v>
                </c:pt>
                <c:pt idx="149">
                  <c:v>5.99</c:v>
                </c:pt>
                <c:pt idx="150">
                  <c:v>4.97</c:v>
                </c:pt>
                <c:pt idx="151">
                  <c:v>6.41</c:v>
                </c:pt>
                <c:pt idx="152">
                  <c:v>6.59</c:v>
                </c:pt>
                <c:pt idx="153">
                  <c:v>7.11</c:v>
                </c:pt>
                <c:pt idx="154">
                  <c:v>6.7610755000000013</c:v>
                </c:pt>
                <c:pt idx="155">
                  <c:v>6.3179893499999995</c:v>
                </c:pt>
                <c:pt idx="156">
                  <c:v>7.1899089799999985</c:v>
                </c:pt>
                <c:pt idx="157">
                  <c:v>6.9</c:v>
                </c:pt>
                <c:pt idx="158">
                  <c:v>6.3154549600000012</c:v>
                </c:pt>
                <c:pt idx="159">
                  <c:v>8.3199329400000011</c:v>
                </c:pt>
                <c:pt idx="160">
                  <c:v>7.71</c:v>
                </c:pt>
                <c:pt idx="161">
                  <c:v>8.4600000000000009</c:v>
                </c:pt>
                <c:pt idx="162">
                  <c:v>5.75</c:v>
                </c:pt>
                <c:pt idx="163">
                  <c:v>8.4940757799999993</c:v>
                </c:pt>
                <c:pt idx="164">
                  <c:v>7.5994486799999992</c:v>
                </c:pt>
                <c:pt idx="165">
                  <c:v>8.5399999999999991</c:v>
                </c:pt>
                <c:pt idx="166">
                  <c:v>8.8703145999999986</c:v>
                </c:pt>
                <c:pt idx="167">
                  <c:v>7.7916374199999989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0D-4C3D-896E-55E2EFA86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868383"/>
        <c:axId val="1671854463"/>
      </c:lineChart>
      <c:catAx>
        <c:axId val="167186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854463"/>
        <c:crosses val="autoZero"/>
        <c:auto val="1"/>
        <c:lblAlgn val="ctr"/>
        <c:lblOffset val="100"/>
        <c:noMultiLvlLbl val="0"/>
      </c:catAx>
      <c:valAx>
        <c:axId val="16718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GGHED(% of GDP)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8683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HDI_from_2018_to_2020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'3yr_data_gghed'!$B$1</c:f>
              <c:strCache>
                <c:ptCount val="1"/>
                <c:pt idx="0">
                  <c:v>HDI_2020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'3yr_data_gghed'!$Q$2:$Q$169</c:f>
              <c:strCache>
                <c:ptCount val="168"/>
                <c:pt idx="0">
                  <c:v>Benin</c:v>
                </c:pt>
                <c:pt idx="1">
                  <c:v>Haiti</c:v>
                </c:pt>
                <c:pt idx="2">
                  <c:v>Bangladesh</c:v>
                </c:pt>
                <c:pt idx="3">
                  <c:v>Nigeria</c:v>
                </c:pt>
                <c:pt idx="4">
                  <c:v>Cameroon</c:v>
                </c:pt>
                <c:pt idx="5">
                  <c:v>Democratic Republic of Congo</c:v>
                </c:pt>
                <c:pt idx="6">
                  <c:v>Zimbabwe</c:v>
                </c:pt>
                <c:pt idx="7">
                  <c:v>Madagascar</c:v>
                </c:pt>
                <c:pt idx="8">
                  <c:v>Myanmar</c:v>
                </c:pt>
                <c:pt idx="9">
                  <c:v>Guinea</c:v>
                </c:pt>
                <c:pt idx="10">
                  <c:v>Laos</c:v>
                </c:pt>
                <c:pt idx="11">
                  <c:v>Eritrea</c:v>
                </c:pt>
                <c:pt idx="12">
                  <c:v>Equatorial Guinea</c:v>
                </c:pt>
                <c:pt idx="13">
                  <c:v>Togo</c:v>
                </c:pt>
                <c:pt idx="14">
                  <c:v>Chad</c:v>
                </c:pt>
                <c:pt idx="15">
                  <c:v>Liberia</c:v>
                </c:pt>
                <c:pt idx="16">
                  <c:v>Uganda</c:v>
                </c:pt>
                <c:pt idx="17">
                  <c:v>Ethiopia</c:v>
                </c:pt>
                <c:pt idx="18">
                  <c:v>Turkmenistan</c:v>
                </c:pt>
                <c:pt idx="19">
                  <c:v>Sudan</c:v>
                </c:pt>
                <c:pt idx="20">
                  <c:v>Pakistan</c:v>
                </c:pt>
                <c:pt idx="21">
                  <c:v>Djibouti</c:v>
                </c:pt>
                <c:pt idx="22">
                  <c:v>Afghanistan</c:v>
                </c:pt>
                <c:pt idx="23">
                  <c:v>Guinea-Bissau</c:v>
                </c:pt>
                <c:pt idx="24">
                  <c:v>India</c:v>
                </c:pt>
                <c:pt idx="25">
                  <c:v>Central African Republic</c:v>
                </c:pt>
                <c:pt idx="26">
                  <c:v>Comoros</c:v>
                </c:pt>
                <c:pt idx="27">
                  <c:v>Egypt, Arab Rep.</c:v>
                </c:pt>
                <c:pt idx="28">
                  <c:v>Cote d'Ivoire</c:v>
                </c:pt>
                <c:pt idx="29">
                  <c:v>Sierra Leone</c:v>
                </c:pt>
                <c:pt idx="30">
                  <c:v>Mali</c:v>
                </c:pt>
                <c:pt idx="31">
                  <c:v>Mauritania</c:v>
                </c:pt>
                <c:pt idx="32">
                  <c:v>Malawi</c:v>
                </c:pt>
                <c:pt idx="33">
                  <c:v>Nepal</c:v>
                </c:pt>
                <c:pt idx="34">
                  <c:v>Papua New Guinea</c:v>
                </c:pt>
                <c:pt idx="35">
                  <c:v>Angola</c:v>
                </c:pt>
                <c:pt idx="36">
                  <c:v>Senegal</c:v>
                </c:pt>
                <c:pt idx="37">
                  <c:v>Vietnam</c:v>
                </c:pt>
                <c:pt idx="38">
                  <c:v>Indonesia</c:v>
                </c:pt>
                <c:pt idx="39">
                  <c:v>Congo, Rep.</c:v>
                </c:pt>
                <c:pt idx="40">
                  <c:v>Gabon</c:v>
                </c:pt>
                <c:pt idx="41">
                  <c:v>Cambodia</c:v>
                </c:pt>
                <c:pt idx="42">
                  <c:v>Sri Lanka</c:v>
                </c:pt>
                <c:pt idx="43">
                  <c:v>Ghana</c:v>
                </c:pt>
                <c:pt idx="44">
                  <c:v>Tajikistan</c:v>
                </c:pt>
                <c:pt idx="45">
                  <c:v>Burundi</c:v>
                </c:pt>
                <c:pt idx="46">
                  <c:v>Malaysia</c:v>
                </c:pt>
                <c:pt idx="47">
                  <c:v>Kenya</c:v>
                </c:pt>
                <c:pt idx="48">
                  <c:v>Brunei Darussalam</c:v>
                </c:pt>
                <c:pt idx="49">
                  <c:v>Grenada</c:v>
                </c:pt>
                <c:pt idx="50">
                  <c:v>Niger</c:v>
                </c:pt>
                <c:pt idx="51">
                  <c:v>Philippines</c:v>
                </c:pt>
                <c:pt idx="52">
                  <c:v>Azerbaijan</c:v>
                </c:pt>
                <c:pt idx="53">
                  <c:v>Kyrgyzstan</c:v>
                </c:pt>
                <c:pt idx="54">
                  <c:v>Armenia</c:v>
                </c:pt>
                <c:pt idx="55">
                  <c:v>Mozambique</c:v>
                </c:pt>
                <c:pt idx="56">
                  <c:v>Gambia</c:v>
                </c:pt>
                <c:pt idx="57">
                  <c:v>Morocco</c:v>
                </c:pt>
                <c:pt idx="58">
                  <c:v>Kazakhstan</c:v>
                </c:pt>
                <c:pt idx="59">
                  <c:v>Guatemala</c:v>
                </c:pt>
                <c:pt idx="60">
                  <c:v>Mongolia</c:v>
                </c:pt>
                <c:pt idx="61">
                  <c:v>Vanuatu</c:v>
                </c:pt>
                <c:pt idx="62">
                  <c:v>Micronesia, Fed. Sts.</c:v>
                </c:pt>
                <c:pt idx="63">
                  <c:v>Jordan</c:v>
                </c:pt>
                <c:pt idx="64">
                  <c:v>Iran</c:v>
                </c:pt>
                <c:pt idx="65">
                  <c:v>Iraq</c:v>
                </c:pt>
                <c:pt idx="66">
                  <c:v>Burkina Faso</c:v>
                </c:pt>
                <c:pt idx="67">
                  <c:v>Sao Tome and Principe</c:v>
                </c:pt>
                <c:pt idx="68">
                  <c:v>Bahrain</c:v>
                </c:pt>
                <c:pt idx="69">
                  <c:v>Saint Lucia</c:v>
                </c:pt>
                <c:pt idx="70">
                  <c:v>Albania</c:v>
                </c:pt>
                <c:pt idx="71">
                  <c:v>Rwanda</c:v>
                </c:pt>
                <c:pt idx="72">
                  <c:v>Tonga</c:v>
                </c:pt>
                <c:pt idx="73">
                  <c:v>China</c:v>
                </c:pt>
                <c:pt idx="74">
                  <c:v>Thailand</c:v>
                </c:pt>
                <c:pt idx="75">
                  <c:v>Fiji</c:v>
                </c:pt>
                <c:pt idx="76">
                  <c:v>Uzbekistan</c:v>
                </c:pt>
                <c:pt idx="77">
                  <c:v>Dominican Republic</c:v>
                </c:pt>
                <c:pt idx="78">
                  <c:v>Saint Vincent and the Grenadines</c:v>
                </c:pt>
                <c:pt idx="79">
                  <c:v>Mexico</c:v>
                </c:pt>
                <c:pt idx="80">
                  <c:v>Qatar</c:v>
                </c:pt>
                <c:pt idx="81">
                  <c:v>Mauritius</c:v>
                </c:pt>
                <c:pt idx="82">
                  <c:v>Lebanon</c:v>
                </c:pt>
                <c:pt idx="83">
                  <c:v>Bhutan</c:v>
                </c:pt>
                <c:pt idx="84">
                  <c:v>Singapore</c:v>
                </c:pt>
                <c:pt idx="85">
                  <c:v>Trinidad and Tobago</c:v>
                </c:pt>
                <c:pt idx="86">
                  <c:v>Honduras</c:v>
                </c:pt>
                <c:pt idx="87">
                  <c:v>Eswatini</c:v>
                </c:pt>
                <c:pt idx="88">
                  <c:v>United Arab Emirates</c:v>
                </c:pt>
                <c:pt idx="89">
                  <c:v>Zambia</c:v>
                </c:pt>
                <c:pt idx="90">
                  <c:v>Solomon Islands</c:v>
                </c:pt>
                <c:pt idx="91">
                  <c:v>Turkey</c:v>
                </c:pt>
                <c:pt idx="92">
                  <c:v>Barbados</c:v>
                </c:pt>
                <c:pt idx="93">
                  <c:v>Antigua and Barbuda</c:v>
                </c:pt>
                <c:pt idx="94">
                  <c:v>Georgia</c:v>
                </c:pt>
                <c:pt idx="95">
                  <c:v>Ukraine</c:v>
                </c:pt>
                <c:pt idx="96">
                  <c:v>Algeria</c:v>
                </c:pt>
                <c:pt idx="97">
                  <c:v>Belize</c:v>
                </c:pt>
                <c:pt idx="98">
                  <c:v>Guyana</c:v>
                </c:pt>
                <c:pt idx="99">
                  <c:v>Cabo Verde</c:v>
                </c:pt>
                <c:pt idx="100">
                  <c:v>Paraguay</c:v>
                </c:pt>
                <c:pt idx="101">
                  <c:v>Switzerland</c:v>
                </c:pt>
                <c:pt idx="102">
                  <c:v>Tunisia</c:v>
                </c:pt>
                <c:pt idx="103">
                  <c:v>Peru</c:v>
                </c:pt>
                <c:pt idx="104">
                  <c:v>Suriname</c:v>
                </c:pt>
                <c:pt idx="105">
                  <c:v>Namibia</c:v>
                </c:pt>
                <c:pt idx="106">
                  <c:v>Botswana</c:v>
                </c:pt>
                <c:pt idx="107">
                  <c:v>Jamaica</c:v>
                </c:pt>
                <c:pt idx="108">
                  <c:v>Brazil</c:v>
                </c:pt>
                <c:pt idx="109">
                  <c:v>Moldova</c:v>
                </c:pt>
                <c:pt idx="110">
                  <c:v>Belarus</c:v>
                </c:pt>
                <c:pt idx="111">
                  <c:v>Latvia</c:v>
                </c:pt>
                <c:pt idx="112">
                  <c:v>Bahamas</c:v>
                </c:pt>
                <c:pt idx="113">
                  <c:v>North Macedonia</c:v>
                </c:pt>
                <c:pt idx="114">
                  <c:v>Poland</c:v>
                </c:pt>
                <c:pt idx="115">
                  <c:v>Oman</c:v>
                </c:pt>
                <c:pt idx="116">
                  <c:v>Samoa</c:v>
                </c:pt>
                <c:pt idx="117">
                  <c:v>Lesotho</c:v>
                </c:pt>
                <c:pt idx="118">
                  <c:v>Romania</c:v>
                </c:pt>
                <c:pt idx="119">
                  <c:v>South Korea</c:v>
                </c:pt>
                <c:pt idx="120">
                  <c:v>Luxembourg</c:v>
                </c:pt>
                <c:pt idx="121">
                  <c:v>Bulgaria</c:v>
                </c:pt>
                <c:pt idx="122">
                  <c:v>Ecuador</c:v>
                </c:pt>
                <c:pt idx="123">
                  <c:v>Greece</c:v>
                </c:pt>
                <c:pt idx="124">
                  <c:v>Hungary</c:v>
                </c:pt>
                <c:pt idx="125">
                  <c:v>Lithuania</c:v>
                </c:pt>
                <c:pt idx="126">
                  <c:v>Saudi Arabia</c:v>
                </c:pt>
                <c:pt idx="127">
                  <c:v>Israel</c:v>
                </c:pt>
                <c:pt idx="128">
                  <c:v>South Africa</c:v>
                </c:pt>
                <c:pt idx="129">
                  <c:v>Serbia</c:v>
                </c:pt>
                <c:pt idx="130">
                  <c:v>Nicaragua</c:v>
                </c:pt>
                <c:pt idx="131">
                  <c:v>Russia</c:v>
                </c:pt>
                <c:pt idx="132">
                  <c:v>Chile</c:v>
                </c:pt>
                <c:pt idx="133">
                  <c:v>East Timor</c:v>
                </c:pt>
                <c:pt idx="134">
                  <c:v>Ireland</c:v>
                </c:pt>
                <c:pt idx="135">
                  <c:v>Costa Rica</c:v>
                </c:pt>
                <c:pt idx="136">
                  <c:v>Kuwait</c:v>
                </c:pt>
                <c:pt idx="137">
                  <c:v>Slovakia</c:v>
                </c:pt>
                <c:pt idx="138">
                  <c:v>Bolivia</c:v>
                </c:pt>
                <c:pt idx="139">
                  <c:v>Estonia</c:v>
                </c:pt>
                <c:pt idx="140">
                  <c:v>Panama</c:v>
                </c:pt>
                <c:pt idx="141">
                  <c:v>El Salvador</c:v>
                </c:pt>
                <c:pt idx="142">
                  <c:v>Colombia</c:v>
                </c:pt>
                <c:pt idx="143">
                  <c:v>Cyprus</c:v>
                </c:pt>
                <c:pt idx="144">
                  <c:v>Croatia</c:v>
                </c:pt>
                <c:pt idx="145">
                  <c:v>Uruguay</c:v>
                </c:pt>
                <c:pt idx="146">
                  <c:v>Argentina</c:v>
                </c:pt>
                <c:pt idx="147">
                  <c:v>Bosnia and Herzegovina</c:v>
                </c:pt>
                <c:pt idx="148">
                  <c:v>Portugal</c:v>
                </c:pt>
                <c:pt idx="149">
                  <c:v>Slovenia</c:v>
                </c:pt>
                <c:pt idx="150">
                  <c:v>Montenegro</c:v>
                </c:pt>
                <c:pt idx="151">
                  <c:v>Italy</c:v>
                </c:pt>
                <c:pt idx="152">
                  <c:v>Netherlands</c:v>
                </c:pt>
                <c:pt idx="153">
                  <c:v>Finland</c:v>
                </c:pt>
                <c:pt idx="154">
                  <c:v>New Zealand</c:v>
                </c:pt>
                <c:pt idx="155">
                  <c:v>Spain</c:v>
                </c:pt>
                <c:pt idx="156">
                  <c:v>Australia</c:v>
                </c:pt>
                <c:pt idx="157">
                  <c:v>Iceland</c:v>
                </c:pt>
                <c:pt idx="158">
                  <c:v>Czechia</c:v>
                </c:pt>
                <c:pt idx="159">
                  <c:v>Belgium</c:v>
                </c:pt>
                <c:pt idx="160">
                  <c:v>Austria</c:v>
                </c:pt>
                <c:pt idx="161">
                  <c:v>Denmark</c:v>
                </c:pt>
                <c:pt idx="162">
                  <c:v>Maldives</c:v>
                </c:pt>
                <c:pt idx="163">
                  <c:v>France</c:v>
                </c:pt>
                <c:pt idx="164">
                  <c:v>Canada</c:v>
                </c:pt>
                <c:pt idx="165">
                  <c:v>Norway</c:v>
                </c:pt>
                <c:pt idx="166">
                  <c:v>Germany</c:v>
                </c:pt>
                <c:pt idx="167">
                  <c:v>United Kingdom</c:v>
                </c:pt>
              </c:strCache>
            </c:strRef>
          </c:cat>
          <c:val>
            <c:numRef>
              <c:f>'3yr_data_gghed'!$B$2:$B$169</c:f>
              <c:numCache>
                <c:formatCode>General</c:formatCode>
                <c:ptCount val="168"/>
                <c:pt idx="0">
                  <c:v>0.501</c:v>
                </c:pt>
                <c:pt idx="1">
                  <c:v>0.55700000000000005</c:v>
                </c:pt>
                <c:pt idx="2">
                  <c:v>0.65700000000000003</c:v>
                </c:pt>
                <c:pt idx="3">
                  <c:v>0.53900000000000003</c:v>
                </c:pt>
                <c:pt idx="4">
                  <c:v>0.58499999999999996</c:v>
                </c:pt>
                <c:pt idx="5">
                  <c:v>0.47699999999999998</c:v>
                </c:pt>
                <c:pt idx="6">
                  <c:v>0.55400000000000005</c:v>
                </c:pt>
                <c:pt idx="7">
                  <c:v>0.48599999999999999</c:v>
                </c:pt>
                <c:pt idx="8">
                  <c:v>0.61499999999999999</c:v>
                </c:pt>
                <c:pt idx="9">
                  <c:v>0.47099999999999997</c:v>
                </c:pt>
                <c:pt idx="10">
                  <c:v>0.61599999999999999</c:v>
                </c:pt>
                <c:pt idx="11">
                  <c:v>0.49</c:v>
                </c:pt>
                <c:pt idx="12">
                  <c:v>0.65</c:v>
                </c:pt>
                <c:pt idx="13">
                  <c:v>0.54</c:v>
                </c:pt>
                <c:pt idx="14">
                  <c:v>0.39600000000000002</c:v>
                </c:pt>
                <c:pt idx="15">
                  <c:v>0.48299999999999998</c:v>
                </c:pt>
                <c:pt idx="16">
                  <c:v>0.54500000000000004</c:v>
                </c:pt>
                <c:pt idx="17">
                  <c:v>0.48899999999999999</c:v>
                </c:pt>
                <c:pt idx="18">
                  <c:v>0.73099999999999998</c:v>
                </c:pt>
                <c:pt idx="19">
                  <c:v>0.51800000000000002</c:v>
                </c:pt>
                <c:pt idx="20">
                  <c:v>0.53600000000000003</c:v>
                </c:pt>
                <c:pt idx="21">
                  <c:v>0.51200000000000001</c:v>
                </c:pt>
                <c:pt idx="22">
                  <c:v>0.48799999999999999</c:v>
                </c:pt>
                <c:pt idx="23">
                  <c:v>0.48199999999999998</c:v>
                </c:pt>
                <c:pt idx="24">
                  <c:v>0.63800000000000001</c:v>
                </c:pt>
                <c:pt idx="25">
                  <c:v>0.38900000000000001</c:v>
                </c:pt>
                <c:pt idx="26">
                  <c:v>0.58799999999999997</c:v>
                </c:pt>
                <c:pt idx="27">
                  <c:v>0.72899999999999998</c:v>
                </c:pt>
                <c:pt idx="28">
                  <c:v>0.53</c:v>
                </c:pt>
                <c:pt idx="29">
                  <c:v>0.45300000000000001</c:v>
                </c:pt>
                <c:pt idx="30">
                  <c:v>0.40699999999999997</c:v>
                </c:pt>
                <c:pt idx="31">
                  <c:v>0.53900000000000003</c:v>
                </c:pt>
                <c:pt idx="32">
                  <c:v>0.51200000000000001</c:v>
                </c:pt>
                <c:pt idx="33">
                  <c:v>0.59299999999999997</c:v>
                </c:pt>
                <c:pt idx="34">
                  <c:v>0.56699999999999995</c:v>
                </c:pt>
                <c:pt idx="35">
                  <c:v>0.59399999999999997</c:v>
                </c:pt>
                <c:pt idx="36">
                  <c:v>0.51400000000000001</c:v>
                </c:pt>
                <c:pt idx="37">
                  <c:v>0.72599999999999998</c:v>
                </c:pt>
                <c:pt idx="38">
                  <c:v>0.71199999999999997</c:v>
                </c:pt>
                <c:pt idx="39">
                  <c:v>0.59799999999999998</c:v>
                </c:pt>
                <c:pt idx="40">
                  <c:v>0.70399999999999996</c:v>
                </c:pt>
                <c:pt idx="41">
                  <c:v>0.59599999999999997</c:v>
                </c:pt>
                <c:pt idx="42">
                  <c:v>0.77700000000000002</c:v>
                </c:pt>
                <c:pt idx="43">
                  <c:v>0.60099999999999998</c:v>
                </c:pt>
                <c:pt idx="44">
                  <c:v>0.65600000000000003</c:v>
                </c:pt>
                <c:pt idx="45">
                  <c:v>0.41899999999999998</c:v>
                </c:pt>
                <c:pt idx="46">
                  <c:v>0.80200000000000005</c:v>
                </c:pt>
                <c:pt idx="47">
                  <c:v>0.59899999999999998</c:v>
                </c:pt>
                <c:pt idx="48">
                  <c:v>0.82699999999999996</c:v>
                </c:pt>
                <c:pt idx="49">
                  <c:v>0.78600000000000003</c:v>
                </c:pt>
                <c:pt idx="50">
                  <c:v>0.39100000000000001</c:v>
                </c:pt>
                <c:pt idx="51">
                  <c:v>0.70499999999999996</c:v>
                </c:pt>
                <c:pt idx="52">
                  <c:v>0.72199999999999998</c:v>
                </c:pt>
                <c:pt idx="53">
                  <c:v>0.69099999999999995</c:v>
                </c:pt>
                <c:pt idx="54">
                  <c:v>0.76900000000000002</c:v>
                </c:pt>
                <c:pt idx="55">
                  <c:v>0.46700000000000003</c:v>
                </c:pt>
                <c:pt idx="56">
                  <c:v>0.49199999999999999</c:v>
                </c:pt>
                <c:pt idx="57">
                  <c:v>0.68300000000000005</c:v>
                </c:pt>
                <c:pt idx="58">
                  <c:v>0.80600000000000005</c:v>
                </c:pt>
                <c:pt idx="59">
                  <c:v>0.63800000000000001</c:v>
                </c:pt>
                <c:pt idx="60">
                  <c:v>0.74</c:v>
                </c:pt>
                <c:pt idx="61">
                  <c:v>0.61199999999999999</c:v>
                </c:pt>
                <c:pt idx="62">
                  <c:v>0.63600000000000001</c:v>
                </c:pt>
                <c:pt idx="63">
                  <c:v>0.74</c:v>
                </c:pt>
                <c:pt idx="64">
                  <c:v>0.77900000000000003</c:v>
                </c:pt>
                <c:pt idx="65">
                  <c:v>0.66100000000000003</c:v>
                </c:pt>
                <c:pt idx="66">
                  <c:v>0.44600000000000001</c:v>
                </c:pt>
                <c:pt idx="67">
                  <c:v>0.60899999999999999</c:v>
                </c:pt>
                <c:pt idx="68">
                  <c:v>0.88400000000000001</c:v>
                </c:pt>
                <c:pt idx="69">
                  <c:v>0.72399999999999998</c:v>
                </c:pt>
                <c:pt idx="70">
                  <c:v>0.78400000000000003</c:v>
                </c:pt>
                <c:pt idx="71">
                  <c:v>0.53500000000000003</c:v>
                </c:pt>
                <c:pt idx="72">
                  <c:v>0.74199999999999999</c:v>
                </c:pt>
                <c:pt idx="73">
                  <c:v>0.78100000000000003</c:v>
                </c:pt>
                <c:pt idx="74">
                  <c:v>0.8</c:v>
                </c:pt>
                <c:pt idx="75">
                  <c:v>0.72199999999999998</c:v>
                </c:pt>
                <c:pt idx="76">
                  <c:v>0.71599999999999997</c:v>
                </c:pt>
                <c:pt idx="77">
                  <c:v>0.76</c:v>
                </c:pt>
                <c:pt idx="78">
                  <c:v>0.78500000000000003</c:v>
                </c:pt>
                <c:pt idx="79">
                  <c:v>0.75700000000000001</c:v>
                </c:pt>
                <c:pt idx="80">
                  <c:v>0.86299999999999999</c:v>
                </c:pt>
                <c:pt idx="81">
                  <c:v>0.79200000000000004</c:v>
                </c:pt>
                <c:pt idx="82">
                  <c:v>0.74199999999999999</c:v>
                </c:pt>
                <c:pt idx="83">
                  <c:v>0.67500000000000004</c:v>
                </c:pt>
                <c:pt idx="84">
                  <c:v>0.94199999999999995</c:v>
                </c:pt>
                <c:pt idx="85">
                  <c:v>0.81499999999999995</c:v>
                </c:pt>
                <c:pt idx="86">
                  <c:v>0.621</c:v>
                </c:pt>
                <c:pt idx="87">
                  <c:v>0.622</c:v>
                </c:pt>
                <c:pt idx="88">
                  <c:v>0.93</c:v>
                </c:pt>
                <c:pt idx="89">
                  <c:v>0.56899999999999995</c:v>
                </c:pt>
                <c:pt idx="90">
                  <c:v>0.56599999999999995</c:v>
                </c:pt>
                <c:pt idx="91">
                  <c:v>0.83499999999999996</c:v>
                </c:pt>
                <c:pt idx="92">
                  <c:v>0.80300000000000005</c:v>
                </c:pt>
                <c:pt idx="93">
                  <c:v>0.82</c:v>
                </c:pt>
                <c:pt idx="94">
                  <c:v>0.80700000000000005</c:v>
                </c:pt>
                <c:pt idx="95">
                  <c:v>0.76200000000000001</c:v>
                </c:pt>
                <c:pt idx="96">
                  <c:v>0.73</c:v>
                </c:pt>
                <c:pt idx="97">
                  <c:v>0.70499999999999996</c:v>
                </c:pt>
                <c:pt idx="98">
                  <c:v>0.72699999999999998</c:v>
                </c:pt>
                <c:pt idx="99">
                  <c:v>0.64900000000000002</c:v>
                </c:pt>
                <c:pt idx="100">
                  <c:v>0.74199999999999999</c:v>
                </c:pt>
                <c:pt idx="101">
                  <c:v>0.95699999999999996</c:v>
                </c:pt>
                <c:pt idx="102">
                  <c:v>0.73399999999999999</c:v>
                </c:pt>
                <c:pt idx="103">
                  <c:v>0.75800000000000001</c:v>
                </c:pt>
                <c:pt idx="104">
                  <c:v>0.70199999999999996</c:v>
                </c:pt>
                <c:pt idx="105">
                  <c:v>0.63400000000000001</c:v>
                </c:pt>
                <c:pt idx="106">
                  <c:v>0.70099999999999996</c:v>
                </c:pt>
                <c:pt idx="107">
                  <c:v>0.70699999999999996</c:v>
                </c:pt>
                <c:pt idx="108">
                  <c:v>0.75800000000000001</c:v>
                </c:pt>
                <c:pt idx="109">
                  <c:v>0.76500000000000001</c:v>
                </c:pt>
                <c:pt idx="110">
                  <c:v>0.8</c:v>
                </c:pt>
                <c:pt idx="111">
                  <c:v>0.873</c:v>
                </c:pt>
                <c:pt idx="112">
                  <c:v>0.79800000000000004</c:v>
                </c:pt>
                <c:pt idx="113">
                  <c:v>0.76600000000000001</c:v>
                </c:pt>
                <c:pt idx="114">
                  <c:v>0.874</c:v>
                </c:pt>
                <c:pt idx="115">
                  <c:v>0.82299999999999995</c:v>
                </c:pt>
                <c:pt idx="116">
                  <c:v>0.71199999999999997</c:v>
                </c:pt>
                <c:pt idx="117">
                  <c:v>0.53</c:v>
                </c:pt>
                <c:pt idx="118">
                  <c:v>0.82799999999999996</c:v>
                </c:pt>
                <c:pt idx="119">
                  <c:v>0.92200000000000004</c:v>
                </c:pt>
                <c:pt idx="120">
                  <c:v>0.92100000000000004</c:v>
                </c:pt>
                <c:pt idx="121">
                  <c:v>0.80200000000000005</c:v>
                </c:pt>
                <c:pt idx="122">
                  <c:v>0.73399999999999999</c:v>
                </c:pt>
                <c:pt idx="123">
                  <c:v>0.88700000000000001</c:v>
                </c:pt>
                <c:pt idx="124">
                  <c:v>0.84899999999999998</c:v>
                </c:pt>
                <c:pt idx="125">
                  <c:v>0.88</c:v>
                </c:pt>
                <c:pt idx="126">
                  <c:v>0.86099999999999999</c:v>
                </c:pt>
                <c:pt idx="127">
                  <c:v>0.90600000000000003</c:v>
                </c:pt>
                <c:pt idx="128">
                  <c:v>0.72199999999999998</c:v>
                </c:pt>
                <c:pt idx="129">
                  <c:v>0.80600000000000005</c:v>
                </c:pt>
                <c:pt idx="130">
                  <c:v>0.65200000000000002</c:v>
                </c:pt>
                <c:pt idx="131">
                  <c:v>0.82599999999999996</c:v>
                </c:pt>
                <c:pt idx="132">
                  <c:v>0.84899999999999998</c:v>
                </c:pt>
                <c:pt idx="133">
                  <c:v>0.63300000000000001</c:v>
                </c:pt>
                <c:pt idx="134">
                  <c:v>0.94499999999999995</c:v>
                </c:pt>
                <c:pt idx="135">
                  <c:v>0.81100000000000005</c:v>
                </c:pt>
                <c:pt idx="136">
                  <c:v>0.82599999999999996</c:v>
                </c:pt>
                <c:pt idx="137">
                  <c:v>0.86</c:v>
                </c:pt>
                <c:pt idx="138">
                  <c:v>0.69099999999999995</c:v>
                </c:pt>
                <c:pt idx="139">
                  <c:v>0.89100000000000001</c:v>
                </c:pt>
                <c:pt idx="140">
                  <c:v>0.80900000000000005</c:v>
                </c:pt>
                <c:pt idx="141">
                  <c:v>0.66600000000000004</c:v>
                </c:pt>
                <c:pt idx="142">
                  <c:v>0.75600000000000001</c:v>
                </c:pt>
                <c:pt idx="143">
                  <c:v>0.9</c:v>
                </c:pt>
                <c:pt idx="144">
                  <c:v>0.86</c:v>
                </c:pt>
                <c:pt idx="145">
                  <c:v>0.82</c:v>
                </c:pt>
                <c:pt idx="146">
                  <c:v>0.84099999999999997</c:v>
                </c:pt>
                <c:pt idx="147">
                  <c:v>0.77600000000000002</c:v>
                </c:pt>
                <c:pt idx="148">
                  <c:v>0.86099999999999999</c:v>
                </c:pt>
                <c:pt idx="149">
                  <c:v>0.91</c:v>
                </c:pt>
                <c:pt idx="150">
                  <c:v>0.83199999999999996</c:v>
                </c:pt>
                <c:pt idx="151">
                  <c:v>0.89200000000000002</c:v>
                </c:pt>
                <c:pt idx="152">
                  <c:v>0.93799999999999994</c:v>
                </c:pt>
                <c:pt idx="153">
                  <c:v>0.93899999999999995</c:v>
                </c:pt>
                <c:pt idx="154">
                  <c:v>0.93500000000000005</c:v>
                </c:pt>
                <c:pt idx="155">
                  <c:v>0.89400000000000002</c:v>
                </c:pt>
                <c:pt idx="156">
                  <c:v>0.94799999999999995</c:v>
                </c:pt>
                <c:pt idx="157">
                  <c:v>0.95499999999999996</c:v>
                </c:pt>
                <c:pt idx="158">
                  <c:v>0.89100000000000001</c:v>
                </c:pt>
                <c:pt idx="159">
                  <c:v>0.93</c:v>
                </c:pt>
                <c:pt idx="160">
                  <c:v>0.91600000000000004</c:v>
                </c:pt>
                <c:pt idx="161">
                  <c:v>0.94599999999999995</c:v>
                </c:pt>
                <c:pt idx="162">
                  <c:v>0.73699999999999999</c:v>
                </c:pt>
                <c:pt idx="163">
                  <c:v>0.9</c:v>
                </c:pt>
                <c:pt idx="164">
                  <c:v>0.92800000000000005</c:v>
                </c:pt>
                <c:pt idx="165">
                  <c:v>0.96299999999999997</c:v>
                </c:pt>
                <c:pt idx="166">
                  <c:v>0.94799999999999995</c:v>
                </c:pt>
                <c:pt idx="167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0-484E-8004-755A5B983A94}"/>
            </c:ext>
          </c:extLst>
        </c:ser>
        <c:ser>
          <c:idx val="1"/>
          <c:order val="1"/>
          <c:tx>
            <c:strRef>
              <c:f>'3yr_data_gghed'!$G$1</c:f>
              <c:strCache>
                <c:ptCount val="1"/>
                <c:pt idx="0">
                  <c:v>HDI_2019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'3yr_data_gghed'!$Q$2:$Q$169</c:f>
              <c:strCache>
                <c:ptCount val="168"/>
                <c:pt idx="0">
                  <c:v>Benin</c:v>
                </c:pt>
                <c:pt idx="1">
                  <c:v>Haiti</c:v>
                </c:pt>
                <c:pt idx="2">
                  <c:v>Bangladesh</c:v>
                </c:pt>
                <c:pt idx="3">
                  <c:v>Nigeria</c:v>
                </c:pt>
                <c:pt idx="4">
                  <c:v>Cameroon</c:v>
                </c:pt>
                <c:pt idx="5">
                  <c:v>Democratic Republic of Congo</c:v>
                </c:pt>
                <c:pt idx="6">
                  <c:v>Zimbabwe</c:v>
                </c:pt>
                <c:pt idx="7">
                  <c:v>Madagascar</c:v>
                </c:pt>
                <c:pt idx="8">
                  <c:v>Myanmar</c:v>
                </c:pt>
                <c:pt idx="9">
                  <c:v>Guinea</c:v>
                </c:pt>
                <c:pt idx="10">
                  <c:v>Laos</c:v>
                </c:pt>
                <c:pt idx="11">
                  <c:v>Eritrea</c:v>
                </c:pt>
                <c:pt idx="12">
                  <c:v>Equatorial Guinea</c:v>
                </c:pt>
                <c:pt idx="13">
                  <c:v>Togo</c:v>
                </c:pt>
                <c:pt idx="14">
                  <c:v>Chad</c:v>
                </c:pt>
                <c:pt idx="15">
                  <c:v>Liberia</c:v>
                </c:pt>
                <c:pt idx="16">
                  <c:v>Uganda</c:v>
                </c:pt>
                <c:pt idx="17">
                  <c:v>Ethiopia</c:v>
                </c:pt>
                <c:pt idx="18">
                  <c:v>Turkmenistan</c:v>
                </c:pt>
                <c:pt idx="19">
                  <c:v>Sudan</c:v>
                </c:pt>
                <c:pt idx="20">
                  <c:v>Pakistan</c:v>
                </c:pt>
                <c:pt idx="21">
                  <c:v>Djibouti</c:v>
                </c:pt>
                <c:pt idx="22">
                  <c:v>Afghanistan</c:v>
                </c:pt>
                <c:pt idx="23">
                  <c:v>Guinea-Bissau</c:v>
                </c:pt>
                <c:pt idx="24">
                  <c:v>India</c:v>
                </c:pt>
                <c:pt idx="25">
                  <c:v>Central African Republic</c:v>
                </c:pt>
                <c:pt idx="26">
                  <c:v>Comoros</c:v>
                </c:pt>
                <c:pt idx="27">
                  <c:v>Egypt, Arab Rep.</c:v>
                </c:pt>
                <c:pt idx="28">
                  <c:v>Cote d'Ivoire</c:v>
                </c:pt>
                <c:pt idx="29">
                  <c:v>Sierra Leone</c:v>
                </c:pt>
                <c:pt idx="30">
                  <c:v>Mali</c:v>
                </c:pt>
                <c:pt idx="31">
                  <c:v>Mauritania</c:v>
                </c:pt>
                <c:pt idx="32">
                  <c:v>Malawi</c:v>
                </c:pt>
                <c:pt idx="33">
                  <c:v>Nepal</c:v>
                </c:pt>
                <c:pt idx="34">
                  <c:v>Papua New Guinea</c:v>
                </c:pt>
                <c:pt idx="35">
                  <c:v>Angola</c:v>
                </c:pt>
                <c:pt idx="36">
                  <c:v>Senegal</c:v>
                </c:pt>
                <c:pt idx="37">
                  <c:v>Vietnam</c:v>
                </c:pt>
                <c:pt idx="38">
                  <c:v>Indonesia</c:v>
                </c:pt>
                <c:pt idx="39">
                  <c:v>Congo, Rep.</c:v>
                </c:pt>
                <c:pt idx="40">
                  <c:v>Gabon</c:v>
                </c:pt>
                <c:pt idx="41">
                  <c:v>Cambodia</c:v>
                </c:pt>
                <c:pt idx="42">
                  <c:v>Sri Lanka</c:v>
                </c:pt>
                <c:pt idx="43">
                  <c:v>Ghana</c:v>
                </c:pt>
                <c:pt idx="44">
                  <c:v>Tajikistan</c:v>
                </c:pt>
                <c:pt idx="45">
                  <c:v>Burundi</c:v>
                </c:pt>
                <c:pt idx="46">
                  <c:v>Malaysia</c:v>
                </c:pt>
                <c:pt idx="47">
                  <c:v>Kenya</c:v>
                </c:pt>
                <c:pt idx="48">
                  <c:v>Brunei Darussalam</c:v>
                </c:pt>
                <c:pt idx="49">
                  <c:v>Grenada</c:v>
                </c:pt>
                <c:pt idx="50">
                  <c:v>Niger</c:v>
                </c:pt>
                <c:pt idx="51">
                  <c:v>Philippines</c:v>
                </c:pt>
                <c:pt idx="52">
                  <c:v>Azerbaijan</c:v>
                </c:pt>
                <c:pt idx="53">
                  <c:v>Kyrgyzstan</c:v>
                </c:pt>
                <c:pt idx="54">
                  <c:v>Armenia</c:v>
                </c:pt>
                <c:pt idx="55">
                  <c:v>Mozambique</c:v>
                </c:pt>
                <c:pt idx="56">
                  <c:v>Gambia</c:v>
                </c:pt>
                <c:pt idx="57">
                  <c:v>Morocco</c:v>
                </c:pt>
                <c:pt idx="58">
                  <c:v>Kazakhstan</c:v>
                </c:pt>
                <c:pt idx="59">
                  <c:v>Guatemala</c:v>
                </c:pt>
                <c:pt idx="60">
                  <c:v>Mongolia</c:v>
                </c:pt>
                <c:pt idx="61">
                  <c:v>Vanuatu</c:v>
                </c:pt>
                <c:pt idx="62">
                  <c:v>Micronesia, Fed. Sts.</c:v>
                </c:pt>
                <c:pt idx="63">
                  <c:v>Jordan</c:v>
                </c:pt>
                <c:pt idx="64">
                  <c:v>Iran</c:v>
                </c:pt>
                <c:pt idx="65">
                  <c:v>Iraq</c:v>
                </c:pt>
                <c:pt idx="66">
                  <c:v>Burkina Faso</c:v>
                </c:pt>
                <c:pt idx="67">
                  <c:v>Sao Tome and Principe</c:v>
                </c:pt>
                <c:pt idx="68">
                  <c:v>Bahrain</c:v>
                </c:pt>
                <c:pt idx="69">
                  <c:v>Saint Lucia</c:v>
                </c:pt>
                <c:pt idx="70">
                  <c:v>Albania</c:v>
                </c:pt>
                <c:pt idx="71">
                  <c:v>Rwanda</c:v>
                </c:pt>
                <c:pt idx="72">
                  <c:v>Tonga</c:v>
                </c:pt>
                <c:pt idx="73">
                  <c:v>China</c:v>
                </c:pt>
                <c:pt idx="74">
                  <c:v>Thailand</c:v>
                </c:pt>
                <c:pt idx="75">
                  <c:v>Fiji</c:v>
                </c:pt>
                <c:pt idx="76">
                  <c:v>Uzbekistan</c:v>
                </c:pt>
                <c:pt idx="77">
                  <c:v>Dominican Republic</c:v>
                </c:pt>
                <c:pt idx="78">
                  <c:v>Saint Vincent and the Grenadines</c:v>
                </c:pt>
                <c:pt idx="79">
                  <c:v>Mexico</c:v>
                </c:pt>
                <c:pt idx="80">
                  <c:v>Qatar</c:v>
                </c:pt>
                <c:pt idx="81">
                  <c:v>Mauritius</c:v>
                </c:pt>
                <c:pt idx="82">
                  <c:v>Lebanon</c:v>
                </c:pt>
                <c:pt idx="83">
                  <c:v>Bhutan</c:v>
                </c:pt>
                <c:pt idx="84">
                  <c:v>Singapore</c:v>
                </c:pt>
                <c:pt idx="85">
                  <c:v>Trinidad and Tobago</c:v>
                </c:pt>
                <c:pt idx="86">
                  <c:v>Honduras</c:v>
                </c:pt>
                <c:pt idx="87">
                  <c:v>Eswatini</c:v>
                </c:pt>
                <c:pt idx="88">
                  <c:v>United Arab Emirates</c:v>
                </c:pt>
                <c:pt idx="89">
                  <c:v>Zambia</c:v>
                </c:pt>
                <c:pt idx="90">
                  <c:v>Solomon Islands</c:v>
                </c:pt>
                <c:pt idx="91">
                  <c:v>Turkey</c:v>
                </c:pt>
                <c:pt idx="92">
                  <c:v>Barbados</c:v>
                </c:pt>
                <c:pt idx="93">
                  <c:v>Antigua and Barbuda</c:v>
                </c:pt>
                <c:pt idx="94">
                  <c:v>Georgia</c:v>
                </c:pt>
                <c:pt idx="95">
                  <c:v>Ukraine</c:v>
                </c:pt>
                <c:pt idx="96">
                  <c:v>Algeria</c:v>
                </c:pt>
                <c:pt idx="97">
                  <c:v>Belize</c:v>
                </c:pt>
                <c:pt idx="98">
                  <c:v>Guyana</c:v>
                </c:pt>
                <c:pt idx="99">
                  <c:v>Cabo Verde</c:v>
                </c:pt>
                <c:pt idx="100">
                  <c:v>Paraguay</c:v>
                </c:pt>
                <c:pt idx="101">
                  <c:v>Switzerland</c:v>
                </c:pt>
                <c:pt idx="102">
                  <c:v>Tunisia</c:v>
                </c:pt>
                <c:pt idx="103">
                  <c:v>Peru</c:v>
                </c:pt>
                <c:pt idx="104">
                  <c:v>Suriname</c:v>
                </c:pt>
                <c:pt idx="105">
                  <c:v>Namibia</c:v>
                </c:pt>
                <c:pt idx="106">
                  <c:v>Botswana</c:v>
                </c:pt>
                <c:pt idx="107">
                  <c:v>Jamaica</c:v>
                </c:pt>
                <c:pt idx="108">
                  <c:v>Brazil</c:v>
                </c:pt>
                <c:pt idx="109">
                  <c:v>Moldova</c:v>
                </c:pt>
                <c:pt idx="110">
                  <c:v>Belarus</c:v>
                </c:pt>
                <c:pt idx="111">
                  <c:v>Latvia</c:v>
                </c:pt>
                <c:pt idx="112">
                  <c:v>Bahamas</c:v>
                </c:pt>
                <c:pt idx="113">
                  <c:v>North Macedonia</c:v>
                </c:pt>
                <c:pt idx="114">
                  <c:v>Poland</c:v>
                </c:pt>
                <c:pt idx="115">
                  <c:v>Oman</c:v>
                </c:pt>
                <c:pt idx="116">
                  <c:v>Samoa</c:v>
                </c:pt>
                <c:pt idx="117">
                  <c:v>Lesotho</c:v>
                </c:pt>
                <c:pt idx="118">
                  <c:v>Romania</c:v>
                </c:pt>
                <c:pt idx="119">
                  <c:v>South Korea</c:v>
                </c:pt>
                <c:pt idx="120">
                  <c:v>Luxembourg</c:v>
                </c:pt>
                <c:pt idx="121">
                  <c:v>Bulgaria</c:v>
                </c:pt>
                <c:pt idx="122">
                  <c:v>Ecuador</c:v>
                </c:pt>
                <c:pt idx="123">
                  <c:v>Greece</c:v>
                </c:pt>
                <c:pt idx="124">
                  <c:v>Hungary</c:v>
                </c:pt>
                <c:pt idx="125">
                  <c:v>Lithuania</c:v>
                </c:pt>
                <c:pt idx="126">
                  <c:v>Saudi Arabia</c:v>
                </c:pt>
                <c:pt idx="127">
                  <c:v>Israel</c:v>
                </c:pt>
                <c:pt idx="128">
                  <c:v>South Africa</c:v>
                </c:pt>
                <c:pt idx="129">
                  <c:v>Serbia</c:v>
                </c:pt>
                <c:pt idx="130">
                  <c:v>Nicaragua</c:v>
                </c:pt>
                <c:pt idx="131">
                  <c:v>Russia</c:v>
                </c:pt>
                <c:pt idx="132">
                  <c:v>Chile</c:v>
                </c:pt>
                <c:pt idx="133">
                  <c:v>East Timor</c:v>
                </c:pt>
                <c:pt idx="134">
                  <c:v>Ireland</c:v>
                </c:pt>
                <c:pt idx="135">
                  <c:v>Costa Rica</c:v>
                </c:pt>
                <c:pt idx="136">
                  <c:v>Kuwait</c:v>
                </c:pt>
                <c:pt idx="137">
                  <c:v>Slovakia</c:v>
                </c:pt>
                <c:pt idx="138">
                  <c:v>Bolivia</c:v>
                </c:pt>
                <c:pt idx="139">
                  <c:v>Estonia</c:v>
                </c:pt>
                <c:pt idx="140">
                  <c:v>Panama</c:v>
                </c:pt>
                <c:pt idx="141">
                  <c:v>El Salvador</c:v>
                </c:pt>
                <c:pt idx="142">
                  <c:v>Colombia</c:v>
                </c:pt>
                <c:pt idx="143">
                  <c:v>Cyprus</c:v>
                </c:pt>
                <c:pt idx="144">
                  <c:v>Croatia</c:v>
                </c:pt>
                <c:pt idx="145">
                  <c:v>Uruguay</c:v>
                </c:pt>
                <c:pt idx="146">
                  <c:v>Argentina</c:v>
                </c:pt>
                <c:pt idx="147">
                  <c:v>Bosnia and Herzegovina</c:v>
                </c:pt>
                <c:pt idx="148">
                  <c:v>Portugal</c:v>
                </c:pt>
                <c:pt idx="149">
                  <c:v>Slovenia</c:v>
                </c:pt>
                <c:pt idx="150">
                  <c:v>Montenegro</c:v>
                </c:pt>
                <c:pt idx="151">
                  <c:v>Italy</c:v>
                </c:pt>
                <c:pt idx="152">
                  <c:v>Netherlands</c:v>
                </c:pt>
                <c:pt idx="153">
                  <c:v>Finland</c:v>
                </c:pt>
                <c:pt idx="154">
                  <c:v>New Zealand</c:v>
                </c:pt>
                <c:pt idx="155">
                  <c:v>Spain</c:v>
                </c:pt>
                <c:pt idx="156">
                  <c:v>Australia</c:v>
                </c:pt>
                <c:pt idx="157">
                  <c:v>Iceland</c:v>
                </c:pt>
                <c:pt idx="158">
                  <c:v>Czechia</c:v>
                </c:pt>
                <c:pt idx="159">
                  <c:v>Belgium</c:v>
                </c:pt>
                <c:pt idx="160">
                  <c:v>Austria</c:v>
                </c:pt>
                <c:pt idx="161">
                  <c:v>Denmark</c:v>
                </c:pt>
                <c:pt idx="162">
                  <c:v>Maldives</c:v>
                </c:pt>
                <c:pt idx="163">
                  <c:v>France</c:v>
                </c:pt>
                <c:pt idx="164">
                  <c:v>Canada</c:v>
                </c:pt>
                <c:pt idx="165">
                  <c:v>Norway</c:v>
                </c:pt>
                <c:pt idx="166">
                  <c:v>Germany</c:v>
                </c:pt>
                <c:pt idx="167">
                  <c:v>United Kingdom</c:v>
                </c:pt>
              </c:strCache>
            </c:strRef>
          </c:cat>
          <c:val>
            <c:numRef>
              <c:f>'3yr_data_gghed'!$G$2:$G$169</c:f>
              <c:numCache>
                <c:formatCode>General</c:formatCode>
                <c:ptCount val="168"/>
                <c:pt idx="0">
                  <c:v>0.50600000000000001</c:v>
                </c:pt>
                <c:pt idx="1">
                  <c:v>0.55900000000000005</c:v>
                </c:pt>
                <c:pt idx="2">
                  <c:v>0.64600000000000002</c:v>
                </c:pt>
                <c:pt idx="3">
                  <c:v>0.53700000000000003</c:v>
                </c:pt>
                <c:pt idx="4">
                  <c:v>0.58599999999999997</c:v>
                </c:pt>
                <c:pt idx="5">
                  <c:v>0.47599999999999998</c:v>
                </c:pt>
                <c:pt idx="6">
                  <c:v>0.56000000000000005</c:v>
                </c:pt>
                <c:pt idx="7">
                  <c:v>0.498</c:v>
                </c:pt>
                <c:pt idx="8">
                  <c:v>0.60799999999999998</c:v>
                </c:pt>
                <c:pt idx="9">
                  <c:v>0.47</c:v>
                </c:pt>
                <c:pt idx="10">
                  <c:v>0.61699999999999999</c:v>
                </c:pt>
                <c:pt idx="11">
                  <c:v>0.48699999999999999</c:v>
                </c:pt>
                <c:pt idx="12">
                  <c:v>0.65300000000000002</c:v>
                </c:pt>
                <c:pt idx="13">
                  <c:v>0.53600000000000003</c:v>
                </c:pt>
                <c:pt idx="14">
                  <c:v>0.39800000000000002</c:v>
                </c:pt>
                <c:pt idx="15">
                  <c:v>0.48499999999999999</c:v>
                </c:pt>
                <c:pt idx="16">
                  <c:v>0.54400000000000004</c:v>
                </c:pt>
                <c:pt idx="17">
                  <c:v>0.48499999999999999</c:v>
                </c:pt>
                <c:pt idx="18">
                  <c:v>0.73199999999999998</c:v>
                </c:pt>
                <c:pt idx="19">
                  <c:v>0.52100000000000002</c:v>
                </c:pt>
                <c:pt idx="20">
                  <c:v>0.53700000000000003</c:v>
                </c:pt>
                <c:pt idx="21">
                  <c:v>0.50800000000000001</c:v>
                </c:pt>
                <c:pt idx="22">
                  <c:v>0.49199999999999999</c:v>
                </c:pt>
                <c:pt idx="23">
                  <c:v>0.48799999999999999</c:v>
                </c:pt>
                <c:pt idx="24">
                  <c:v>0.63800000000000001</c:v>
                </c:pt>
                <c:pt idx="25">
                  <c:v>0.39100000000000001</c:v>
                </c:pt>
                <c:pt idx="26">
                  <c:v>0.58399999999999996</c:v>
                </c:pt>
                <c:pt idx="27">
                  <c:v>0.72399999999999998</c:v>
                </c:pt>
                <c:pt idx="28">
                  <c:v>0.52900000000000003</c:v>
                </c:pt>
                <c:pt idx="29">
                  <c:v>0.45700000000000002</c:v>
                </c:pt>
                <c:pt idx="30">
                  <c:v>0.42099999999999999</c:v>
                </c:pt>
                <c:pt idx="31">
                  <c:v>0.55200000000000005</c:v>
                </c:pt>
                <c:pt idx="32">
                  <c:v>0.51400000000000001</c:v>
                </c:pt>
                <c:pt idx="33">
                  <c:v>0.59799999999999998</c:v>
                </c:pt>
                <c:pt idx="34">
                  <c:v>0.56200000000000006</c:v>
                </c:pt>
                <c:pt idx="35">
                  <c:v>0.59699999999999998</c:v>
                </c:pt>
                <c:pt idx="36">
                  <c:v>0.51400000000000001</c:v>
                </c:pt>
                <c:pt idx="37">
                  <c:v>0.71699999999999997</c:v>
                </c:pt>
                <c:pt idx="38">
                  <c:v>0.71799999999999997</c:v>
                </c:pt>
                <c:pt idx="39">
                  <c:v>0.59599999999999997</c:v>
                </c:pt>
                <c:pt idx="40">
                  <c:v>0.70199999999999996</c:v>
                </c:pt>
                <c:pt idx="41">
                  <c:v>0.59599999999999997</c:v>
                </c:pt>
                <c:pt idx="42">
                  <c:v>0.77500000000000002</c:v>
                </c:pt>
                <c:pt idx="43">
                  <c:v>0.59899999999999998</c:v>
                </c:pt>
                <c:pt idx="44">
                  <c:v>0.66800000000000004</c:v>
                </c:pt>
                <c:pt idx="45">
                  <c:v>0.42299999999999999</c:v>
                </c:pt>
                <c:pt idx="46">
                  <c:v>0.80500000000000005</c:v>
                </c:pt>
                <c:pt idx="47">
                  <c:v>0.60399999999999998</c:v>
                </c:pt>
                <c:pt idx="48">
                  <c:v>0.82699999999999996</c:v>
                </c:pt>
                <c:pt idx="49">
                  <c:v>0.79</c:v>
                </c:pt>
                <c:pt idx="50">
                  <c:v>0.39</c:v>
                </c:pt>
                <c:pt idx="51">
                  <c:v>0.71399999999999997</c:v>
                </c:pt>
                <c:pt idx="52">
                  <c:v>0.76200000000000001</c:v>
                </c:pt>
                <c:pt idx="53">
                  <c:v>0.69899999999999995</c:v>
                </c:pt>
                <c:pt idx="54">
                  <c:v>0.78900000000000003</c:v>
                </c:pt>
                <c:pt idx="55">
                  <c:v>0.46500000000000002</c:v>
                </c:pt>
                <c:pt idx="56">
                  <c:v>0.49199999999999999</c:v>
                </c:pt>
                <c:pt idx="57">
                  <c:v>0.68400000000000005</c:v>
                </c:pt>
                <c:pt idx="58">
                  <c:v>0.81</c:v>
                </c:pt>
                <c:pt idx="59">
                  <c:v>0.64500000000000002</c:v>
                </c:pt>
                <c:pt idx="60">
                  <c:v>0.749</c:v>
                </c:pt>
                <c:pt idx="61">
                  <c:v>0.61399999999999999</c:v>
                </c:pt>
                <c:pt idx="62">
                  <c:v>0.64</c:v>
                </c:pt>
                <c:pt idx="63">
                  <c:v>0.74399999999999999</c:v>
                </c:pt>
                <c:pt idx="64">
                  <c:v>0.78500000000000003</c:v>
                </c:pt>
                <c:pt idx="65">
                  <c:v>0.67800000000000005</c:v>
                </c:pt>
                <c:pt idx="66">
                  <c:v>0.44600000000000001</c:v>
                </c:pt>
                <c:pt idx="67">
                  <c:v>0.60799999999999998</c:v>
                </c:pt>
                <c:pt idx="68">
                  <c:v>0.88800000000000001</c:v>
                </c:pt>
                <c:pt idx="69">
                  <c:v>0.73299999999999998</c:v>
                </c:pt>
                <c:pt idx="70">
                  <c:v>0.8</c:v>
                </c:pt>
                <c:pt idx="71">
                  <c:v>0.53100000000000003</c:v>
                </c:pt>
                <c:pt idx="72">
                  <c:v>0.74</c:v>
                </c:pt>
                <c:pt idx="73">
                  <c:v>0.77500000000000002</c:v>
                </c:pt>
                <c:pt idx="74">
                  <c:v>0.80100000000000005</c:v>
                </c:pt>
                <c:pt idx="75">
                  <c:v>0.73</c:v>
                </c:pt>
                <c:pt idx="76">
                  <c:v>0.72499999999999998</c:v>
                </c:pt>
                <c:pt idx="77">
                  <c:v>0.76500000000000001</c:v>
                </c:pt>
                <c:pt idx="78">
                  <c:v>0.78900000000000003</c:v>
                </c:pt>
                <c:pt idx="79">
                  <c:v>0.78100000000000003</c:v>
                </c:pt>
                <c:pt idx="80">
                  <c:v>0.86899999999999999</c:v>
                </c:pt>
                <c:pt idx="81">
                  <c:v>0.80600000000000005</c:v>
                </c:pt>
                <c:pt idx="82">
                  <c:v>0.76</c:v>
                </c:pt>
                <c:pt idx="83">
                  <c:v>0.66800000000000004</c:v>
                </c:pt>
                <c:pt idx="84">
                  <c:v>0.94499999999999995</c:v>
                </c:pt>
                <c:pt idx="85">
                  <c:v>0.81299999999999994</c:v>
                </c:pt>
                <c:pt idx="86">
                  <c:v>0.629</c:v>
                </c:pt>
                <c:pt idx="87">
                  <c:v>0.623</c:v>
                </c:pt>
                <c:pt idx="88">
                  <c:v>0.93300000000000005</c:v>
                </c:pt>
                <c:pt idx="89">
                  <c:v>0.57399999999999995</c:v>
                </c:pt>
                <c:pt idx="90">
                  <c:v>0.56799999999999995</c:v>
                </c:pt>
                <c:pt idx="91">
                  <c:v>0.84199999999999997</c:v>
                </c:pt>
                <c:pt idx="92">
                  <c:v>0.80600000000000005</c:v>
                </c:pt>
                <c:pt idx="93">
                  <c:v>0.83099999999999996</c:v>
                </c:pt>
                <c:pt idx="94">
                  <c:v>0.81599999999999995</c:v>
                </c:pt>
                <c:pt idx="95">
                  <c:v>0.77400000000000002</c:v>
                </c:pt>
                <c:pt idx="96">
                  <c:v>0.74199999999999999</c:v>
                </c:pt>
                <c:pt idx="97">
                  <c:v>0.71799999999999997</c:v>
                </c:pt>
                <c:pt idx="98">
                  <c:v>0.71099999999999997</c:v>
                </c:pt>
                <c:pt idx="99">
                  <c:v>0.66700000000000004</c:v>
                </c:pt>
                <c:pt idx="100">
                  <c:v>0.746</c:v>
                </c:pt>
                <c:pt idx="101">
                  <c:v>0.96</c:v>
                </c:pt>
                <c:pt idx="102">
                  <c:v>0.74</c:v>
                </c:pt>
                <c:pt idx="103">
                  <c:v>0.77400000000000002</c:v>
                </c:pt>
                <c:pt idx="104">
                  <c:v>0.71</c:v>
                </c:pt>
                <c:pt idx="105">
                  <c:v>0.63800000000000001</c:v>
                </c:pt>
                <c:pt idx="106">
                  <c:v>0.70299999999999996</c:v>
                </c:pt>
                <c:pt idx="107">
                  <c:v>0.71199999999999997</c:v>
                </c:pt>
                <c:pt idx="108">
                  <c:v>0.76400000000000001</c:v>
                </c:pt>
                <c:pt idx="109">
                  <c:v>0.77300000000000002</c:v>
                </c:pt>
                <c:pt idx="110">
                  <c:v>0.81</c:v>
                </c:pt>
                <c:pt idx="111">
                  <c:v>0.873</c:v>
                </c:pt>
                <c:pt idx="112">
                  <c:v>0.80200000000000005</c:v>
                </c:pt>
                <c:pt idx="113">
                  <c:v>0.78700000000000003</c:v>
                </c:pt>
                <c:pt idx="114">
                  <c:v>0.88</c:v>
                </c:pt>
                <c:pt idx="115">
                  <c:v>0.84099999999999997</c:v>
                </c:pt>
                <c:pt idx="116">
                  <c:v>0.71199999999999997</c:v>
                </c:pt>
                <c:pt idx="117">
                  <c:v>0.52800000000000002</c:v>
                </c:pt>
                <c:pt idx="118">
                  <c:v>0.83399999999999996</c:v>
                </c:pt>
                <c:pt idx="119">
                  <c:v>0.92200000000000004</c:v>
                </c:pt>
                <c:pt idx="120">
                  <c:v>0.92500000000000004</c:v>
                </c:pt>
                <c:pt idx="121">
                  <c:v>0.81299999999999994</c:v>
                </c:pt>
                <c:pt idx="122">
                  <c:v>0.75800000000000001</c:v>
                </c:pt>
                <c:pt idx="123">
                  <c:v>0.89</c:v>
                </c:pt>
                <c:pt idx="124">
                  <c:v>0.85399999999999998</c:v>
                </c:pt>
                <c:pt idx="125">
                  <c:v>0.88600000000000001</c:v>
                </c:pt>
                <c:pt idx="126">
                  <c:v>0.86199999999999999</c:v>
                </c:pt>
                <c:pt idx="127">
                  <c:v>0.90900000000000003</c:v>
                </c:pt>
                <c:pt idx="128">
                  <c:v>0.74099999999999999</c:v>
                </c:pt>
                <c:pt idx="129">
                  <c:v>0.81200000000000006</c:v>
                </c:pt>
                <c:pt idx="130">
                  <c:v>0.66100000000000003</c:v>
                </c:pt>
                <c:pt idx="131">
                  <c:v>0.83899999999999997</c:v>
                </c:pt>
                <c:pt idx="132">
                  <c:v>0.85899999999999999</c:v>
                </c:pt>
                <c:pt idx="133">
                  <c:v>0.627</c:v>
                </c:pt>
                <c:pt idx="134">
                  <c:v>0.94199999999999995</c:v>
                </c:pt>
                <c:pt idx="135">
                  <c:v>0.81100000000000005</c:v>
                </c:pt>
                <c:pt idx="136">
                  <c:v>0.83799999999999997</c:v>
                </c:pt>
                <c:pt idx="137">
                  <c:v>0.86299999999999999</c:v>
                </c:pt>
                <c:pt idx="138">
                  <c:v>0.71499999999999997</c:v>
                </c:pt>
                <c:pt idx="139">
                  <c:v>0.89300000000000002</c:v>
                </c:pt>
                <c:pt idx="140">
                  <c:v>0.82</c:v>
                </c:pt>
                <c:pt idx="141">
                  <c:v>0.67600000000000005</c:v>
                </c:pt>
                <c:pt idx="142">
                  <c:v>0.76800000000000002</c:v>
                </c:pt>
                <c:pt idx="143">
                  <c:v>0.90100000000000002</c:v>
                </c:pt>
                <c:pt idx="144">
                  <c:v>0.86599999999999999</c:v>
                </c:pt>
                <c:pt idx="145">
                  <c:v>0.81799999999999995</c:v>
                </c:pt>
                <c:pt idx="146">
                  <c:v>0.85299999999999998</c:v>
                </c:pt>
                <c:pt idx="147">
                  <c:v>0.78</c:v>
                </c:pt>
                <c:pt idx="148">
                  <c:v>0.86399999999999999</c:v>
                </c:pt>
                <c:pt idx="149">
                  <c:v>0.91800000000000004</c:v>
                </c:pt>
                <c:pt idx="150">
                  <c:v>0.84099999999999997</c:v>
                </c:pt>
                <c:pt idx="151">
                  <c:v>0.89900000000000002</c:v>
                </c:pt>
                <c:pt idx="152">
                  <c:v>0.94099999999999995</c:v>
                </c:pt>
                <c:pt idx="153">
                  <c:v>0.93899999999999995</c:v>
                </c:pt>
                <c:pt idx="154">
                  <c:v>0.93700000000000006</c:v>
                </c:pt>
                <c:pt idx="155">
                  <c:v>0.90400000000000003</c:v>
                </c:pt>
                <c:pt idx="156">
                  <c:v>0.94099999999999995</c:v>
                </c:pt>
                <c:pt idx="157">
                  <c:v>0.95799999999999996</c:v>
                </c:pt>
                <c:pt idx="158">
                  <c:v>0.89600000000000002</c:v>
                </c:pt>
                <c:pt idx="159">
                  <c:v>0.93600000000000005</c:v>
                </c:pt>
                <c:pt idx="160">
                  <c:v>0.92</c:v>
                </c:pt>
                <c:pt idx="161">
                  <c:v>0.94599999999999995</c:v>
                </c:pt>
                <c:pt idx="162">
                  <c:v>0.753</c:v>
                </c:pt>
                <c:pt idx="163">
                  <c:v>0.90500000000000003</c:v>
                </c:pt>
                <c:pt idx="164">
                  <c:v>0.93200000000000005</c:v>
                </c:pt>
                <c:pt idx="165">
                  <c:v>0.96099999999999997</c:v>
                </c:pt>
                <c:pt idx="166">
                  <c:v>0.95099999999999996</c:v>
                </c:pt>
                <c:pt idx="167">
                  <c:v>0.93300000000000005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0-484E-8004-755A5B983A94}"/>
            </c:ext>
          </c:extLst>
        </c:ser>
        <c:ser>
          <c:idx val="2"/>
          <c:order val="2"/>
          <c:tx>
            <c:strRef>
              <c:f>'3yr_data_gghed'!$L$1</c:f>
              <c:strCache>
                <c:ptCount val="1"/>
                <c:pt idx="0">
                  <c:v>HDI_2018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'3yr_data_gghed'!$Q$2:$Q$169</c:f>
              <c:strCache>
                <c:ptCount val="168"/>
                <c:pt idx="0">
                  <c:v>Benin</c:v>
                </c:pt>
                <c:pt idx="1">
                  <c:v>Haiti</c:v>
                </c:pt>
                <c:pt idx="2">
                  <c:v>Bangladesh</c:v>
                </c:pt>
                <c:pt idx="3">
                  <c:v>Nigeria</c:v>
                </c:pt>
                <c:pt idx="4">
                  <c:v>Cameroon</c:v>
                </c:pt>
                <c:pt idx="5">
                  <c:v>Democratic Republic of Congo</c:v>
                </c:pt>
                <c:pt idx="6">
                  <c:v>Zimbabwe</c:v>
                </c:pt>
                <c:pt idx="7">
                  <c:v>Madagascar</c:v>
                </c:pt>
                <c:pt idx="8">
                  <c:v>Myanmar</c:v>
                </c:pt>
                <c:pt idx="9">
                  <c:v>Guinea</c:v>
                </c:pt>
                <c:pt idx="10">
                  <c:v>Laos</c:v>
                </c:pt>
                <c:pt idx="11">
                  <c:v>Eritrea</c:v>
                </c:pt>
                <c:pt idx="12">
                  <c:v>Equatorial Guinea</c:v>
                </c:pt>
                <c:pt idx="13">
                  <c:v>Togo</c:v>
                </c:pt>
                <c:pt idx="14">
                  <c:v>Chad</c:v>
                </c:pt>
                <c:pt idx="15">
                  <c:v>Liberia</c:v>
                </c:pt>
                <c:pt idx="16">
                  <c:v>Uganda</c:v>
                </c:pt>
                <c:pt idx="17">
                  <c:v>Ethiopia</c:v>
                </c:pt>
                <c:pt idx="18">
                  <c:v>Turkmenistan</c:v>
                </c:pt>
                <c:pt idx="19">
                  <c:v>Sudan</c:v>
                </c:pt>
                <c:pt idx="20">
                  <c:v>Pakistan</c:v>
                </c:pt>
                <c:pt idx="21">
                  <c:v>Djibouti</c:v>
                </c:pt>
                <c:pt idx="22">
                  <c:v>Afghanistan</c:v>
                </c:pt>
                <c:pt idx="23">
                  <c:v>Guinea-Bissau</c:v>
                </c:pt>
                <c:pt idx="24">
                  <c:v>India</c:v>
                </c:pt>
                <c:pt idx="25">
                  <c:v>Central African Republic</c:v>
                </c:pt>
                <c:pt idx="26">
                  <c:v>Comoros</c:v>
                </c:pt>
                <c:pt idx="27">
                  <c:v>Egypt, Arab Rep.</c:v>
                </c:pt>
                <c:pt idx="28">
                  <c:v>Cote d'Ivoire</c:v>
                </c:pt>
                <c:pt idx="29">
                  <c:v>Sierra Leone</c:v>
                </c:pt>
                <c:pt idx="30">
                  <c:v>Mali</c:v>
                </c:pt>
                <c:pt idx="31">
                  <c:v>Mauritania</c:v>
                </c:pt>
                <c:pt idx="32">
                  <c:v>Malawi</c:v>
                </c:pt>
                <c:pt idx="33">
                  <c:v>Nepal</c:v>
                </c:pt>
                <c:pt idx="34">
                  <c:v>Papua New Guinea</c:v>
                </c:pt>
                <c:pt idx="35">
                  <c:v>Angola</c:v>
                </c:pt>
                <c:pt idx="36">
                  <c:v>Senegal</c:v>
                </c:pt>
                <c:pt idx="37">
                  <c:v>Vietnam</c:v>
                </c:pt>
                <c:pt idx="38">
                  <c:v>Indonesia</c:v>
                </c:pt>
                <c:pt idx="39">
                  <c:v>Congo, Rep.</c:v>
                </c:pt>
                <c:pt idx="40">
                  <c:v>Gabon</c:v>
                </c:pt>
                <c:pt idx="41">
                  <c:v>Cambodia</c:v>
                </c:pt>
                <c:pt idx="42">
                  <c:v>Sri Lanka</c:v>
                </c:pt>
                <c:pt idx="43">
                  <c:v>Ghana</c:v>
                </c:pt>
                <c:pt idx="44">
                  <c:v>Tajikistan</c:v>
                </c:pt>
                <c:pt idx="45">
                  <c:v>Burundi</c:v>
                </c:pt>
                <c:pt idx="46">
                  <c:v>Malaysia</c:v>
                </c:pt>
                <c:pt idx="47">
                  <c:v>Kenya</c:v>
                </c:pt>
                <c:pt idx="48">
                  <c:v>Brunei Darussalam</c:v>
                </c:pt>
                <c:pt idx="49">
                  <c:v>Grenada</c:v>
                </c:pt>
                <c:pt idx="50">
                  <c:v>Niger</c:v>
                </c:pt>
                <c:pt idx="51">
                  <c:v>Philippines</c:v>
                </c:pt>
                <c:pt idx="52">
                  <c:v>Azerbaijan</c:v>
                </c:pt>
                <c:pt idx="53">
                  <c:v>Kyrgyzstan</c:v>
                </c:pt>
                <c:pt idx="54">
                  <c:v>Armenia</c:v>
                </c:pt>
                <c:pt idx="55">
                  <c:v>Mozambique</c:v>
                </c:pt>
                <c:pt idx="56">
                  <c:v>Gambia</c:v>
                </c:pt>
                <c:pt idx="57">
                  <c:v>Morocco</c:v>
                </c:pt>
                <c:pt idx="58">
                  <c:v>Kazakhstan</c:v>
                </c:pt>
                <c:pt idx="59">
                  <c:v>Guatemala</c:v>
                </c:pt>
                <c:pt idx="60">
                  <c:v>Mongolia</c:v>
                </c:pt>
                <c:pt idx="61">
                  <c:v>Vanuatu</c:v>
                </c:pt>
                <c:pt idx="62">
                  <c:v>Micronesia, Fed. Sts.</c:v>
                </c:pt>
                <c:pt idx="63">
                  <c:v>Jordan</c:v>
                </c:pt>
                <c:pt idx="64">
                  <c:v>Iran</c:v>
                </c:pt>
                <c:pt idx="65">
                  <c:v>Iraq</c:v>
                </c:pt>
                <c:pt idx="66">
                  <c:v>Burkina Faso</c:v>
                </c:pt>
                <c:pt idx="67">
                  <c:v>Sao Tome and Principe</c:v>
                </c:pt>
                <c:pt idx="68">
                  <c:v>Bahrain</c:v>
                </c:pt>
                <c:pt idx="69">
                  <c:v>Saint Lucia</c:v>
                </c:pt>
                <c:pt idx="70">
                  <c:v>Albania</c:v>
                </c:pt>
                <c:pt idx="71">
                  <c:v>Rwanda</c:v>
                </c:pt>
                <c:pt idx="72">
                  <c:v>Tonga</c:v>
                </c:pt>
                <c:pt idx="73">
                  <c:v>China</c:v>
                </c:pt>
                <c:pt idx="74">
                  <c:v>Thailand</c:v>
                </c:pt>
                <c:pt idx="75">
                  <c:v>Fiji</c:v>
                </c:pt>
                <c:pt idx="76">
                  <c:v>Uzbekistan</c:v>
                </c:pt>
                <c:pt idx="77">
                  <c:v>Dominican Republic</c:v>
                </c:pt>
                <c:pt idx="78">
                  <c:v>Saint Vincent and the Grenadines</c:v>
                </c:pt>
                <c:pt idx="79">
                  <c:v>Mexico</c:v>
                </c:pt>
                <c:pt idx="80">
                  <c:v>Qatar</c:v>
                </c:pt>
                <c:pt idx="81">
                  <c:v>Mauritius</c:v>
                </c:pt>
                <c:pt idx="82">
                  <c:v>Lebanon</c:v>
                </c:pt>
                <c:pt idx="83">
                  <c:v>Bhutan</c:v>
                </c:pt>
                <c:pt idx="84">
                  <c:v>Singapore</c:v>
                </c:pt>
                <c:pt idx="85">
                  <c:v>Trinidad and Tobago</c:v>
                </c:pt>
                <c:pt idx="86">
                  <c:v>Honduras</c:v>
                </c:pt>
                <c:pt idx="87">
                  <c:v>Eswatini</c:v>
                </c:pt>
                <c:pt idx="88">
                  <c:v>United Arab Emirates</c:v>
                </c:pt>
                <c:pt idx="89">
                  <c:v>Zambia</c:v>
                </c:pt>
                <c:pt idx="90">
                  <c:v>Solomon Islands</c:v>
                </c:pt>
                <c:pt idx="91">
                  <c:v>Turkey</c:v>
                </c:pt>
                <c:pt idx="92">
                  <c:v>Barbados</c:v>
                </c:pt>
                <c:pt idx="93">
                  <c:v>Antigua and Barbuda</c:v>
                </c:pt>
                <c:pt idx="94">
                  <c:v>Georgia</c:v>
                </c:pt>
                <c:pt idx="95">
                  <c:v>Ukraine</c:v>
                </c:pt>
                <c:pt idx="96">
                  <c:v>Algeria</c:v>
                </c:pt>
                <c:pt idx="97">
                  <c:v>Belize</c:v>
                </c:pt>
                <c:pt idx="98">
                  <c:v>Guyana</c:v>
                </c:pt>
                <c:pt idx="99">
                  <c:v>Cabo Verde</c:v>
                </c:pt>
                <c:pt idx="100">
                  <c:v>Paraguay</c:v>
                </c:pt>
                <c:pt idx="101">
                  <c:v>Switzerland</c:v>
                </c:pt>
                <c:pt idx="102">
                  <c:v>Tunisia</c:v>
                </c:pt>
                <c:pt idx="103">
                  <c:v>Peru</c:v>
                </c:pt>
                <c:pt idx="104">
                  <c:v>Suriname</c:v>
                </c:pt>
                <c:pt idx="105">
                  <c:v>Namibia</c:v>
                </c:pt>
                <c:pt idx="106">
                  <c:v>Botswana</c:v>
                </c:pt>
                <c:pt idx="107">
                  <c:v>Jamaica</c:v>
                </c:pt>
                <c:pt idx="108">
                  <c:v>Brazil</c:v>
                </c:pt>
                <c:pt idx="109">
                  <c:v>Moldova</c:v>
                </c:pt>
                <c:pt idx="110">
                  <c:v>Belarus</c:v>
                </c:pt>
                <c:pt idx="111">
                  <c:v>Latvia</c:v>
                </c:pt>
                <c:pt idx="112">
                  <c:v>Bahamas</c:v>
                </c:pt>
                <c:pt idx="113">
                  <c:v>North Macedonia</c:v>
                </c:pt>
                <c:pt idx="114">
                  <c:v>Poland</c:v>
                </c:pt>
                <c:pt idx="115">
                  <c:v>Oman</c:v>
                </c:pt>
                <c:pt idx="116">
                  <c:v>Samoa</c:v>
                </c:pt>
                <c:pt idx="117">
                  <c:v>Lesotho</c:v>
                </c:pt>
                <c:pt idx="118">
                  <c:v>Romania</c:v>
                </c:pt>
                <c:pt idx="119">
                  <c:v>South Korea</c:v>
                </c:pt>
                <c:pt idx="120">
                  <c:v>Luxembourg</c:v>
                </c:pt>
                <c:pt idx="121">
                  <c:v>Bulgaria</c:v>
                </c:pt>
                <c:pt idx="122">
                  <c:v>Ecuador</c:v>
                </c:pt>
                <c:pt idx="123">
                  <c:v>Greece</c:v>
                </c:pt>
                <c:pt idx="124">
                  <c:v>Hungary</c:v>
                </c:pt>
                <c:pt idx="125">
                  <c:v>Lithuania</c:v>
                </c:pt>
                <c:pt idx="126">
                  <c:v>Saudi Arabia</c:v>
                </c:pt>
                <c:pt idx="127">
                  <c:v>Israel</c:v>
                </c:pt>
                <c:pt idx="128">
                  <c:v>South Africa</c:v>
                </c:pt>
                <c:pt idx="129">
                  <c:v>Serbia</c:v>
                </c:pt>
                <c:pt idx="130">
                  <c:v>Nicaragua</c:v>
                </c:pt>
                <c:pt idx="131">
                  <c:v>Russia</c:v>
                </c:pt>
                <c:pt idx="132">
                  <c:v>Chile</c:v>
                </c:pt>
                <c:pt idx="133">
                  <c:v>East Timor</c:v>
                </c:pt>
                <c:pt idx="134">
                  <c:v>Ireland</c:v>
                </c:pt>
                <c:pt idx="135">
                  <c:v>Costa Rica</c:v>
                </c:pt>
                <c:pt idx="136">
                  <c:v>Kuwait</c:v>
                </c:pt>
                <c:pt idx="137">
                  <c:v>Slovakia</c:v>
                </c:pt>
                <c:pt idx="138">
                  <c:v>Bolivia</c:v>
                </c:pt>
                <c:pt idx="139">
                  <c:v>Estonia</c:v>
                </c:pt>
                <c:pt idx="140">
                  <c:v>Panama</c:v>
                </c:pt>
                <c:pt idx="141">
                  <c:v>El Salvador</c:v>
                </c:pt>
                <c:pt idx="142">
                  <c:v>Colombia</c:v>
                </c:pt>
                <c:pt idx="143">
                  <c:v>Cyprus</c:v>
                </c:pt>
                <c:pt idx="144">
                  <c:v>Croatia</c:v>
                </c:pt>
                <c:pt idx="145">
                  <c:v>Uruguay</c:v>
                </c:pt>
                <c:pt idx="146">
                  <c:v>Argentina</c:v>
                </c:pt>
                <c:pt idx="147">
                  <c:v>Bosnia and Herzegovina</c:v>
                </c:pt>
                <c:pt idx="148">
                  <c:v>Portugal</c:v>
                </c:pt>
                <c:pt idx="149">
                  <c:v>Slovenia</c:v>
                </c:pt>
                <c:pt idx="150">
                  <c:v>Montenegro</c:v>
                </c:pt>
                <c:pt idx="151">
                  <c:v>Italy</c:v>
                </c:pt>
                <c:pt idx="152">
                  <c:v>Netherlands</c:v>
                </c:pt>
                <c:pt idx="153">
                  <c:v>Finland</c:v>
                </c:pt>
                <c:pt idx="154">
                  <c:v>New Zealand</c:v>
                </c:pt>
                <c:pt idx="155">
                  <c:v>Spain</c:v>
                </c:pt>
                <c:pt idx="156">
                  <c:v>Australia</c:v>
                </c:pt>
                <c:pt idx="157">
                  <c:v>Iceland</c:v>
                </c:pt>
                <c:pt idx="158">
                  <c:v>Czechia</c:v>
                </c:pt>
                <c:pt idx="159">
                  <c:v>Belgium</c:v>
                </c:pt>
                <c:pt idx="160">
                  <c:v>Austria</c:v>
                </c:pt>
                <c:pt idx="161">
                  <c:v>Denmark</c:v>
                </c:pt>
                <c:pt idx="162">
                  <c:v>Maldives</c:v>
                </c:pt>
                <c:pt idx="163">
                  <c:v>France</c:v>
                </c:pt>
                <c:pt idx="164">
                  <c:v>Canada</c:v>
                </c:pt>
                <c:pt idx="165">
                  <c:v>Norway</c:v>
                </c:pt>
                <c:pt idx="166">
                  <c:v>Germany</c:v>
                </c:pt>
                <c:pt idx="167">
                  <c:v>United Kingdom</c:v>
                </c:pt>
              </c:strCache>
            </c:strRef>
          </c:cat>
          <c:val>
            <c:numRef>
              <c:f>'3yr_data_gghed'!$L$2:$L$169</c:f>
              <c:numCache>
                <c:formatCode>General</c:formatCode>
                <c:ptCount val="168"/>
                <c:pt idx="0">
                  <c:v>0.50600000000000001</c:v>
                </c:pt>
                <c:pt idx="1">
                  <c:v>0.55900000000000005</c:v>
                </c:pt>
                <c:pt idx="2">
                  <c:v>0.63600000000000001</c:v>
                </c:pt>
                <c:pt idx="3">
                  <c:v>0.53</c:v>
                </c:pt>
                <c:pt idx="4">
                  <c:v>0.58099999999999996</c:v>
                </c:pt>
                <c:pt idx="5">
                  <c:v>0.47399999999999998</c:v>
                </c:pt>
                <c:pt idx="6">
                  <c:v>0.56399999999999995</c:v>
                </c:pt>
                <c:pt idx="7">
                  <c:v>0.502</c:v>
                </c:pt>
                <c:pt idx="8">
                  <c:v>0.59499999999999997</c:v>
                </c:pt>
                <c:pt idx="9">
                  <c:v>0.46400000000000002</c:v>
                </c:pt>
                <c:pt idx="10">
                  <c:v>0.61299999999999999</c:v>
                </c:pt>
                <c:pt idx="11">
                  <c:v>0.48199999999999998</c:v>
                </c:pt>
                <c:pt idx="12">
                  <c:v>0.65200000000000002</c:v>
                </c:pt>
                <c:pt idx="13">
                  <c:v>0.52800000000000002</c:v>
                </c:pt>
                <c:pt idx="14">
                  <c:v>0.39300000000000002</c:v>
                </c:pt>
                <c:pt idx="15">
                  <c:v>0.48399999999999999</c:v>
                </c:pt>
                <c:pt idx="16">
                  <c:v>0.53900000000000003</c:v>
                </c:pt>
                <c:pt idx="17">
                  <c:v>0.47899999999999998</c:v>
                </c:pt>
                <c:pt idx="18">
                  <c:v>0.73</c:v>
                </c:pt>
                <c:pt idx="19">
                  <c:v>0.52</c:v>
                </c:pt>
                <c:pt idx="20">
                  <c:v>0.53500000000000003</c:v>
                </c:pt>
                <c:pt idx="21">
                  <c:v>0.499</c:v>
                </c:pt>
                <c:pt idx="22">
                  <c:v>0.48599999999999999</c:v>
                </c:pt>
                <c:pt idx="23">
                  <c:v>0.48</c:v>
                </c:pt>
                <c:pt idx="24">
                  <c:v>0.63600000000000001</c:v>
                </c:pt>
                <c:pt idx="25">
                  <c:v>0.38600000000000001</c:v>
                </c:pt>
                <c:pt idx="26">
                  <c:v>0.57799999999999996</c:v>
                </c:pt>
                <c:pt idx="27">
                  <c:v>0.71699999999999997</c:v>
                </c:pt>
                <c:pt idx="28">
                  <c:v>0.52200000000000002</c:v>
                </c:pt>
                <c:pt idx="29">
                  <c:v>0.45400000000000001</c:v>
                </c:pt>
                <c:pt idx="30">
                  <c:v>0.41699999999999998</c:v>
                </c:pt>
                <c:pt idx="31">
                  <c:v>0.54600000000000004</c:v>
                </c:pt>
                <c:pt idx="32">
                  <c:v>0.50900000000000001</c:v>
                </c:pt>
                <c:pt idx="33">
                  <c:v>0.58799999999999997</c:v>
                </c:pt>
                <c:pt idx="34">
                  <c:v>0.55600000000000005</c:v>
                </c:pt>
                <c:pt idx="35">
                  <c:v>0.59799999999999998</c:v>
                </c:pt>
                <c:pt idx="36">
                  <c:v>0.51500000000000001</c:v>
                </c:pt>
                <c:pt idx="37">
                  <c:v>0.71099999999999997</c:v>
                </c:pt>
                <c:pt idx="38">
                  <c:v>0.71199999999999997</c:v>
                </c:pt>
                <c:pt idx="39">
                  <c:v>0.60299999999999998</c:v>
                </c:pt>
                <c:pt idx="40">
                  <c:v>0.69899999999999995</c:v>
                </c:pt>
                <c:pt idx="41">
                  <c:v>0.58799999999999997</c:v>
                </c:pt>
                <c:pt idx="42">
                  <c:v>0.77400000000000002</c:v>
                </c:pt>
                <c:pt idx="43">
                  <c:v>0.58899999999999997</c:v>
                </c:pt>
                <c:pt idx="44">
                  <c:v>0.66400000000000003</c:v>
                </c:pt>
                <c:pt idx="45">
                  <c:v>0.42099999999999999</c:v>
                </c:pt>
                <c:pt idx="46">
                  <c:v>0.80200000000000005</c:v>
                </c:pt>
                <c:pt idx="47">
                  <c:v>0.59799999999999998</c:v>
                </c:pt>
                <c:pt idx="48">
                  <c:v>0.82599999999999996</c:v>
                </c:pt>
                <c:pt idx="49">
                  <c:v>0.79</c:v>
                </c:pt>
                <c:pt idx="50">
                  <c:v>0.38300000000000001</c:v>
                </c:pt>
                <c:pt idx="51">
                  <c:v>0.70599999999999996</c:v>
                </c:pt>
                <c:pt idx="52">
                  <c:v>0.75700000000000001</c:v>
                </c:pt>
                <c:pt idx="53">
                  <c:v>0.69799999999999995</c:v>
                </c:pt>
                <c:pt idx="54">
                  <c:v>0.78100000000000003</c:v>
                </c:pt>
                <c:pt idx="55">
                  <c:v>0.45800000000000002</c:v>
                </c:pt>
                <c:pt idx="56">
                  <c:v>0.48299999999999998</c:v>
                </c:pt>
                <c:pt idx="57">
                  <c:v>0.67700000000000005</c:v>
                </c:pt>
                <c:pt idx="58">
                  <c:v>0.80400000000000005</c:v>
                </c:pt>
                <c:pt idx="59">
                  <c:v>0.64</c:v>
                </c:pt>
                <c:pt idx="60">
                  <c:v>0.754</c:v>
                </c:pt>
                <c:pt idx="61">
                  <c:v>0.60399999999999998</c:v>
                </c:pt>
                <c:pt idx="62">
                  <c:v>0.64200000000000002</c:v>
                </c:pt>
                <c:pt idx="63">
                  <c:v>0.74199999999999999</c:v>
                </c:pt>
                <c:pt idx="64">
                  <c:v>0.78700000000000003</c:v>
                </c:pt>
                <c:pt idx="65">
                  <c:v>0.67300000000000004</c:v>
                </c:pt>
                <c:pt idx="66">
                  <c:v>0.443</c:v>
                </c:pt>
                <c:pt idx="67">
                  <c:v>0.60699999999999998</c:v>
                </c:pt>
                <c:pt idx="68">
                  <c:v>0.88</c:v>
                </c:pt>
                <c:pt idx="69">
                  <c:v>0.74399999999999999</c:v>
                </c:pt>
                <c:pt idx="70">
                  <c:v>0.79700000000000004</c:v>
                </c:pt>
                <c:pt idx="71">
                  <c:v>0.52200000000000002</c:v>
                </c:pt>
                <c:pt idx="72">
                  <c:v>0.73699999999999999</c:v>
                </c:pt>
                <c:pt idx="73">
                  <c:v>0.76600000000000001</c:v>
                </c:pt>
                <c:pt idx="74">
                  <c:v>0.79600000000000004</c:v>
                </c:pt>
                <c:pt idx="75">
                  <c:v>0.73099999999999998</c:v>
                </c:pt>
                <c:pt idx="76">
                  <c:v>0.71899999999999997</c:v>
                </c:pt>
                <c:pt idx="77">
                  <c:v>0.76300000000000001</c:v>
                </c:pt>
                <c:pt idx="78">
                  <c:v>0.79300000000000004</c:v>
                </c:pt>
                <c:pt idx="79">
                  <c:v>0.77900000000000003</c:v>
                </c:pt>
                <c:pt idx="80">
                  <c:v>0.86599999999999999</c:v>
                </c:pt>
                <c:pt idx="81">
                  <c:v>0.8</c:v>
                </c:pt>
                <c:pt idx="82">
                  <c:v>0.76400000000000001</c:v>
                </c:pt>
                <c:pt idx="83">
                  <c:v>0.65500000000000003</c:v>
                </c:pt>
                <c:pt idx="84">
                  <c:v>0.94199999999999995</c:v>
                </c:pt>
                <c:pt idx="85">
                  <c:v>0.80900000000000005</c:v>
                </c:pt>
                <c:pt idx="86">
                  <c:v>0.61399999999999999</c:v>
                </c:pt>
                <c:pt idx="87">
                  <c:v>0.61299999999999999</c:v>
                </c:pt>
                <c:pt idx="88">
                  <c:v>0.91700000000000004</c:v>
                </c:pt>
                <c:pt idx="89">
                  <c:v>0.57099999999999995</c:v>
                </c:pt>
                <c:pt idx="90">
                  <c:v>0.56799999999999995</c:v>
                </c:pt>
                <c:pt idx="91">
                  <c:v>0.83799999999999997</c:v>
                </c:pt>
                <c:pt idx="92">
                  <c:v>0.80400000000000005</c:v>
                </c:pt>
                <c:pt idx="93">
                  <c:v>0.82799999999999996</c:v>
                </c:pt>
                <c:pt idx="94">
                  <c:v>0.81599999999999995</c:v>
                </c:pt>
                <c:pt idx="95">
                  <c:v>0.77100000000000002</c:v>
                </c:pt>
                <c:pt idx="96">
                  <c:v>0.74</c:v>
                </c:pt>
                <c:pt idx="97">
                  <c:v>0.71499999999999997</c:v>
                </c:pt>
                <c:pt idx="98">
                  <c:v>0.70399999999999996</c:v>
                </c:pt>
                <c:pt idx="99">
                  <c:v>0.66400000000000003</c:v>
                </c:pt>
                <c:pt idx="100">
                  <c:v>0.74199999999999999</c:v>
                </c:pt>
                <c:pt idx="101">
                  <c:v>0.95699999999999996</c:v>
                </c:pt>
                <c:pt idx="102">
                  <c:v>0.73699999999999999</c:v>
                </c:pt>
                <c:pt idx="103">
                  <c:v>0.77</c:v>
                </c:pt>
                <c:pt idx="104">
                  <c:v>0.71399999999999997</c:v>
                </c:pt>
                <c:pt idx="105">
                  <c:v>0.63500000000000001</c:v>
                </c:pt>
                <c:pt idx="106">
                  <c:v>0.7</c:v>
                </c:pt>
                <c:pt idx="107">
                  <c:v>0.71099999999999997</c:v>
                </c:pt>
                <c:pt idx="108">
                  <c:v>0.76200000000000001</c:v>
                </c:pt>
                <c:pt idx="109">
                  <c:v>0.76700000000000002</c:v>
                </c:pt>
                <c:pt idx="110">
                  <c:v>0.81200000000000006</c:v>
                </c:pt>
                <c:pt idx="111">
                  <c:v>0.86799999999999999</c:v>
                </c:pt>
                <c:pt idx="112">
                  <c:v>0.81399999999999995</c:v>
                </c:pt>
                <c:pt idx="113">
                  <c:v>0.79600000000000004</c:v>
                </c:pt>
                <c:pt idx="114">
                  <c:v>0.876</c:v>
                </c:pt>
                <c:pt idx="115">
                  <c:v>0.83799999999999997</c:v>
                </c:pt>
                <c:pt idx="116">
                  <c:v>0.71299999999999997</c:v>
                </c:pt>
                <c:pt idx="117">
                  <c:v>0.52500000000000002</c:v>
                </c:pt>
                <c:pt idx="118">
                  <c:v>0.82899999999999996</c:v>
                </c:pt>
                <c:pt idx="119">
                  <c:v>0.91800000000000004</c:v>
                </c:pt>
                <c:pt idx="120">
                  <c:v>0.92100000000000004</c:v>
                </c:pt>
                <c:pt idx="121">
                  <c:v>0.81100000000000005</c:v>
                </c:pt>
                <c:pt idx="122">
                  <c:v>0.76100000000000001</c:v>
                </c:pt>
                <c:pt idx="123">
                  <c:v>0.88600000000000001</c:v>
                </c:pt>
                <c:pt idx="124">
                  <c:v>0.85</c:v>
                </c:pt>
                <c:pt idx="125">
                  <c:v>0.88200000000000001</c:v>
                </c:pt>
                <c:pt idx="126">
                  <c:v>0.85599999999999998</c:v>
                </c:pt>
                <c:pt idx="127">
                  <c:v>0.90800000000000003</c:v>
                </c:pt>
                <c:pt idx="128">
                  <c:v>0.73099999999999998</c:v>
                </c:pt>
                <c:pt idx="129">
                  <c:v>0.80800000000000005</c:v>
                </c:pt>
                <c:pt idx="130">
                  <c:v>0.65800000000000003</c:v>
                </c:pt>
                <c:pt idx="131">
                  <c:v>0.83599999999999997</c:v>
                </c:pt>
                <c:pt idx="132">
                  <c:v>0.85599999999999998</c:v>
                </c:pt>
                <c:pt idx="133">
                  <c:v>0.61599999999999999</c:v>
                </c:pt>
                <c:pt idx="134">
                  <c:v>0.93799999999999994</c:v>
                </c:pt>
                <c:pt idx="135">
                  <c:v>0.80400000000000005</c:v>
                </c:pt>
                <c:pt idx="136">
                  <c:v>0.83599999999999997</c:v>
                </c:pt>
                <c:pt idx="137">
                  <c:v>0.86</c:v>
                </c:pt>
                <c:pt idx="138">
                  <c:v>0.71199999999999997</c:v>
                </c:pt>
                <c:pt idx="139">
                  <c:v>0.89</c:v>
                </c:pt>
                <c:pt idx="140">
                  <c:v>0.81699999999999995</c:v>
                </c:pt>
                <c:pt idx="141">
                  <c:v>0.67300000000000004</c:v>
                </c:pt>
                <c:pt idx="142">
                  <c:v>0.76600000000000001</c:v>
                </c:pt>
                <c:pt idx="143">
                  <c:v>0.89600000000000002</c:v>
                </c:pt>
                <c:pt idx="144">
                  <c:v>0.86</c:v>
                </c:pt>
                <c:pt idx="145">
                  <c:v>0.81499999999999995</c:v>
                </c:pt>
                <c:pt idx="146">
                  <c:v>0.85199999999999998</c:v>
                </c:pt>
                <c:pt idx="147">
                  <c:v>0.77400000000000002</c:v>
                </c:pt>
                <c:pt idx="148">
                  <c:v>0.85799999999999998</c:v>
                </c:pt>
                <c:pt idx="149">
                  <c:v>0.91600000000000004</c:v>
                </c:pt>
                <c:pt idx="150">
                  <c:v>0.83799999999999997</c:v>
                </c:pt>
                <c:pt idx="151">
                  <c:v>0.89400000000000002</c:v>
                </c:pt>
                <c:pt idx="152">
                  <c:v>0.93899999999999995</c:v>
                </c:pt>
                <c:pt idx="153">
                  <c:v>0.93600000000000005</c:v>
                </c:pt>
                <c:pt idx="154">
                  <c:v>0.93600000000000005</c:v>
                </c:pt>
                <c:pt idx="155">
                  <c:v>0.89900000000000002</c:v>
                </c:pt>
                <c:pt idx="156">
                  <c:v>0.94099999999999995</c:v>
                </c:pt>
                <c:pt idx="157">
                  <c:v>0.95799999999999996</c:v>
                </c:pt>
                <c:pt idx="158">
                  <c:v>0.89300000000000002</c:v>
                </c:pt>
                <c:pt idx="159">
                  <c:v>0.93300000000000005</c:v>
                </c:pt>
                <c:pt idx="160">
                  <c:v>0.91700000000000004</c:v>
                </c:pt>
                <c:pt idx="161">
                  <c:v>0.94199999999999995</c:v>
                </c:pt>
                <c:pt idx="162">
                  <c:v>0.747</c:v>
                </c:pt>
                <c:pt idx="163">
                  <c:v>0.90300000000000002</c:v>
                </c:pt>
                <c:pt idx="164">
                  <c:v>0.93</c:v>
                </c:pt>
                <c:pt idx="165">
                  <c:v>0.96</c:v>
                </c:pt>
                <c:pt idx="166">
                  <c:v>0.94599999999999995</c:v>
                </c:pt>
                <c:pt idx="16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0-484E-8004-755A5B98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859743"/>
        <c:axId val="1671860223"/>
      </c:lineChart>
      <c:catAx>
        <c:axId val="167185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860223"/>
        <c:crosses val="autoZero"/>
        <c:auto val="1"/>
        <c:lblAlgn val="ctr"/>
        <c:lblOffset val="100"/>
        <c:noMultiLvlLbl val="0"/>
      </c:catAx>
      <c:valAx>
        <c:axId val="167186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Human Development Index(HDI)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85974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LN_MMR_from_2018_to_2020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'3yr_data_gghed'!$C$1</c:f>
              <c:strCache>
                <c:ptCount val="1"/>
                <c:pt idx="0">
                  <c:v>LN_MMR_2020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'3yr_data_gghed'!$Q$2:$Q$169</c:f>
              <c:strCache>
                <c:ptCount val="168"/>
                <c:pt idx="0">
                  <c:v>Benin</c:v>
                </c:pt>
                <c:pt idx="1">
                  <c:v>Haiti</c:v>
                </c:pt>
                <c:pt idx="2">
                  <c:v>Bangladesh</c:v>
                </c:pt>
                <c:pt idx="3">
                  <c:v>Nigeria</c:v>
                </c:pt>
                <c:pt idx="4">
                  <c:v>Cameroon</c:v>
                </c:pt>
                <c:pt idx="5">
                  <c:v>Democratic Republic of Congo</c:v>
                </c:pt>
                <c:pt idx="6">
                  <c:v>Zimbabwe</c:v>
                </c:pt>
                <c:pt idx="7">
                  <c:v>Madagascar</c:v>
                </c:pt>
                <c:pt idx="8">
                  <c:v>Myanmar</c:v>
                </c:pt>
                <c:pt idx="9">
                  <c:v>Guinea</c:v>
                </c:pt>
                <c:pt idx="10">
                  <c:v>Laos</c:v>
                </c:pt>
                <c:pt idx="11">
                  <c:v>Eritrea</c:v>
                </c:pt>
                <c:pt idx="12">
                  <c:v>Equatorial Guinea</c:v>
                </c:pt>
                <c:pt idx="13">
                  <c:v>Togo</c:v>
                </c:pt>
                <c:pt idx="14">
                  <c:v>Chad</c:v>
                </c:pt>
                <c:pt idx="15">
                  <c:v>Liberia</c:v>
                </c:pt>
                <c:pt idx="16">
                  <c:v>Uganda</c:v>
                </c:pt>
                <c:pt idx="17">
                  <c:v>Ethiopia</c:v>
                </c:pt>
                <c:pt idx="18">
                  <c:v>Turkmenistan</c:v>
                </c:pt>
                <c:pt idx="19">
                  <c:v>Sudan</c:v>
                </c:pt>
                <c:pt idx="20">
                  <c:v>Pakistan</c:v>
                </c:pt>
                <c:pt idx="21">
                  <c:v>Djibouti</c:v>
                </c:pt>
                <c:pt idx="22">
                  <c:v>Afghanistan</c:v>
                </c:pt>
                <c:pt idx="23">
                  <c:v>Guinea-Bissau</c:v>
                </c:pt>
                <c:pt idx="24">
                  <c:v>India</c:v>
                </c:pt>
                <c:pt idx="25">
                  <c:v>Central African Republic</c:v>
                </c:pt>
                <c:pt idx="26">
                  <c:v>Comoros</c:v>
                </c:pt>
                <c:pt idx="27">
                  <c:v>Egypt, Arab Rep.</c:v>
                </c:pt>
                <c:pt idx="28">
                  <c:v>Cote d'Ivoire</c:v>
                </c:pt>
                <c:pt idx="29">
                  <c:v>Sierra Leone</c:v>
                </c:pt>
                <c:pt idx="30">
                  <c:v>Mali</c:v>
                </c:pt>
                <c:pt idx="31">
                  <c:v>Mauritania</c:v>
                </c:pt>
                <c:pt idx="32">
                  <c:v>Malawi</c:v>
                </c:pt>
                <c:pt idx="33">
                  <c:v>Nepal</c:v>
                </c:pt>
                <c:pt idx="34">
                  <c:v>Papua New Guinea</c:v>
                </c:pt>
                <c:pt idx="35">
                  <c:v>Angola</c:v>
                </c:pt>
                <c:pt idx="36">
                  <c:v>Senegal</c:v>
                </c:pt>
                <c:pt idx="37">
                  <c:v>Vietnam</c:v>
                </c:pt>
                <c:pt idx="38">
                  <c:v>Indonesia</c:v>
                </c:pt>
                <c:pt idx="39">
                  <c:v>Congo, Rep.</c:v>
                </c:pt>
                <c:pt idx="40">
                  <c:v>Gabon</c:v>
                </c:pt>
                <c:pt idx="41">
                  <c:v>Cambodia</c:v>
                </c:pt>
                <c:pt idx="42">
                  <c:v>Sri Lanka</c:v>
                </c:pt>
                <c:pt idx="43">
                  <c:v>Ghana</c:v>
                </c:pt>
                <c:pt idx="44">
                  <c:v>Tajikistan</c:v>
                </c:pt>
                <c:pt idx="45">
                  <c:v>Burundi</c:v>
                </c:pt>
                <c:pt idx="46">
                  <c:v>Malaysia</c:v>
                </c:pt>
                <c:pt idx="47">
                  <c:v>Kenya</c:v>
                </c:pt>
                <c:pt idx="48">
                  <c:v>Brunei Darussalam</c:v>
                </c:pt>
                <c:pt idx="49">
                  <c:v>Grenada</c:v>
                </c:pt>
                <c:pt idx="50">
                  <c:v>Niger</c:v>
                </c:pt>
                <c:pt idx="51">
                  <c:v>Philippines</c:v>
                </c:pt>
                <c:pt idx="52">
                  <c:v>Azerbaijan</c:v>
                </c:pt>
                <c:pt idx="53">
                  <c:v>Kyrgyzstan</c:v>
                </c:pt>
                <c:pt idx="54">
                  <c:v>Armenia</c:v>
                </c:pt>
                <c:pt idx="55">
                  <c:v>Mozambique</c:v>
                </c:pt>
                <c:pt idx="56">
                  <c:v>Gambia</c:v>
                </c:pt>
                <c:pt idx="57">
                  <c:v>Morocco</c:v>
                </c:pt>
                <c:pt idx="58">
                  <c:v>Kazakhstan</c:v>
                </c:pt>
                <c:pt idx="59">
                  <c:v>Guatemala</c:v>
                </c:pt>
                <c:pt idx="60">
                  <c:v>Mongolia</c:v>
                </c:pt>
                <c:pt idx="61">
                  <c:v>Vanuatu</c:v>
                </c:pt>
                <c:pt idx="62">
                  <c:v>Micronesia, Fed. Sts.</c:v>
                </c:pt>
                <c:pt idx="63">
                  <c:v>Jordan</c:v>
                </c:pt>
                <c:pt idx="64">
                  <c:v>Iran</c:v>
                </c:pt>
                <c:pt idx="65">
                  <c:v>Iraq</c:v>
                </c:pt>
                <c:pt idx="66">
                  <c:v>Burkina Faso</c:v>
                </c:pt>
                <c:pt idx="67">
                  <c:v>Sao Tome and Principe</c:v>
                </c:pt>
                <c:pt idx="68">
                  <c:v>Bahrain</c:v>
                </c:pt>
                <c:pt idx="69">
                  <c:v>Saint Lucia</c:v>
                </c:pt>
                <c:pt idx="70">
                  <c:v>Albania</c:v>
                </c:pt>
                <c:pt idx="71">
                  <c:v>Rwanda</c:v>
                </c:pt>
                <c:pt idx="72">
                  <c:v>Tonga</c:v>
                </c:pt>
                <c:pt idx="73">
                  <c:v>China</c:v>
                </c:pt>
                <c:pt idx="74">
                  <c:v>Thailand</c:v>
                </c:pt>
                <c:pt idx="75">
                  <c:v>Fiji</c:v>
                </c:pt>
                <c:pt idx="76">
                  <c:v>Uzbekistan</c:v>
                </c:pt>
                <c:pt idx="77">
                  <c:v>Dominican Republic</c:v>
                </c:pt>
                <c:pt idx="78">
                  <c:v>Saint Vincent and the Grenadines</c:v>
                </c:pt>
                <c:pt idx="79">
                  <c:v>Mexico</c:v>
                </c:pt>
                <c:pt idx="80">
                  <c:v>Qatar</c:v>
                </c:pt>
                <c:pt idx="81">
                  <c:v>Mauritius</c:v>
                </c:pt>
                <c:pt idx="82">
                  <c:v>Lebanon</c:v>
                </c:pt>
                <c:pt idx="83">
                  <c:v>Bhutan</c:v>
                </c:pt>
                <c:pt idx="84">
                  <c:v>Singapore</c:v>
                </c:pt>
                <c:pt idx="85">
                  <c:v>Trinidad and Tobago</c:v>
                </c:pt>
                <c:pt idx="86">
                  <c:v>Honduras</c:v>
                </c:pt>
                <c:pt idx="87">
                  <c:v>Eswatini</c:v>
                </c:pt>
                <c:pt idx="88">
                  <c:v>United Arab Emirates</c:v>
                </c:pt>
                <c:pt idx="89">
                  <c:v>Zambia</c:v>
                </c:pt>
                <c:pt idx="90">
                  <c:v>Solomon Islands</c:v>
                </c:pt>
                <c:pt idx="91">
                  <c:v>Turkey</c:v>
                </c:pt>
                <c:pt idx="92">
                  <c:v>Barbados</c:v>
                </c:pt>
                <c:pt idx="93">
                  <c:v>Antigua and Barbuda</c:v>
                </c:pt>
                <c:pt idx="94">
                  <c:v>Georgia</c:v>
                </c:pt>
                <c:pt idx="95">
                  <c:v>Ukraine</c:v>
                </c:pt>
                <c:pt idx="96">
                  <c:v>Algeria</c:v>
                </c:pt>
                <c:pt idx="97">
                  <c:v>Belize</c:v>
                </c:pt>
                <c:pt idx="98">
                  <c:v>Guyana</c:v>
                </c:pt>
                <c:pt idx="99">
                  <c:v>Cabo Verde</c:v>
                </c:pt>
                <c:pt idx="100">
                  <c:v>Paraguay</c:v>
                </c:pt>
                <c:pt idx="101">
                  <c:v>Switzerland</c:v>
                </c:pt>
                <c:pt idx="102">
                  <c:v>Tunisia</c:v>
                </c:pt>
                <c:pt idx="103">
                  <c:v>Peru</c:v>
                </c:pt>
                <c:pt idx="104">
                  <c:v>Suriname</c:v>
                </c:pt>
                <c:pt idx="105">
                  <c:v>Namibia</c:v>
                </c:pt>
                <c:pt idx="106">
                  <c:v>Botswana</c:v>
                </c:pt>
                <c:pt idx="107">
                  <c:v>Jamaica</c:v>
                </c:pt>
                <c:pt idx="108">
                  <c:v>Brazil</c:v>
                </c:pt>
                <c:pt idx="109">
                  <c:v>Moldova</c:v>
                </c:pt>
                <c:pt idx="110">
                  <c:v>Belarus</c:v>
                </c:pt>
                <c:pt idx="111">
                  <c:v>Latvia</c:v>
                </c:pt>
                <c:pt idx="112">
                  <c:v>Bahamas</c:v>
                </c:pt>
                <c:pt idx="113">
                  <c:v>North Macedonia</c:v>
                </c:pt>
                <c:pt idx="114">
                  <c:v>Poland</c:v>
                </c:pt>
                <c:pt idx="115">
                  <c:v>Oman</c:v>
                </c:pt>
                <c:pt idx="116">
                  <c:v>Samoa</c:v>
                </c:pt>
                <c:pt idx="117">
                  <c:v>Lesotho</c:v>
                </c:pt>
                <c:pt idx="118">
                  <c:v>Romania</c:v>
                </c:pt>
                <c:pt idx="119">
                  <c:v>South Korea</c:v>
                </c:pt>
                <c:pt idx="120">
                  <c:v>Luxembourg</c:v>
                </c:pt>
                <c:pt idx="121">
                  <c:v>Bulgaria</c:v>
                </c:pt>
                <c:pt idx="122">
                  <c:v>Ecuador</c:v>
                </c:pt>
                <c:pt idx="123">
                  <c:v>Greece</c:v>
                </c:pt>
                <c:pt idx="124">
                  <c:v>Hungary</c:v>
                </c:pt>
                <c:pt idx="125">
                  <c:v>Lithuania</c:v>
                </c:pt>
                <c:pt idx="126">
                  <c:v>Saudi Arabia</c:v>
                </c:pt>
                <c:pt idx="127">
                  <c:v>Israel</c:v>
                </c:pt>
                <c:pt idx="128">
                  <c:v>South Africa</c:v>
                </c:pt>
                <c:pt idx="129">
                  <c:v>Serbia</c:v>
                </c:pt>
                <c:pt idx="130">
                  <c:v>Nicaragua</c:v>
                </c:pt>
                <c:pt idx="131">
                  <c:v>Russia</c:v>
                </c:pt>
                <c:pt idx="132">
                  <c:v>Chile</c:v>
                </c:pt>
                <c:pt idx="133">
                  <c:v>East Timor</c:v>
                </c:pt>
                <c:pt idx="134">
                  <c:v>Ireland</c:v>
                </c:pt>
                <c:pt idx="135">
                  <c:v>Costa Rica</c:v>
                </c:pt>
                <c:pt idx="136">
                  <c:v>Kuwait</c:v>
                </c:pt>
                <c:pt idx="137">
                  <c:v>Slovakia</c:v>
                </c:pt>
                <c:pt idx="138">
                  <c:v>Bolivia</c:v>
                </c:pt>
                <c:pt idx="139">
                  <c:v>Estonia</c:v>
                </c:pt>
                <c:pt idx="140">
                  <c:v>Panama</c:v>
                </c:pt>
                <c:pt idx="141">
                  <c:v>El Salvador</c:v>
                </c:pt>
                <c:pt idx="142">
                  <c:v>Colombia</c:v>
                </c:pt>
                <c:pt idx="143">
                  <c:v>Cyprus</c:v>
                </c:pt>
                <c:pt idx="144">
                  <c:v>Croatia</c:v>
                </c:pt>
                <c:pt idx="145">
                  <c:v>Uruguay</c:v>
                </c:pt>
                <c:pt idx="146">
                  <c:v>Argentina</c:v>
                </c:pt>
                <c:pt idx="147">
                  <c:v>Bosnia and Herzegovina</c:v>
                </c:pt>
                <c:pt idx="148">
                  <c:v>Portugal</c:v>
                </c:pt>
                <c:pt idx="149">
                  <c:v>Slovenia</c:v>
                </c:pt>
                <c:pt idx="150">
                  <c:v>Montenegro</c:v>
                </c:pt>
                <c:pt idx="151">
                  <c:v>Italy</c:v>
                </c:pt>
                <c:pt idx="152">
                  <c:v>Netherlands</c:v>
                </c:pt>
                <c:pt idx="153">
                  <c:v>Finland</c:v>
                </c:pt>
                <c:pt idx="154">
                  <c:v>New Zealand</c:v>
                </c:pt>
                <c:pt idx="155">
                  <c:v>Spain</c:v>
                </c:pt>
                <c:pt idx="156">
                  <c:v>Australia</c:v>
                </c:pt>
                <c:pt idx="157">
                  <c:v>Iceland</c:v>
                </c:pt>
                <c:pt idx="158">
                  <c:v>Czechia</c:v>
                </c:pt>
                <c:pt idx="159">
                  <c:v>Belgium</c:v>
                </c:pt>
                <c:pt idx="160">
                  <c:v>Austria</c:v>
                </c:pt>
                <c:pt idx="161">
                  <c:v>Denmark</c:v>
                </c:pt>
                <c:pt idx="162">
                  <c:v>Maldives</c:v>
                </c:pt>
                <c:pt idx="163">
                  <c:v>France</c:v>
                </c:pt>
                <c:pt idx="164">
                  <c:v>Canada</c:v>
                </c:pt>
                <c:pt idx="165">
                  <c:v>Norway</c:v>
                </c:pt>
                <c:pt idx="166">
                  <c:v>Germany</c:v>
                </c:pt>
                <c:pt idx="167">
                  <c:v>United Kingdom</c:v>
                </c:pt>
              </c:strCache>
            </c:strRef>
          </c:cat>
          <c:val>
            <c:numRef>
              <c:f>'3yr_data_gghed'!$C$2:$C$169</c:f>
              <c:numCache>
                <c:formatCode>0.00</c:formatCode>
                <c:ptCount val="168"/>
                <c:pt idx="0">
                  <c:v>6.2595814640649232</c:v>
                </c:pt>
                <c:pt idx="1">
                  <c:v>5.857933154483459</c:v>
                </c:pt>
                <c:pt idx="2">
                  <c:v>4.8121843553724171</c:v>
                </c:pt>
                <c:pt idx="3">
                  <c:v>6.953684210870537</c:v>
                </c:pt>
                <c:pt idx="4">
                  <c:v>6.0822189103764464</c:v>
                </c:pt>
                <c:pt idx="5">
                  <c:v>6.3044488024219811</c:v>
                </c:pt>
                <c:pt idx="6">
                  <c:v>5.8777357817796387</c:v>
                </c:pt>
                <c:pt idx="7">
                  <c:v>5.9712618397904622</c:v>
                </c:pt>
                <c:pt idx="8">
                  <c:v>5.1873858058407549</c:v>
                </c:pt>
                <c:pt idx="9">
                  <c:v>6.315358001522335</c:v>
                </c:pt>
                <c:pt idx="10">
                  <c:v>4.836281906951478</c:v>
                </c:pt>
                <c:pt idx="11">
                  <c:v>5.7745515455444085</c:v>
                </c:pt>
                <c:pt idx="12">
                  <c:v>5.3565862746720123</c:v>
                </c:pt>
                <c:pt idx="13">
                  <c:v>5.9889614168898637</c:v>
                </c:pt>
                <c:pt idx="14">
                  <c:v>6.9688503783419478</c:v>
                </c:pt>
                <c:pt idx="15">
                  <c:v>6.4800445619266531</c:v>
                </c:pt>
                <c:pt idx="16">
                  <c:v>5.6489742381612063</c:v>
                </c:pt>
                <c:pt idx="17">
                  <c:v>5.5872486584002496</c:v>
                </c:pt>
                <c:pt idx="18">
                  <c:v>1.6094379124341003</c:v>
                </c:pt>
                <c:pt idx="19">
                  <c:v>5.598421958998375</c:v>
                </c:pt>
                <c:pt idx="20">
                  <c:v>5.0369526024136295</c:v>
                </c:pt>
                <c:pt idx="21">
                  <c:v>5.4553211153577017</c:v>
                </c:pt>
                <c:pt idx="22">
                  <c:v>6.4297194780391376</c:v>
                </c:pt>
                <c:pt idx="23">
                  <c:v>6.5861716548546747</c:v>
                </c:pt>
                <c:pt idx="24">
                  <c:v>4.6347289882296359</c:v>
                </c:pt>
                <c:pt idx="25">
                  <c:v>6.7274317248508551</c:v>
                </c:pt>
                <c:pt idx="26">
                  <c:v>5.3798973535404597</c:v>
                </c:pt>
                <c:pt idx="27">
                  <c:v>2.8332133440562162</c:v>
                </c:pt>
                <c:pt idx="28">
                  <c:v>6.1737861039019366</c:v>
                </c:pt>
                <c:pt idx="29">
                  <c:v>6.0935697700451357</c:v>
                </c:pt>
                <c:pt idx="30">
                  <c:v>6.0867747269123065</c:v>
                </c:pt>
                <c:pt idx="31">
                  <c:v>6.1398845522262553</c:v>
                </c:pt>
                <c:pt idx="32">
                  <c:v>5.9427993751267012</c:v>
                </c:pt>
                <c:pt idx="33">
                  <c:v>5.1590552992145291</c:v>
                </c:pt>
                <c:pt idx="34">
                  <c:v>5.2574953720277815</c:v>
                </c:pt>
                <c:pt idx="35">
                  <c:v>5.4026773818722793</c:v>
                </c:pt>
                <c:pt idx="36">
                  <c:v>5.5645204073226937</c:v>
                </c:pt>
                <c:pt idx="37">
                  <c:v>3.8286413964890951</c:v>
                </c:pt>
                <c:pt idx="38">
                  <c:v>5.1532915944977793</c:v>
                </c:pt>
                <c:pt idx="39">
                  <c:v>5.6419070709381138</c:v>
                </c:pt>
                <c:pt idx="40">
                  <c:v>5.4249500174814029</c:v>
                </c:pt>
                <c:pt idx="41">
                  <c:v>5.3844950627890888</c:v>
                </c:pt>
                <c:pt idx="42">
                  <c:v>3.3672958299864741</c:v>
                </c:pt>
                <c:pt idx="43">
                  <c:v>5.5721540321777647</c:v>
                </c:pt>
                <c:pt idx="44">
                  <c:v>2.8332133440562162</c:v>
                </c:pt>
                <c:pt idx="45">
                  <c:v>6.2025355171879228</c:v>
                </c:pt>
                <c:pt idx="46">
                  <c:v>3.044522437723423</c:v>
                </c:pt>
                <c:pt idx="47">
                  <c:v>6.2728770065461674</c:v>
                </c:pt>
                <c:pt idx="48">
                  <c:v>3.784189633918261</c:v>
                </c:pt>
                <c:pt idx="49">
                  <c:v>3.044522437723423</c:v>
                </c:pt>
                <c:pt idx="50">
                  <c:v>6.089044875446846</c:v>
                </c:pt>
                <c:pt idx="51">
                  <c:v>4.3567088266895917</c:v>
                </c:pt>
                <c:pt idx="52">
                  <c:v>3.713572066704308</c:v>
                </c:pt>
                <c:pt idx="53">
                  <c:v>3.912023005428146</c:v>
                </c:pt>
                <c:pt idx="54">
                  <c:v>3.2958368660043291</c:v>
                </c:pt>
                <c:pt idx="55">
                  <c:v>4.8441870864585912</c:v>
                </c:pt>
                <c:pt idx="56">
                  <c:v>6.1268691841141854</c:v>
                </c:pt>
                <c:pt idx="57">
                  <c:v>4.2766661190160553</c:v>
                </c:pt>
                <c:pt idx="58">
                  <c:v>2.5649493574615367</c:v>
                </c:pt>
                <c:pt idx="59">
                  <c:v>4.5643481914678361</c:v>
                </c:pt>
                <c:pt idx="60">
                  <c:v>3.6635616461296463</c:v>
                </c:pt>
                <c:pt idx="61">
                  <c:v>4.5432947822700038</c:v>
                </c:pt>
                <c:pt idx="62">
                  <c:v>4.3040650932041702</c:v>
                </c:pt>
                <c:pt idx="63">
                  <c:v>3.713572066704308</c:v>
                </c:pt>
                <c:pt idx="64">
                  <c:v>3.0910424533583161</c:v>
                </c:pt>
                <c:pt idx="65">
                  <c:v>4.3307333402863311</c:v>
                </c:pt>
                <c:pt idx="66">
                  <c:v>5.575949103146316</c:v>
                </c:pt>
                <c:pt idx="67">
                  <c:v>4.9836066217083363</c:v>
                </c:pt>
                <c:pt idx="68">
                  <c:v>2.7725887222397811</c:v>
                </c:pt>
                <c:pt idx="69">
                  <c:v>4.290459441148391</c:v>
                </c:pt>
                <c:pt idx="70">
                  <c:v>2.0794415416798357</c:v>
                </c:pt>
                <c:pt idx="71">
                  <c:v>5.5568280616995374</c:v>
                </c:pt>
                <c:pt idx="72">
                  <c:v>4.836281906951478</c:v>
                </c:pt>
                <c:pt idx="73">
                  <c:v>3.1354942159291497</c:v>
                </c:pt>
                <c:pt idx="74">
                  <c:v>3.3672958299864741</c:v>
                </c:pt>
                <c:pt idx="75">
                  <c:v>3.6375861597263857</c:v>
                </c:pt>
                <c:pt idx="76">
                  <c:v>3.4011973816621555</c:v>
                </c:pt>
                <c:pt idx="77">
                  <c:v>4.6728288344619058</c:v>
                </c:pt>
                <c:pt idx="78">
                  <c:v>4.1271343850450917</c:v>
                </c:pt>
                <c:pt idx="79">
                  <c:v>4.0775374439057197</c:v>
                </c:pt>
                <c:pt idx="80">
                  <c:v>2.0794415416798357</c:v>
                </c:pt>
                <c:pt idx="81">
                  <c:v>4.4308167988433134</c:v>
                </c:pt>
                <c:pt idx="82">
                  <c:v>3.044522437723423</c:v>
                </c:pt>
                <c:pt idx="83">
                  <c:v>4.0943445622221004</c:v>
                </c:pt>
                <c:pt idx="84">
                  <c:v>1.9459101490553132</c:v>
                </c:pt>
                <c:pt idx="85">
                  <c:v>3.2958368660043291</c:v>
                </c:pt>
                <c:pt idx="86">
                  <c:v>4.2766661190160553</c:v>
                </c:pt>
                <c:pt idx="87">
                  <c:v>5.4806389233419912</c:v>
                </c:pt>
                <c:pt idx="88">
                  <c:v>2.1972245773362196</c:v>
                </c:pt>
                <c:pt idx="89">
                  <c:v>4.9052747784384296</c:v>
                </c:pt>
                <c:pt idx="90">
                  <c:v>4.8040210447332568</c:v>
                </c:pt>
                <c:pt idx="91">
                  <c:v>2.8332133440562162</c:v>
                </c:pt>
                <c:pt idx="92">
                  <c:v>3.6635616461296463</c:v>
                </c:pt>
                <c:pt idx="93">
                  <c:v>3.044522437723423</c:v>
                </c:pt>
                <c:pt idx="94">
                  <c:v>3.3322045101752038</c:v>
                </c:pt>
                <c:pt idx="95">
                  <c:v>2.8332133440562162</c:v>
                </c:pt>
                <c:pt idx="96">
                  <c:v>4.3567088266895917</c:v>
                </c:pt>
                <c:pt idx="97">
                  <c:v>4.8675344504555822</c:v>
                </c:pt>
                <c:pt idx="98">
                  <c:v>4.7184988712950942</c:v>
                </c:pt>
                <c:pt idx="99">
                  <c:v>3.7376696182833684</c:v>
                </c:pt>
                <c:pt idx="100">
                  <c:v>4.2626798770413155</c:v>
                </c:pt>
                <c:pt idx="101">
                  <c:v>1.9459101490553132</c:v>
                </c:pt>
                <c:pt idx="102">
                  <c:v>3.6109179126442243</c:v>
                </c:pt>
                <c:pt idx="103">
                  <c:v>4.2341065045972597</c:v>
                </c:pt>
                <c:pt idx="104">
                  <c:v>4.5643481914678361</c:v>
                </c:pt>
                <c:pt idx="105">
                  <c:v>5.3706380281276624</c:v>
                </c:pt>
                <c:pt idx="106">
                  <c:v>5.2257466737132017</c:v>
                </c:pt>
                <c:pt idx="107">
                  <c:v>4.5951198501345898</c:v>
                </c:pt>
                <c:pt idx="108">
                  <c:v>4.2766661190160553</c:v>
                </c:pt>
                <c:pt idx="109">
                  <c:v>2.4849066497880004</c:v>
                </c:pt>
                <c:pt idx="110">
                  <c:v>0</c:v>
                </c:pt>
                <c:pt idx="111">
                  <c:v>2.8903717578961645</c:v>
                </c:pt>
                <c:pt idx="112">
                  <c:v>4.3438054218536841</c:v>
                </c:pt>
                <c:pt idx="113">
                  <c:v>1.0986122886681098</c:v>
                </c:pt>
                <c:pt idx="114">
                  <c:v>0.69314718055994529</c:v>
                </c:pt>
                <c:pt idx="115">
                  <c:v>2.8332133440562162</c:v>
                </c:pt>
                <c:pt idx="116">
                  <c:v>4.0775374439057197</c:v>
                </c:pt>
                <c:pt idx="117">
                  <c:v>6.3385940782031831</c:v>
                </c:pt>
                <c:pt idx="118">
                  <c:v>2.3025850929940459</c:v>
                </c:pt>
                <c:pt idx="119">
                  <c:v>2.0794415416798357</c:v>
                </c:pt>
                <c:pt idx="120">
                  <c:v>1.791759469228055</c:v>
                </c:pt>
                <c:pt idx="121">
                  <c:v>1.9459101490553132</c:v>
                </c:pt>
                <c:pt idx="122">
                  <c:v>4.1896547420264252</c:v>
                </c:pt>
                <c:pt idx="123">
                  <c:v>2.0794415416798357</c:v>
                </c:pt>
                <c:pt idx="124">
                  <c:v>2.7080502011022101</c:v>
                </c:pt>
                <c:pt idx="125">
                  <c:v>2.1972245773362196</c:v>
                </c:pt>
                <c:pt idx="126">
                  <c:v>2.7725887222397811</c:v>
                </c:pt>
                <c:pt idx="127">
                  <c:v>1.0986122886681098</c:v>
                </c:pt>
                <c:pt idx="128">
                  <c:v>4.8441870864585912</c:v>
                </c:pt>
                <c:pt idx="129">
                  <c:v>2.3025850929940459</c:v>
                </c:pt>
                <c:pt idx="130">
                  <c:v>4.3567088266895917</c:v>
                </c:pt>
                <c:pt idx="131">
                  <c:v>2.6390573296152584</c:v>
                </c:pt>
                <c:pt idx="132">
                  <c:v>2.7080502011022101</c:v>
                </c:pt>
                <c:pt idx="133">
                  <c:v>5.3181199938442161</c:v>
                </c:pt>
                <c:pt idx="134">
                  <c:v>1.6094379124341003</c:v>
                </c:pt>
                <c:pt idx="135">
                  <c:v>3.0910424533583161</c:v>
                </c:pt>
                <c:pt idx="136">
                  <c:v>1.9459101490553132</c:v>
                </c:pt>
                <c:pt idx="137">
                  <c:v>1.6094379124341003</c:v>
                </c:pt>
                <c:pt idx="138">
                  <c:v>5.0814043649844631</c:v>
                </c:pt>
                <c:pt idx="139">
                  <c:v>1.6094379124341003</c:v>
                </c:pt>
                <c:pt idx="140">
                  <c:v>3.912023005428146</c:v>
                </c:pt>
                <c:pt idx="141">
                  <c:v>3.7612001156935624</c:v>
                </c:pt>
                <c:pt idx="142">
                  <c:v>4.3174881135363101</c:v>
                </c:pt>
                <c:pt idx="143">
                  <c:v>4.219507705176107</c:v>
                </c:pt>
                <c:pt idx="144">
                  <c:v>1.6094379124341003</c:v>
                </c:pt>
                <c:pt idx="145">
                  <c:v>2.9444389791664403</c:v>
                </c:pt>
                <c:pt idx="146">
                  <c:v>3.8066624897703196</c:v>
                </c:pt>
                <c:pt idx="147">
                  <c:v>1.791759469228055</c:v>
                </c:pt>
                <c:pt idx="148">
                  <c:v>2.4849066497880004</c:v>
                </c:pt>
                <c:pt idx="149">
                  <c:v>1.6094379124341003</c:v>
                </c:pt>
                <c:pt idx="150">
                  <c:v>1.791759469228055</c:v>
                </c:pt>
                <c:pt idx="151">
                  <c:v>1.6094379124341003</c:v>
                </c:pt>
                <c:pt idx="152">
                  <c:v>1.3862943611198906</c:v>
                </c:pt>
                <c:pt idx="153">
                  <c:v>2.0794415416798357</c:v>
                </c:pt>
                <c:pt idx="154">
                  <c:v>1.9459101490553132</c:v>
                </c:pt>
                <c:pt idx="155">
                  <c:v>1.0986122886681098</c:v>
                </c:pt>
                <c:pt idx="156">
                  <c:v>1.0986122886681098</c:v>
                </c:pt>
                <c:pt idx="157">
                  <c:v>1.0986122886681098</c:v>
                </c:pt>
                <c:pt idx="158">
                  <c:v>1.0986122886681098</c:v>
                </c:pt>
                <c:pt idx="159">
                  <c:v>1.6094379124341003</c:v>
                </c:pt>
                <c:pt idx="160">
                  <c:v>1.6094379124341003</c:v>
                </c:pt>
                <c:pt idx="161">
                  <c:v>1.6094379124341003</c:v>
                </c:pt>
                <c:pt idx="162">
                  <c:v>4.0430512678345503</c:v>
                </c:pt>
                <c:pt idx="163">
                  <c:v>2.0794415416798357</c:v>
                </c:pt>
                <c:pt idx="164">
                  <c:v>2.3978952727983707</c:v>
                </c:pt>
                <c:pt idx="165">
                  <c:v>0.69314718055994529</c:v>
                </c:pt>
                <c:pt idx="166">
                  <c:v>1.3862943611198906</c:v>
                </c:pt>
                <c:pt idx="167">
                  <c:v>2.3025850929940459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2-40E2-AD79-25E0397B5790}"/>
            </c:ext>
          </c:extLst>
        </c:ser>
        <c:ser>
          <c:idx val="1"/>
          <c:order val="1"/>
          <c:tx>
            <c:strRef>
              <c:f>'3yr_data_gghed'!$I$1</c:f>
              <c:strCache>
                <c:ptCount val="1"/>
                <c:pt idx="0">
                  <c:v>LN_MMR_2019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'3yr_data_gghed'!$Q$2:$Q$169</c:f>
              <c:strCache>
                <c:ptCount val="168"/>
                <c:pt idx="0">
                  <c:v>Benin</c:v>
                </c:pt>
                <c:pt idx="1">
                  <c:v>Haiti</c:v>
                </c:pt>
                <c:pt idx="2">
                  <c:v>Bangladesh</c:v>
                </c:pt>
                <c:pt idx="3">
                  <c:v>Nigeria</c:v>
                </c:pt>
                <c:pt idx="4">
                  <c:v>Cameroon</c:v>
                </c:pt>
                <c:pt idx="5">
                  <c:v>Democratic Republic of Congo</c:v>
                </c:pt>
                <c:pt idx="6">
                  <c:v>Zimbabwe</c:v>
                </c:pt>
                <c:pt idx="7">
                  <c:v>Madagascar</c:v>
                </c:pt>
                <c:pt idx="8">
                  <c:v>Myanmar</c:v>
                </c:pt>
                <c:pt idx="9">
                  <c:v>Guinea</c:v>
                </c:pt>
                <c:pt idx="10">
                  <c:v>Laos</c:v>
                </c:pt>
                <c:pt idx="11">
                  <c:v>Eritrea</c:v>
                </c:pt>
                <c:pt idx="12">
                  <c:v>Equatorial Guinea</c:v>
                </c:pt>
                <c:pt idx="13">
                  <c:v>Togo</c:v>
                </c:pt>
                <c:pt idx="14">
                  <c:v>Chad</c:v>
                </c:pt>
                <c:pt idx="15">
                  <c:v>Liberia</c:v>
                </c:pt>
                <c:pt idx="16">
                  <c:v>Uganda</c:v>
                </c:pt>
                <c:pt idx="17">
                  <c:v>Ethiopia</c:v>
                </c:pt>
                <c:pt idx="18">
                  <c:v>Turkmenistan</c:v>
                </c:pt>
                <c:pt idx="19">
                  <c:v>Sudan</c:v>
                </c:pt>
                <c:pt idx="20">
                  <c:v>Pakistan</c:v>
                </c:pt>
                <c:pt idx="21">
                  <c:v>Djibouti</c:v>
                </c:pt>
                <c:pt idx="22">
                  <c:v>Afghanistan</c:v>
                </c:pt>
                <c:pt idx="23">
                  <c:v>Guinea-Bissau</c:v>
                </c:pt>
                <c:pt idx="24">
                  <c:v>India</c:v>
                </c:pt>
                <c:pt idx="25">
                  <c:v>Central African Republic</c:v>
                </c:pt>
                <c:pt idx="26">
                  <c:v>Comoros</c:v>
                </c:pt>
                <c:pt idx="27">
                  <c:v>Egypt, Arab Rep.</c:v>
                </c:pt>
                <c:pt idx="28">
                  <c:v>Cote d'Ivoire</c:v>
                </c:pt>
                <c:pt idx="29">
                  <c:v>Sierra Leone</c:v>
                </c:pt>
                <c:pt idx="30">
                  <c:v>Mali</c:v>
                </c:pt>
                <c:pt idx="31">
                  <c:v>Mauritania</c:v>
                </c:pt>
                <c:pt idx="32">
                  <c:v>Malawi</c:v>
                </c:pt>
                <c:pt idx="33">
                  <c:v>Nepal</c:v>
                </c:pt>
                <c:pt idx="34">
                  <c:v>Papua New Guinea</c:v>
                </c:pt>
                <c:pt idx="35">
                  <c:v>Angola</c:v>
                </c:pt>
                <c:pt idx="36">
                  <c:v>Senegal</c:v>
                </c:pt>
                <c:pt idx="37">
                  <c:v>Vietnam</c:v>
                </c:pt>
                <c:pt idx="38">
                  <c:v>Indonesia</c:v>
                </c:pt>
                <c:pt idx="39">
                  <c:v>Congo, Rep.</c:v>
                </c:pt>
                <c:pt idx="40">
                  <c:v>Gabon</c:v>
                </c:pt>
                <c:pt idx="41">
                  <c:v>Cambodia</c:v>
                </c:pt>
                <c:pt idx="42">
                  <c:v>Sri Lanka</c:v>
                </c:pt>
                <c:pt idx="43">
                  <c:v>Ghana</c:v>
                </c:pt>
                <c:pt idx="44">
                  <c:v>Tajikistan</c:v>
                </c:pt>
                <c:pt idx="45">
                  <c:v>Burundi</c:v>
                </c:pt>
                <c:pt idx="46">
                  <c:v>Malaysia</c:v>
                </c:pt>
                <c:pt idx="47">
                  <c:v>Kenya</c:v>
                </c:pt>
                <c:pt idx="48">
                  <c:v>Brunei Darussalam</c:v>
                </c:pt>
                <c:pt idx="49">
                  <c:v>Grenada</c:v>
                </c:pt>
                <c:pt idx="50">
                  <c:v>Niger</c:v>
                </c:pt>
                <c:pt idx="51">
                  <c:v>Philippines</c:v>
                </c:pt>
                <c:pt idx="52">
                  <c:v>Azerbaijan</c:v>
                </c:pt>
                <c:pt idx="53">
                  <c:v>Kyrgyzstan</c:v>
                </c:pt>
                <c:pt idx="54">
                  <c:v>Armenia</c:v>
                </c:pt>
                <c:pt idx="55">
                  <c:v>Mozambique</c:v>
                </c:pt>
                <c:pt idx="56">
                  <c:v>Gambia</c:v>
                </c:pt>
                <c:pt idx="57">
                  <c:v>Morocco</c:v>
                </c:pt>
                <c:pt idx="58">
                  <c:v>Kazakhstan</c:v>
                </c:pt>
                <c:pt idx="59">
                  <c:v>Guatemala</c:v>
                </c:pt>
                <c:pt idx="60">
                  <c:v>Mongolia</c:v>
                </c:pt>
                <c:pt idx="61">
                  <c:v>Vanuatu</c:v>
                </c:pt>
                <c:pt idx="62">
                  <c:v>Micronesia, Fed. Sts.</c:v>
                </c:pt>
                <c:pt idx="63">
                  <c:v>Jordan</c:v>
                </c:pt>
                <c:pt idx="64">
                  <c:v>Iran</c:v>
                </c:pt>
                <c:pt idx="65">
                  <c:v>Iraq</c:v>
                </c:pt>
                <c:pt idx="66">
                  <c:v>Burkina Faso</c:v>
                </c:pt>
                <c:pt idx="67">
                  <c:v>Sao Tome and Principe</c:v>
                </c:pt>
                <c:pt idx="68">
                  <c:v>Bahrain</c:v>
                </c:pt>
                <c:pt idx="69">
                  <c:v>Saint Lucia</c:v>
                </c:pt>
                <c:pt idx="70">
                  <c:v>Albania</c:v>
                </c:pt>
                <c:pt idx="71">
                  <c:v>Rwanda</c:v>
                </c:pt>
                <c:pt idx="72">
                  <c:v>Tonga</c:v>
                </c:pt>
                <c:pt idx="73">
                  <c:v>China</c:v>
                </c:pt>
                <c:pt idx="74">
                  <c:v>Thailand</c:v>
                </c:pt>
                <c:pt idx="75">
                  <c:v>Fiji</c:v>
                </c:pt>
                <c:pt idx="76">
                  <c:v>Uzbekistan</c:v>
                </c:pt>
                <c:pt idx="77">
                  <c:v>Dominican Republic</c:v>
                </c:pt>
                <c:pt idx="78">
                  <c:v>Saint Vincent and the Grenadines</c:v>
                </c:pt>
                <c:pt idx="79">
                  <c:v>Mexico</c:v>
                </c:pt>
                <c:pt idx="80">
                  <c:v>Qatar</c:v>
                </c:pt>
                <c:pt idx="81">
                  <c:v>Mauritius</c:v>
                </c:pt>
                <c:pt idx="82">
                  <c:v>Lebanon</c:v>
                </c:pt>
                <c:pt idx="83">
                  <c:v>Bhutan</c:v>
                </c:pt>
                <c:pt idx="84">
                  <c:v>Singapore</c:v>
                </c:pt>
                <c:pt idx="85">
                  <c:v>Trinidad and Tobago</c:v>
                </c:pt>
                <c:pt idx="86">
                  <c:v>Honduras</c:v>
                </c:pt>
                <c:pt idx="87">
                  <c:v>Eswatini</c:v>
                </c:pt>
                <c:pt idx="88">
                  <c:v>United Arab Emirates</c:v>
                </c:pt>
                <c:pt idx="89">
                  <c:v>Zambia</c:v>
                </c:pt>
                <c:pt idx="90">
                  <c:v>Solomon Islands</c:v>
                </c:pt>
                <c:pt idx="91">
                  <c:v>Turkey</c:v>
                </c:pt>
                <c:pt idx="92">
                  <c:v>Barbados</c:v>
                </c:pt>
                <c:pt idx="93">
                  <c:v>Antigua and Barbuda</c:v>
                </c:pt>
                <c:pt idx="94">
                  <c:v>Georgia</c:v>
                </c:pt>
                <c:pt idx="95">
                  <c:v>Ukraine</c:v>
                </c:pt>
                <c:pt idx="96">
                  <c:v>Algeria</c:v>
                </c:pt>
                <c:pt idx="97">
                  <c:v>Belize</c:v>
                </c:pt>
                <c:pt idx="98">
                  <c:v>Guyana</c:v>
                </c:pt>
                <c:pt idx="99">
                  <c:v>Cabo Verde</c:v>
                </c:pt>
                <c:pt idx="100">
                  <c:v>Paraguay</c:v>
                </c:pt>
                <c:pt idx="101">
                  <c:v>Switzerland</c:v>
                </c:pt>
                <c:pt idx="102">
                  <c:v>Tunisia</c:v>
                </c:pt>
                <c:pt idx="103">
                  <c:v>Peru</c:v>
                </c:pt>
                <c:pt idx="104">
                  <c:v>Suriname</c:v>
                </c:pt>
                <c:pt idx="105">
                  <c:v>Namibia</c:v>
                </c:pt>
                <c:pt idx="106">
                  <c:v>Botswana</c:v>
                </c:pt>
                <c:pt idx="107">
                  <c:v>Jamaica</c:v>
                </c:pt>
                <c:pt idx="108">
                  <c:v>Brazil</c:v>
                </c:pt>
                <c:pt idx="109">
                  <c:v>Moldova</c:v>
                </c:pt>
                <c:pt idx="110">
                  <c:v>Belarus</c:v>
                </c:pt>
                <c:pt idx="111">
                  <c:v>Latvia</c:v>
                </c:pt>
                <c:pt idx="112">
                  <c:v>Bahamas</c:v>
                </c:pt>
                <c:pt idx="113">
                  <c:v>North Macedonia</c:v>
                </c:pt>
                <c:pt idx="114">
                  <c:v>Poland</c:v>
                </c:pt>
                <c:pt idx="115">
                  <c:v>Oman</c:v>
                </c:pt>
                <c:pt idx="116">
                  <c:v>Samoa</c:v>
                </c:pt>
                <c:pt idx="117">
                  <c:v>Lesotho</c:v>
                </c:pt>
                <c:pt idx="118">
                  <c:v>Romania</c:v>
                </c:pt>
                <c:pt idx="119">
                  <c:v>South Korea</c:v>
                </c:pt>
                <c:pt idx="120">
                  <c:v>Luxembourg</c:v>
                </c:pt>
                <c:pt idx="121">
                  <c:v>Bulgaria</c:v>
                </c:pt>
                <c:pt idx="122">
                  <c:v>Ecuador</c:v>
                </c:pt>
                <c:pt idx="123">
                  <c:v>Greece</c:v>
                </c:pt>
                <c:pt idx="124">
                  <c:v>Hungary</c:v>
                </c:pt>
                <c:pt idx="125">
                  <c:v>Lithuania</c:v>
                </c:pt>
                <c:pt idx="126">
                  <c:v>Saudi Arabia</c:v>
                </c:pt>
                <c:pt idx="127">
                  <c:v>Israel</c:v>
                </c:pt>
                <c:pt idx="128">
                  <c:v>South Africa</c:v>
                </c:pt>
                <c:pt idx="129">
                  <c:v>Serbia</c:v>
                </c:pt>
                <c:pt idx="130">
                  <c:v>Nicaragua</c:v>
                </c:pt>
                <c:pt idx="131">
                  <c:v>Russia</c:v>
                </c:pt>
                <c:pt idx="132">
                  <c:v>Chile</c:v>
                </c:pt>
                <c:pt idx="133">
                  <c:v>East Timor</c:v>
                </c:pt>
                <c:pt idx="134">
                  <c:v>Ireland</c:v>
                </c:pt>
                <c:pt idx="135">
                  <c:v>Costa Rica</c:v>
                </c:pt>
                <c:pt idx="136">
                  <c:v>Kuwait</c:v>
                </c:pt>
                <c:pt idx="137">
                  <c:v>Slovakia</c:v>
                </c:pt>
                <c:pt idx="138">
                  <c:v>Bolivia</c:v>
                </c:pt>
                <c:pt idx="139">
                  <c:v>Estonia</c:v>
                </c:pt>
                <c:pt idx="140">
                  <c:v>Panama</c:v>
                </c:pt>
                <c:pt idx="141">
                  <c:v>El Salvador</c:v>
                </c:pt>
                <c:pt idx="142">
                  <c:v>Colombia</c:v>
                </c:pt>
                <c:pt idx="143">
                  <c:v>Cyprus</c:v>
                </c:pt>
                <c:pt idx="144">
                  <c:v>Croatia</c:v>
                </c:pt>
                <c:pt idx="145">
                  <c:v>Uruguay</c:v>
                </c:pt>
                <c:pt idx="146">
                  <c:v>Argentina</c:v>
                </c:pt>
                <c:pt idx="147">
                  <c:v>Bosnia and Herzegovina</c:v>
                </c:pt>
                <c:pt idx="148">
                  <c:v>Portugal</c:v>
                </c:pt>
                <c:pt idx="149">
                  <c:v>Slovenia</c:v>
                </c:pt>
                <c:pt idx="150">
                  <c:v>Montenegro</c:v>
                </c:pt>
                <c:pt idx="151">
                  <c:v>Italy</c:v>
                </c:pt>
                <c:pt idx="152">
                  <c:v>Netherlands</c:v>
                </c:pt>
                <c:pt idx="153">
                  <c:v>Finland</c:v>
                </c:pt>
                <c:pt idx="154">
                  <c:v>New Zealand</c:v>
                </c:pt>
                <c:pt idx="155">
                  <c:v>Spain</c:v>
                </c:pt>
                <c:pt idx="156">
                  <c:v>Australia</c:v>
                </c:pt>
                <c:pt idx="157">
                  <c:v>Iceland</c:v>
                </c:pt>
                <c:pt idx="158">
                  <c:v>Czechia</c:v>
                </c:pt>
                <c:pt idx="159">
                  <c:v>Belgium</c:v>
                </c:pt>
                <c:pt idx="160">
                  <c:v>Austria</c:v>
                </c:pt>
                <c:pt idx="161">
                  <c:v>Denmark</c:v>
                </c:pt>
                <c:pt idx="162">
                  <c:v>Maldives</c:v>
                </c:pt>
                <c:pt idx="163">
                  <c:v>France</c:v>
                </c:pt>
                <c:pt idx="164">
                  <c:v>Canada</c:v>
                </c:pt>
                <c:pt idx="165">
                  <c:v>Norway</c:v>
                </c:pt>
                <c:pt idx="166">
                  <c:v>Germany</c:v>
                </c:pt>
                <c:pt idx="167">
                  <c:v>United Kingdom</c:v>
                </c:pt>
              </c:strCache>
            </c:strRef>
          </c:cat>
          <c:val>
            <c:numRef>
              <c:f>'3yr_data_gghed'!$I$2:$I$169</c:f>
              <c:numCache>
                <c:formatCode>General</c:formatCode>
                <c:ptCount val="168"/>
                <c:pt idx="0">
                  <c:v>6.2576675878826391</c:v>
                </c:pt>
                <c:pt idx="1">
                  <c:v>5.855071922202427</c:v>
                </c:pt>
                <c:pt idx="2">
                  <c:v>5.0562458053483077</c:v>
                </c:pt>
                <c:pt idx="3">
                  <c:v>7.0228680860826413</c:v>
                </c:pt>
                <c:pt idx="4">
                  <c:v>6.0867747269123065</c:v>
                </c:pt>
                <c:pt idx="5">
                  <c:v>6.2934192788464811</c:v>
                </c:pt>
                <c:pt idx="6">
                  <c:v>5.9738096118692612</c:v>
                </c:pt>
                <c:pt idx="7">
                  <c:v>5.9864520052844377</c:v>
                </c:pt>
                <c:pt idx="8">
                  <c:v>5.3612921657094255</c:v>
                </c:pt>
                <c:pt idx="9">
                  <c:v>6.3207682942505823</c:v>
                </c:pt>
                <c:pt idx="10">
                  <c:v>5.0304379213924353</c:v>
                </c:pt>
                <c:pt idx="11">
                  <c:v>5.8051349689164882</c:v>
                </c:pt>
                <c:pt idx="12">
                  <c:v>5.3752784076841653</c:v>
                </c:pt>
                <c:pt idx="13">
                  <c:v>6.0354814325247563</c:v>
                </c:pt>
                <c:pt idx="14">
                  <c:v>6.953684210870537</c:v>
                </c:pt>
                <c:pt idx="15">
                  <c:v>6.5042881735366453</c:v>
                </c:pt>
                <c:pt idx="16">
                  <c:v>5.6767538022682817</c:v>
                </c:pt>
                <c:pt idx="17">
                  <c:v>5.6835797673386814</c:v>
                </c:pt>
                <c:pt idx="18">
                  <c:v>1.6094379124341003</c:v>
                </c:pt>
                <c:pt idx="19">
                  <c:v>5.6970934865054046</c:v>
                </c:pt>
                <c:pt idx="20">
                  <c:v>5.1873858058407549</c:v>
                </c:pt>
                <c:pt idx="21">
                  <c:v>5.4971682252932021</c:v>
                </c:pt>
                <c:pt idx="22">
                  <c:v>6.4676987261043539</c:v>
                </c:pt>
                <c:pt idx="23">
                  <c:v>6.5652649700353614</c:v>
                </c:pt>
                <c:pt idx="24">
                  <c:v>4.7535901911063645</c:v>
                </c:pt>
                <c:pt idx="25">
                  <c:v>6.7417006946520548</c:v>
                </c:pt>
                <c:pt idx="26">
                  <c:v>5.4680601411351315</c:v>
                </c:pt>
                <c:pt idx="27">
                  <c:v>2.8903717578961645</c:v>
                </c:pt>
                <c:pt idx="28">
                  <c:v>6.1800166536525722</c:v>
                </c:pt>
                <c:pt idx="29">
                  <c:v>6.0753460310886842</c:v>
                </c:pt>
                <c:pt idx="30">
                  <c:v>6.0591231955817966</c:v>
                </c:pt>
                <c:pt idx="31">
                  <c:v>6.0661080901037474</c:v>
                </c:pt>
                <c:pt idx="32">
                  <c:v>5.9135030056382698</c:v>
                </c:pt>
                <c:pt idx="33">
                  <c:v>5.2040066870767951</c:v>
                </c:pt>
                <c:pt idx="34">
                  <c:v>5.2470240721604862</c:v>
                </c:pt>
                <c:pt idx="35">
                  <c:v>5.4293456289544411</c:v>
                </c:pt>
                <c:pt idx="36">
                  <c:v>5.5529595849216173</c:v>
                </c:pt>
                <c:pt idx="37">
                  <c:v>3.912023005428146</c:v>
                </c:pt>
                <c:pt idx="38">
                  <c:v>5.0625950330269669</c:v>
                </c:pt>
                <c:pt idx="39">
                  <c:v>5.6767538022682817</c:v>
                </c:pt>
                <c:pt idx="40">
                  <c:v>5.4161004022044201</c:v>
                </c:pt>
                <c:pt idx="41">
                  <c:v>5.3659760150218512</c:v>
                </c:pt>
                <c:pt idx="42">
                  <c:v>3.4011973816621555</c:v>
                </c:pt>
                <c:pt idx="43">
                  <c:v>5.4971682252932021</c:v>
                </c:pt>
                <c:pt idx="44">
                  <c:v>2.7725887222397811</c:v>
                </c:pt>
                <c:pt idx="45">
                  <c:v>6.1717005974109149</c:v>
                </c:pt>
                <c:pt idx="46">
                  <c:v>3.0910424533583161</c:v>
                </c:pt>
                <c:pt idx="47">
                  <c:v>6.2205901700997392</c:v>
                </c:pt>
                <c:pt idx="48">
                  <c:v>3.8066624897703196</c:v>
                </c:pt>
                <c:pt idx="49">
                  <c:v>2.9957322735539909</c:v>
                </c:pt>
                <c:pt idx="50">
                  <c:v>6.0161571596983539</c:v>
                </c:pt>
                <c:pt idx="51">
                  <c:v>4.3944491546724391</c:v>
                </c:pt>
                <c:pt idx="52">
                  <c:v>3.2958368660043291</c:v>
                </c:pt>
                <c:pt idx="53">
                  <c:v>3.8501476017100584</c:v>
                </c:pt>
                <c:pt idx="54">
                  <c:v>3.2188758248682006</c:v>
                </c:pt>
                <c:pt idx="55">
                  <c:v>5.0106352940962555</c:v>
                </c:pt>
                <c:pt idx="56">
                  <c:v>6.1612073216950769</c:v>
                </c:pt>
                <c:pt idx="57">
                  <c:v>4.3307333402863311</c:v>
                </c:pt>
                <c:pt idx="58">
                  <c:v>2.6390573296152584</c:v>
                </c:pt>
                <c:pt idx="59">
                  <c:v>4.6051701859880918</c:v>
                </c:pt>
                <c:pt idx="60">
                  <c:v>3.6888794541139363</c:v>
                </c:pt>
                <c:pt idx="61">
                  <c:v>4.5325994931532563</c:v>
                </c:pt>
                <c:pt idx="62">
                  <c:v>4.1743872698956368</c:v>
                </c:pt>
                <c:pt idx="63">
                  <c:v>3.713572066704308</c:v>
                </c:pt>
                <c:pt idx="64">
                  <c:v>3.044522437723423</c:v>
                </c:pt>
                <c:pt idx="65">
                  <c:v>4.290459441148391</c:v>
                </c:pt>
                <c:pt idx="66">
                  <c:v>5.6454468976432377</c:v>
                </c:pt>
                <c:pt idx="67">
                  <c:v>4.9558270576012609</c:v>
                </c:pt>
                <c:pt idx="68">
                  <c:v>2.7080502011022101</c:v>
                </c:pt>
                <c:pt idx="69">
                  <c:v>4.2766661190160553</c:v>
                </c:pt>
                <c:pt idx="70">
                  <c:v>1.6094379124341003</c:v>
                </c:pt>
                <c:pt idx="71">
                  <c:v>5.6383546693337454</c:v>
                </c:pt>
                <c:pt idx="72">
                  <c:v>4.8283137373023015</c:v>
                </c:pt>
                <c:pt idx="73">
                  <c:v>2.9957322735539909</c:v>
                </c:pt>
                <c:pt idx="74">
                  <c:v>3.3672958299864741</c:v>
                </c:pt>
                <c:pt idx="75">
                  <c:v>3.6375861597263857</c:v>
                </c:pt>
                <c:pt idx="76">
                  <c:v>3.4011973816621555</c:v>
                </c:pt>
                <c:pt idx="77">
                  <c:v>4.6347289882296359</c:v>
                </c:pt>
                <c:pt idx="78">
                  <c:v>4.1743872698956368</c:v>
                </c:pt>
                <c:pt idx="79">
                  <c:v>4.0604430105464191</c:v>
                </c:pt>
                <c:pt idx="80">
                  <c:v>1.9459101490553132</c:v>
                </c:pt>
                <c:pt idx="81">
                  <c:v>3.8918202981106265</c:v>
                </c:pt>
                <c:pt idx="82">
                  <c:v>2.9957322735539909</c:v>
                </c:pt>
                <c:pt idx="83">
                  <c:v>4.1271343850450917</c:v>
                </c:pt>
                <c:pt idx="84">
                  <c:v>1.791759469228055</c:v>
                </c:pt>
                <c:pt idx="85">
                  <c:v>3.2580965380214821</c:v>
                </c:pt>
                <c:pt idx="86">
                  <c:v>4.2046926193909657</c:v>
                </c:pt>
                <c:pt idx="87">
                  <c:v>5.4293456289544411</c:v>
                </c:pt>
                <c:pt idx="88">
                  <c:v>2.1972245773362196</c:v>
                </c:pt>
                <c:pt idx="89">
                  <c:v>4.8598124043616719</c:v>
                </c:pt>
                <c:pt idx="90">
                  <c:v>4.8441870864585912</c:v>
                </c:pt>
                <c:pt idx="91">
                  <c:v>2.8332133440562162</c:v>
                </c:pt>
                <c:pt idx="92">
                  <c:v>3.8501476017100584</c:v>
                </c:pt>
                <c:pt idx="93">
                  <c:v>2.9444389791664403</c:v>
                </c:pt>
                <c:pt idx="94">
                  <c:v>3.2580965380214821</c:v>
                </c:pt>
                <c:pt idx="95">
                  <c:v>2.1972245773362196</c:v>
                </c:pt>
                <c:pt idx="96">
                  <c:v>4.3438054218536841</c:v>
                </c:pt>
                <c:pt idx="97">
                  <c:v>4.4543472962535073</c:v>
                </c:pt>
                <c:pt idx="98">
                  <c:v>4.7004803657924166</c:v>
                </c:pt>
                <c:pt idx="99">
                  <c:v>3.7376696182833684</c:v>
                </c:pt>
                <c:pt idx="100">
                  <c:v>4.2484952420493594</c:v>
                </c:pt>
                <c:pt idx="101">
                  <c:v>1.9459101490553132</c:v>
                </c:pt>
                <c:pt idx="102">
                  <c:v>3.6888794541139363</c:v>
                </c:pt>
                <c:pt idx="103">
                  <c:v>4.2766661190160553</c:v>
                </c:pt>
                <c:pt idx="104">
                  <c:v>4.6051701859880918</c:v>
                </c:pt>
                <c:pt idx="105">
                  <c:v>5.4071717714601188</c:v>
                </c:pt>
                <c:pt idx="106">
                  <c:v>4.7706846244656651</c:v>
                </c:pt>
                <c:pt idx="107">
                  <c:v>4.5325994931532563</c:v>
                </c:pt>
                <c:pt idx="108">
                  <c:v>4.1108738641733114</c:v>
                </c:pt>
                <c:pt idx="109">
                  <c:v>2.4849066497880004</c:v>
                </c:pt>
                <c:pt idx="110">
                  <c:v>0</c:v>
                </c:pt>
                <c:pt idx="111">
                  <c:v>3.0910424533583161</c:v>
                </c:pt>
                <c:pt idx="112">
                  <c:v>4.4067192472642533</c:v>
                </c:pt>
                <c:pt idx="113">
                  <c:v>1.0986122886681098</c:v>
                </c:pt>
                <c:pt idx="114">
                  <c:v>0.69314718055994529</c:v>
                </c:pt>
                <c:pt idx="115">
                  <c:v>2.7725887222397811</c:v>
                </c:pt>
                <c:pt idx="116">
                  <c:v>4.1896547420264252</c:v>
                </c:pt>
                <c:pt idx="117">
                  <c:v>6.444131256700441</c:v>
                </c:pt>
                <c:pt idx="118">
                  <c:v>2.3025850929940459</c:v>
                </c:pt>
                <c:pt idx="119">
                  <c:v>1.791759469228055</c:v>
                </c:pt>
                <c:pt idx="120">
                  <c:v>1.791759469228055</c:v>
                </c:pt>
                <c:pt idx="121">
                  <c:v>1.9459101490553132</c:v>
                </c:pt>
                <c:pt idx="122">
                  <c:v>4.3040650932041702</c:v>
                </c:pt>
                <c:pt idx="123">
                  <c:v>1.791759469228055</c:v>
                </c:pt>
                <c:pt idx="124">
                  <c:v>2.6390573296152584</c:v>
                </c:pt>
                <c:pt idx="125">
                  <c:v>1.9459101490553132</c:v>
                </c:pt>
                <c:pt idx="126">
                  <c:v>2.8903717578961645</c:v>
                </c:pt>
                <c:pt idx="127">
                  <c:v>1.0986122886681098</c:v>
                </c:pt>
                <c:pt idx="128">
                  <c:v>4.7706846244656651</c:v>
                </c:pt>
                <c:pt idx="129">
                  <c:v>2.3025850929940459</c:v>
                </c:pt>
                <c:pt idx="130">
                  <c:v>4.3174881135363101</c:v>
                </c:pt>
                <c:pt idx="131">
                  <c:v>1.9459101490553132</c:v>
                </c:pt>
                <c:pt idx="132">
                  <c:v>2.7080502011022101</c:v>
                </c:pt>
                <c:pt idx="133">
                  <c:v>5.4116460518550396</c:v>
                </c:pt>
                <c:pt idx="134">
                  <c:v>1.791759469228055</c:v>
                </c:pt>
                <c:pt idx="135">
                  <c:v>2.9444389791664403</c:v>
                </c:pt>
                <c:pt idx="136">
                  <c:v>1.9459101490553132</c:v>
                </c:pt>
                <c:pt idx="137">
                  <c:v>1.6094379124341003</c:v>
                </c:pt>
                <c:pt idx="138">
                  <c:v>5.1704839950381514</c:v>
                </c:pt>
                <c:pt idx="139">
                  <c:v>1.6094379124341003</c:v>
                </c:pt>
                <c:pt idx="140">
                  <c:v>3.9318256327243257</c:v>
                </c:pt>
                <c:pt idx="141">
                  <c:v>3.6635616461296463</c:v>
                </c:pt>
                <c:pt idx="142">
                  <c:v>4.1743872698956368</c:v>
                </c:pt>
                <c:pt idx="143">
                  <c:v>4.1588830833596715</c:v>
                </c:pt>
                <c:pt idx="144">
                  <c:v>1.6094379124341003</c:v>
                </c:pt>
                <c:pt idx="145">
                  <c:v>2.9957322735539909</c:v>
                </c:pt>
                <c:pt idx="146">
                  <c:v>3.4965075614664802</c:v>
                </c:pt>
                <c:pt idx="147">
                  <c:v>1.6094379124341003</c:v>
                </c:pt>
                <c:pt idx="148">
                  <c:v>2.3978952727983707</c:v>
                </c:pt>
                <c:pt idx="149">
                  <c:v>1.0986122886681098</c:v>
                </c:pt>
                <c:pt idx="150">
                  <c:v>1.791759469228055</c:v>
                </c:pt>
                <c:pt idx="151">
                  <c:v>1.6094379124341003</c:v>
                </c:pt>
                <c:pt idx="152">
                  <c:v>1.3862943611198906</c:v>
                </c:pt>
                <c:pt idx="153">
                  <c:v>2.1972245773362196</c:v>
                </c:pt>
                <c:pt idx="154">
                  <c:v>1.9459101490553132</c:v>
                </c:pt>
                <c:pt idx="155">
                  <c:v>1.0986122886681098</c:v>
                </c:pt>
                <c:pt idx="156">
                  <c:v>1.6094379124341003</c:v>
                </c:pt>
                <c:pt idx="157">
                  <c:v>1.0986122886681098</c:v>
                </c:pt>
                <c:pt idx="158">
                  <c:v>1.0986122886681098</c:v>
                </c:pt>
                <c:pt idx="159">
                  <c:v>1.6094379124341003</c:v>
                </c:pt>
                <c:pt idx="160">
                  <c:v>1.6094379124341003</c:v>
                </c:pt>
                <c:pt idx="161">
                  <c:v>1.6094379124341003</c:v>
                </c:pt>
                <c:pt idx="162">
                  <c:v>3.912023005428146</c:v>
                </c:pt>
                <c:pt idx="163">
                  <c:v>2.0794415416798357</c:v>
                </c:pt>
                <c:pt idx="164">
                  <c:v>2.3978952727983707</c:v>
                </c:pt>
                <c:pt idx="165">
                  <c:v>0.69314718055994529</c:v>
                </c:pt>
                <c:pt idx="166">
                  <c:v>1.3862943611198906</c:v>
                </c:pt>
                <c:pt idx="167">
                  <c:v>2.1972245773362196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2-40E2-AD79-25E0397B5790}"/>
            </c:ext>
          </c:extLst>
        </c:ser>
        <c:ser>
          <c:idx val="2"/>
          <c:order val="2"/>
          <c:tx>
            <c:strRef>
              <c:f>'3yr_data_gghed'!$N$1</c:f>
              <c:strCache>
                <c:ptCount val="1"/>
                <c:pt idx="0">
                  <c:v>LN_MMR_2018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'3yr_data_gghed'!$Q$2:$Q$169</c:f>
              <c:strCache>
                <c:ptCount val="168"/>
                <c:pt idx="0">
                  <c:v>Benin</c:v>
                </c:pt>
                <c:pt idx="1">
                  <c:v>Haiti</c:v>
                </c:pt>
                <c:pt idx="2">
                  <c:v>Bangladesh</c:v>
                </c:pt>
                <c:pt idx="3">
                  <c:v>Nigeria</c:v>
                </c:pt>
                <c:pt idx="4">
                  <c:v>Cameroon</c:v>
                </c:pt>
                <c:pt idx="5">
                  <c:v>Democratic Republic of Congo</c:v>
                </c:pt>
                <c:pt idx="6">
                  <c:v>Zimbabwe</c:v>
                </c:pt>
                <c:pt idx="7">
                  <c:v>Madagascar</c:v>
                </c:pt>
                <c:pt idx="8">
                  <c:v>Myanmar</c:v>
                </c:pt>
                <c:pt idx="9">
                  <c:v>Guinea</c:v>
                </c:pt>
                <c:pt idx="10">
                  <c:v>Laos</c:v>
                </c:pt>
                <c:pt idx="11">
                  <c:v>Eritrea</c:v>
                </c:pt>
                <c:pt idx="12">
                  <c:v>Equatorial Guinea</c:v>
                </c:pt>
                <c:pt idx="13">
                  <c:v>Togo</c:v>
                </c:pt>
                <c:pt idx="14">
                  <c:v>Chad</c:v>
                </c:pt>
                <c:pt idx="15">
                  <c:v>Liberia</c:v>
                </c:pt>
                <c:pt idx="16">
                  <c:v>Uganda</c:v>
                </c:pt>
                <c:pt idx="17">
                  <c:v>Ethiopia</c:v>
                </c:pt>
                <c:pt idx="18">
                  <c:v>Turkmenistan</c:v>
                </c:pt>
                <c:pt idx="19">
                  <c:v>Sudan</c:v>
                </c:pt>
                <c:pt idx="20">
                  <c:v>Pakistan</c:v>
                </c:pt>
                <c:pt idx="21">
                  <c:v>Djibouti</c:v>
                </c:pt>
                <c:pt idx="22">
                  <c:v>Afghanistan</c:v>
                </c:pt>
                <c:pt idx="23">
                  <c:v>Guinea-Bissau</c:v>
                </c:pt>
                <c:pt idx="24">
                  <c:v>India</c:v>
                </c:pt>
                <c:pt idx="25">
                  <c:v>Central African Republic</c:v>
                </c:pt>
                <c:pt idx="26">
                  <c:v>Comoros</c:v>
                </c:pt>
                <c:pt idx="27">
                  <c:v>Egypt, Arab Rep.</c:v>
                </c:pt>
                <c:pt idx="28">
                  <c:v>Cote d'Ivoire</c:v>
                </c:pt>
                <c:pt idx="29">
                  <c:v>Sierra Leone</c:v>
                </c:pt>
                <c:pt idx="30">
                  <c:v>Mali</c:v>
                </c:pt>
                <c:pt idx="31">
                  <c:v>Mauritania</c:v>
                </c:pt>
                <c:pt idx="32">
                  <c:v>Malawi</c:v>
                </c:pt>
                <c:pt idx="33">
                  <c:v>Nepal</c:v>
                </c:pt>
                <c:pt idx="34">
                  <c:v>Papua New Guinea</c:v>
                </c:pt>
                <c:pt idx="35">
                  <c:v>Angola</c:v>
                </c:pt>
                <c:pt idx="36">
                  <c:v>Senegal</c:v>
                </c:pt>
                <c:pt idx="37">
                  <c:v>Vietnam</c:v>
                </c:pt>
                <c:pt idx="38">
                  <c:v>Indonesia</c:v>
                </c:pt>
                <c:pt idx="39">
                  <c:v>Congo, Rep.</c:v>
                </c:pt>
                <c:pt idx="40">
                  <c:v>Gabon</c:v>
                </c:pt>
                <c:pt idx="41">
                  <c:v>Cambodia</c:v>
                </c:pt>
                <c:pt idx="42">
                  <c:v>Sri Lanka</c:v>
                </c:pt>
                <c:pt idx="43">
                  <c:v>Ghana</c:v>
                </c:pt>
                <c:pt idx="44">
                  <c:v>Tajikistan</c:v>
                </c:pt>
                <c:pt idx="45">
                  <c:v>Burundi</c:v>
                </c:pt>
                <c:pt idx="46">
                  <c:v>Malaysia</c:v>
                </c:pt>
                <c:pt idx="47">
                  <c:v>Kenya</c:v>
                </c:pt>
                <c:pt idx="48">
                  <c:v>Brunei Darussalam</c:v>
                </c:pt>
                <c:pt idx="49">
                  <c:v>Grenada</c:v>
                </c:pt>
                <c:pt idx="50">
                  <c:v>Niger</c:v>
                </c:pt>
                <c:pt idx="51">
                  <c:v>Philippines</c:v>
                </c:pt>
                <c:pt idx="52">
                  <c:v>Azerbaijan</c:v>
                </c:pt>
                <c:pt idx="53">
                  <c:v>Kyrgyzstan</c:v>
                </c:pt>
                <c:pt idx="54">
                  <c:v>Armenia</c:v>
                </c:pt>
                <c:pt idx="55">
                  <c:v>Mozambique</c:v>
                </c:pt>
                <c:pt idx="56">
                  <c:v>Gambia</c:v>
                </c:pt>
                <c:pt idx="57">
                  <c:v>Morocco</c:v>
                </c:pt>
                <c:pt idx="58">
                  <c:v>Kazakhstan</c:v>
                </c:pt>
                <c:pt idx="59">
                  <c:v>Guatemala</c:v>
                </c:pt>
                <c:pt idx="60">
                  <c:v>Mongolia</c:v>
                </c:pt>
                <c:pt idx="61">
                  <c:v>Vanuatu</c:v>
                </c:pt>
                <c:pt idx="62">
                  <c:v>Micronesia, Fed. Sts.</c:v>
                </c:pt>
                <c:pt idx="63">
                  <c:v>Jordan</c:v>
                </c:pt>
                <c:pt idx="64">
                  <c:v>Iran</c:v>
                </c:pt>
                <c:pt idx="65">
                  <c:v>Iraq</c:v>
                </c:pt>
                <c:pt idx="66">
                  <c:v>Burkina Faso</c:v>
                </c:pt>
                <c:pt idx="67">
                  <c:v>Sao Tome and Principe</c:v>
                </c:pt>
                <c:pt idx="68">
                  <c:v>Bahrain</c:v>
                </c:pt>
                <c:pt idx="69">
                  <c:v>Saint Lucia</c:v>
                </c:pt>
                <c:pt idx="70">
                  <c:v>Albania</c:v>
                </c:pt>
                <c:pt idx="71">
                  <c:v>Rwanda</c:v>
                </c:pt>
                <c:pt idx="72">
                  <c:v>Tonga</c:v>
                </c:pt>
                <c:pt idx="73">
                  <c:v>China</c:v>
                </c:pt>
                <c:pt idx="74">
                  <c:v>Thailand</c:v>
                </c:pt>
                <c:pt idx="75">
                  <c:v>Fiji</c:v>
                </c:pt>
                <c:pt idx="76">
                  <c:v>Uzbekistan</c:v>
                </c:pt>
                <c:pt idx="77">
                  <c:v>Dominican Republic</c:v>
                </c:pt>
                <c:pt idx="78">
                  <c:v>Saint Vincent and the Grenadines</c:v>
                </c:pt>
                <c:pt idx="79">
                  <c:v>Mexico</c:v>
                </c:pt>
                <c:pt idx="80">
                  <c:v>Qatar</c:v>
                </c:pt>
                <c:pt idx="81">
                  <c:v>Mauritius</c:v>
                </c:pt>
                <c:pt idx="82">
                  <c:v>Lebanon</c:v>
                </c:pt>
                <c:pt idx="83">
                  <c:v>Bhutan</c:v>
                </c:pt>
                <c:pt idx="84">
                  <c:v>Singapore</c:v>
                </c:pt>
                <c:pt idx="85">
                  <c:v>Trinidad and Tobago</c:v>
                </c:pt>
                <c:pt idx="86">
                  <c:v>Honduras</c:v>
                </c:pt>
                <c:pt idx="87">
                  <c:v>Eswatini</c:v>
                </c:pt>
                <c:pt idx="88">
                  <c:v>United Arab Emirates</c:v>
                </c:pt>
                <c:pt idx="89">
                  <c:v>Zambia</c:v>
                </c:pt>
                <c:pt idx="90">
                  <c:v>Solomon Islands</c:v>
                </c:pt>
                <c:pt idx="91">
                  <c:v>Turkey</c:v>
                </c:pt>
                <c:pt idx="92">
                  <c:v>Barbados</c:v>
                </c:pt>
                <c:pt idx="93">
                  <c:v>Antigua and Barbuda</c:v>
                </c:pt>
                <c:pt idx="94">
                  <c:v>Georgia</c:v>
                </c:pt>
                <c:pt idx="95">
                  <c:v>Ukraine</c:v>
                </c:pt>
                <c:pt idx="96">
                  <c:v>Algeria</c:v>
                </c:pt>
                <c:pt idx="97">
                  <c:v>Belize</c:v>
                </c:pt>
                <c:pt idx="98">
                  <c:v>Guyana</c:v>
                </c:pt>
                <c:pt idx="99">
                  <c:v>Cabo Verde</c:v>
                </c:pt>
                <c:pt idx="100">
                  <c:v>Paraguay</c:v>
                </c:pt>
                <c:pt idx="101">
                  <c:v>Switzerland</c:v>
                </c:pt>
                <c:pt idx="102">
                  <c:v>Tunisia</c:v>
                </c:pt>
                <c:pt idx="103">
                  <c:v>Peru</c:v>
                </c:pt>
                <c:pt idx="104">
                  <c:v>Suriname</c:v>
                </c:pt>
                <c:pt idx="105">
                  <c:v>Namibia</c:v>
                </c:pt>
                <c:pt idx="106">
                  <c:v>Botswana</c:v>
                </c:pt>
                <c:pt idx="107">
                  <c:v>Jamaica</c:v>
                </c:pt>
                <c:pt idx="108">
                  <c:v>Brazil</c:v>
                </c:pt>
                <c:pt idx="109">
                  <c:v>Moldova</c:v>
                </c:pt>
                <c:pt idx="110">
                  <c:v>Belarus</c:v>
                </c:pt>
                <c:pt idx="111">
                  <c:v>Latvia</c:v>
                </c:pt>
                <c:pt idx="112">
                  <c:v>Bahamas</c:v>
                </c:pt>
                <c:pt idx="113">
                  <c:v>North Macedonia</c:v>
                </c:pt>
                <c:pt idx="114">
                  <c:v>Poland</c:v>
                </c:pt>
                <c:pt idx="115">
                  <c:v>Oman</c:v>
                </c:pt>
                <c:pt idx="116">
                  <c:v>Samoa</c:v>
                </c:pt>
                <c:pt idx="117">
                  <c:v>Lesotho</c:v>
                </c:pt>
                <c:pt idx="118">
                  <c:v>Romania</c:v>
                </c:pt>
                <c:pt idx="119">
                  <c:v>South Korea</c:v>
                </c:pt>
                <c:pt idx="120">
                  <c:v>Luxembourg</c:v>
                </c:pt>
                <c:pt idx="121">
                  <c:v>Bulgaria</c:v>
                </c:pt>
                <c:pt idx="122">
                  <c:v>Ecuador</c:v>
                </c:pt>
                <c:pt idx="123">
                  <c:v>Greece</c:v>
                </c:pt>
                <c:pt idx="124">
                  <c:v>Hungary</c:v>
                </c:pt>
                <c:pt idx="125">
                  <c:v>Lithuania</c:v>
                </c:pt>
                <c:pt idx="126">
                  <c:v>Saudi Arabia</c:v>
                </c:pt>
                <c:pt idx="127">
                  <c:v>Israel</c:v>
                </c:pt>
                <c:pt idx="128">
                  <c:v>South Africa</c:v>
                </c:pt>
                <c:pt idx="129">
                  <c:v>Serbia</c:v>
                </c:pt>
                <c:pt idx="130">
                  <c:v>Nicaragua</c:v>
                </c:pt>
                <c:pt idx="131">
                  <c:v>Russia</c:v>
                </c:pt>
                <c:pt idx="132">
                  <c:v>Chile</c:v>
                </c:pt>
                <c:pt idx="133">
                  <c:v>East Timor</c:v>
                </c:pt>
                <c:pt idx="134">
                  <c:v>Ireland</c:v>
                </c:pt>
                <c:pt idx="135">
                  <c:v>Costa Rica</c:v>
                </c:pt>
                <c:pt idx="136">
                  <c:v>Kuwait</c:v>
                </c:pt>
                <c:pt idx="137">
                  <c:v>Slovakia</c:v>
                </c:pt>
                <c:pt idx="138">
                  <c:v>Bolivia</c:v>
                </c:pt>
                <c:pt idx="139">
                  <c:v>Estonia</c:v>
                </c:pt>
                <c:pt idx="140">
                  <c:v>Panama</c:v>
                </c:pt>
                <c:pt idx="141">
                  <c:v>El Salvador</c:v>
                </c:pt>
                <c:pt idx="142">
                  <c:v>Colombia</c:v>
                </c:pt>
                <c:pt idx="143">
                  <c:v>Cyprus</c:v>
                </c:pt>
                <c:pt idx="144">
                  <c:v>Croatia</c:v>
                </c:pt>
                <c:pt idx="145">
                  <c:v>Uruguay</c:v>
                </c:pt>
                <c:pt idx="146">
                  <c:v>Argentina</c:v>
                </c:pt>
                <c:pt idx="147">
                  <c:v>Bosnia and Herzegovina</c:v>
                </c:pt>
                <c:pt idx="148">
                  <c:v>Portugal</c:v>
                </c:pt>
                <c:pt idx="149">
                  <c:v>Slovenia</c:v>
                </c:pt>
                <c:pt idx="150">
                  <c:v>Montenegro</c:v>
                </c:pt>
                <c:pt idx="151">
                  <c:v>Italy</c:v>
                </c:pt>
                <c:pt idx="152">
                  <c:v>Netherlands</c:v>
                </c:pt>
                <c:pt idx="153">
                  <c:v>Finland</c:v>
                </c:pt>
                <c:pt idx="154">
                  <c:v>New Zealand</c:v>
                </c:pt>
                <c:pt idx="155">
                  <c:v>Spain</c:v>
                </c:pt>
                <c:pt idx="156">
                  <c:v>Australia</c:v>
                </c:pt>
                <c:pt idx="157">
                  <c:v>Iceland</c:v>
                </c:pt>
                <c:pt idx="158">
                  <c:v>Czechia</c:v>
                </c:pt>
                <c:pt idx="159">
                  <c:v>Belgium</c:v>
                </c:pt>
                <c:pt idx="160">
                  <c:v>Austria</c:v>
                </c:pt>
                <c:pt idx="161">
                  <c:v>Denmark</c:v>
                </c:pt>
                <c:pt idx="162">
                  <c:v>Maldives</c:v>
                </c:pt>
                <c:pt idx="163">
                  <c:v>France</c:v>
                </c:pt>
                <c:pt idx="164">
                  <c:v>Canada</c:v>
                </c:pt>
                <c:pt idx="165">
                  <c:v>Norway</c:v>
                </c:pt>
                <c:pt idx="166">
                  <c:v>Germany</c:v>
                </c:pt>
                <c:pt idx="167">
                  <c:v>United Kingdom</c:v>
                </c:pt>
              </c:strCache>
            </c:strRef>
          </c:cat>
          <c:val>
            <c:numRef>
              <c:f>'3yr_data_gghed'!$N$2:$N$169</c:f>
              <c:numCache>
                <c:formatCode>General</c:formatCode>
                <c:ptCount val="168"/>
                <c:pt idx="0">
                  <c:v>6.2952660014396464</c:v>
                </c:pt>
                <c:pt idx="1">
                  <c:v>5.8833223884882786</c:v>
                </c:pt>
                <c:pt idx="2">
                  <c:v>5.1474944768134527</c:v>
                </c:pt>
                <c:pt idx="3">
                  <c:v>7.0343879299155034</c:v>
                </c:pt>
                <c:pt idx="4">
                  <c:v>6.0497334552319577</c:v>
                </c:pt>
                <c:pt idx="5">
                  <c:v>6.2971093199339352</c:v>
                </c:pt>
                <c:pt idx="6">
                  <c:v>5.8833223884882786</c:v>
                </c:pt>
                <c:pt idx="7">
                  <c:v>6.0473721790462776</c:v>
                </c:pt>
                <c:pt idx="8">
                  <c:v>5.3706380281276624</c:v>
                </c:pt>
                <c:pt idx="9">
                  <c:v>6.3421214187211516</c:v>
                </c:pt>
                <c:pt idx="10">
                  <c:v>5.1059454739005803</c:v>
                </c:pt>
                <c:pt idx="11">
                  <c:v>5.8230458954830189</c:v>
                </c:pt>
                <c:pt idx="12">
                  <c:v>5.389071729816501</c:v>
                </c:pt>
                <c:pt idx="13">
                  <c:v>6.0753460310886842</c:v>
                </c:pt>
                <c:pt idx="14">
                  <c:v>6.9810057407217299</c:v>
                </c:pt>
                <c:pt idx="15">
                  <c:v>6.5279579176225502</c:v>
                </c:pt>
                <c:pt idx="16">
                  <c:v>5.6454468976432377</c:v>
                </c:pt>
                <c:pt idx="17">
                  <c:v>5.7430031878094825</c:v>
                </c:pt>
                <c:pt idx="18">
                  <c:v>1.6094379124341003</c:v>
                </c:pt>
                <c:pt idx="19">
                  <c:v>5.6801726090170677</c:v>
                </c:pt>
                <c:pt idx="20">
                  <c:v>5.181783550292085</c:v>
                </c:pt>
                <c:pt idx="21">
                  <c:v>5.5490760848952201</c:v>
                </c:pt>
                <c:pt idx="22">
                  <c:v>6.4967749901858625</c:v>
                </c:pt>
                <c:pt idx="23">
                  <c:v>6.4738906963522744</c:v>
                </c:pt>
                <c:pt idx="24">
                  <c:v>4.7535901911063645</c:v>
                </c:pt>
                <c:pt idx="25">
                  <c:v>6.7661917146603505</c:v>
                </c:pt>
                <c:pt idx="26">
                  <c:v>5.4971682252932021</c:v>
                </c:pt>
                <c:pt idx="27">
                  <c:v>2.9444389791664403</c:v>
                </c:pt>
                <c:pt idx="28">
                  <c:v>6.2576675878826391</c:v>
                </c:pt>
                <c:pt idx="29">
                  <c:v>6.131226489483141</c:v>
                </c:pt>
                <c:pt idx="30">
                  <c:v>6.0867747269123065</c:v>
                </c:pt>
                <c:pt idx="31">
                  <c:v>6.1333980429966486</c:v>
                </c:pt>
                <c:pt idx="32">
                  <c:v>5.9712618397904622</c:v>
                </c:pt>
                <c:pt idx="33">
                  <c:v>5.3033049080590757</c:v>
                </c:pt>
                <c:pt idx="34">
                  <c:v>5.2933048247244923</c:v>
                </c:pt>
                <c:pt idx="35">
                  <c:v>5.4510384535657002</c:v>
                </c:pt>
                <c:pt idx="36">
                  <c:v>5.6240175061873385</c:v>
                </c:pt>
                <c:pt idx="37">
                  <c:v>3.9318256327243257</c:v>
                </c:pt>
                <c:pt idx="38">
                  <c:v>5.1984970312658261</c:v>
                </c:pt>
                <c:pt idx="39">
                  <c:v>5.9135030056382698</c:v>
                </c:pt>
                <c:pt idx="40">
                  <c:v>5.43372200355424</c:v>
                </c:pt>
                <c:pt idx="41">
                  <c:v>5.3423342519648109</c:v>
                </c:pt>
                <c:pt idx="42">
                  <c:v>3.4011973816621555</c:v>
                </c:pt>
                <c:pt idx="43">
                  <c:v>5.6094717951849598</c:v>
                </c:pt>
                <c:pt idx="44">
                  <c:v>2.8332133440562162</c:v>
                </c:pt>
                <c:pt idx="45">
                  <c:v>6.2499752422594828</c:v>
                </c:pt>
                <c:pt idx="46">
                  <c:v>3.0910424533583161</c:v>
                </c:pt>
                <c:pt idx="47">
                  <c:v>6.2383246250395077</c:v>
                </c:pt>
                <c:pt idx="48">
                  <c:v>3.8066624897703196</c:v>
                </c:pt>
                <c:pt idx="49">
                  <c:v>3.044522437723423</c:v>
                </c:pt>
                <c:pt idx="50">
                  <c:v>6.0684255882441107</c:v>
                </c:pt>
                <c:pt idx="51">
                  <c:v>4.4067192472642533</c:v>
                </c:pt>
                <c:pt idx="52">
                  <c:v>3.3322045101752038</c:v>
                </c:pt>
                <c:pt idx="53">
                  <c:v>3.9889840465642745</c:v>
                </c:pt>
                <c:pt idx="54">
                  <c:v>3.2188758248682006</c:v>
                </c:pt>
                <c:pt idx="55">
                  <c:v>5.0751738152338266</c:v>
                </c:pt>
                <c:pt idx="56">
                  <c:v>6.2383246250395077</c:v>
                </c:pt>
                <c:pt idx="57">
                  <c:v>4.3567088266895917</c:v>
                </c:pt>
                <c:pt idx="58">
                  <c:v>2.6390573296152584</c:v>
                </c:pt>
                <c:pt idx="59">
                  <c:v>4.5849674786705723</c:v>
                </c:pt>
                <c:pt idx="60">
                  <c:v>3.7376696182833684</c:v>
                </c:pt>
                <c:pt idx="61">
                  <c:v>4.5747109785033828</c:v>
                </c:pt>
                <c:pt idx="62">
                  <c:v>4.2341065045972597</c:v>
                </c:pt>
                <c:pt idx="63">
                  <c:v>3.7376696182833684</c:v>
                </c:pt>
                <c:pt idx="64">
                  <c:v>2.8332133440562162</c:v>
                </c:pt>
                <c:pt idx="65">
                  <c:v>4.2766661190160553</c:v>
                </c:pt>
                <c:pt idx="66">
                  <c:v>5.6240175061873385</c:v>
                </c:pt>
                <c:pt idx="67">
                  <c:v>5.0039463059454592</c:v>
                </c:pt>
                <c:pt idx="68">
                  <c:v>2.6390573296152584</c:v>
                </c:pt>
                <c:pt idx="69">
                  <c:v>4.1108738641733114</c:v>
                </c:pt>
                <c:pt idx="70">
                  <c:v>1.6094379124341003</c:v>
                </c:pt>
                <c:pt idx="71">
                  <c:v>5.6383546693337454</c:v>
                </c:pt>
                <c:pt idx="72">
                  <c:v>4.4308167988433134</c:v>
                </c:pt>
                <c:pt idx="73">
                  <c:v>2.9957322735539909</c:v>
                </c:pt>
                <c:pt idx="74">
                  <c:v>3.3672958299864741</c:v>
                </c:pt>
                <c:pt idx="75">
                  <c:v>3.6109179126442243</c:v>
                </c:pt>
                <c:pt idx="76">
                  <c:v>3.4339872044851463</c:v>
                </c:pt>
                <c:pt idx="77">
                  <c:v>4.6913478822291435</c:v>
                </c:pt>
                <c:pt idx="78">
                  <c:v>4.0943445622221004</c:v>
                </c:pt>
                <c:pt idx="79">
                  <c:v>4.0253516907351496</c:v>
                </c:pt>
                <c:pt idx="80">
                  <c:v>1.791759469228055</c:v>
                </c:pt>
                <c:pt idx="81">
                  <c:v>3.912023005428146</c:v>
                </c:pt>
                <c:pt idx="82">
                  <c:v>2.8903717578961645</c:v>
                </c:pt>
                <c:pt idx="83">
                  <c:v>4.0430512678345503</c:v>
                </c:pt>
                <c:pt idx="84">
                  <c:v>1.9459101490553132</c:v>
                </c:pt>
                <c:pt idx="85">
                  <c:v>3.3322045101752038</c:v>
                </c:pt>
                <c:pt idx="86">
                  <c:v>4.1743872698956368</c:v>
                </c:pt>
                <c:pt idx="87">
                  <c:v>5.3844950627890888</c:v>
                </c:pt>
                <c:pt idx="88">
                  <c:v>2.1972245773362196</c:v>
                </c:pt>
                <c:pt idx="89">
                  <c:v>4.9767337424205742</c:v>
                </c:pt>
                <c:pt idx="90">
                  <c:v>4.8441870864585912</c:v>
                </c:pt>
                <c:pt idx="91">
                  <c:v>2.8332133440562162</c:v>
                </c:pt>
                <c:pt idx="92">
                  <c:v>3.8501476017100584</c:v>
                </c:pt>
                <c:pt idx="93">
                  <c:v>2.9444389791664403</c:v>
                </c:pt>
                <c:pt idx="94">
                  <c:v>3.2580965380214821</c:v>
                </c:pt>
                <c:pt idx="95">
                  <c:v>2.3978952727983707</c:v>
                </c:pt>
                <c:pt idx="96">
                  <c:v>4.3694478524670215</c:v>
                </c:pt>
                <c:pt idx="97">
                  <c:v>4.3567088266895917</c:v>
                </c:pt>
                <c:pt idx="98">
                  <c:v>4.7706846244656651</c:v>
                </c:pt>
                <c:pt idx="99">
                  <c:v>3.8712010109078911</c:v>
                </c:pt>
                <c:pt idx="100">
                  <c:v>4.2484952420493594</c:v>
                </c:pt>
                <c:pt idx="101">
                  <c:v>1.9459101490553132</c:v>
                </c:pt>
                <c:pt idx="102">
                  <c:v>3.6635616461296463</c:v>
                </c:pt>
                <c:pt idx="103">
                  <c:v>4.1431347263915326</c:v>
                </c:pt>
                <c:pt idx="104">
                  <c:v>4.5849674786705723</c:v>
                </c:pt>
                <c:pt idx="105">
                  <c:v>5.3844950627890888</c:v>
                </c:pt>
                <c:pt idx="106">
                  <c:v>5.0875963352323836</c:v>
                </c:pt>
                <c:pt idx="107">
                  <c:v>4.5108595065168497</c:v>
                </c:pt>
                <c:pt idx="108">
                  <c:v>4.0775374439057197</c:v>
                </c:pt>
                <c:pt idx="109">
                  <c:v>2.6390573296152584</c:v>
                </c:pt>
                <c:pt idx="110">
                  <c:v>0</c:v>
                </c:pt>
                <c:pt idx="111">
                  <c:v>3.1354942159291497</c:v>
                </c:pt>
                <c:pt idx="112">
                  <c:v>4.3438054218536841</c:v>
                </c:pt>
                <c:pt idx="113">
                  <c:v>1.0986122886681098</c:v>
                </c:pt>
                <c:pt idx="114">
                  <c:v>0.69314718055994529</c:v>
                </c:pt>
                <c:pt idx="115">
                  <c:v>2.7725887222397811</c:v>
                </c:pt>
                <c:pt idx="116">
                  <c:v>4.0604430105464191</c:v>
                </c:pt>
                <c:pt idx="117">
                  <c:v>6.3952615981154493</c:v>
                </c:pt>
                <c:pt idx="118">
                  <c:v>2.3978952727983707</c:v>
                </c:pt>
                <c:pt idx="119">
                  <c:v>1.791759469228055</c:v>
                </c:pt>
                <c:pt idx="120">
                  <c:v>1.9459101490553132</c:v>
                </c:pt>
                <c:pt idx="121">
                  <c:v>1.9459101490553132</c:v>
                </c:pt>
                <c:pt idx="122">
                  <c:v>4.2626798770413155</c:v>
                </c:pt>
                <c:pt idx="123">
                  <c:v>1.791759469228055</c:v>
                </c:pt>
                <c:pt idx="124">
                  <c:v>2.7080502011022101</c:v>
                </c:pt>
                <c:pt idx="125">
                  <c:v>2.0794415416798357</c:v>
                </c:pt>
                <c:pt idx="126">
                  <c:v>2.8332133440562162</c:v>
                </c:pt>
                <c:pt idx="127">
                  <c:v>1.0986122886681098</c:v>
                </c:pt>
                <c:pt idx="128">
                  <c:v>4.8283137373023015</c:v>
                </c:pt>
                <c:pt idx="129">
                  <c:v>2.3978952727983707</c:v>
                </c:pt>
                <c:pt idx="130">
                  <c:v>4.3040650932041702</c:v>
                </c:pt>
                <c:pt idx="131">
                  <c:v>2.1972245773362196</c:v>
                </c:pt>
                <c:pt idx="132">
                  <c:v>2.7080502011022101</c:v>
                </c:pt>
                <c:pt idx="133">
                  <c:v>5.5174528964647074</c:v>
                </c:pt>
                <c:pt idx="134">
                  <c:v>1.6094379124341003</c:v>
                </c:pt>
                <c:pt idx="135">
                  <c:v>2.8903717578961645</c:v>
                </c:pt>
                <c:pt idx="136">
                  <c:v>1.9459101490553132</c:v>
                </c:pt>
                <c:pt idx="137">
                  <c:v>1.6094379124341003</c:v>
                </c:pt>
                <c:pt idx="138">
                  <c:v>5.1416635565026603</c:v>
                </c:pt>
                <c:pt idx="139">
                  <c:v>1.6094379124341003</c:v>
                </c:pt>
                <c:pt idx="140">
                  <c:v>3.8501476017100584</c:v>
                </c:pt>
                <c:pt idx="141">
                  <c:v>3.8066624897703196</c:v>
                </c:pt>
                <c:pt idx="142">
                  <c:v>4.1431347263915326</c:v>
                </c:pt>
                <c:pt idx="143">
                  <c:v>4.0775374439057197</c:v>
                </c:pt>
                <c:pt idx="144">
                  <c:v>1.6094379124341003</c:v>
                </c:pt>
                <c:pt idx="145">
                  <c:v>2.8903717578961645</c:v>
                </c:pt>
                <c:pt idx="146">
                  <c:v>3.5263605246161616</c:v>
                </c:pt>
                <c:pt idx="147">
                  <c:v>1.791759469228055</c:v>
                </c:pt>
                <c:pt idx="148">
                  <c:v>2.3978952727983707</c:v>
                </c:pt>
                <c:pt idx="149">
                  <c:v>1.3862943611198906</c:v>
                </c:pt>
                <c:pt idx="150">
                  <c:v>1.6094379124341003</c:v>
                </c:pt>
                <c:pt idx="151">
                  <c:v>1.6094379124341003</c:v>
                </c:pt>
                <c:pt idx="152">
                  <c:v>1.3862943611198906</c:v>
                </c:pt>
                <c:pt idx="153">
                  <c:v>2.0794415416798357</c:v>
                </c:pt>
                <c:pt idx="154">
                  <c:v>2.0794415416798357</c:v>
                </c:pt>
                <c:pt idx="155">
                  <c:v>1.3862943611198906</c:v>
                </c:pt>
                <c:pt idx="156">
                  <c:v>1.3862943611198906</c:v>
                </c:pt>
                <c:pt idx="157">
                  <c:v>1.0986122886681098</c:v>
                </c:pt>
                <c:pt idx="158">
                  <c:v>1.0986122886681098</c:v>
                </c:pt>
                <c:pt idx="159">
                  <c:v>1.6094379124341003</c:v>
                </c:pt>
                <c:pt idx="160">
                  <c:v>1.791759469228055</c:v>
                </c:pt>
                <c:pt idx="161">
                  <c:v>1.6094379124341003</c:v>
                </c:pt>
                <c:pt idx="162">
                  <c:v>3.8918202981106265</c:v>
                </c:pt>
                <c:pt idx="163">
                  <c:v>2.0794415416798357</c:v>
                </c:pt>
                <c:pt idx="164">
                  <c:v>2.3978952727983707</c:v>
                </c:pt>
                <c:pt idx="165">
                  <c:v>0.69314718055994529</c:v>
                </c:pt>
                <c:pt idx="166">
                  <c:v>1.6094379124341003</c:v>
                </c:pt>
                <c:pt idx="167">
                  <c:v>2.1972245773362196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82-40E2-AD79-25E0397B5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366831"/>
        <c:axId val="1113364911"/>
      </c:lineChart>
      <c:catAx>
        <c:axId val="11133668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364911"/>
        <c:crosses val="autoZero"/>
        <c:auto val="1"/>
        <c:lblAlgn val="ctr"/>
        <c:lblOffset val="100"/>
        <c:noMultiLvlLbl val="0"/>
      </c:catAx>
      <c:valAx>
        <c:axId val="111336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Tranformed</a:t>
                </a:r>
                <a:r>
                  <a:rPr lang="en-GB" baseline="0"/>
                  <a:t> LN value of MMR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36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MMR_from_2018_to_2020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'3yr_data_gghed'!$D$1</c:f>
              <c:strCache>
                <c:ptCount val="1"/>
                <c:pt idx="0">
                  <c:v>MMR_2020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'3yr_data_gghed'!$Q$2:$Q$169</c:f>
              <c:strCache>
                <c:ptCount val="168"/>
                <c:pt idx="0">
                  <c:v>Benin</c:v>
                </c:pt>
                <c:pt idx="1">
                  <c:v>Haiti</c:v>
                </c:pt>
                <c:pt idx="2">
                  <c:v>Bangladesh</c:v>
                </c:pt>
                <c:pt idx="3">
                  <c:v>Nigeria</c:v>
                </c:pt>
                <c:pt idx="4">
                  <c:v>Cameroon</c:v>
                </c:pt>
                <c:pt idx="5">
                  <c:v>Democratic Republic of Congo</c:v>
                </c:pt>
                <c:pt idx="6">
                  <c:v>Zimbabwe</c:v>
                </c:pt>
                <c:pt idx="7">
                  <c:v>Madagascar</c:v>
                </c:pt>
                <c:pt idx="8">
                  <c:v>Myanmar</c:v>
                </c:pt>
                <c:pt idx="9">
                  <c:v>Guinea</c:v>
                </c:pt>
                <c:pt idx="10">
                  <c:v>Laos</c:v>
                </c:pt>
                <c:pt idx="11">
                  <c:v>Eritrea</c:v>
                </c:pt>
                <c:pt idx="12">
                  <c:v>Equatorial Guinea</c:v>
                </c:pt>
                <c:pt idx="13">
                  <c:v>Togo</c:v>
                </c:pt>
                <c:pt idx="14">
                  <c:v>Chad</c:v>
                </c:pt>
                <c:pt idx="15">
                  <c:v>Liberia</c:v>
                </c:pt>
                <c:pt idx="16">
                  <c:v>Uganda</c:v>
                </c:pt>
                <c:pt idx="17">
                  <c:v>Ethiopia</c:v>
                </c:pt>
                <c:pt idx="18">
                  <c:v>Turkmenistan</c:v>
                </c:pt>
                <c:pt idx="19">
                  <c:v>Sudan</c:v>
                </c:pt>
                <c:pt idx="20">
                  <c:v>Pakistan</c:v>
                </c:pt>
                <c:pt idx="21">
                  <c:v>Djibouti</c:v>
                </c:pt>
                <c:pt idx="22">
                  <c:v>Afghanistan</c:v>
                </c:pt>
                <c:pt idx="23">
                  <c:v>Guinea-Bissau</c:v>
                </c:pt>
                <c:pt idx="24">
                  <c:v>India</c:v>
                </c:pt>
                <c:pt idx="25">
                  <c:v>Central African Republic</c:v>
                </c:pt>
                <c:pt idx="26">
                  <c:v>Comoros</c:v>
                </c:pt>
                <c:pt idx="27">
                  <c:v>Egypt, Arab Rep.</c:v>
                </c:pt>
                <c:pt idx="28">
                  <c:v>Cote d'Ivoire</c:v>
                </c:pt>
                <c:pt idx="29">
                  <c:v>Sierra Leone</c:v>
                </c:pt>
                <c:pt idx="30">
                  <c:v>Mali</c:v>
                </c:pt>
                <c:pt idx="31">
                  <c:v>Mauritania</c:v>
                </c:pt>
                <c:pt idx="32">
                  <c:v>Malawi</c:v>
                </c:pt>
                <c:pt idx="33">
                  <c:v>Nepal</c:v>
                </c:pt>
                <c:pt idx="34">
                  <c:v>Papua New Guinea</c:v>
                </c:pt>
                <c:pt idx="35">
                  <c:v>Angola</c:v>
                </c:pt>
                <c:pt idx="36">
                  <c:v>Senegal</c:v>
                </c:pt>
                <c:pt idx="37">
                  <c:v>Vietnam</c:v>
                </c:pt>
                <c:pt idx="38">
                  <c:v>Indonesia</c:v>
                </c:pt>
                <c:pt idx="39">
                  <c:v>Congo, Rep.</c:v>
                </c:pt>
                <c:pt idx="40">
                  <c:v>Gabon</c:v>
                </c:pt>
                <c:pt idx="41">
                  <c:v>Cambodia</c:v>
                </c:pt>
                <c:pt idx="42">
                  <c:v>Sri Lanka</c:v>
                </c:pt>
                <c:pt idx="43">
                  <c:v>Ghana</c:v>
                </c:pt>
                <c:pt idx="44">
                  <c:v>Tajikistan</c:v>
                </c:pt>
                <c:pt idx="45">
                  <c:v>Burundi</c:v>
                </c:pt>
                <c:pt idx="46">
                  <c:v>Malaysia</c:v>
                </c:pt>
                <c:pt idx="47">
                  <c:v>Kenya</c:v>
                </c:pt>
                <c:pt idx="48">
                  <c:v>Brunei Darussalam</c:v>
                </c:pt>
                <c:pt idx="49">
                  <c:v>Grenada</c:v>
                </c:pt>
                <c:pt idx="50">
                  <c:v>Niger</c:v>
                </c:pt>
                <c:pt idx="51">
                  <c:v>Philippines</c:v>
                </c:pt>
                <c:pt idx="52">
                  <c:v>Azerbaijan</c:v>
                </c:pt>
                <c:pt idx="53">
                  <c:v>Kyrgyzstan</c:v>
                </c:pt>
                <c:pt idx="54">
                  <c:v>Armenia</c:v>
                </c:pt>
                <c:pt idx="55">
                  <c:v>Mozambique</c:v>
                </c:pt>
                <c:pt idx="56">
                  <c:v>Gambia</c:v>
                </c:pt>
                <c:pt idx="57">
                  <c:v>Morocco</c:v>
                </c:pt>
                <c:pt idx="58">
                  <c:v>Kazakhstan</c:v>
                </c:pt>
                <c:pt idx="59">
                  <c:v>Guatemala</c:v>
                </c:pt>
                <c:pt idx="60">
                  <c:v>Mongolia</c:v>
                </c:pt>
                <c:pt idx="61">
                  <c:v>Vanuatu</c:v>
                </c:pt>
                <c:pt idx="62">
                  <c:v>Micronesia, Fed. Sts.</c:v>
                </c:pt>
                <c:pt idx="63">
                  <c:v>Jordan</c:v>
                </c:pt>
                <c:pt idx="64">
                  <c:v>Iran</c:v>
                </c:pt>
                <c:pt idx="65">
                  <c:v>Iraq</c:v>
                </c:pt>
                <c:pt idx="66">
                  <c:v>Burkina Faso</c:v>
                </c:pt>
                <c:pt idx="67">
                  <c:v>Sao Tome and Principe</c:v>
                </c:pt>
                <c:pt idx="68">
                  <c:v>Bahrain</c:v>
                </c:pt>
                <c:pt idx="69">
                  <c:v>Saint Lucia</c:v>
                </c:pt>
                <c:pt idx="70">
                  <c:v>Albania</c:v>
                </c:pt>
                <c:pt idx="71">
                  <c:v>Rwanda</c:v>
                </c:pt>
                <c:pt idx="72">
                  <c:v>Tonga</c:v>
                </c:pt>
                <c:pt idx="73">
                  <c:v>China</c:v>
                </c:pt>
                <c:pt idx="74">
                  <c:v>Thailand</c:v>
                </c:pt>
                <c:pt idx="75">
                  <c:v>Fiji</c:v>
                </c:pt>
                <c:pt idx="76">
                  <c:v>Uzbekistan</c:v>
                </c:pt>
                <c:pt idx="77">
                  <c:v>Dominican Republic</c:v>
                </c:pt>
                <c:pt idx="78">
                  <c:v>Saint Vincent and the Grenadines</c:v>
                </c:pt>
                <c:pt idx="79">
                  <c:v>Mexico</c:v>
                </c:pt>
                <c:pt idx="80">
                  <c:v>Qatar</c:v>
                </c:pt>
                <c:pt idx="81">
                  <c:v>Mauritius</c:v>
                </c:pt>
                <c:pt idx="82">
                  <c:v>Lebanon</c:v>
                </c:pt>
                <c:pt idx="83">
                  <c:v>Bhutan</c:v>
                </c:pt>
                <c:pt idx="84">
                  <c:v>Singapore</c:v>
                </c:pt>
                <c:pt idx="85">
                  <c:v>Trinidad and Tobago</c:v>
                </c:pt>
                <c:pt idx="86">
                  <c:v>Honduras</c:v>
                </c:pt>
                <c:pt idx="87">
                  <c:v>Eswatini</c:v>
                </c:pt>
                <c:pt idx="88">
                  <c:v>United Arab Emirates</c:v>
                </c:pt>
                <c:pt idx="89">
                  <c:v>Zambia</c:v>
                </c:pt>
                <c:pt idx="90">
                  <c:v>Solomon Islands</c:v>
                </c:pt>
                <c:pt idx="91">
                  <c:v>Turkey</c:v>
                </c:pt>
                <c:pt idx="92">
                  <c:v>Barbados</c:v>
                </c:pt>
                <c:pt idx="93">
                  <c:v>Antigua and Barbuda</c:v>
                </c:pt>
                <c:pt idx="94">
                  <c:v>Georgia</c:v>
                </c:pt>
                <c:pt idx="95">
                  <c:v>Ukraine</c:v>
                </c:pt>
                <c:pt idx="96">
                  <c:v>Algeria</c:v>
                </c:pt>
                <c:pt idx="97">
                  <c:v>Belize</c:v>
                </c:pt>
                <c:pt idx="98">
                  <c:v>Guyana</c:v>
                </c:pt>
                <c:pt idx="99">
                  <c:v>Cabo Verde</c:v>
                </c:pt>
                <c:pt idx="100">
                  <c:v>Paraguay</c:v>
                </c:pt>
                <c:pt idx="101">
                  <c:v>Switzerland</c:v>
                </c:pt>
                <c:pt idx="102">
                  <c:v>Tunisia</c:v>
                </c:pt>
                <c:pt idx="103">
                  <c:v>Peru</c:v>
                </c:pt>
                <c:pt idx="104">
                  <c:v>Suriname</c:v>
                </c:pt>
                <c:pt idx="105">
                  <c:v>Namibia</c:v>
                </c:pt>
                <c:pt idx="106">
                  <c:v>Botswana</c:v>
                </c:pt>
                <c:pt idx="107">
                  <c:v>Jamaica</c:v>
                </c:pt>
                <c:pt idx="108">
                  <c:v>Brazil</c:v>
                </c:pt>
                <c:pt idx="109">
                  <c:v>Moldova</c:v>
                </c:pt>
                <c:pt idx="110">
                  <c:v>Belarus</c:v>
                </c:pt>
                <c:pt idx="111">
                  <c:v>Latvia</c:v>
                </c:pt>
                <c:pt idx="112">
                  <c:v>Bahamas</c:v>
                </c:pt>
                <c:pt idx="113">
                  <c:v>North Macedonia</c:v>
                </c:pt>
                <c:pt idx="114">
                  <c:v>Poland</c:v>
                </c:pt>
                <c:pt idx="115">
                  <c:v>Oman</c:v>
                </c:pt>
                <c:pt idx="116">
                  <c:v>Samoa</c:v>
                </c:pt>
                <c:pt idx="117">
                  <c:v>Lesotho</c:v>
                </c:pt>
                <c:pt idx="118">
                  <c:v>Romania</c:v>
                </c:pt>
                <c:pt idx="119">
                  <c:v>South Korea</c:v>
                </c:pt>
                <c:pt idx="120">
                  <c:v>Luxembourg</c:v>
                </c:pt>
                <c:pt idx="121">
                  <c:v>Bulgaria</c:v>
                </c:pt>
                <c:pt idx="122">
                  <c:v>Ecuador</c:v>
                </c:pt>
                <c:pt idx="123">
                  <c:v>Greece</c:v>
                </c:pt>
                <c:pt idx="124">
                  <c:v>Hungary</c:v>
                </c:pt>
                <c:pt idx="125">
                  <c:v>Lithuania</c:v>
                </c:pt>
                <c:pt idx="126">
                  <c:v>Saudi Arabia</c:v>
                </c:pt>
                <c:pt idx="127">
                  <c:v>Israel</c:v>
                </c:pt>
                <c:pt idx="128">
                  <c:v>South Africa</c:v>
                </c:pt>
                <c:pt idx="129">
                  <c:v>Serbia</c:v>
                </c:pt>
                <c:pt idx="130">
                  <c:v>Nicaragua</c:v>
                </c:pt>
                <c:pt idx="131">
                  <c:v>Russia</c:v>
                </c:pt>
                <c:pt idx="132">
                  <c:v>Chile</c:v>
                </c:pt>
                <c:pt idx="133">
                  <c:v>East Timor</c:v>
                </c:pt>
                <c:pt idx="134">
                  <c:v>Ireland</c:v>
                </c:pt>
                <c:pt idx="135">
                  <c:v>Costa Rica</c:v>
                </c:pt>
                <c:pt idx="136">
                  <c:v>Kuwait</c:v>
                </c:pt>
                <c:pt idx="137">
                  <c:v>Slovakia</c:v>
                </c:pt>
                <c:pt idx="138">
                  <c:v>Bolivia</c:v>
                </c:pt>
                <c:pt idx="139">
                  <c:v>Estonia</c:v>
                </c:pt>
                <c:pt idx="140">
                  <c:v>Panama</c:v>
                </c:pt>
                <c:pt idx="141">
                  <c:v>El Salvador</c:v>
                </c:pt>
                <c:pt idx="142">
                  <c:v>Colombia</c:v>
                </c:pt>
                <c:pt idx="143">
                  <c:v>Cyprus</c:v>
                </c:pt>
                <c:pt idx="144">
                  <c:v>Croatia</c:v>
                </c:pt>
                <c:pt idx="145">
                  <c:v>Uruguay</c:v>
                </c:pt>
                <c:pt idx="146">
                  <c:v>Argentina</c:v>
                </c:pt>
                <c:pt idx="147">
                  <c:v>Bosnia and Herzegovina</c:v>
                </c:pt>
                <c:pt idx="148">
                  <c:v>Portugal</c:v>
                </c:pt>
                <c:pt idx="149">
                  <c:v>Slovenia</c:v>
                </c:pt>
                <c:pt idx="150">
                  <c:v>Montenegro</c:v>
                </c:pt>
                <c:pt idx="151">
                  <c:v>Italy</c:v>
                </c:pt>
                <c:pt idx="152">
                  <c:v>Netherlands</c:v>
                </c:pt>
                <c:pt idx="153">
                  <c:v>Finland</c:v>
                </c:pt>
                <c:pt idx="154">
                  <c:v>New Zealand</c:v>
                </c:pt>
                <c:pt idx="155">
                  <c:v>Spain</c:v>
                </c:pt>
                <c:pt idx="156">
                  <c:v>Australia</c:v>
                </c:pt>
                <c:pt idx="157">
                  <c:v>Iceland</c:v>
                </c:pt>
                <c:pt idx="158">
                  <c:v>Czechia</c:v>
                </c:pt>
                <c:pt idx="159">
                  <c:v>Belgium</c:v>
                </c:pt>
                <c:pt idx="160">
                  <c:v>Austria</c:v>
                </c:pt>
                <c:pt idx="161">
                  <c:v>Denmark</c:v>
                </c:pt>
                <c:pt idx="162">
                  <c:v>Maldives</c:v>
                </c:pt>
                <c:pt idx="163">
                  <c:v>France</c:v>
                </c:pt>
                <c:pt idx="164">
                  <c:v>Canada</c:v>
                </c:pt>
                <c:pt idx="165">
                  <c:v>Norway</c:v>
                </c:pt>
                <c:pt idx="166">
                  <c:v>Germany</c:v>
                </c:pt>
                <c:pt idx="167">
                  <c:v>United Kingdom</c:v>
                </c:pt>
              </c:strCache>
            </c:strRef>
          </c:cat>
          <c:val>
            <c:numRef>
              <c:f>'3yr_data_gghed'!$D$2:$D$169</c:f>
              <c:numCache>
                <c:formatCode>0.00</c:formatCode>
                <c:ptCount val="168"/>
                <c:pt idx="0">
                  <c:v>523</c:v>
                </c:pt>
                <c:pt idx="1">
                  <c:v>350</c:v>
                </c:pt>
                <c:pt idx="2">
                  <c:v>123</c:v>
                </c:pt>
                <c:pt idx="3">
                  <c:v>1047</c:v>
                </c:pt>
                <c:pt idx="4">
                  <c:v>438</c:v>
                </c:pt>
                <c:pt idx="5">
                  <c:v>547</c:v>
                </c:pt>
                <c:pt idx="6">
                  <c:v>357</c:v>
                </c:pt>
                <c:pt idx="7">
                  <c:v>392</c:v>
                </c:pt>
                <c:pt idx="8">
                  <c:v>179</c:v>
                </c:pt>
                <c:pt idx="9">
                  <c:v>553</c:v>
                </c:pt>
                <c:pt idx="10">
                  <c:v>126</c:v>
                </c:pt>
                <c:pt idx="11">
                  <c:v>322</c:v>
                </c:pt>
                <c:pt idx="12">
                  <c:v>212</c:v>
                </c:pt>
                <c:pt idx="13">
                  <c:v>399</c:v>
                </c:pt>
                <c:pt idx="14">
                  <c:v>1063</c:v>
                </c:pt>
                <c:pt idx="15">
                  <c:v>652</c:v>
                </c:pt>
                <c:pt idx="16">
                  <c:v>284</c:v>
                </c:pt>
                <c:pt idx="17">
                  <c:v>267</c:v>
                </c:pt>
                <c:pt idx="18">
                  <c:v>5</c:v>
                </c:pt>
                <c:pt idx="19">
                  <c:v>270</c:v>
                </c:pt>
                <c:pt idx="20">
                  <c:v>154</c:v>
                </c:pt>
                <c:pt idx="21">
                  <c:v>234</c:v>
                </c:pt>
                <c:pt idx="22">
                  <c:v>620</c:v>
                </c:pt>
                <c:pt idx="23">
                  <c:v>725</c:v>
                </c:pt>
                <c:pt idx="24">
                  <c:v>103</c:v>
                </c:pt>
                <c:pt idx="25">
                  <c:v>835</c:v>
                </c:pt>
                <c:pt idx="26">
                  <c:v>217</c:v>
                </c:pt>
                <c:pt idx="27">
                  <c:v>17</c:v>
                </c:pt>
                <c:pt idx="28">
                  <c:v>480</c:v>
                </c:pt>
                <c:pt idx="29">
                  <c:v>443</c:v>
                </c:pt>
                <c:pt idx="30">
                  <c:v>440</c:v>
                </c:pt>
                <c:pt idx="31">
                  <c:v>464</c:v>
                </c:pt>
                <c:pt idx="32">
                  <c:v>381</c:v>
                </c:pt>
                <c:pt idx="33">
                  <c:v>174</c:v>
                </c:pt>
                <c:pt idx="34">
                  <c:v>192</c:v>
                </c:pt>
                <c:pt idx="35">
                  <c:v>222</c:v>
                </c:pt>
                <c:pt idx="36">
                  <c:v>261</c:v>
                </c:pt>
                <c:pt idx="37">
                  <c:v>46</c:v>
                </c:pt>
                <c:pt idx="38">
                  <c:v>173</c:v>
                </c:pt>
                <c:pt idx="39">
                  <c:v>282</c:v>
                </c:pt>
                <c:pt idx="40">
                  <c:v>227</c:v>
                </c:pt>
                <c:pt idx="41">
                  <c:v>218</c:v>
                </c:pt>
                <c:pt idx="42">
                  <c:v>29</c:v>
                </c:pt>
                <c:pt idx="43">
                  <c:v>263</c:v>
                </c:pt>
                <c:pt idx="44">
                  <c:v>17</c:v>
                </c:pt>
                <c:pt idx="45">
                  <c:v>494</c:v>
                </c:pt>
                <c:pt idx="46">
                  <c:v>21</c:v>
                </c:pt>
                <c:pt idx="47">
                  <c:v>530</c:v>
                </c:pt>
                <c:pt idx="48">
                  <c:v>44</c:v>
                </c:pt>
                <c:pt idx="49">
                  <c:v>21</c:v>
                </c:pt>
                <c:pt idx="50">
                  <c:v>441</c:v>
                </c:pt>
                <c:pt idx="51">
                  <c:v>78</c:v>
                </c:pt>
                <c:pt idx="52">
                  <c:v>41</c:v>
                </c:pt>
                <c:pt idx="53">
                  <c:v>50</c:v>
                </c:pt>
                <c:pt idx="54">
                  <c:v>27</c:v>
                </c:pt>
                <c:pt idx="55">
                  <c:v>127</c:v>
                </c:pt>
                <c:pt idx="56">
                  <c:v>458</c:v>
                </c:pt>
                <c:pt idx="57">
                  <c:v>72</c:v>
                </c:pt>
                <c:pt idx="58">
                  <c:v>13</c:v>
                </c:pt>
                <c:pt idx="59">
                  <c:v>96</c:v>
                </c:pt>
                <c:pt idx="60">
                  <c:v>39</c:v>
                </c:pt>
                <c:pt idx="61">
                  <c:v>94</c:v>
                </c:pt>
                <c:pt idx="62">
                  <c:v>74</c:v>
                </c:pt>
                <c:pt idx="63">
                  <c:v>41</c:v>
                </c:pt>
                <c:pt idx="64">
                  <c:v>22</c:v>
                </c:pt>
                <c:pt idx="65">
                  <c:v>76</c:v>
                </c:pt>
                <c:pt idx="66">
                  <c:v>264</c:v>
                </c:pt>
                <c:pt idx="67">
                  <c:v>146</c:v>
                </c:pt>
                <c:pt idx="68">
                  <c:v>16</c:v>
                </c:pt>
                <c:pt idx="69">
                  <c:v>73</c:v>
                </c:pt>
                <c:pt idx="70">
                  <c:v>8</c:v>
                </c:pt>
                <c:pt idx="71">
                  <c:v>259</c:v>
                </c:pt>
                <c:pt idx="72">
                  <c:v>126</c:v>
                </c:pt>
                <c:pt idx="73">
                  <c:v>23</c:v>
                </c:pt>
                <c:pt idx="74">
                  <c:v>29</c:v>
                </c:pt>
                <c:pt idx="75">
                  <c:v>38</c:v>
                </c:pt>
                <c:pt idx="76">
                  <c:v>30</c:v>
                </c:pt>
                <c:pt idx="77">
                  <c:v>107</c:v>
                </c:pt>
                <c:pt idx="78">
                  <c:v>62</c:v>
                </c:pt>
                <c:pt idx="79">
                  <c:v>59</c:v>
                </c:pt>
                <c:pt idx="80">
                  <c:v>8</c:v>
                </c:pt>
                <c:pt idx="81">
                  <c:v>84</c:v>
                </c:pt>
                <c:pt idx="82">
                  <c:v>21</c:v>
                </c:pt>
                <c:pt idx="83">
                  <c:v>60</c:v>
                </c:pt>
                <c:pt idx="84">
                  <c:v>7</c:v>
                </c:pt>
                <c:pt idx="85">
                  <c:v>27</c:v>
                </c:pt>
                <c:pt idx="86">
                  <c:v>72</c:v>
                </c:pt>
                <c:pt idx="87">
                  <c:v>240</c:v>
                </c:pt>
                <c:pt idx="88">
                  <c:v>9</c:v>
                </c:pt>
                <c:pt idx="89">
                  <c:v>135</c:v>
                </c:pt>
                <c:pt idx="90">
                  <c:v>122</c:v>
                </c:pt>
                <c:pt idx="91">
                  <c:v>17</c:v>
                </c:pt>
                <c:pt idx="92">
                  <c:v>39</c:v>
                </c:pt>
                <c:pt idx="93">
                  <c:v>21</c:v>
                </c:pt>
                <c:pt idx="94">
                  <c:v>28</c:v>
                </c:pt>
                <c:pt idx="95">
                  <c:v>17</c:v>
                </c:pt>
                <c:pt idx="96">
                  <c:v>78</c:v>
                </c:pt>
                <c:pt idx="97">
                  <c:v>130</c:v>
                </c:pt>
                <c:pt idx="98">
                  <c:v>112</c:v>
                </c:pt>
                <c:pt idx="99">
                  <c:v>42</c:v>
                </c:pt>
                <c:pt idx="100">
                  <c:v>71</c:v>
                </c:pt>
                <c:pt idx="101">
                  <c:v>7</c:v>
                </c:pt>
                <c:pt idx="102">
                  <c:v>37</c:v>
                </c:pt>
                <c:pt idx="103">
                  <c:v>69</c:v>
                </c:pt>
                <c:pt idx="104">
                  <c:v>96</c:v>
                </c:pt>
                <c:pt idx="105">
                  <c:v>215</c:v>
                </c:pt>
                <c:pt idx="106">
                  <c:v>186</c:v>
                </c:pt>
                <c:pt idx="107">
                  <c:v>99</c:v>
                </c:pt>
                <c:pt idx="108">
                  <c:v>72</c:v>
                </c:pt>
                <c:pt idx="109">
                  <c:v>12</c:v>
                </c:pt>
                <c:pt idx="110">
                  <c:v>1</c:v>
                </c:pt>
                <c:pt idx="111">
                  <c:v>18</c:v>
                </c:pt>
                <c:pt idx="112">
                  <c:v>77</c:v>
                </c:pt>
                <c:pt idx="113">
                  <c:v>3</c:v>
                </c:pt>
                <c:pt idx="114">
                  <c:v>2</c:v>
                </c:pt>
                <c:pt idx="115">
                  <c:v>17</c:v>
                </c:pt>
                <c:pt idx="116">
                  <c:v>59</c:v>
                </c:pt>
                <c:pt idx="117">
                  <c:v>566</c:v>
                </c:pt>
                <c:pt idx="118">
                  <c:v>10</c:v>
                </c:pt>
                <c:pt idx="119">
                  <c:v>8</c:v>
                </c:pt>
                <c:pt idx="120">
                  <c:v>6</c:v>
                </c:pt>
                <c:pt idx="121">
                  <c:v>7</c:v>
                </c:pt>
                <c:pt idx="122">
                  <c:v>66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16</c:v>
                </c:pt>
                <c:pt idx="127">
                  <c:v>3</c:v>
                </c:pt>
                <c:pt idx="128">
                  <c:v>127</c:v>
                </c:pt>
                <c:pt idx="129">
                  <c:v>10</c:v>
                </c:pt>
                <c:pt idx="130">
                  <c:v>78</c:v>
                </c:pt>
                <c:pt idx="131">
                  <c:v>14</c:v>
                </c:pt>
                <c:pt idx="132">
                  <c:v>15</c:v>
                </c:pt>
                <c:pt idx="133">
                  <c:v>204</c:v>
                </c:pt>
                <c:pt idx="134">
                  <c:v>5</c:v>
                </c:pt>
                <c:pt idx="135">
                  <c:v>22</c:v>
                </c:pt>
                <c:pt idx="136">
                  <c:v>7</c:v>
                </c:pt>
                <c:pt idx="137">
                  <c:v>5</c:v>
                </c:pt>
                <c:pt idx="138">
                  <c:v>161</c:v>
                </c:pt>
                <c:pt idx="139">
                  <c:v>5</c:v>
                </c:pt>
                <c:pt idx="140">
                  <c:v>50</c:v>
                </c:pt>
                <c:pt idx="141">
                  <c:v>43</c:v>
                </c:pt>
                <c:pt idx="142">
                  <c:v>75</c:v>
                </c:pt>
                <c:pt idx="143">
                  <c:v>68</c:v>
                </c:pt>
                <c:pt idx="144">
                  <c:v>5</c:v>
                </c:pt>
                <c:pt idx="145">
                  <c:v>19</c:v>
                </c:pt>
                <c:pt idx="146">
                  <c:v>45</c:v>
                </c:pt>
                <c:pt idx="147">
                  <c:v>6</c:v>
                </c:pt>
                <c:pt idx="148">
                  <c:v>12</c:v>
                </c:pt>
                <c:pt idx="149">
                  <c:v>5</c:v>
                </c:pt>
                <c:pt idx="150">
                  <c:v>6</c:v>
                </c:pt>
                <c:pt idx="151">
                  <c:v>5</c:v>
                </c:pt>
                <c:pt idx="152">
                  <c:v>4</c:v>
                </c:pt>
                <c:pt idx="153">
                  <c:v>8</c:v>
                </c:pt>
                <c:pt idx="154">
                  <c:v>7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57</c:v>
                </c:pt>
                <c:pt idx="163">
                  <c:v>8</c:v>
                </c:pt>
                <c:pt idx="164">
                  <c:v>11</c:v>
                </c:pt>
                <c:pt idx="165">
                  <c:v>2</c:v>
                </c:pt>
                <c:pt idx="166">
                  <c:v>4</c:v>
                </c:pt>
                <c:pt idx="16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7-4A3A-B818-DD4E21747CF0}"/>
            </c:ext>
          </c:extLst>
        </c:ser>
        <c:ser>
          <c:idx val="1"/>
          <c:order val="1"/>
          <c:tx>
            <c:strRef>
              <c:f>'3yr_data_gghed'!$J$1</c:f>
              <c:strCache>
                <c:ptCount val="1"/>
                <c:pt idx="0">
                  <c:v>MMR_2019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'3yr_data_gghed'!$Q$2:$Q$169</c:f>
              <c:strCache>
                <c:ptCount val="168"/>
                <c:pt idx="0">
                  <c:v>Benin</c:v>
                </c:pt>
                <c:pt idx="1">
                  <c:v>Haiti</c:v>
                </c:pt>
                <c:pt idx="2">
                  <c:v>Bangladesh</c:v>
                </c:pt>
                <c:pt idx="3">
                  <c:v>Nigeria</c:v>
                </c:pt>
                <c:pt idx="4">
                  <c:v>Cameroon</c:v>
                </c:pt>
                <c:pt idx="5">
                  <c:v>Democratic Republic of Congo</c:v>
                </c:pt>
                <c:pt idx="6">
                  <c:v>Zimbabwe</c:v>
                </c:pt>
                <c:pt idx="7">
                  <c:v>Madagascar</c:v>
                </c:pt>
                <c:pt idx="8">
                  <c:v>Myanmar</c:v>
                </c:pt>
                <c:pt idx="9">
                  <c:v>Guinea</c:v>
                </c:pt>
                <c:pt idx="10">
                  <c:v>Laos</c:v>
                </c:pt>
                <c:pt idx="11">
                  <c:v>Eritrea</c:v>
                </c:pt>
                <c:pt idx="12">
                  <c:v>Equatorial Guinea</c:v>
                </c:pt>
                <c:pt idx="13">
                  <c:v>Togo</c:v>
                </c:pt>
                <c:pt idx="14">
                  <c:v>Chad</c:v>
                </c:pt>
                <c:pt idx="15">
                  <c:v>Liberia</c:v>
                </c:pt>
                <c:pt idx="16">
                  <c:v>Uganda</c:v>
                </c:pt>
                <c:pt idx="17">
                  <c:v>Ethiopia</c:v>
                </c:pt>
                <c:pt idx="18">
                  <c:v>Turkmenistan</c:v>
                </c:pt>
                <c:pt idx="19">
                  <c:v>Sudan</c:v>
                </c:pt>
                <c:pt idx="20">
                  <c:v>Pakistan</c:v>
                </c:pt>
                <c:pt idx="21">
                  <c:v>Djibouti</c:v>
                </c:pt>
                <c:pt idx="22">
                  <c:v>Afghanistan</c:v>
                </c:pt>
                <c:pt idx="23">
                  <c:v>Guinea-Bissau</c:v>
                </c:pt>
                <c:pt idx="24">
                  <c:v>India</c:v>
                </c:pt>
                <c:pt idx="25">
                  <c:v>Central African Republic</c:v>
                </c:pt>
                <c:pt idx="26">
                  <c:v>Comoros</c:v>
                </c:pt>
                <c:pt idx="27">
                  <c:v>Egypt, Arab Rep.</c:v>
                </c:pt>
                <c:pt idx="28">
                  <c:v>Cote d'Ivoire</c:v>
                </c:pt>
                <c:pt idx="29">
                  <c:v>Sierra Leone</c:v>
                </c:pt>
                <c:pt idx="30">
                  <c:v>Mali</c:v>
                </c:pt>
                <c:pt idx="31">
                  <c:v>Mauritania</c:v>
                </c:pt>
                <c:pt idx="32">
                  <c:v>Malawi</c:v>
                </c:pt>
                <c:pt idx="33">
                  <c:v>Nepal</c:v>
                </c:pt>
                <c:pt idx="34">
                  <c:v>Papua New Guinea</c:v>
                </c:pt>
                <c:pt idx="35">
                  <c:v>Angola</c:v>
                </c:pt>
                <c:pt idx="36">
                  <c:v>Senegal</c:v>
                </c:pt>
                <c:pt idx="37">
                  <c:v>Vietnam</c:v>
                </c:pt>
                <c:pt idx="38">
                  <c:v>Indonesia</c:v>
                </c:pt>
                <c:pt idx="39">
                  <c:v>Congo, Rep.</c:v>
                </c:pt>
                <c:pt idx="40">
                  <c:v>Gabon</c:v>
                </c:pt>
                <c:pt idx="41">
                  <c:v>Cambodia</c:v>
                </c:pt>
                <c:pt idx="42">
                  <c:v>Sri Lanka</c:v>
                </c:pt>
                <c:pt idx="43">
                  <c:v>Ghana</c:v>
                </c:pt>
                <c:pt idx="44">
                  <c:v>Tajikistan</c:v>
                </c:pt>
                <c:pt idx="45">
                  <c:v>Burundi</c:v>
                </c:pt>
                <c:pt idx="46">
                  <c:v>Malaysia</c:v>
                </c:pt>
                <c:pt idx="47">
                  <c:v>Kenya</c:v>
                </c:pt>
                <c:pt idx="48">
                  <c:v>Brunei Darussalam</c:v>
                </c:pt>
                <c:pt idx="49">
                  <c:v>Grenada</c:v>
                </c:pt>
                <c:pt idx="50">
                  <c:v>Niger</c:v>
                </c:pt>
                <c:pt idx="51">
                  <c:v>Philippines</c:v>
                </c:pt>
                <c:pt idx="52">
                  <c:v>Azerbaijan</c:v>
                </c:pt>
                <c:pt idx="53">
                  <c:v>Kyrgyzstan</c:v>
                </c:pt>
                <c:pt idx="54">
                  <c:v>Armenia</c:v>
                </c:pt>
                <c:pt idx="55">
                  <c:v>Mozambique</c:v>
                </c:pt>
                <c:pt idx="56">
                  <c:v>Gambia</c:v>
                </c:pt>
                <c:pt idx="57">
                  <c:v>Morocco</c:v>
                </c:pt>
                <c:pt idx="58">
                  <c:v>Kazakhstan</c:v>
                </c:pt>
                <c:pt idx="59">
                  <c:v>Guatemala</c:v>
                </c:pt>
                <c:pt idx="60">
                  <c:v>Mongolia</c:v>
                </c:pt>
                <c:pt idx="61">
                  <c:v>Vanuatu</c:v>
                </c:pt>
                <c:pt idx="62">
                  <c:v>Micronesia, Fed. Sts.</c:v>
                </c:pt>
                <c:pt idx="63">
                  <c:v>Jordan</c:v>
                </c:pt>
                <c:pt idx="64">
                  <c:v>Iran</c:v>
                </c:pt>
                <c:pt idx="65">
                  <c:v>Iraq</c:v>
                </c:pt>
                <c:pt idx="66">
                  <c:v>Burkina Faso</c:v>
                </c:pt>
                <c:pt idx="67">
                  <c:v>Sao Tome and Principe</c:v>
                </c:pt>
                <c:pt idx="68">
                  <c:v>Bahrain</c:v>
                </c:pt>
                <c:pt idx="69">
                  <c:v>Saint Lucia</c:v>
                </c:pt>
                <c:pt idx="70">
                  <c:v>Albania</c:v>
                </c:pt>
                <c:pt idx="71">
                  <c:v>Rwanda</c:v>
                </c:pt>
                <c:pt idx="72">
                  <c:v>Tonga</c:v>
                </c:pt>
                <c:pt idx="73">
                  <c:v>China</c:v>
                </c:pt>
                <c:pt idx="74">
                  <c:v>Thailand</c:v>
                </c:pt>
                <c:pt idx="75">
                  <c:v>Fiji</c:v>
                </c:pt>
                <c:pt idx="76">
                  <c:v>Uzbekistan</c:v>
                </c:pt>
                <c:pt idx="77">
                  <c:v>Dominican Republic</c:v>
                </c:pt>
                <c:pt idx="78">
                  <c:v>Saint Vincent and the Grenadines</c:v>
                </c:pt>
                <c:pt idx="79">
                  <c:v>Mexico</c:v>
                </c:pt>
                <c:pt idx="80">
                  <c:v>Qatar</c:v>
                </c:pt>
                <c:pt idx="81">
                  <c:v>Mauritius</c:v>
                </c:pt>
                <c:pt idx="82">
                  <c:v>Lebanon</c:v>
                </c:pt>
                <c:pt idx="83">
                  <c:v>Bhutan</c:v>
                </c:pt>
                <c:pt idx="84">
                  <c:v>Singapore</c:v>
                </c:pt>
                <c:pt idx="85">
                  <c:v>Trinidad and Tobago</c:v>
                </c:pt>
                <c:pt idx="86">
                  <c:v>Honduras</c:v>
                </c:pt>
                <c:pt idx="87">
                  <c:v>Eswatini</c:v>
                </c:pt>
                <c:pt idx="88">
                  <c:v>United Arab Emirates</c:v>
                </c:pt>
                <c:pt idx="89">
                  <c:v>Zambia</c:v>
                </c:pt>
                <c:pt idx="90">
                  <c:v>Solomon Islands</c:v>
                </c:pt>
                <c:pt idx="91">
                  <c:v>Turkey</c:v>
                </c:pt>
                <c:pt idx="92">
                  <c:v>Barbados</c:v>
                </c:pt>
                <c:pt idx="93">
                  <c:v>Antigua and Barbuda</c:v>
                </c:pt>
                <c:pt idx="94">
                  <c:v>Georgia</c:v>
                </c:pt>
                <c:pt idx="95">
                  <c:v>Ukraine</c:v>
                </c:pt>
                <c:pt idx="96">
                  <c:v>Algeria</c:v>
                </c:pt>
                <c:pt idx="97">
                  <c:v>Belize</c:v>
                </c:pt>
                <c:pt idx="98">
                  <c:v>Guyana</c:v>
                </c:pt>
                <c:pt idx="99">
                  <c:v>Cabo Verde</c:v>
                </c:pt>
                <c:pt idx="100">
                  <c:v>Paraguay</c:v>
                </c:pt>
                <c:pt idx="101">
                  <c:v>Switzerland</c:v>
                </c:pt>
                <c:pt idx="102">
                  <c:v>Tunisia</c:v>
                </c:pt>
                <c:pt idx="103">
                  <c:v>Peru</c:v>
                </c:pt>
                <c:pt idx="104">
                  <c:v>Suriname</c:v>
                </c:pt>
                <c:pt idx="105">
                  <c:v>Namibia</c:v>
                </c:pt>
                <c:pt idx="106">
                  <c:v>Botswana</c:v>
                </c:pt>
                <c:pt idx="107">
                  <c:v>Jamaica</c:v>
                </c:pt>
                <c:pt idx="108">
                  <c:v>Brazil</c:v>
                </c:pt>
                <c:pt idx="109">
                  <c:v>Moldova</c:v>
                </c:pt>
                <c:pt idx="110">
                  <c:v>Belarus</c:v>
                </c:pt>
                <c:pt idx="111">
                  <c:v>Latvia</c:v>
                </c:pt>
                <c:pt idx="112">
                  <c:v>Bahamas</c:v>
                </c:pt>
                <c:pt idx="113">
                  <c:v>North Macedonia</c:v>
                </c:pt>
                <c:pt idx="114">
                  <c:v>Poland</c:v>
                </c:pt>
                <c:pt idx="115">
                  <c:v>Oman</c:v>
                </c:pt>
                <c:pt idx="116">
                  <c:v>Samoa</c:v>
                </c:pt>
                <c:pt idx="117">
                  <c:v>Lesotho</c:v>
                </c:pt>
                <c:pt idx="118">
                  <c:v>Romania</c:v>
                </c:pt>
                <c:pt idx="119">
                  <c:v>South Korea</c:v>
                </c:pt>
                <c:pt idx="120">
                  <c:v>Luxembourg</c:v>
                </c:pt>
                <c:pt idx="121">
                  <c:v>Bulgaria</c:v>
                </c:pt>
                <c:pt idx="122">
                  <c:v>Ecuador</c:v>
                </c:pt>
                <c:pt idx="123">
                  <c:v>Greece</c:v>
                </c:pt>
                <c:pt idx="124">
                  <c:v>Hungary</c:v>
                </c:pt>
                <c:pt idx="125">
                  <c:v>Lithuania</c:v>
                </c:pt>
                <c:pt idx="126">
                  <c:v>Saudi Arabia</c:v>
                </c:pt>
                <c:pt idx="127">
                  <c:v>Israel</c:v>
                </c:pt>
                <c:pt idx="128">
                  <c:v>South Africa</c:v>
                </c:pt>
                <c:pt idx="129">
                  <c:v>Serbia</c:v>
                </c:pt>
                <c:pt idx="130">
                  <c:v>Nicaragua</c:v>
                </c:pt>
                <c:pt idx="131">
                  <c:v>Russia</c:v>
                </c:pt>
                <c:pt idx="132">
                  <c:v>Chile</c:v>
                </c:pt>
                <c:pt idx="133">
                  <c:v>East Timor</c:v>
                </c:pt>
                <c:pt idx="134">
                  <c:v>Ireland</c:v>
                </c:pt>
                <c:pt idx="135">
                  <c:v>Costa Rica</c:v>
                </c:pt>
                <c:pt idx="136">
                  <c:v>Kuwait</c:v>
                </c:pt>
                <c:pt idx="137">
                  <c:v>Slovakia</c:v>
                </c:pt>
                <c:pt idx="138">
                  <c:v>Bolivia</c:v>
                </c:pt>
                <c:pt idx="139">
                  <c:v>Estonia</c:v>
                </c:pt>
                <c:pt idx="140">
                  <c:v>Panama</c:v>
                </c:pt>
                <c:pt idx="141">
                  <c:v>El Salvador</c:v>
                </c:pt>
                <c:pt idx="142">
                  <c:v>Colombia</c:v>
                </c:pt>
                <c:pt idx="143">
                  <c:v>Cyprus</c:v>
                </c:pt>
                <c:pt idx="144">
                  <c:v>Croatia</c:v>
                </c:pt>
                <c:pt idx="145">
                  <c:v>Uruguay</c:v>
                </c:pt>
                <c:pt idx="146">
                  <c:v>Argentina</c:v>
                </c:pt>
                <c:pt idx="147">
                  <c:v>Bosnia and Herzegovina</c:v>
                </c:pt>
                <c:pt idx="148">
                  <c:v>Portugal</c:v>
                </c:pt>
                <c:pt idx="149">
                  <c:v>Slovenia</c:v>
                </c:pt>
                <c:pt idx="150">
                  <c:v>Montenegro</c:v>
                </c:pt>
                <c:pt idx="151">
                  <c:v>Italy</c:v>
                </c:pt>
                <c:pt idx="152">
                  <c:v>Netherlands</c:v>
                </c:pt>
                <c:pt idx="153">
                  <c:v>Finland</c:v>
                </c:pt>
                <c:pt idx="154">
                  <c:v>New Zealand</c:v>
                </c:pt>
                <c:pt idx="155">
                  <c:v>Spain</c:v>
                </c:pt>
                <c:pt idx="156">
                  <c:v>Australia</c:v>
                </c:pt>
                <c:pt idx="157">
                  <c:v>Iceland</c:v>
                </c:pt>
                <c:pt idx="158">
                  <c:v>Czechia</c:v>
                </c:pt>
                <c:pt idx="159">
                  <c:v>Belgium</c:v>
                </c:pt>
                <c:pt idx="160">
                  <c:v>Austria</c:v>
                </c:pt>
                <c:pt idx="161">
                  <c:v>Denmark</c:v>
                </c:pt>
                <c:pt idx="162">
                  <c:v>Maldives</c:v>
                </c:pt>
                <c:pt idx="163">
                  <c:v>France</c:v>
                </c:pt>
                <c:pt idx="164">
                  <c:v>Canada</c:v>
                </c:pt>
                <c:pt idx="165">
                  <c:v>Norway</c:v>
                </c:pt>
                <c:pt idx="166">
                  <c:v>Germany</c:v>
                </c:pt>
                <c:pt idx="167">
                  <c:v>United Kingdom</c:v>
                </c:pt>
              </c:strCache>
            </c:strRef>
          </c:cat>
          <c:val>
            <c:numRef>
              <c:f>'3yr_data_gghed'!$J$2:$J$169</c:f>
              <c:numCache>
                <c:formatCode>General</c:formatCode>
                <c:ptCount val="168"/>
                <c:pt idx="0">
                  <c:v>522</c:v>
                </c:pt>
                <c:pt idx="1">
                  <c:v>349</c:v>
                </c:pt>
                <c:pt idx="2">
                  <c:v>157</c:v>
                </c:pt>
                <c:pt idx="3">
                  <c:v>1122</c:v>
                </c:pt>
                <c:pt idx="4">
                  <c:v>440</c:v>
                </c:pt>
                <c:pt idx="5">
                  <c:v>541</c:v>
                </c:pt>
                <c:pt idx="6">
                  <c:v>393</c:v>
                </c:pt>
                <c:pt idx="7">
                  <c:v>398</c:v>
                </c:pt>
                <c:pt idx="8">
                  <c:v>213</c:v>
                </c:pt>
                <c:pt idx="9">
                  <c:v>556</c:v>
                </c:pt>
                <c:pt idx="10">
                  <c:v>153</c:v>
                </c:pt>
                <c:pt idx="11">
                  <c:v>332</c:v>
                </c:pt>
                <c:pt idx="12">
                  <c:v>216</c:v>
                </c:pt>
                <c:pt idx="13">
                  <c:v>418</c:v>
                </c:pt>
                <c:pt idx="14">
                  <c:v>1047</c:v>
                </c:pt>
                <c:pt idx="15">
                  <c:v>668</c:v>
                </c:pt>
                <c:pt idx="16">
                  <c:v>292</c:v>
                </c:pt>
                <c:pt idx="17">
                  <c:v>294</c:v>
                </c:pt>
                <c:pt idx="18">
                  <c:v>5</c:v>
                </c:pt>
                <c:pt idx="19">
                  <c:v>298</c:v>
                </c:pt>
                <c:pt idx="20">
                  <c:v>179</c:v>
                </c:pt>
                <c:pt idx="21">
                  <c:v>244</c:v>
                </c:pt>
                <c:pt idx="22">
                  <c:v>644</c:v>
                </c:pt>
                <c:pt idx="23">
                  <c:v>710</c:v>
                </c:pt>
                <c:pt idx="24">
                  <c:v>116</c:v>
                </c:pt>
                <c:pt idx="25">
                  <c:v>847</c:v>
                </c:pt>
                <c:pt idx="26">
                  <c:v>237</c:v>
                </c:pt>
                <c:pt idx="27">
                  <c:v>18</c:v>
                </c:pt>
                <c:pt idx="28">
                  <c:v>483</c:v>
                </c:pt>
                <c:pt idx="29">
                  <c:v>435</c:v>
                </c:pt>
                <c:pt idx="30">
                  <c:v>428</c:v>
                </c:pt>
                <c:pt idx="31">
                  <c:v>431</c:v>
                </c:pt>
                <c:pt idx="32">
                  <c:v>370</c:v>
                </c:pt>
                <c:pt idx="33">
                  <c:v>182</c:v>
                </c:pt>
                <c:pt idx="34">
                  <c:v>190</c:v>
                </c:pt>
                <c:pt idx="35">
                  <c:v>228</c:v>
                </c:pt>
                <c:pt idx="36">
                  <c:v>258</c:v>
                </c:pt>
                <c:pt idx="37">
                  <c:v>50</c:v>
                </c:pt>
                <c:pt idx="38">
                  <c:v>158</c:v>
                </c:pt>
                <c:pt idx="39">
                  <c:v>292</c:v>
                </c:pt>
                <c:pt idx="40">
                  <c:v>225</c:v>
                </c:pt>
                <c:pt idx="41">
                  <c:v>214</c:v>
                </c:pt>
                <c:pt idx="42">
                  <c:v>30</c:v>
                </c:pt>
                <c:pt idx="43">
                  <c:v>244</c:v>
                </c:pt>
                <c:pt idx="44">
                  <c:v>16</c:v>
                </c:pt>
                <c:pt idx="45">
                  <c:v>479</c:v>
                </c:pt>
                <c:pt idx="46">
                  <c:v>22</c:v>
                </c:pt>
                <c:pt idx="47">
                  <c:v>503</c:v>
                </c:pt>
                <c:pt idx="48">
                  <c:v>45</c:v>
                </c:pt>
                <c:pt idx="49">
                  <c:v>20</c:v>
                </c:pt>
                <c:pt idx="50">
                  <c:v>410</c:v>
                </c:pt>
                <c:pt idx="51">
                  <c:v>81</c:v>
                </c:pt>
                <c:pt idx="52">
                  <c:v>27</c:v>
                </c:pt>
                <c:pt idx="53">
                  <c:v>47</c:v>
                </c:pt>
                <c:pt idx="54">
                  <c:v>25</c:v>
                </c:pt>
                <c:pt idx="55">
                  <c:v>150</c:v>
                </c:pt>
                <c:pt idx="56">
                  <c:v>474</c:v>
                </c:pt>
                <c:pt idx="57">
                  <c:v>76</c:v>
                </c:pt>
                <c:pt idx="58">
                  <c:v>14</c:v>
                </c:pt>
                <c:pt idx="59">
                  <c:v>100</c:v>
                </c:pt>
                <c:pt idx="60">
                  <c:v>40</c:v>
                </c:pt>
                <c:pt idx="61">
                  <c:v>93</c:v>
                </c:pt>
                <c:pt idx="62">
                  <c:v>65</c:v>
                </c:pt>
                <c:pt idx="63">
                  <c:v>41</c:v>
                </c:pt>
                <c:pt idx="64">
                  <c:v>21</c:v>
                </c:pt>
                <c:pt idx="65">
                  <c:v>73</c:v>
                </c:pt>
                <c:pt idx="66">
                  <c:v>283</c:v>
                </c:pt>
                <c:pt idx="67">
                  <c:v>142</c:v>
                </c:pt>
                <c:pt idx="68">
                  <c:v>15</c:v>
                </c:pt>
                <c:pt idx="69">
                  <c:v>72</c:v>
                </c:pt>
                <c:pt idx="70">
                  <c:v>5</c:v>
                </c:pt>
                <c:pt idx="71">
                  <c:v>281</c:v>
                </c:pt>
                <c:pt idx="72">
                  <c:v>125</c:v>
                </c:pt>
                <c:pt idx="73">
                  <c:v>20</c:v>
                </c:pt>
                <c:pt idx="74">
                  <c:v>29</c:v>
                </c:pt>
                <c:pt idx="75">
                  <c:v>38</c:v>
                </c:pt>
                <c:pt idx="76">
                  <c:v>30</c:v>
                </c:pt>
                <c:pt idx="77">
                  <c:v>103</c:v>
                </c:pt>
                <c:pt idx="78">
                  <c:v>65</c:v>
                </c:pt>
                <c:pt idx="79">
                  <c:v>58</c:v>
                </c:pt>
                <c:pt idx="80">
                  <c:v>7</c:v>
                </c:pt>
                <c:pt idx="81">
                  <c:v>49</c:v>
                </c:pt>
                <c:pt idx="82">
                  <c:v>20</c:v>
                </c:pt>
                <c:pt idx="83">
                  <c:v>62</c:v>
                </c:pt>
                <c:pt idx="84">
                  <c:v>6</c:v>
                </c:pt>
                <c:pt idx="85">
                  <c:v>26</c:v>
                </c:pt>
                <c:pt idx="86">
                  <c:v>67</c:v>
                </c:pt>
                <c:pt idx="87">
                  <c:v>228</c:v>
                </c:pt>
                <c:pt idx="88">
                  <c:v>9</c:v>
                </c:pt>
                <c:pt idx="89">
                  <c:v>129</c:v>
                </c:pt>
                <c:pt idx="90">
                  <c:v>127</c:v>
                </c:pt>
                <c:pt idx="91">
                  <c:v>17</c:v>
                </c:pt>
                <c:pt idx="92">
                  <c:v>47</c:v>
                </c:pt>
                <c:pt idx="93">
                  <c:v>19</c:v>
                </c:pt>
                <c:pt idx="94">
                  <c:v>26</c:v>
                </c:pt>
                <c:pt idx="95">
                  <c:v>9</c:v>
                </c:pt>
                <c:pt idx="96">
                  <c:v>77</c:v>
                </c:pt>
                <c:pt idx="97">
                  <c:v>86</c:v>
                </c:pt>
                <c:pt idx="98">
                  <c:v>110</c:v>
                </c:pt>
                <c:pt idx="99">
                  <c:v>42</c:v>
                </c:pt>
                <c:pt idx="100">
                  <c:v>70</c:v>
                </c:pt>
                <c:pt idx="101">
                  <c:v>7</c:v>
                </c:pt>
                <c:pt idx="102">
                  <c:v>40</c:v>
                </c:pt>
                <c:pt idx="103">
                  <c:v>72</c:v>
                </c:pt>
                <c:pt idx="104">
                  <c:v>100</c:v>
                </c:pt>
                <c:pt idx="105">
                  <c:v>223</c:v>
                </c:pt>
                <c:pt idx="106">
                  <c:v>118</c:v>
                </c:pt>
                <c:pt idx="107">
                  <c:v>93</c:v>
                </c:pt>
                <c:pt idx="108">
                  <c:v>61</c:v>
                </c:pt>
                <c:pt idx="109">
                  <c:v>12</c:v>
                </c:pt>
                <c:pt idx="110">
                  <c:v>1</c:v>
                </c:pt>
                <c:pt idx="111">
                  <c:v>22</c:v>
                </c:pt>
                <c:pt idx="112">
                  <c:v>82</c:v>
                </c:pt>
                <c:pt idx="113">
                  <c:v>3</c:v>
                </c:pt>
                <c:pt idx="114">
                  <c:v>2</c:v>
                </c:pt>
                <c:pt idx="115">
                  <c:v>16</c:v>
                </c:pt>
                <c:pt idx="116">
                  <c:v>66</c:v>
                </c:pt>
                <c:pt idx="117">
                  <c:v>629</c:v>
                </c:pt>
                <c:pt idx="118">
                  <c:v>10</c:v>
                </c:pt>
                <c:pt idx="119">
                  <c:v>6</c:v>
                </c:pt>
                <c:pt idx="120">
                  <c:v>6</c:v>
                </c:pt>
                <c:pt idx="121">
                  <c:v>7</c:v>
                </c:pt>
                <c:pt idx="122">
                  <c:v>74</c:v>
                </c:pt>
                <c:pt idx="123">
                  <c:v>6</c:v>
                </c:pt>
                <c:pt idx="124">
                  <c:v>14</c:v>
                </c:pt>
                <c:pt idx="125">
                  <c:v>7</c:v>
                </c:pt>
                <c:pt idx="126">
                  <c:v>18</c:v>
                </c:pt>
                <c:pt idx="127">
                  <c:v>3</c:v>
                </c:pt>
                <c:pt idx="128">
                  <c:v>118</c:v>
                </c:pt>
                <c:pt idx="129">
                  <c:v>10</c:v>
                </c:pt>
                <c:pt idx="130">
                  <c:v>75</c:v>
                </c:pt>
                <c:pt idx="131">
                  <c:v>7</c:v>
                </c:pt>
                <c:pt idx="132">
                  <c:v>15</c:v>
                </c:pt>
                <c:pt idx="133">
                  <c:v>224</c:v>
                </c:pt>
                <c:pt idx="134">
                  <c:v>6</c:v>
                </c:pt>
                <c:pt idx="135">
                  <c:v>19</c:v>
                </c:pt>
                <c:pt idx="136">
                  <c:v>7</c:v>
                </c:pt>
                <c:pt idx="137">
                  <c:v>5</c:v>
                </c:pt>
                <c:pt idx="138">
                  <c:v>176</c:v>
                </c:pt>
                <c:pt idx="139">
                  <c:v>5</c:v>
                </c:pt>
                <c:pt idx="140">
                  <c:v>51</c:v>
                </c:pt>
                <c:pt idx="141">
                  <c:v>39</c:v>
                </c:pt>
                <c:pt idx="142">
                  <c:v>65</c:v>
                </c:pt>
                <c:pt idx="143">
                  <c:v>64</c:v>
                </c:pt>
                <c:pt idx="144">
                  <c:v>5</c:v>
                </c:pt>
                <c:pt idx="145">
                  <c:v>20</c:v>
                </c:pt>
                <c:pt idx="146">
                  <c:v>33</c:v>
                </c:pt>
                <c:pt idx="147">
                  <c:v>5</c:v>
                </c:pt>
                <c:pt idx="148">
                  <c:v>11</c:v>
                </c:pt>
                <c:pt idx="149">
                  <c:v>3</c:v>
                </c:pt>
                <c:pt idx="150">
                  <c:v>6</c:v>
                </c:pt>
                <c:pt idx="151">
                  <c:v>5</c:v>
                </c:pt>
                <c:pt idx="152">
                  <c:v>4</c:v>
                </c:pt>
                <c:pt idx="153">
                  <c:v>9</c:v>
                </c:pt>
                <c:pt idx="154">
                  <c:v>7</c:v>
                </c:pt>
                <c:pt idx="155">
                  <c:v>3</c:v>
                </c:pt>
                <c:pt idx="156">
                  <c:v>5</c:v>
                </c:pt>
                <c:pt idx="157">
                  <c:v>3</c:v>
                </c:pt>
                <c:pt idx="158">
                  <c:v>3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50</c:v>
                </c:pt>
                <c:pt idx="163">
                  <c:v>8</c:v>
                </c:pt>
                <c:pt idx="164">
                  <c:v>11</c:v>
                </c:pt>
                <c:pt idx="165">
                  <c:v>2</c:v>
                </c:pt>
                <c:pt idx="166">
                  <c:v>4</c:v>
                </c:pt>
                <c:pt idx="16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7-4A3A-B818-DD4E21747CF0}"/>
            </c:ext>
          </c:extLst>
        </c:ser>
        <c:ser>
          <c:idx val="2"/>
          <c:order val="2"/>
          <c:tx>
            <c:strRef>
              <c:f>'3yr_data_gghed'!$O$1</c:f>
              <c:strCache>
                <c:ptCount val="1"/>
                <c:pt idx="0">
                  <c:v>MMR_2018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'3yr_data_gghed'!$Q$2:$Q$169</c:f>
              <c:strCache>
                <c:ptCount val="168"/>
                <c:pt idx="0">
                  <c:v>Benin</c:v>
                </c:pt>
                <c:pt idx="1">
                  <c:v>Haiti</c:v>
                </c:pt>
                <c:pt idx="2">
                  <c:v>Bangladesh</c:v>
                </c:pt>
                <c:pt idx="3">
                  <c:v>Nigeria</c:v>
                </c:pt>
                <c:pt idx="4">
                  <c:v>Cameroon</c:v>
                </c:pt>
                <c:pt idx="5">
                  <c:v>Democratic Republic of Congo</c:v>
                </c:pt>
                <c:pt idx="6">
                  <c:v>Zimbabwe</c:v>
                </c:pt>
                <c:pt idx="7">
                  <c:v>Madagascar</c:v>
                </c:pt>
                <c:pt idx="8">
                  <c:v>Myanmar</c:v>
                </c:pt>
                <c:pt idx="9">
                  <c:v>Guinea</c:v>
                </c:pt>
                <c:pt idx="10">
                  <c:v>Laos</c:v>
                </c:pt>
                <c:pt idx="11">
                  <c:v>Eritrea</c:v>
                </c:pt>
                <c:pt idx="12">
                  <c:v>Equatorial Guinea</c:v>
                </c:pt>
                <c:pt idx="13">
                  <c:v>Togo</c:v>
                </c:pt>
                <c:pt idx="14">
                  <c:v>Chad</c:v>
                </c:pt>
                <c:pt idx="15">
                  <c:v>Liberia</c:v>
                </c:pt>
                <c:pt idx="16">
                  <c:v>Uganda</c:v>
                </c:pt>
                <c:pt idx="17">
                  <c:v>Ethiopia</c:v>
                </c:pt>
                <c:pt idx="18">
                  <c:v>Turkmenistan</c:v>
                </c:pt>
                <c:pt idx="19">
                  <c:v>Sudan</c:v>
                </c:pt>
                <c:pt idx="20">
                  <c:v>Pakistan</c:v>
                </c:pt>
                <c:pt idx="21">
                  <c:v>Djibouti</c:v>
                </c:pt>
                <c:pt idx="22">
                  <c:v>Afghanistan</c:v>
                </c:pt>
                <c:pt idx="23">
                  <c:v>Guinea-Bissau</c:v>
                </c:pt>
                <c:pt idx="24">
                  <c:v>India</c:v>
                </c:pt>
                <c:pt idx="25">
                  <c:v>Central African Republic</c:v>
                </c:pt>
                <c:pt idx="26">
                  <c:v>Comoros</c:v>
                </c:pt>
                <c:pt idx="27">
                  <c:v>Egypt, Arab Rep.</c:v>
                </c:pt>
                <c:pt idx="28">
                  <c:v>Cote d'Ivoire</c:v>
                </c:pt>
                <c:pt idx="29">
                  <c:v>Sierra Leone</c:v>
                </c:pt>
                <c:pt idx="30">
                  <c:v>Mali</c:v>
                </c:pt>
                <c:pt idx="31">
                  <c:v>Mauritania</c:v>
                </c:pt>
                <c:pt idx="32">
                  <c:v>Malawi</c:v>
                </c:pt>
                <c:pt idx="33">
                  <c:v>Nepal</c:v>
                </c:pt>
                <c:pt idx="34">
                  <c:v>Papua New Guinea</c:v>
                </c:pt>
                <c:pt idx="35">
                  <c:v>Angola</c:v>
                </c:pt>
                <c:pt idx="36">
                  <c:v>Senegal</c:v>
                </c:pt>
                <c:pt idx="37">
                  <c:v>Vietnam</c:v>
                </c:pt>
                <c:pt idx="38">
                  <c:v>Indonesia</c:v>
                </c:pt>
                <c:pt idx="39">
                  <c:v>Congo, Rep.</c:v>
                </c:pt>
                <c:pt idx="40">
                  <c:v>Gabon</c:v>
                </c:pt>
                <c:pt idx="41">
                  <c:v>Cambodia</c:v>
                </c:pt>
                <c:pt idx="42">
                  <c:v>Sri Lanka</c:v>
                </c:pt>
                <c:pt idx="43">
                  <c:v>Ghana</c:v>
                </c:pt>
                <c:pt idx="44">
                  <c:v>Tajikistan</c:v>
                </c:pt>
                <c:pt idx="45">
                  <c:v>Burundi</c:v>
                </c:pt>
                <c:pt idx="46">
                  <c:v>Malaysia</c:v>
                </c:pt>
                <c:pt idx="47">
                  <c:v>Kenya</c:v>
                </c:pt>
                <c:pt idx="48">
                  <c:v>Brunei Darussalam</c:v>
                </c:pt>
                <c:pt idx="49">
                  <c:v>Grenada</c:v>
                </c:pt>
                <c:pt idx="50">
                  <c:v>Niger</c:v>
                </c:pt>
                <c:pt idx="51">
                  <c:v>Philippines</c:v>
                </c:pt>
                <c:pt idx="52">
                  <c:v>Azerbaijan</c:v>
                </c:pt>
                <c:pt idx="53">
                  <c:v>Kyrgyzstan</c:v>
                </c:pt>
                <c:pt idx="54">
                  <c:v>Armenia</c:v>
                </c:pt>
                <c:pt idx="55">
                  <c:v>Mozambique</c:v>
                </c:pt>
                <c:pt idx="56">
                  <c:v>Gambia</c:v>
                </c:pt>
                <c:pt idx="57">
                  <c:v>Morocco</c:v>
                </c:pt>
                <c:pt idx="58">
                  <c:v>Kazakhstan</c:v>
                </c:pt>
                <c:pt idx="59">
                  <c:v>Guatemala</c:v>
                </c:pt>
                <c:pt idx="60">
                  <c:v>Mongolia</c:v>
                </c:pt>
                <c:pt idx="61">
                  <c:v>Vanuatu</c:v>
                </c:pt>
                <c:pt idx="62">
                  <c:v>Micronesia, Fed. Sts.</c:v>
                </c:pt>
                <c:pt idx="63">
                  <c:v>Jordan</c:v>
                </c:pt>
                <c:pt idx="64">
                  <c:v>Iran</c:v>
                </c:pt>
                <c:pt idx="65">
                  <c:v>Iraq</c:v>
                </c:pt>
                <c:pt idx="66">
                  <c:v>Burkina Faso</c:v>
                </c:pt>
                <c:pt idx="67">
                  <c:v>Sao Tome and Principe</c:v>
                </c:pt>
                <c:pt idx="68">
                  <c:v>Bahrain</c:v>
                </c:pt>
                <c:pt idx="69">
                  <c:v>Saint Lucia</c:v>
                </c:pt>
                <c:pt idx="70">
                  <c:v>Albania</c:v>
                </c:pt>
                <c:pt idx="71">
                  <c:v>Rwanda</c:v>
                </c:pt>
                <c:pt idx="72">
                  <c:v>Tonga</c:v>
                </c:pt>
                <c:pt idx="73">
                  <c:v>China</c:v>
                </c:pt>
                <c:pt idx="74">
                  <c:v>Thailand</c:v>
                </c:pt>
                <c:pt idx="75">
                  <c:v>Fiji</c:v>
                </c:pt>
                <c:pt idx="76">
                  <c:v>Uzbekistan</c:v>
                </c:pt>
                <c:pt idx="77">
                  <c:v>Dominican Republic</c:v>
                </c:pt>
                <c:pt idx="78">
                  <c:v>Saint Vincent and the Grenadines</c:v>
                </c:pt>
                <c:pt idx="79">
                  <c:v>Mexico</c:v>
                </c:pt>
                <c:pt idx="80">
                  <c:v>Qatar</c:v>
                </c:pt>
                <c:pt idx="81">
                  <c:v>Mauritius</c:v>
                </c:pt>
                <c:pt idx="82">
                  <c:v>Lebanon</c:v>
                </c:pt>
                <c:pt idx="83">
                  <c:v>Bhutan</c:v>
                </c:pt>
                <c:pt idx="84">
                  <c:v>Singapore</c:v>
                </c:pt>
                <c:pt idx="85">
                  <c:v>Trinidad and Tobago</c:v>
                </c:pt>
                <c:pt idx="86">
                  <c:v>Honduras</c:v>
                </c:pt>
                <c:pt idx="87">
                  <c:v>Eswatini</c:v>
                </c:pt>
                <c:pt idx="88">
                  <c:v>United Arab Emirates</c:v>
                </c:pt>
                <c:pt idx="89">
                  <c:v>Zambia</c:v>
                </c:pt>
                <c:pt idx="90">
                  <c:v>Solomon Islands</c:v>
                </c:pt>
                <c:pt idx="91">
                  <c:v>Turkey</c:v>
                </c:pt>
                <c:pt idx="92">
                  <c:v>Barbados</c:v>
                </c:pt>
                <c:pt idx="93">
                  <c:v>Antigua and Barbuda</c:v>
                </c:pt>
                <c:pt idx="94">
                  <c:v>Georgia</c:v>
                </c:pt>
                <c:pt idx="95">
                  <c:v>Ukraine</c:v>
                </c:pt>
                <c:pt idx="96">
                  <c:v>Algeria</c:v>
                </c:pt>
                <c:pt idx="97">
                  <c:v>Belize</c:v>
                </c:pt>
                <c:pt idx="98">
                  <c:v>Guyana</c:v>
                </c:pt>
                <c:pt idx="99">
                  <c:v>Cabo Verde</c:v>
                </c:pt>
                <c:pt idx="100">
                  <c:v>Paraguay</c:v>
                </c:pt>
                <c:pt idx="101">
                  <c:v>Switzerland</c:v>
                </c:pt>
                <c:pt idx="102">
                  <c:v>Tunisia</c:v>
                </c:pt>
                <c:pt idx="103">
                  <c:v>Peru</c:v>
                </c:pt>
                <c:pt idx="104">
                  <c:v>Suriname</c:v>
                </c:pt>
                <c:pt idx="105">
                  <c:v>Namibia</c:v>
                </c:pt>
                <c:pt idx="106">
                  <c:v>Botswana</c:v>
                </c:pt>
                <c:pt idx="107">
                  <c:v>Jamaica</c:v>
                </c:pt>
                <c:pt idx="108">
                  <c:v>Brazil</c:v>
                </c:pt>
                <c:pt idx="109">
                  <c:v>Moldova</c:v>
                </c:pt>
                <c:pt idx="110">
                  <c:v>Belarus</c:v>
                </c:pt>
                <c:pt idx="111">
                  <c:v>Latvia</c:v>
                </c:pt>
                <c:pt idx="112">
                  <c:v>Bahamas</c:v>
                </c:pt>
                <c:pt idx="113">
                  <c:v>North Macedonia</c:v>
                </c:pt>
                <c:pt idx="114">
                  <c:v>Poland</c:v>
                </c:pt>
                <c:pt idx="115">
                  <c:v>Oman</c:v>
                </c:pt>
                <c:pt idx="116">
                  <c:v>Samoa</c:v>
                </c:pt>
                <c:pt idx="117">
                  <c:v>Lesotho</c:v>
                </c:pt>
                <c:pt idx="118">
                  <c:v>Romania</c:v>
                </c:pt>
                <c:pt idx="119">
                  <c:v>South Korea</c:v>
                </c:pt>
                <c:pt idx="120">
                  <c:v>Luxembourg</c:v>
                </c:pt>
                <c:pt idx="121">
                  <c:v>Bulgaria</c:v>
                </c:pt>
                <c:pt idx="122">
                  <c:v>Ecuador</c:v>
                </c:pt>
                <c:pt idx="123">
                  <c:v>Greece</c:v>
                </c:pt>
                <c:pt idx="124">
                  <c:v>Hungary</c:v>
                </c:pt>
                <c:pt idx="125">
                  <c:v>Lithuania</c:v>
                </c:pt>
                <c:pt idx="126">
                  <c:v>Saudi Arabia</c:v>
                </c:pt>
                <c:pt idx="127">
                  <c:v>Israel</c:v>
                </c:pt>
                <c:pt idx="128">
                  <c:v>South Africa</c:v>
                </c:pt>
                <c:pt idx="129">
                  <c:v>Serbia</c:v>
                </c:pt>
                <c:pt idx="130">
                  <c:v>Nicaragua</c:v>
                </c:pt>
                <c:pt idx="131">
                  <c:v>Russia</c:v>
                </c:pt>
                <c:pt idx="132">
                  <c:v>Chile</c:v>
                </c:pt>
                <c:pt idx="133">
                  <c:v>East Timor</c:v>
                </c:pt>
                <c:pt idx="134">
                  <c:v>Ireland</c:v>
                </c:pt>
                <c:pt idx="135">
                  <c:v>Costa Rica</c:v>
                </c:pt>
                <c:pt idx="136">
                  <c:v>Kuwait</c:v>
                </c:pt>
                <c:pt idx="137">
                  <c:v>Slovakia</c:v>
                </c:pt>
                <c:pt idx="138">
                  <c:v>Bolivia</c:v>
                </c:pt>
                <c:pt idx="139">
                  <c:v>Estonia</c:v>
                </c:pt>
                <c:pt idx="140">
                  <c:v>Panama</c:v>
                </c:pt>
                <c:pt idx="141">
                  <c:v>El Salvador</c:v>
                </c:pt>
                <c:pt idx="142">
                  <c:v>Colombia</c:v>
                </c:pt>
                <c:pt idx="143">
                  <c:v>Cyprus</c:v>
                </c:pt>
                <c:pt idx="144">
                  <c:v>Croatia</c:v>
                </c:pt>
                <c:pt idx="145">
                  <c:v>Uruguay</c:v>
                </c:pt>
                <c:pt idx="146">
                  <c:v>Argentina</c:v>
                </c:pt>
                <c:pt idx="147">
                  <c:v>Bosnia and Herzegovina</c:v>
                </c:pt>
                <c:pt idx="148">
                  <c:v>Portugal</c:v>
                </c:pt>
                <c:pt idx="149">
                  <c:v>Slovenia</c:v>
                </c:pt>
                <c:pt idx="150">
                  <c:v>Montenegro</c:v>
                </c:pt>
                <c:pt idx="151">
                  <c:v>Italy</c:v>
                </c:pt>
                <c:pt idx="152">
                  <c:v>Netherlands</c:v>
                </c:pt>
                <c:pt idx="153">
                  <c:v>Finland</c:v>
                </c:pt>
                <c:pt idx="154">
                  <c:v>New Zealand</c:v>
                </c:pt>
                <c:pt idx="155">
                  <c:v>Spain</c:v>
                </c:pt>
                <c:pt idx="156">
                  <c:v>Australia</c:v>
                </c:pt>
                <c:pt idx="157">
                  <c:v>Iceland</c:v>
                </c:pt>
                <c:pt idx="158">
                  <c:v>Czechia</c:v>
                </c:pt>
                <c:pt idx="159">
                  <c:v>Belgium</c:v>
                </c:pt>
                <c:pt idx="160">
                  <c:v>Austria</c:v>
                </c:pt>
                <c:pt idx="161">
                  <c:v>Denmark</c:v>
                </c:pt>
                <c:pt idx="162">
                  <c:v>Maldives</c:v>
                </c:pt>
                <c:pt idx="163">
                  <c:v>France</c:v>
                </c:pt>
                <c:pt idx="164">
                  <c:v>Canada</c:v>
                </c:pt>
                <c:pt idx="165">
                  <c:v>Norway</c:v>
                </c:pt>
                <c:pt idx="166">
                  <c:v>Germany</c:v>
                </c:pt>
                <c:pt idx="167">
                  <c:v>United Kingdom</c:v>
                </c:pt>
              </c:strCache>
            </c:strRef>
          </c:cat>
          <c:val>
            <c:numRef>
              <c:f>'3yr_data_gghed'!$O$2:$O$169</c:f>
              <c:numCache>
                <c:formatCode>General</c:formatCode>
                <c:ptCount val="168"/>
                <c:pt idx="0">
                  <c:v>542</c:v>
                </c:pt>
                <c:pt idx="1">
                  <c:v>359</c:v>
                </c:pt>
                <c:pt idx="2">
                  <c:v>172</c:v>
                </c:pt>
                <c:pt idx="3">
                  <c:v>1135</c:v>
                </c:pt>
                <c:pt idx="4">
                  <c:v>424</c:v>
                </c:pt>
                <c:pt idx="5">
                  <c:v>543</c:v>
                </c:pt>
                <c:pt idx="6">
                  <c:v>359</c:v>
                </c:pt>
                <c:pt idx="7">
                  <c:v>423</c:v>
                </c:pt>
                <c:pt idx="8">
                  <c:v>215</c:v>
                </c:pt>
                <c:pt idx="9">
                  <c:v>568</c:v>
                </c:pt>
                <c:pt idx="10">
                  <c:v>165</c:v>
                </c:pt>
                <c:pt idx="11">
                  <c:v>338</c:v>
                </c:pt>
                <c:pt idx="12">
                  <c:v>219</c:v>
                </c:pt>
                <c:pt idx="13">
                  <c:v>435</c:v>
                </c:pt>
                <c:pt idx="14">
                  <c:v>1076</c:v>
                </c:pt>
                <c:pt idx="15">
                  <c:v>684</c:v>
                </c:pt>
                <c:pt idx="16">
                  <c:v>283</c:v>
                </c:pt>
                <c:pt idx="17">
                  <c:v>312</c:v>
                </c:pt>
                <c:pt idx="18">
                  <c:v>5</c:v>
                </c:pt>
                <c:pt idx="19">
                  <c:v>293</c:v>
                </c:pt>
                <c:pt idx="20">
                  <c:v>178</c:v>
                </c:pt>
                <c:pt idx="21">
                  <c:v>257</c:v>
                </c:pt>
                <c:pt idx="22">
                  <c:v>663</c:v>
                </c:pt>
                <c:pt idx="23">
                  <c:v>648</c:v>
                </c:pt>
                <c:pt idx="24">
                  <c:v>116</c:v>
                </c:pt>
                <c:pt idx="25">
                  <c:v>868</c:v>
                </c:pt>
                <c:pt idx="26">
                  <c:v>244</c:v>
                </c:pt>
                <c:pt idx="27">
                  <c:v>19</c:v>
                </c:pt>
                <c:pt idx="28">
                  <c:v>522</c:v>
                </c:pt>
                <c:pt idx="29">
                  <c:v>460</c:v>
                </c:pt>
                <c:pt idx="30">
                  <c:v>440</c:v>
                </c:pt>
                <c:pt idx="31">
                  <c:v>461</c:v>
                </c:pt>
                <c:pt idx="32">
                  <c:v>392</c:v>
                </c:pt>
                <c:pt idx="33">
                  <c:v>201</c:v>
                </c:pt>
                <c:pt idx="34">
                  <c:v>199</c:v>
                </c:pt>
                <c:pt idx="35">
                  <c:v>233</c:v>
                </c:pt>
                <c:pt idx="36">
                  <c:v>277</c:v>
                </c:pt>
                <c:pt idx="37">
                  <c:v>51</c:v>
                </c:pt>
                <c:pt idx="38">
                  <c:v>181</c:v>
                </c:pt>
                <c:pt idx="39">
                  <c:v>370</c:v>
                </c:pt>
                <c:pt idx="40">
                  <c:v>229</c:v>
                </c:pt>
                <c:pt idx="41">
                  <c:v>209</c:v>
                </c:pt>
                <c:pt idx="42">
                  <c:v>30</c:v>
                </c:pt>
                <c:pt idx="43">
                  <c:v>273</c:v>
                </c:pt>
                <c:pt idx="44">
                  <c:v>17</c:v>
                </c:pt>
                <c:pt idx="45">
                  <c:v>518</c:v>
                </c:pt>
                <c:pt idx="46">
                  <c:v>22</c:v>
                </c:pt>
                <c:pt idx="47">
                  <c:v>512</c:v>
                </c:pt>
                <c:pt idx="48">
                  <c:v>45</c:v>
                </c:pt>
                <c:pt idx="49">
                  <c:v>21</c:v>
                </c:pt>
                <c:pt idx="50">
                  <c:v>432</c:v>
                </c:pt>
                <c:pt idx="51">
                  <c:v>82</c:v>
                </c:pt>
                <c:pt idx="52">
                  <c:v>28</c:v>
                </c:pt>
                <c:pt idx="53">
                  <c:v>54</c:v>
                </c:pt>
                <c:pt idx="54">
                  <c:v>25</c:v>
                </c:pt>
                <c:pt idx="55">
                  <c:v>160</c:v>
                </c:pt>
                <c:pt idx="56">
                  <c:v>512</c:v>
                </c:pt>
                <c:pt idx="57">
                  <c:v>78</c:v>
                </c:pt>
                <c:pt idx="58">
                  <c:v>14</c:v>
                </c:pt>
                <c:pt idx="59">
                  <c:v>98</c:v>
                </c:pt>
                <c:pt idx="60">
                  <c:v>42</c:v>
                </c:pt>
                <c:pt idx="61">
                  <c:v>97</c:v>
                </c:pt>
                <c:pt idx="62">
                  <c:v>69</c:v>
                </c:pt>
                <c:pt idx="63">
                  <c:v>42</c:v>
                </c:pt>
                <c:pt idx="64">
                  <c:v>17</c:v>
                </c:pt>
                <c:pt idx="65">
                  <c:v>72</c:v>
                </c:pt>
                <c:pt idx="66">
                  <c:v>277</c:v>
                </c:pt>
                <c:pt idx="67">
                  <c:v>149</c:v>
                </c:pt>
                <c:pt idx="68">
                  <c:v>14</c:v>
                </c:pt>
                <c:pt idx="69">
                  <c:v>61</c:v>
                </c:pt>
                <c:pt idx="70">
                  <c:v>5</c:v>
                </c:pt>
                <c:pt idx="71">
                  <c:v>281</c:v>
                </c:pt>
                <c:pt idx="72">
                  <c:v>84</c:v>
                </c:pt>
                <c:pt idx="73">
                  <c:v>20</c:v>
                </c:pt>
                <c:pt idx="74">
                  <c:v>29</c:v>
                </c:pt>
                <c:pt idx="75">
                  <c:v>37</c:v>
                </c:pt>
                <c:pt idx="76">
                  <c:v>31</c:v>
                </c:pt>
                <c:pt idx="77">
                  <c:v>109</c:v>
                </c:pt>
                <c:pt idx="78">
                  <c:v>60</c:v>
                </c:pt>
                <c:pt idx="79">
                  <c:v>56</c:v>
                </c:pt>
                <c:pt idx="80">
                  <c:v>6</c:v>
                </c:pt>
                <c:pt idx="81">
                  <c:v>50</c:v>
                </c:pt>
                <c:pt idx="82">
                  <c:v>18</c:v>
                </c:pt>
                <c:pt idx="83">
                  <c:v>57</c:v>
                </c:pt>
                <c:pt idx="84">
                  <c:v>7</c:v>
                </c:pt>
                <c:pt idx="85">
                  <c:v>28</c:v>
                </c:pt>
                <c:pt idx="86">
                  <c:v>65</c:v>
                </c:pt>
                <c:pt idx="87">
                  <c:v>218</c:v>
                </c:pt>
                <c:pt idx="88">
                  <c:v>9</c:v>
                </c:pt>
                <c:pt idx="89">
                  <c:v>145</c:v>
                </c:pt>
                <c:pt idx="90">
                  <c:v>127</c:v>
                </c:pt>
                <c:pt idx="91">
                  <c:v>17</c:v>
                </c:pt>
                <c:pt idx="92">
                  <c:v>47</c:v>
                </c:pt>
                <c:pt idx="93">
                  <c:v>19</c:v>
                </c:pt>
                <c:pt idx="94">
                  <c:v>26</c:v>
                </c:pt>
                <c:pt idx="95">
                  <c:v>11</c:v>
                </c:pt>
                <c:pt idx="96">
                  <c:v>79</c:v>
                </c:pt>
                <c:pt idx="97">
                  <c:v>78</c:v>
                </c:pt>
                <c:pt idx="98">
                  <c:v>118</c:v>
                </c:pt>
                <c:pt idx="99">
                  <c:v>48</c:v>
                </c:pt>
                <c:pt idx="100">
                  <c:v>70</c:v>
                </c:pt>
                <c:pt idx="101">
                  <c:v>7</c:v>
                </c:pt>
                <c:pt idx="102">
                  <c:v>39</c:v>
                </c:pt>
                <c:pt idx="103">
                  <c:v>63</c:v>
                </c:pt>
                <c:pt idx="104">
                  <c:v>98</c:v>
                </c:pt>
                <c:pt idx="105">
                  <c:v>218</c:v>
                </c:pt>
                <c:pt idx="106">
                  <c:v>162</c:v>
                </c:pt>
                <c:pt idx="107">
                  <c:v>91</c:v>
                </c:pt>
                <c:pt idx="108">
                  <c:v>59</c:v>
                </c:pt>
                <c:pt idx="109">
                  <c:v>14</c:v>
                </c:pt>
                <c:pt idx="110">
                  <c:v>1</c:v>
                </c:pt>
                <c:pt idx="111">
                  <c:v>23</c:v>
                </c:pt>
                <c:pt idx="112">
                  <c:v>77</c:v>
                </c:pt>
                <c:pt idx="113">
                  <c:v>3</c:v>
                </c:pt>
                <c:pt idx="114">
                  <c:v>2</c:v>
                </c:pt>
                <c:pt idx="115">
                  <c:v>16</c:v>
                </c:pt>
                <c:pt idx="116">
                  <c:v>58</c:v>
                </c:pt>
                <c:pt idx="117">
                  <c:v>599</c:v>
                </c:pt>
                <c:pt idx="118">
                  <c:v>11</c:v>
                </c:pt>
                <c:pt idx="119">
                  <c:v>6</c:v>
                </c:pt>
                <c:pt idx="120">
                  <c:v>7</c:v>
                </c:pt>
                <c:pt idx="121">
                  <c:v>7</c:v>
                </c:pt>
                <c:pt idx="122">
                  <c:v>71</c:v>
                </c:pt>
                <c:pt idx="123">
                  <c:v>6</c:v>
                </c:pt>
                <c:pt idx="124">
                  <c:v>15</c:v>
                </c:pt>
                <c:pt idx="125">
                  <c:v>8</c:v>
                </c:pt>
                <c:pt idx="126">
                  <c:v>17</c:v>
                </c:pt>
                <c:pt idx="127">
                  <c:v>3</c:v>
                </c:pt>
                <c:pt idx="128">
                  <c:v>125</c:v>
                </c:pt>
                <c:pt idx="129">
                  <c:v>11</c:v>
                </c:pt>
                <c:pt idx="130">
                  <c:v>74</c:v>
                </c:pt>
                <c:pt idx="131">
                  <c:v>9</c:v>
                </c:pt>
                <c:pt idx="132">
                  <c:v>15</c:v>
                </c:pt>
                <c:pt idx="133">
                  <c:v>249</c:v>
                </c:pt>
                <c:pt idx="134">
                  <c:v>5</c:v>
                </c:pt>
                <c:pt idx="135">
                  <c:v>18</c:v>
                </c:pt>
                <c:pt idx="136">
                  <c:v>7</c:v>
                </c:pt>
                <c:pt idx="137">
                  <c:v>5</c:v>
                </c:pt>
                <c:pt idx="138">
                  <c:v>171</c:v>
                </c:pt>
                <c:pt idx="139">
                  <c:v>5</c:v>
                </c:pt>
                <c:pt idx="140">
                  <c:v>47</c:v>
                </c:pt>
                <c:pt idx="141">
                  <c:v>45</c:v>
                </c:pt>
                <c:pt idx="142">
                  <c:v>63</c:v>
                </c:pt>
                <c:pt idx="143">
                  <c:v>59</c:v>
                </c:pt>
                <c:pt idx="144">
                  <c:v>5</c:v>
                </c:pt>
                <c:pt idx="145">
                  <c:v>18</c:v>
                </c:pt>
                <c:pt idx="146">
                  <c:v>34</c:v>
                </c:pt>
                <c:pt idx="147">
                  <c:v>6</c:v>
                </c:pt>
                <c:pt idx="148">
                  <c:v>11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4</c:v>
                </c:pt>
                <c:pt idx="153">
                  <c:v>8</c:v>
                </c:pt>
                <c:pt idx="154">
                  <c:v>8</c:v>
                </c:pt>
                <c:pt idx="155">
                  <c:v>4</c:v>
                </c:pt>
                <c:pt idx="156">
                  <c:v>4</c:v>
                </c:pt>
                <c:pt idx="157">
                  <c:v>3</c:v>
                </c:pt>
                <c:pt idx="158">
                  <c:v>3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49</c:v>
                </c:pt>
                <c:pt idx="163">
                  <c:v>8</c:v>
                </c:pt>
                <c:pt idx="164">
                  <c:v>11</c:v>
                </c:pt>
                <c:pt idx="165">
                  <c:v>2</c:v>
                </c:pt>
                <c:pt idx="166">
                  <c:v>5</c:v>
                </c:pt>
                <c:pt idx="16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7-4A3A-B818-DD4E21747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948607"/>
        <c:axId val="1899949087"/>
      </c:lineChart>
      <c:catAx>
        <c:axId val="189994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949087"/>
        <c:crosses val="autoZero"/>
        <c:auto val="1"/>
        <c:lblAlgn val="ctr"/>
        <c:lblOffset val="100"/>
        <c:noMultiLvlLbl val="0"/>
      </c:catAx>
      <c:valAx>
        <c:axId val="189994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Maternal Mortality Rate(MMR per100k live birth)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94860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Norm_HDI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LN_MMR</c:v>
          </c:tx>
          <c:spPr>
            <a:ln w="38100">
              <a:noFill/>
            </a:ln>
          </c:spPr>
          <c:xVal>
            <c:numRef>
              <c:f>'2020_cleaned'!$H$2:$H$169</c:f>
              <c:numCache>
                <c:formatCode>0.00</c:formatCode>
                <c:ptCount val="168"/>
                <c:pt idx="0">
                  <c:v>17.25</c:v>
                </c:pt>
                <c:pt idx="1">
                  <c:v>68.815331010452979</c:v>
                </c:pt>
                <c:pt idx="2">
                  <c:v>59.407665505226483</c:v>
                </c:pt>
                <c:pt idx="3">
                  <c:v>35.714285714285708</c:v>
                </c:pt>
                <c:pt idx="4">
                  <c:v>75.087108013937282</c:v>
                </c:pt>
                <c:pt idx="5">
                  <c:v>78.745644599303134</c:v>
                </c:pt>
                <c:pt idx="6">
                  <c:v>66.2020905923345</c:v>
                </c:pt>
                <c:pt idx="7">
                  <c:v>97.386759581881535</c:v>
                </c:pt>
                <c:pt idx="8">
                  <c:v>91.811846689895475</c:v>
                </c:pt>
                <c:pt idx="9">
                  <c:v>58.013937282229968</c:v>
                </c:pt>
                <c:pt idx="10">
                  <c:v>71.25435540069688</c:v>
                </c:pt>
                <c:pt idx="11">
                  <c:v>86.236933797909415</c:v>
                </c:pt>
                <c:pt idx="12">
                  <c:v>46.689895470383277</c:v>
                </c:pt>
                <c:pt idx="13">
                  <c:v>72.125435540069688</c:v>
                </c:pt>
                <c:pt idx="14">
                  <c:v>71.602787456446009</c:v>
                </c:pt>
                <c:pt idx="15">
                  <c:v>94.25087108013939</c:v>
                </c:pt>
                <c:pt idx="16">
                  <c:v>55.052264808362359</c:v>
                </c:pt>
                <c:pt idx="17">
                  <c:v>19.512195121951219</c:v>
                </c:pt>
                <c:pt idx="18">
                  <c:v>49.825783972125443</c:v>
                </c:pt>
                <c:pt idx="19">
                  <c:v>52.613240418118458</c:v>
                </c:pt>
                <c:pt idx="20">
                  <c:v>67.421602787456465</c:v>
                </c:pt>
                <c:pt idx="21">
                  <c:v>54.355400696864109</c:v>
                </c:pt>
                <c:pt idx="22">
                  <c:v>64.285714285714292</c:v>
                </c:pt>
                <c:pt idx="23">
                  <c:v>76.306620209059233</c:v>
                </c:pt>
                <c:pt idx="24">
                  <c:v>71.951219512195124</c:v>
                </c:pt>
                <c:pt idx="25">
                  <c:v>9.9303135888501739</c:v>
                </c:pt>
                <c:pt idx="26">
                  <c:v>5.2264808362369291</c:v>
                </c:pt>
                <c:pt idx="27">
                  <c:v>36.062717770034844</c:v>
                </c:pt>
                <c:pt idx="28">
                  <c:v>34.146341463414629</c:v>
                </c:pt>
                <c:pt idx="29">
                  <c:v>93.902439024390262</c:v>
                </c:pt>
                <c:pt idx="30">
                  <c:v>45.296167247386762</c:v>
                </c:pt>
                <c:pt idx="31">
                  <c:v>0</c:v>
                </c:pt>
                <c:pt idx="32">
                  <c:v>1.2195121951219525</c:v>
                </c:pt>
                <c:pt idx="33">
                  <c:v>80.139372822299649</c:v>
                </c:pt>
                <c:pt idx="34">
                  <c:v>68.292682926829272</c:v>
                </c:pt>
                <c:pt idx="35">
                  <c:v>63.937282229965163</c:v>
                </c:pt>
                <c:pt idx="36">
                  <c:v>34.668989547038322</c:v>
                </c:pt>
                <c:pt idx="37">
                  <c:v>36.411149825783966</c:v>
                </c:pt>
                <c:pt idx="38">
                  <c:v>73.519163763066217</c:v>
                </c:pt>
                <c:pt idx="39">
                  <c:v>24.564459930313593</c:v>
                </c:pt>
                <c:pt idx="40">
                  <c:v>82.055749128919871</c:v>
                </c:pt>
                <c:pt idx="41">
                  <c:v>89.024390243902445</c:v>
                </c:pt>
                <c:pt idx="42">
                  <c:v>87.456445993031366</c:v>
                </c:pt>
                <c:pt idx="43">
                  <c:v>15.331010452961669</c:v>
                </c:pt>
                <c:pt idx="44">
                  <c:v>97.038327526132406</c:v>
                </c:pt>
                <c:pt idx="45">
                  <c:v>21.428571428571431</c:v>
                </c:pt>
                <c:pt idx="46">
                  <c:v>64.634146341463421</c:v>
                </c:pt>
                <c:pt idx="47">
                  <c:v>42.508710801393725</c:v>
                </c:pt>
                <c:pt idx="48">
                  <c:v>60.104529616724733</c:v>
                </c:pt>
                <c:pt idx="49">
                  <c:v>59.233449477351918</c:v>
                </c:pt>
                <c:pt idx="50">
                  <c:v>48.257839721254363</c:v>
                </c:pt>
                <c:pt idx="51">
                  <c:v>45.470383275261327</c:v>
                </c:pt>
                <c:pt idx="52">
                  <c:v>17.595818815331008</c:v>
                </c:pt>
                <c:pt idx="53">
                  <c:v>87.456445993031366</c:v>
                </c:pt>
                <c:pt idx="54">
                  <c:v>40.592334494773517</c:v>
                </c:pt>
                <c:pt idx="55">
                  <c:v>17.421602787456443</c:v>
                </c:pt>
                <c:pt idx="56">
                  <c:v>58.013937282229968</c:v>
                </c:pt>
                <c:pt idx="57">
                  <c:v>95.818815331010455</c:v>
                </c:pt>
                <c:pt idx="58">
                  <c:v>89.024390243902445</c:v>
                </c:pt>
                <c:pt idx="59">
                  <c:v>54.878048780487795</c:v>
                </c:pt>
                <c:pt idx="60">
                  <c:v>17.944250871080136</c:v>
                </c:pt>
                <c:pt idx="61">
                  <c:v>72.82229965156796</c:v>
                </c:pt>
                <c:pt idx="62">
                  <c:v>97.386759581881535</c:v>
                </c:pt>
                <c:pt idx="63">
                  <c:v>36.933797909407659</c:v>
                </c:pt>
                <c:pt idx="64">
                  <c:v>86.759581881533109</c:v>
                </c:pt>
                <c:pt idx="65">
                  <c:v>69.163763066202094</c:v>
                </c:pt>
                <c:pt idx="66">
                  <c:v>43.379790940766554</c:v>
                </c:pt>
                <c:pt idx="67">
                  <c:v>14.285714285714279</c:v>
                </c:pt>
                <c:pt idx="68">
                  <c:v>16.202090592334493</c:v>
                </c:pt>
                <c:pt idx="69">
                  <c:v>58.885017421602782</c:v>
                </c:pt>
                <c:pt idx="70">
                  <c:v>29.268292682926838</c:v>
                </c:pt>
                <c:pt idx="71">
                  <c:v>40.418118466898953</c:v>
                </c:pt>
                <c:pt idx="72">
                  <c:v>80.139372822299649</c:v>
                </c:pt>
                <c:pt idx="73">
                  <c:v>98.606271777003485</c:v>
                </c:pt>
                <c:pt idx="74">
                  <c:v>43.379790940766554</c:v>
                </c:pt>
                <c:pt idx="75">
                  <c:v>56.271777003484317</c:v>
                </c:pt>
                <c:pt idx="76">
                  <c:v>67.944250871080143</c:v>
                </c:pt>
                <c:pt idx="77">
                  <c:v>47.386759581881535</c:v>
                </c:pt>
                <c:pt idx="78">
                  <c:v>96.864111498257827</c:v>
                </c:pt>
                <c:pt idx="79">
                  <c:v>90.069686411149846</c:v>
                </c:pt>
                <c:pt idx="80">
                  <c:v>87.63066202090593</c:v>
                </c:pt>
                <c:pt idx="81">
                  <c:v>55.400696864111495</c:v>
                </c:pt>
                <c:pt idx="82">
                  <c:v>61.149825783972119</c:v>
                </c:pt>
                <c:pt idx="83">
                  <c:v>72.648083623693395</c:v>
                </c:pt>
                <c:pt idx="84">
                  <c:v>36.585365853658537</c:v>
                </c:pt>
                <c:pt idx="85">
                  <c:v>76.132404181184668</c:v>
                </c:pt>
                <c:pt idx="86">
                  <c:v>52.613240418118458</c:v>
                </c:pt>
                <c:pt idx="87">
                  <c:v>39.547038327526131</c:v>
                </c:pt>
                <c:pt idx="88">
                  <c:v>84.320557491289208</c:v>
                </c:pt>
                <c:pt idx="89">
                  <c:v>61.498257839721262</c:v>
                </c:pt>
                <c:pt idx="90">
                  <c:v>24.564459930313593</c:v>
                </c:pt>
                <c:pt idx="91">
                  <c:v>16.376306620209053</c:v>
                </c:pt>
                <c:pt idx="92">
                  <c:v>85.540069686411158</c:v>
                </c:pt>
                <c:pt idx="93">
                  <c:v>92.682926829268311</c:v>
                </c:pt>
                <c:pt idx="94">
                  <c:v>16.89895470383275</c:v>
                </c:pt>
                <c:pt idx="95">
                  <c:v>21.428571428571431</c:v>
                </c:pt>
                <c:pt idx="96">
                  <c:v>71.951219512195124</c:v>
                </c:pt>
                <c:pt idx="97">
                  <c:v>60.627177700348433</c:v>
                </c:pt>
                <c:pt idx="98">
                  <c:v>3.1358885017421541</c:v>
                </c:pt>
                <c:pt idx="99">
                  <c:v>26.132404181184675</c:v>
                </c:pt>
                <c:pt idx="100">
                  <c:v>70.209059233449494</c:v>
                </c:pt>
                <c:pt idx="101">
                  <c:v>64.111498257839727</c:v>
                </c:pt>
                <c:pt idx="102">
                  <c:v>43.031358885017426</c:v>
                </c:pt>
                <c:pt idx="103">
                  <c:v>65.505226480836242</c:v>
                </c:pt>
                <c:pt idx="104">
                  <c:v>61.149825783972119</c:v>
                </c:pt>
                <c:pt idx="105">
                  <c:v>77.177700348432055</c:v>
                </c:pt>
                <c:pt idx="106">
                  <c:v>51.219512195121965</c:v>
                </c:pt>
                <c:pt idx="107">
                  <c:v>13.588850174216031</c:v>
                </c:pt>
                <c:pt idx="108">
                  <c:v>39.372822299651567</c:v>
                </c:pt>
                <c:pt idx="109">
                  <c:v>42.682926829268297</c:v>
                </c:pt>
                <c:pt idx="110">
                  <c:v>35.540069686411144</c:v>
                </c:pt>
                <c:pt idx="111">
                  <c:v>95.644599303135877</c:v>
                </c:pt>
                <c:pt idx="112">
                  <c:v>95.121951219512212</c:v>
                </c:pt>
                <c:pt idx="113">
                  <c:v>45.818815331010462</c:v>
                </c:pt>
                <c:pt idx="114">
                  <c:v>0.34843205574912928</c:v>
                </c:pt>
                <c:pt idx="115">
                  <c:v>26.132404181184675</c:v>
                </c:pt>
                <c:pt idx="116">
                  <c:v>65.679442508710807</c:v>
                </c:pt>
                <c:pt idx="117">
                  <c:v>100</c:v>
                </c:pt>
                <c:pt idx="118">
                  <c:v>75.609756097560975</c:v>
                </c:pt>
                <c:pt idx="119">
                  <c:v>25.609756097560982</c:v>
                </c:pt>
                <c:pt idx="120">
                  <c:v>73.170731707317088</c:v>
                </c:pt>
                <c:pt idx="121">
                  <c:v>31.010452961672463</c:v>
                </c:pt>
                <c:pt idx="122">
                  <c:v>61.498257839721262</c:v>
                </c:pt>
                <c:pt idx="123">
                  <c:v>64.285714285714292</c:v>
                </c:pt>
                <c:pt idx="124">
                  <c:v>55.052264808362359</c:v>
                </c:pt>
                <c:pt idx="125">
                  <c:v>84.494773519163772</c:v>
                </c:pt>
                <c:pt idx="126">
                  <c:v>82.229965156794421</c:v>
                </c:pt>
                <c:pt idx="127">
                  <c:v>82.57839721254355</c:v>
                </c:pt>
                <c:pt idx="128">
                  <c:v>76.480836236933797</c:v>
                </c:pt>
                <c:pt idx="129">
                  <c:v>76.132404181184668</c:v>
                </c:pt>
                <c:pt idx="130">
                  <c:v>25.435540069686418</c:v>
                </c:pt>
                <c:pt idx="131">
                  <c:v>58.362369337979089</c:v>
                </c:pt>
                <c:pt idx="132">
                  <c:v>68.989547038327544</c:v>
                </c:pt>
                <c:pt idx="133">
                  <c:v>56.271777003484317</c:v>
                </c:pt>
                <c:pt idx="134">
                  <c:v>38.327526132404174</c:v>
                </c:pt>
                <c:pt idx="135">
                  <c:v>82.229965156794421</c:v>
                </c:pt>
                <c:pt idx="136">
                  <c:v>21.777003484320559</c:v>
                </c:pt>
                <c:pt idx="137">
                  <c:v>72.648083623693395</c:v>
                </c:pt>
                <c:pt idx="138">
                  <c:v>11.149825783972126</c:v>
                </c:pt>
                <c:pt idx="139">
                  <c:v>96.341463414634148</c:v>
                </c:pt>
                <c:pt idx="140">
                  <c:v>82.055749128919871</c:v>
                </c:pt>
                <c:pt idx="141">
                  <c:v>90.766550522648089</c:v>
                </c:pt>
                <c:pt idx="142">
                  <c:v>30.836236933797899</c:v>
                </c:pt>
                <c:pt idx="143">
                  <c:v>58.013937282229968</c:v>
                </c:pt>
                <c:pt idx="144">
                  <c:v>92.857142857142875</c:v>
                </c:pt>
                <c:pt idx="145">
                  <c:v>87.979094076655059</c:v>
                </c:pt>
                <c:pt idx="146">
                  <c:v>67.595818815331015</c:v>
                </c:pt>
                <c:pt idx="147">
                  <c:v>22.473867595818817</c:v>
                </c:pt>
                <c:pt idx="148">
                  <c:v>54.529616724738673</c:v>
                </c:pt>
                <c:pt idx="149">
                  <c:v>98.954703832752614</c:v>
                </c:pt>
                <c:pt idx="150">
                  <c:v>46.51567944250872</c:v>
                </c:pt>
                <c:pt idx="151">
                  <c:v>71.602787456446009</c:v>
                </c:pt>
                <c:pt idx="152">
                  <c:v>26.30662020905924</c:v>
                </c:pt>
                <c:pt idx="153">
                  <c:v>61.498257839721262</c:v>
                </c:pt>
                <c:pt idx="154">
                  <c:v>74.216027874564446</c:v>
                </c:pt>
                <c:pt idx="155">
                  <c:v>60.104529616724733</c:v>
                </c:pt>
                <c:pt idx="156">
                  <c:v>77.700348432055748</c:v>
                </c:pt>
                <c:pt idx="157">
                  <c:v>59.581881533101047</c:v>
                </c:pt>
                <c:pt idx="158">
                  <c:v>27.177700348432062</c:v>
                </c:pt>
                <c:pt idx="159">
                  <c:v>64.982578397212549</c:v>
                </c:pt>
                <c:pt idx="160">
                  <c:v>94.25087108013939</c:v>
                </c:pt>
                <c:pt idx="161">
                  <c:v>92.508710801393747</c:v>
                </c:pt>
                <c:pt idx="162">
                  <c:v>75.087108013937282</c:v>
                </c:pt>
                <c:pt idx="163">
                  <c:v>56.968641114982574</c:v>
                </c:pt>
                <c:pt idx="164">
                  <c:v>38.850174216027874</c:v>
                </c:pt>
                <c:pt idx="165">
                  <c:v>58.710801393728218</c:v>
                </c:pt>
                <c:pt idx="166">
                  <c:v>31.358885017421596</c:v>
                </c:pt>
                <c:pt idx="167">
                  <c:v>28.745644599303144</c:v>
                </c:pt>
              </c:numCache>
            </c:numRef>
          </c:xVal>
          <c:yVal>
            <c:numRef>
              <c:f>'2020_cleaned'!$G$2:$G$169</c:f>
              <c:numCache>
                <c:formatCode>0.00</c:formatCode>
                <c:ptCount val="168"/>
                <c:pt idx="0">
                  <c:v>6.4297194780391376</c:v>
                </c:pt>
                <c:pt idx="1">
                  <c:v>2.0794415416798357</c:v>
                </c:pt>
                <c:pt idx="2">
                  <c:v>4.3567088266895917</c:v>
                </c:pt>
                <c:pt idx="3">
                  <c:v>5.4026773818722793</c:v>
                </c:pt>
                <c:pt idx="4">
                  <c:v>3.044522437723423</c:v>
                </c:pt>
                <c:pt idx="5">
                  <c:v>3.8066624897703196</c:v>
                </c:pt>
                <c:pt idx="6">
                  <c:v>3.2958368660043291</c:v>
                </c:pt>
                <c:pt idx="7">
                  <c:v>1.0986122886681098</c:v>
                </c:pt>
                <c:pt idx="8">
                  <c:v>1.6094379124341003</c:v>
                </c:pt>
                <c:pt idx="9">
                  <c:v>3.713572066704308</c:v>
                </c:pt>
                <c:pt idx="10">
                  <c:v>4.3438054218536841</c:v>
                </c:pt>
                <c:pt idx="11">
                  <c:v>2.7725887222397811</c:v>
                </c:pt>
                <c:pt idx="12">
                  <c:v>4.8121843553724171</c:v>
                </c:pt>
                <c:pt idx="13">
                  <c:v>3.6635616461296463</c:v>
                </c:pt>
                <c:pt idx="14">
                  <c:v>0</c:v>
                </c:pt>
                <c:pt idx="15">
                  <c:v>1.6094379124341003</c:v>
                </c:pt>
                <c:pt idx="16">
                  <c:v>4.8675344504555822</c:v>
                </c:pt>
                <c:pt idx="17">
                  <c:v>6.2595814640649232</c:v>
                </c:pt>
                <c:pt idx="18">
                  <c:v>4.0943445622221004</c:v>
                </c:pt>
                <c:pt idx="19">
                  <c:v>5.0814043649844631</c:v>
                </c:pt>
                <c:pt idx="20">
                  <c:v>1.791759469228055</c:v>
                </c:pt>
                <c:pt idx="21">
                  <c:v>5.2257466737132017</c:v>
                </c:pt>
                <c:pt idx="22">
                  <c:v>4.2766661190160553</c:v>
                </c:pt>
                <c:pt idx="23">
                  <c:v>3.784189633918261</c:v>
                </c:pt>
                <c:pt idx="24">
                  <c:v>1.9459101490553132</c:v>
                </c:pt>
                <c:pt idx="25">
                  <c:v>5.575949103146316</c:v>
                </c:pt>
                <c:pt idx="26">
                  <c:v>6.2025355171879228</c:v>
                </c:pt>
                <c:pt idx="27">
                  <c:v>5.3844950627890888</c:v>
                </c:pt>
                <c:pt idx="28">
                  <c:v>6.0822189103764464</c:v>
                </c:pt>
                <c:pt idx="29">
                  <c:v>2.3978952727983707</c:v>
                </c:pt>
                <c:pt idx="30">
                  <c:v>3.7376696182833684</c:v>
                </c:pt>
                <c:pt idx="31">
                  <c:v>6.7274317248508551</c:v>
                </c:pt>
                <c:pt idx="32">
                  <c:v>6.9688503783419478</c:v>
                </c:pt>
                <c:pt idx="33">
                  <c:v>2.7080502011022101</c:v>
                </c:pt>
                <c:pt idx="34">
                  <c:v>3.1354942159291497</c:v>
                </c:pt>
                <c:pt idx="35">
                  <c:v>4.3174881135363101</c:v>
                </c:pt>
                <c:pt idx="36">
                  <c:v>5.3798973535404597</c:v>
                </c:pt>
                <c:pt idx="37">
                  <c:v>5.6419070709381138</c:v>
                </c:pt>
                <c:pt idx="38">
                  <c:v>3.0910424533583161</c:v>
                </c:pt>
                <c:pt idx="39">
                  <c:v>6.1737861039019366</c:v>
                </c:pt>
                <c:pt idx="40">
                  <c:v>1.6094379124341003</c:v>
                </c:pt>
                <c:pt idx="41">
                  <c:v>4.219507705176107</c:v>
                </c:pt>
                <c:pt idx="42">
                  <c:v>1.0986122886681098</c:v>
                </c:pt>
                <c:pt idx="43">
                  <c:v>6.3044488024219811</c:v>
                </c:pt>
                <c:pt idx="44">
                  <c:v>1.6094379124341003</c:v>
                </c:pt>
                <c:pt idx="45">
                  <c:v>5.4553211153577017</c:v>
                </c:pt>
                <c:pt idx="46">
                  <c:v>4.6728288344619058</c:v>
                </c:pt>
                <c:pt idx="47">
                  <c:v>5.3181199938442161</c:v>
                </c:pt>
                <c:pt idx="48">
                  <c:v>4.1896547420264252</c:v>
                </c:pt>
                <c:pt idx="49">
                  <c:v>2.8332133440562162</c:v>
                </c:pt>
                <c:pt idx="50">
                  <c:v>3.7612001156935624</c:v>
                </c:pt>
                <c:pt idx="51">
                  <c:v>5.3565862746720123</c:v>
                </c:pt>
                <c:pt idx="52">
                  <c:v>5.7745515455444085</c:v>
                </c:pt>
                <c:pt idx="53">
                  <c:v>1.6094379124341003</c:v>
                </c:pt>
                <c:pt idx="54">
                  <c:v>5.4806389233419912</c:v>
                </c:pt>
                <c:pt idx="55">
                  <c:v>5.5872486584002496</c:v>
                </c:pt>
                <c:pt idx="56">
                  <c:v>3.6375861597263857</c:v>
                </c:pt>
                <c:pt idx="57">
                  <c:v>2.0794415416798357</c:v>
                </c:pt>
                <c:pt idx="58">
                  <c:v>2.0794415416798357</c:v>
                </c:pt>
                <c:pt idx="59">
                  <c:v>5.4249500174814029</c:v>
                </c:pt>
                <c:pt idx="60">
                  <c:v>6.1268691841141854</c:v>
                </c:pt>
                <c:pt idx="61">
                  <c:v>3.3322045101752038</c:v>
                </c:pt>
                <c:pt idx="62">
                  <c:v>1.3862943611198906</c:v>
                </c:pt>
                <c:pt idx="63">
                  <c:v>5.5721540321777647</c:v>
                </c:pt>
                <c:pt idx="64">
                  <c:v>2.0794415416798357</c:v>
                </c:pt>
                <c:pt idx="65">
                  <c:v>3.044522437723423</c:v>
                </c:pt>
                <c:pt idx="66">
                  <c:v>4.5643481914678361</c:v>
                </c:pt>
                <c:pt idx="67">
                  <c:v>6.315358001522335</c:v>
                </c:pt>
                <c:pt idx="68">
                  <c:v>6.5861716548546747</c:v>
                </c:pt>
                <c:pt idx="69">
                  <c:v>4.7184988712950942</c:v>
                </c:pt>
                <c:pt idx="70">
                  <c:v>5.857933154483459</c:v>
                </c:pt>
                <c:pt idx="71">
                  <c:v>4.2766661190160553</c:v>
                </c:pt>
                <c:pt idx="72">
                  <c:v>2.7080502011022101</c:v>
                </c:pt>
                <c:pt idx="73">
                  <c:v>1.0986122886681098</c:v>
                </c:pt>
                <c:pt idx="74">
                  <c:v>4.6347289882296359</c:v>
                </c:pt>
                <c:pt idx="75">
                  <c:v>5.1532915944977793</c:v>
                </c:pt>
                <c:pt idx="76">
                  <c:v>3.0910424533583161</c:v>
                </c:pt>
                <c:pt idx="77">
                  <c:v>4.3307333402863311</c:v>
                </c:pt>
                <c:pt idx="78">
                  <c:v>1.6094379124341003</c:v>
                </c:pt>
                <c:pt idx="79">
                  <c:v>1.0986122886681098</c:v>
                </c:pt>
                <c:pt idx="80">
                  <c:v>1.6094379124341003</c:v>
                </c:pt>
                <c:pt idx="81">
                  <c:v>4.5951198501345898</c:v>
                </c:pt>
                <c:pt idx="82">
                  <c:v>3.713572066704308</c:v>
                </c:pt>
                <c:pt idx="83">
                  <c:v>2.5649493574615367</c:v>
                </c:pt>
                <c:pt idx="84">
                  <c:v>6.2728770065461674</c:v>
                </c:pt>
                <c:pt idx="85">
                  <c:v>1.9459101490553132</c:v>
                </c:pt>
                <c:pt idx="86">
                  <c:v>3.912023005428146</c:v>
                </c:pt>
                <c:pt idx="87">
                  <c:v>4.836281906951478</c:v>
                </c:pt>
                <c:pt idx="88">
                  <c:v>2.8903717578961645</c:v>
                </c:pt>
                <c:pt idx="89">
                  <c:v>3.044522437723423</c:v>
                </c:pt>
                <c:pt idx="90">
                  <c:v>6.3385940782031831</c:v>
                </c:pt>
                <c:pt idx="91">
                  <c:v>6.4800445619266531</c:v>
                </c:pt>
                <c:pt idx="92">
                  <c:v>2.1972245773362196</c:v>
                </c:pt>
                <c:pt idx="93">
                  <c:v>1.791759469228055</c:v>
                </c:pt>
                <c:pt idx="94">
                  <c:v>5.9712618397904622</c:v>
                </c:pt>
                <c:pt idx="95">
                  <c:v>5.9427993751267012</c:v>
                </c:pt>
                <c:pt idx="96">
                  <c:v>3.044522437723423</c:v>
                </c:pt>
                <c:pt idx="97">
                  <c:v>4.0430512678345503</c:v>
                </c:pt>
                <c:pt idx="98">
                  <c:v>6.0867747269123065</c:v>
                </c:pt>
                <c:pt idx="99">
                  <c:v>6.1398845522262553</c:v>
                </c:pt>
                <c:pt idx="100">
                  <c:v>4.4308167988433134</c:v>
                </c:pt>
                <c:pt idx="101">
                  <c:v>4.0775374439057197</c:v>
                </c:pt>
                <c:pt idx="102">
                  <c:v>4.3040650932041702</c:v>
                </c:pt>
                <c:pt idx="103">
                  <c:v>2.4849066497880004</c:v>
                </c:pt>
                <c:pt idx="104">
                  <c:v>3.6635616461296463</c:v>
                </c:pt>
                <c:pt idx="105">
                  <c:v>1.791759469228055</c:v>
                </c:pt>
                <c:pt idx="106">
                  <c:v>4.2766661190160553</c:v>
                </c:pt>
                <c:pt idx="107">
                  <c:v>4.8441870864585912</c:v>
                </c:pt>
                <c:pt idx="108">
                  <c:v>5.1873858058407549</c:v>
                </c:pt>
                <c:pt idx="109">
                  <c:v>5.3706380281276624</c:v>
                </c:pt>
                <c:pt idx="110">
                  <c:v>5.1590552992145291</c:v>
                </c:pt>
                <c:pt idx="111">
                  <c:v>1.3862943611198906</c:v>
                </c:pt>
                <c:pt idx="112">
                  <c:v>1.9459101490553132</c:v>
                </c:pt>
                <c:pt idx="113">
                  <c:v>4.3567088266895917</c:v>
                </c:pt>
                <c:pt idx="114">
                  <c:v>6.089044875446846</c:v>
                </c:pt>
                <c:pt idx="115">
                  <c:v>6.953684210870537</c:v>
                </c:pt>
                <c:pt idx="116">
                  <c:v>1.0986122886681098</c:v>
                </c:pt>
                <c:pt idx="117">
                  <c:v>0.69314718055994529</c:v>
                </c:pt>
                <c:pt idx="118">
                  <c:v>2.8332133440562162</c:v>
                </c:pt>
                <c:pt idx="119">
                  <c:v>5.0369526024136295</c:v>
                </c:pt>
                <c:pt idx="120">
                  <c:v>3.912023005428146</c:v>
                </c:pt>
                <c:pt idx="121">
                  <c:v>5.2574953720277815</c:v>
                </c:pt>
                <c:pt idx="122">
                  <c:v>4.2626798770413155</c:v>
                </c:pt>
                <c:pt idx="123">
                  <c:v>4.2341065045972597</c:v>
                </c:pt>
                <c:pt idx="124">
                  <c:v>4.3567088266895917</c:v>
                </c:pt>
                <c:pt idx="125">
                  <c:v>0.69314718055994529</c:v>
                </c:pt>
                <c:pt idx="126">
                  <c:v>2.4849066497880004</c:v>
                </c:pt>
                <c:pt idx="127">
                  <c:v>2.0794415416798357</c:v>
                </c:pt>
                <c:pt idx="128">
                  <c:v>2.3025850929940459</c:v>
                </c:pt>
                <c:pt idx="129">
                  <c:v>2.6390573296152584</c:v>
                </c:pt>
                <c:pt idx="130">
                  <c:v>5.5568280616995374</c:v>
                </c:pt>
                <c:pt idx="131">
                  <c:v>4.290459441148391</c:v>
                </c:pt>
                <c:pt idx="132">
                  <c:v>4.1271343850450917</c:v>
                </c:pt>
                <c:pt idx="133">
                  <c:v>4.0775374439057197</c:v>
                </c:pt>
                <c:pt idx="134">
                  <c:v>4.9836066217083363</c:v>
                </c:pt>
                <c:pt idx="135">
                  <c:v>2.7725887222397811</c:v>
                </c:pt>
                <c:pt idx="136">
                  <c:v>5.5645204073226937</c:v>
                </c:pt>
                <c:pt idx="137">
                  <c:v>2.3025850929940459</c:v>
                </c:pt>
                <c:pt idx="138">
                  <c:v>6.0935697700451357</c:v>
                </c:pt>
                <c:pt idx="139">
                  <c:v>1.9459101490553132</c:v>
                </c:pt>
                <c:pt idx="140">
                  <c:v>1.6094379124341003</c:v>
                </c:pt>
                <c:pt idx="141">
                  <c:v>1.6094379124341003</c:v>
                </c:pt>
                <c:pt idx="142">
                  <c:v>4.8040210447332568</c:v>
                </c:pt>
                <c:pt idx="143">
                  <c:v>4.8441870864585912</c:v>
                </c:pt>
                <c:pt idx="144">
                  <c:v>2.0794415416798357</c:v>
                </c:pt>
                <c:pt idx="145">
                  <c:v>1.0986122886681098</c:v>
                </c:pt>
                <c:pt idx="146">
                  <c:v>3.3672958299864741</c:v>
                </c:pt>
                <c:pt idx="147">
                  <c:v>5.598421958998375</c:v>
                </c:pt>
                <c:pt idx="148">
                  <c:v>4.5643481914678361</c:v>
                </c:pt>
                <c:pt idx="149">
                  <c:v>1.9459101490553132</c:v>
                </c:pt>
                <c:pt idx="150">
                  <c:v>2.8332133440562162</c:v>
                </c:pt>
                <c:pt idx="151">
                  <c:v>3.3672958299864741</c:v>
                </c:pt>
                <c:pt idx="152">
                  <c:v>5.9889614168898637</c:v>
                </c:pt>
                <c:pt idx="153">
                  <c:v>4.836281906951478</c:v>
                </c:pt>
                <c:pt idx="154">
                  <c:v>3.2958368660043291</c:v>
                </c:pt>
                <c:pt idx="155">
                  <c:v>3.6109179126442243</c:v>
                </c:pt>
                <c:pt idx="156">
                  <c:v>2.8332133440562162</c:v>
                </c:pt>
                <c:pt idx="157">
                  <c:v>1.6094379124341003</c:v>
                </c:pt>
                <c:pt idx="158">
                  <c:v>5.6489742381612063</c:v>
                </c:pt>
                <c:pt idx="159">
                  <c:v>2.8332133440562162</c:v>
                </c:pt>
                <c:pt idx="160">
                  <c:v>2.1972245773362196</c:v>
                </c:pt>
                <c:pt idx="161">
                  <c:v>2.3025850929940459</c:v>
                </c:pt>
                <c:pt idx="162">
                  <c:v>2.9444389791664403</c:v>
                </c:pt>
                <c:pt idx="163">
                  <c:v>3.4011973816621555</c:v>
                </c:pt>
                <c:pt idx="164">
                  <c:v>4.5432947822700038</c:v>
                </c:pt>
                <c:pt idx="165">
                  <c:v>3.8286413964890951</c:v>
                </c:pt>
                <c:pt idx="166">
                  <c:v>4.9052747784384296</c:v>
                </c:pt>
                <c:pt idx="167">
                  <c:v>5.8777357817796387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45-4F70-8034-7310DC099D25}"/>
            </c:ext>
          </c:extLst>
        </c:ser>
        <c:ser>
          <c:idx val="1"/>
          <c:order val="1"/>
          <c:tx>
            <c:v>Predicted LN_MMR</c:v>
          </c:tx>
          <c:spPr>
            <a:ln w="38100">
              <a:noFill/>
            </a:ln>
          </c:spPr>
          <c:xVal>
            <c:numRef>
              <c:f>'2020_cleaned'!$H$2:$H$169</c:f>
              <c:numCache>
                <c:formatCode>0.00</c:formatCode>
                <c:ptCount val="168"/>
                <c:pt idx="0">
                  <c:v>17.25</c:v>
                </c:pt>
                <c:pt idx="1">
                  <c:v>68.815331010452979</c:v>
                </c:pt>
                <c:pt idx="2">
                  <c:v>59.407665505226483</c:v>
                </c:pt>
                <c:pt idx="3">
                  <c:v>35.714285714285708</c:v>
                </c:pt>
                <c:pt idx="4">
                  <c:v>75.087108013937282</c:v>
                </c:pt>
                <c:pt idx="5">
                  <c:v>78.745644599303134</c:v>
                </c:pt>
                <c:pt idx="6">
                  <c:v>66.2020905923345</c:v>
                </c:pt>
                <c:pt idx="7">
                  <c:v>97.386759581881535</c:v>
                </c:pt>
                <c:pt idx="8">
                  <c:v>91.811846689895475</c:v>
                </c:pt>
                <c:pt idx="9">
                  <c:v>58.013937282229968</c:v>
                </c:pt>
                <c:pt idx="10">
                  <c:v>71.25435540069688</c:v>
                </c:pt>
                <c:pt idx="11">
                  <c:v>86.236933797909415</c:v>
                </c:pt>
                <c:pt idx="12">
                  <c:v>46.689895470383277</c:v>
                </c:pt>
                <c:pt idx="13">
                  <c:v>72.125435540069688</c:v>
                </c:pt>
                <c:pt idx="14">
                  <c:v>71.602787456446009</c:v>
                </c:pt>
                <c:pt idx="15">
                  <c:v>94.25087108013939</c:v>
                </c:pt>
                <c:pt idx="16">
                  <c:v>55.052264808362359</c:v>
                </c:pt>
                <c:pt idx="17">
                  <c:v>19.512195121951219</c:v>
                </c:pt>
                <c:pt idx="18">
                  <c:v>49.825783972125443</c:v>
                </c:pt>
                <c:pt idx="19">
                  <c:v>52.613240418118458</c:v>
                </c:pt>
                <c:pt idx="20">
                  <c:v>67.421602787456465</c:v>
                </c:pt>
                <c:pt idx="21">
                  <c:v>54.355400696864109</c:v>
                </c:pt>
                <c:pt idx="22">
                  <c:v>64.285714285714292</c:v>
                </c:pt>
                <c:pt idx="23">
                  <c:v>76.306620209059233</c:v>
                </c:pt>
                <c:pt idx="24">
                  <c:v>71.951219512195124</c:v>
                </c:pt>
                <c:pt idx="25">
                  <c:v>9.9303135888501739</c:v>
                </c:pt>
                <c:pt idx="26">
                  <c:v>5.2264808362369291</c:v>
                </c:pt>
                <c:pt idx="27">
                  <c:v>36.062717770034844</c:v>
                </c:pt>
                <c:pt idx="28">
                  <c:v>34.146341463414629</c:v>
                </c:pt>
                <c:pt idx="29">
                  <c:v>93.902439024390262</c:v>
                </c:pt>
                <c:pt idx="30">
                  <c:v>45.296167247386762</c:v>
                </c:pt>
                <c:pt idx="31">
                  <c:v>0</c:v>
                </c:pt>
                <c:pt idx="32">
                  <c:v>1.2195121951219525</c:v>
                </c:pt>
                <c:pt idx="33">
                  <c:v>80.139372822299649</c:v>
                </c:pt>
                <c:pt idx="34">
                  <c:v>68.292682926829272</c:v>
                </c:pt>
                <c:pt idx="35">
                  <c:v>63.937282229965163</c:v>
                </c:pt>
                <c:pt idx="36">
                  <c:v>34.668989547038322</c:v>
                </c:pt>
                <c:pt idx="37">
                  <c:v>36.411149825783966</c:v>
                </c:pt>
                <c:pt idx="38">
                  <c:v>73.519163763066217</c:v>
                </c:pt>
                <c:pt idx="39">
                  <c:v>24.564459930313593</c:v>
                </c:pt>
                <c:pt idx="40">
                  <c:v>82.055749128919871</c:v>
                </c:pt>
                <c:pt idx="41">
                  <c:v>89.024390243902445</c:v>
                </c:pt>
                <c:pt idx="42">
                  <c:v>87.456445993031366</c:v>
                </c:pt>
                <c:pt idx="43">
                  <c:v>15.331010452961669</c:v>
                </c:pt>
                <c:pt idx="44">
                  <c:v>97.038327526132406</c:v>
                </c:pt>
                <c:pt idx="45">
                  <c:v>21.428571428571431</c:v>
                </c:pt>
                <c:pt idx="46">
                  <c:v>64.634146341463421</c:v>
                </c:pt>
                <c:pt idx="47">
                  <c:v>42.508710801393725</c:v>
                </c:pt>
                <c:pt idx="48">
                  <c:v>60.104529616724733</c:v>
                </c:pt>
                <c:pt idx="49">
                  <c:v>59.233449477351918</c:v>
                </c:pt>
                <c:pt idx="50">
                  <c:v>48.257839721254363</c:v>
                </c:pt>
                <c:pt idx="51">
                  <c:v>45.470383275261327</c:v>
                </c:pt>
                <c:pt idx="52">
                  <c:v>17.595818815331008</c:v>
                </c:pt>
                <c:pt idx="53">
                  <c:v>87.456445993031366</c:v>
                </c:pt>
                <c:pt idx="54">
                  <c:v>40.592334494773517</c:v>
                </c:pt>
                <c:pt idx="55">
                  <c:v>17.421602787456443</c:v>
                </c:pt>
                <c:pt idx="56">
                  <c:v>58.013937282229968</c:v>
                </c:pt>
                <c:pt idx="57">
                  <c:v>95.818815331010455</c:v>
                </c:pt>
                <c:pt idx="58">
                  <c:v>89.024390243902445</c:v>
                </c:pt>
                <c:pt idx="59">
                  <c:v>54.878048780487795</c:v>
                </c:pt>
                <c:pt idx="60">
                  <c:v>17.944250871080136</c:v>
                </c:pt>
                <c:pt idx="61">
                  <c:v>72.82229965156796</c:v>
                </c:pt>
                <c:pt idx="62">
                  <c:v>97.386759581881535</c:v>
                </c:pt>
                <c:pt idx="63">
                  <c:v>36.933797909407659</c:v>
                </c:pt>
                <c:pt idx="64">
                  <c:v>86.759581881533109</c:v>
                </c:pt>
                <c:pt idx="65">
                  <c:v>69.163763066202094</c:v>
                </c:pt>
                <c:pt idx="66">
                  <c:v>43.379790940766554</c:v>
                </c:pt>
                <c:pt idx="67">
                  <c:v>14.285714285714279</c:v>
                </c:pt>
                <c:pt idx="68">
                  <c:v>16.202090592334493</c:v>
                </c:pt>
                <c:pt idx="69">
                  <c:v>58.885017421602782</c:v>
                </c:pt>
                <c:pt idx="70">
                  <c:v>29.268292682926838</c:v>
                </c:pt>
                <c:pt idx="71">
                  <c:v>40.418118466898953</c:v>
                </c:pt>
                <c:pt idx="72">
                  <c:v>80.139372822299649</c:v>
                </c:pt>
                <c:pt idx="73">
                  <c:v>98.606271777003485</c:v>
                </c:pt>
                <c:pt idx="74">
                  <c:v>43.379790940766554</c:v>
                </c:pt>
                <c:pt idx="75">
                  <c:v>56.271777003484317</c:v>
                </c:pt>
                <c:pt idx="76">
                  <c:v>67.944250871080143</c:v>
                </c:pt>
                <c:pt idx="77">
                  <c:v>47.386759581881535</c:v>
                </c:pt>
                <c:pt idx="78">
                  <c:v>96.864111498257827</c:v>
                </c:pt>
                <c:pt idx="79">
                  <c:v>90.069686411149846</c:v>
                </c:pt>
                <c:pt idx="80">
                  <c:v>87.63066202090593</c:v>
                </c:pt>
                <c:pt idx="81">
                  <c:v>55.400696864111495</c:v>
                </c:pt>
                <c:pt idx="82">
                  <c:v>61.149825783972119</c:v>
                </c:pt>
                <c:pt idx="83">
                  <c:v>72.648083623693395</c:v>
                </c:pt>
                <c:pt idx="84">
                  <c:v>36.585365853658537</c:v>
                </c:pt>
                <c:pt idx="85">
                  <c:v>76.132404181184668</c:v>
                </c:pt>
                <c:pt idx="86">
                  <c:v>52.613240418118458</c:v>
                </c:pt>
                <c:pt idx="87">
                  <c:v>39.547038327526131</c:v>
                </c:pt>
                <c:pt idx="88">
                  <c:v>84.320557491289208</c:v>
                </c:pt>
                <c:pt idx="89">
                  <c:v>61.498257839721262</c:v>
                </c:pt>
                <c:pt idx="90">
                  <c:v>24.564459930313593</c:v>
                </c:pt>
                <c:pt idx="91">
                  <c:v>16.376306620209053</c:v>
                </c:pt>
                <c:pt idx="92">
                  <c:v>85.540069686411158</c:v>
                </c:pt>
                <c:pt idx="93">
                  <c:v>92.682926829268311</c:v>
                </c:pt>
                <c:pt idx="94">
                  <c:v>16.89895470383275</c:v>
                </c:pt>
                <c:pt idx="95">
                  <c:v>21.428571428571431</c:v>
                </c:pt>
                <c:pt idx="96">
                  <c:v>71.951219512195124</c:v>
                </c:pt>
                <c:pt idx="97">
                  <c:v>60.627177700348433</c:v>
                </c:pt>
                <c:pt idx="98">
                  <c:v>3.1358885017421541</c:v>
                </c:pt>
                <c:pt idx="99">
                  <c:v>26.132404181184675</c:v>
                </c:pt>
                <c:pt idx="100">
                  <c:v>70.209059233449494</c:v>
                </c:pt>
                <c:pt idx="101">
                  <c:v>64.111498257839727</c:v>
                </c:pt>
                <c:pt idx="102">
                  <c:v>43.031358885017426</c:v>
                </c:pt>
                <c:pt idx="103">
                  <c:v>65.505226480836242</c:v>
                </c:pt>
                <c:pt idx="104">
                  <c:v>61.149825783972119</c:v>
                </c:pt>
                <c:pt idx="105">
                  <c:v>77.177700348432055</c:v>
                </c:pt>
                <c:pt idx="106">
                  <c:v>51.219512195121965</c:v>
                </c:pt>
                <c:pt idx="107">
                  <c:v>13.588850174216031</c:v>
                </c:pt>
                <c:pt idx="108">
                  <c:v>39.372822299651567</c:v>
                </c:pt>
                <c:pt idx="109">
                  <c:v>42.682926829268297</c:v>
                </c:pt>
                <c:pt idx="110">
                  <c:v>35.540069686411144</c:v>
                </c:pt>
                <c:pt idx="111">
                  <c:v>95.644599303135877</c:v>
                </c:pt>
                <c:pt idx="112">
                  <c:v>95.121951219512212</c:v>
                </c:pt>
                <c:pt idx="113">
                  <c:v>45.818815331010462</c:v>
                </c:pt>
                <c:pt idx="114">
                  <c:v>0.34843205574912928</c:v>
                </c:pt>
                <c:pt idx="115">
                  <c:v>26.132404181184675</c:v>
                </c:pt>
                <c:pt idx="116">
                  <c:v>65.679442508710807</c:v>
                </c:pt>
                <c:pt idx="117">
                  <c:v>100</c:v>
                </c:pt>
                <c:pt idx="118">
                  <c:v>75.609756097560975</c:v>
                </c:pt>
                <c:pt idx="119">
                  <c:v>25.609756097560982</c:v>
                </c:pt>
                <c:pt idx="120">
                  <c:v>73.170731707317088</c:v>
                </c:pt>
                <c:pt idx="121">
                  <c:v>31.010452961672463</c:v>
                </c:pt>
                <c:pt idx="122">
                  <c:v>61.498257839721262</c:v>
                </c:pt>
                <c:pt idx="123">
                  <c:v>64.285714285714292</c:v>
                </c:pt>
                <c:pt idx="124">
                  <c:v>55.052264808362359</c:v>
                </c:pt>
                <c:pt idx="125">
                  <c:v>84.494773519163772</c:v>
                </c:pt>
                <c:pt idx="126">
                  <c:v>82.229965156794421</c:v>
                </c:pt>
                <c:pt idx="127">
                  <c:v>82.57839721254355</c:v>
                </c:pt>
                <c:pt idx="128">
                  <c:v>76.480836236933797</c:v>
                </c:pt>
                <c:pt idx="129">
                  <c:v>76.132404181184668</c:v>
                </c:pt>
                <c:pt idx="130">
                  <c:v>25.435540069686418</c:v>
                </c:pt>
                <c:pt idx="131">
                  <c:v>58.362369337979089</c:v>
                </c:pt>
                <c:pt idx="132">
                  <c:v>68.989547038327544</c:v>
                </c:pt>
                <c:pt idx="133">
                  <c:v>56.271777003484317</c:v>
                </c:pt>
                <c:pt idx="134">
                  <c:v>38.327526132404174</c:v>
                </c:pt>
                <c:pt idx="135">
                  <c:v>82.229965156794421</c:v>
                </c:pt>
                <c:pt idx="136">
                  <c:v>21.777003484320559</c:v>
                </c:pt>
                <c:pt idx="137">
                  <c:v>72.648083623693395</c:v>
                </c:pt>
                <c:pt idx="138">
                  <c:v>11.149825783972126</c:v>
                </c:pt>
                <c:pt idx="139">
                  <c:v>96.341463414634148</c:v>
                </c:pt>
                <c:pt idx="140">
                  <c:v>82.055749128919871</c:v>
                </c:pt>
                <c:pt idx="141">
                  <c:v>90.766550522648089</c:v>
                </c:pt>
                <c:pt idx="142">
                  <c:v>30.836236933797899</c:v>
                </c:pt>
                <c:pt idx="143">
                  <c:v>58.013937282229968</c:v>
                </c:pt>
                <c:pt idx="144">
                  <c:v>92.857142857142875</c:v>
                </c:pt>
                <c:pt idx="145">
                  <c:v>87.979094076655059</c:v>
                </c:pt>
                <c:pt idx="146">
                  <c:v>67.595818815331015</c:v>
                </c:pt>
                <c:pt idx="147">
                  <c:v>22.473867595818817</c:v>
                </c:pt>
                <c:pt idx="148">
                  <c:v>54.529616724738673</c:v>
                </c:pt>
                <c:pt idx="149">
                  <c:v>98.954703832752614</c:v>
                </c:pt>
                <c:pt idx="150">
                  <c:v>46.51567944250872</c:v>
                </c:pt>
                <c:pt idx="151">
                  <c:v>71.602787456446009</c:v>
                </c:pt>
                <c:pt idx="152">
                  <c:v>26.30662020905924</c:v>
                </c:pt>
                <c:pt idx="153">
                  <c:v>61.498257839721262</c:v>
                </c:pt>
                <c:pt idx="154">
                  <c:v>74.216027874564446</c:v>
                </c:pt>
                <c:pt idx="155">
                  <c:v>60.104529616724733</c:v>
                </c:pt>
                <c:pt idx="156">
                  <c:v>77.700348432055748</c:v>
                </c:pt>
                <c:pt idx="157">
                  <c:v>59.581881533101047</c:v>
                </c:pt>
                <c:pt idx="158">
                  <c:v>27.177700348432062</c:v>
                </c:pt>
                <c:pt idx="159">
                  <c:v>64.982578397212549</c:v>
                </c:pt>
                <c:pt idx="160">
                  <c:v>94.25087108013939</c:v>
                </c:pt>
                <c:pt idx="161">
                  <c:v>92.508710801393747</c:v>
                </c:pt>
                <c:pt idx="162">
                  <c:v>75.087108013937282</c:v>
                </c:pt>
                <c:pt idx="163">
                  <c:v>56.968641114982574</c:v>
                </c:pt>
                <c:pt idx="164">
                  <c:v>38.850174216027874</c:v>
                </c:pt>
                <c:pt idx="165">
                  <c:v>58.710801393728218</c:v>
                </c:pt>
                <c:pt idx="166">
                  <c:v>31.358885017421596</c:v>
                </c:pt>
                <c:pt idx="167">
                  <c:v>28.745644599303144</c:v>
                </c:pt>
              </c:numCache>
            </c:numRef>
          </c:xVal>
          <c:yVal>
            <c:numRef>
              <c:f>'2020_regression'!$B$25:$B$192</c:f>
              <c:numCache>
                <c:formatCode>General</c:formatCode>
                <c:ptCount val="168"/>
                <c:pt idx="0">
                  <c:v>6.1415019788065361</c:v>
                </c:pt>
                <c:pt idx="1">
                  <c:v>3.2228958220243338</c:v>
                </c:pt>
                <c:pt idx="2">
                  <c:v>3.7553712260692658</c:v>
                </c:pt>
                <c:pt idx="3">
                  <c:v>5.096420391812055</c:v>
                </c:pt>
                <c:pt idx="4">
                  <c:v>2.8679122193277147</c:v>
                </c:pt>
                <c:pt idx="5">
                  <c:v>2.6608384510880194</c:v>
                </c:pt>
                <c:pt idx="6">
                  <c:v>3.3708056564812598</c:v>
                </c:pt>
                <c:pt idx="7">
                  <c:v>1.6057482986286189</c:v>
                </c:pt>
                <c:pt idx="8">
                  <c:v>1.9212892788033926</c:v>
                </c:pt>
                <c:pt idx="9">
                  <c:v>3.8342564711129592</c:v>
                </c:pt>
                <c:pt idx="10">
                  <c:v>3.0848466431978707</c:v>
                </c:pt>
                <c:pt idx="11">
                  <c:v>2.2368302589781663</c:v>
                </c:pt>
                <c:pt idx="12">
                  <c:v>4.4751990870929683</c:v>
                </c:pt>
                <c:pt idx="13">
                  <c:v>3.0355433650455632</c:v>
                </c:pt>
                <c:pt idx="14">
                  <c:v>3.0651253319369474</c:v>
                </c:pt>
                <c:pt idx="15">
                  <c:v>1.7832400999769282</c:v>
                </c:pt>
                <c:pt idx="16">
                  <c:v>4.0018876168308086</c:v>
                </c:pt>
                <c:pt idx="17">
                  <c:v>6.0134613654449911</c:v>
                </c:pt>
                <c:pt idx="18">
                  <c:v>4.2977072857446572</c:v>
                </c:pt>
                <c:pt idx="19">
                  <c:v>4.1399367956572721</c:v>
                </c:pt>
                <c:pt idx="20">
                  <c:v>3.3017810670680272</c:v>
                </c:pt>
                <c:pt idx="21">
                  <c:v>4.0413302393526545</c:v>
                </c:pt>
                <c:pt idx="22">
                  <c:v>3.4792728684163383</c:v>
                </c:pt>
                <c:pt idx="23">
                  <c:v>2.7988876299144829</c:v>
                </c:pt>
                <c:pt idx="24">
                  <c:v>3.0454040206760249</c:v>
                </c:pt>
                <c:pt idx="25">
                  <c:v>6.5557974251203834</c:v>
                </c:pt>
                <c:pt idx="26">
                  <c:v>6.8220351271428488</c:v>
                </c:pt>
                <c:pt idx="27">
                  <c:v>5.0766990805511316</c:v>
                </c:pt>
                <c:pt idx="28">
                  <c:v>5.1851662924862101</c:v>
                </c:pt>
                <c:pt idx="29">
                  <c:v>1.8029614112378516</c:v>
                </c:pt>
                <c:pt idx="30">
                  <c:v>4.5540843321366618</c:v>
                </c:pt>
                <c:pt idx="31">
                  <c:v>7.1178547960566991</c:v>
                </c:pt>
                <c:pt idx="32">
                  <c:v>7.0488302066434674</c:v>
                </c:pt>
                <c:pt idx="33">
                  <c:v>2.581953206044326</c:v>
                </c:pt>
                <c:pt idx="34">
                  <c:v>3.2524777889157197</c:v>
                </c:pt>
                <c:pt idx="35">
                  <c:v>3.4989941796772617</c:v>
                </c:pt>
                <c:pt idx="36">
                  <c:v>5.155584325594825</c:v>
                </c:pt>
                <c:pt idx="37">
                  <c:v>5.0569777692902083</c:v>
                </c:pt>
                <c:pt idx="38">
                  <c:v>2.9566581200018689</c:v>
                </c:pt>
                <c:pt idx="39">
                  <c:v>5.7275023521616015</c:v>
                </c:pt>
                <c:pt idx="40">
                  <c:v>2.4734859941092466</c:v>
                </c:pt>
                <c:pt idx="41">
                  <c:v>2.0790597688907795</c:v>
                </c:pt>
                <c:pt idx="42">
                  <c:v>2.1678056695649346</c:v>
                </c:pt>
                <c:pt idx="43">
                  <c:v>6.2501171005760714</c:v>
                </c:pt>
                <c:pt idx="44">
                  <c:v>1.6254696098895423</c:v>
                </c:pt>
                <c:pt idx="45">
                  <c:v>5.9049941535099126</c:v>
                </c:pt>
                <c:pt idx="46">
                  <c:v>3.459551557155415</c:v>
                </c:pt>
                <c:pt idx="47">
                  <c:v>4.7118548222240495</c:v>
                </c:pt>
                <c:pt idx="48">
                  <c:v>3.7159286035474195</c:v>
                </c:pt>
                <c:pt idx="49">
                  <c:v>3.7652318816997274</c:v>
                </c:pt>
                <c:pt idx="50">
                  <c:v>4.3864531864188123</c:v>
                </c:pt>
                <c:pt idx="51">
                  <c:v>4.5442236765062001</c:v>
                </c:pt>
                <c:pt idx="52">
                  <c:v>6.1219285773800696</c:v>
                </c:pt>
                <c:pt idx="53">
                  <c:v>2.1678056695649346</c:v>
                </c:pt>
                <c:pt idx="54">
                  <c:v>4.820322034159128</c:v>
                </c:pt>
                <c:pt idx="55">
                  <c:v>6.1317892330105312</c:v>
                </c:pt>
                <c:pt idx="56">
                  <c:v>3.8342564711129592</c:v>
                </c:pt>
                <c:pt idx="57">
                  <c:v>1.694494199302774</c:v>
                </c:pt>
                <c:pt idx="58">
                  <c:v>2.0790597688907795</c:v>
                </c:pt>
                <c:pt idx="59">
                  <c:v>4.0117482724612703</c:v>
                </c:pt>
                <c:pt idx="60">
                  <c:v>6.1022072661191462</c:v>
                </c:pt>
                <c:pt idx="61">
                  <c:v>2.9961007425237156</c:v>
                </c:pt>
                <c:pt idx="62">
                  <c:v>1.6057482986286189</c:v>
                </c:pt>
                <c:pt idx="63">
                  <c:v>5.0273958023988232</c:v>
                </c:pt>
                <c:pt idx="64">
                  <c:v>2.2072482920867813</c:v>
                </c:pt>
                <c:pt idx="65">
                  <c:v>3.2031745107634113</c:v>
                </c:pt>
                <c:pt idx="66">
                  <c:v>4.6625515440717402</c:v>
                </c:pt>
                <c:pt idx="67">
                  <c:v>6.3092810343588415</c:v>
                </c:pt>
                <c:pt idx="68">
                  <c:v>6.200813822423763</c:v>
                </c:pt>
                <c:pt idx="69">
                  <c:v>3.7849531929606512</c:v>
                </c:pt>
                <c:pt idx="70">
                  <c:v>5.4612646501391362</c:v>
                </c:pt>
                <c:pt idx="71">
                  <c:v>4.8301826897895896</c:v>
                </c:pt>
                <c:pt idx="72">
                  <c:v>2.581953206044326</c:v>
                </c:pt>
                <c:pt idx="73">
                  <c:v>1.5367237092153871</c:v>
                </c:pt>
                <c:pt idx="74">
                  <c:v>4.6625515440717402</c:v>
                </c:pt>
                <c:pt idx="75">
                  <c:v>3.932863027417576</c:v>
                </c:pt>
                <c:pt idx="76">
                  <c:v>3.2721991001766431</c:v>
                </c:pt>
                <c:pt idx="77">
                  <c:v>4.4357564645711216</c:v>
                </c:pt>
                <c:pt idx="78">
                  <c:v>1.6353302655200048</c:v>
                </c:pt>
                <c:pt idx="79">
                  <c:v>2.0198958351080085</c:v>
                </c:pt>
                <c:pt idx="80">
                  <c:v>2.1579450139344729</c:v>
                </c:pt>
                <c:pt idx="81">
                  <c:v>3.9821663055698844</c:v>
                </c:pt>
                <c:pt idx="82">
                  <c:v>3.6567646697646494</c:v>
                </c:pt>
                <c:pt idx="83">
                  <c:v>3.0059613981541773</c:v>
                </c:pt>
                <c:pt idx="84">
                  <c:v>5.0471171136597466</c:v>
                </c:pt>
                <c:pt idx="85">
                  <c:v>2.8087482855449446</c:v>
                </c:pt>
                <c:pt idx="86">
                  <c:v>4.1399367956572721</c:v>
                </c:pt>
                <c:pt idx="87">
                  <c:v>4.879485967941898</c:v>
                </c:pt>
                <c:pt idx="88">
                  <c:v>2.3452974709132448</c:v>
                </c:pt>
                <c:pt idx="89">
                  <c:v>3.6370433585037252</c:v>
                </c:pt>
                <c:pt idx="90">
                  <c:v>5.7275023521616015</c:v>
                </c:pt>
                <c:pt idx="91">
                  <c:v>6.1909531667933013</c:v>
                </c:pt>
                <c:pt idx="92">
                  <c:v>2.2762728815000131</c:v>
                </c:pt>
                <c:pt idx="93">
                  <c:v>1.8719860006510833</c:v>
                </c:pt>
                <c:pt idx="94">
                  <c:v>6.1613711999019163</c:v>
                </c:pt>
                <c:pt idx="95">
                  <c:v>5.9049941535099126</c:v>
                </c:pt>
                <c:pt idx="96">
                  <c:v>3.0454040206760249</c:v>
                </c:pt>
                <c:pt idx="97">
                  <c:v>3.686346636656034</c:v>
                </c:pt>
                <c:pt idx="98">
                  <c:v>6.9403629947083889</c:v>
                </c:pt>
                <c:pt idx="99">
                  <c:v>5.6387564514874464</c:v>
                </c:pt>
                <c:pt idx="100">
                  <c:v>3.1440105769806403</c:v>
                </c:pt>
                <c:pt idx="101">
                  <c:v>3.4891335240468</c:v>
                </c:pt>
                <c:pt idx="102">
                  <c:v>4.6822728553326636</c:v>
                </c:pt>
                <c:pt idx="103">
                  <c:v>3.4102482790031066</c:v>
                </c:pt>
                <c:pt idx="104">
                  <c:v>3.6567646697646494</c:v>
                </c:pt>
                <c:pt idx="105">
                  <c:v>2.7495843517621745</c:v>
                </c:pt>
                <c:pt idx="106">
                  <c:v>4.2188220407009638</c:v>
                </c:pt>
                <c:pt idx="107">
                  <c:v>6.3487236568806882</c:v>
                </c:pt>
                <c:pt idx="108">
                  <c:v>4.8893466235723597</c:v>
                </c:pt>
                <c:pt idx="109">
                  <c:v>4.7019941665935869</c:v>
                </c:pt>
                <c:pt idx="110">
                  <c:v>5.1062810474425167</c:v>
                </c:pt>
                <c:pt idx="111">
                  <c:v>1.7043548549332366</c:v>
                </c:pt>
                <c:pt idx="112">
                  <c:v>1.7339368218246198</c:v>
                </c:pt>
                <c:pt idx="113">
                  <c:v>4.5245023652452758</c:v>
                </c:pt>
                <c:pt idx="114">
                  <c:v>7.0981334847957758</c:v>
                </c:pt>
                <c:pt idx="115">
                  <c:v>5.6387564514874464</c:v>
                </c:pt>
                <c:pt idx="116">
                  <c:v>3.4003876233726449</c:v>
                </c:pt>
                <c:pt idx="117">
                  <c:v>1.4578384641716937</c:v>
                </c:pt>
                <c:pt idx="118">
                  <c:v>2.8383302524363296</c:v>
                </c:pt>
                <c:pt idx="119">
                  <c:v>5.6683384183788315</c:v>
                </c:pt>
                <c:pt idx="120">
                  <c:v>2.9763794312627923</c:v>
                </c:pt>
                <c:pt idx="121">
                  <c:v>5.3626580938345203</c:v>
                </c:pt>
                <c:pt idx="122">
                  <c:v>3.6370433585037252</c:v>
                </c:pt>
                <c:pt idx="123">
                  <c:v>3.4792728684163383</c:v>
                </c:pt>
                <c:pt idx="124">
                  <c:v>4.0018876168308086</c:v>
                </c:pt>
                <c:pt idx="125">
                  <c:v>2.3354368152827831</c:v>
                </c:pt>
                <c:pt idx="126">
                  <c:v>2.4636253384787858</c:v>
                </c:pt>
                <c:pt idx="127">
                  <c:v>2.4439040272178625</c:v>
                </c:pt>
                <c:pt idx="128">
                  <c:v>2.7890269742840212</c:v>
                </c:pt>
                <c:pt idx="129">
                  <c:v>2.8087482855449446</c:v>
                </c:pt>
                <c:pt idx="130">
                  <c:v>5.6781990740092931</c:v>
                </c:pt>
                <c:pt idx="131">
                  <c:v>3.8145351598520358</c:v>
                </c:pt>
                <c:pt idx="132">
                  <c:v>3.2130351663938721</c:v>
                </c:pt>
                <c:pt idx="133">
                  <c:v>3.932863027417576</c:v>
                </c:pt>
                <c:pt idx="134">
                  <c:v>4.9485105573551298</c:v>
                </c:pt>
                <c:pt idx="135">
                  <c:v>2.4636253384787858</c:v>
                </c:pt>
                <c:pt idx="136">
                  <c:v>5.8852728422489893</c:v>
                </c:pt>
                <c:pt idx="137">
                  <c:v>3.0059613981541773</c:v>
                </c:pt>
                <c:pt idx="138">
                  <c:v>6.4867728357071517</c:v>
                </c:pt>
                <c:pt idx="139">
                  <c:v>1.664912232411389</c:v>
                </c:pt>
                <c:pt idx="140">
                  <c:v>2.4734859941092466</c:v>
                </c:pt>
                <c:pt idx="141">
                  <c:v>1.9804532125861627</c:v>
                </c:pt>
                <c:pt idx="142">
                  <c:v>5.372518749464982</c:v>
                </c:pt>
                <c:pt idx="143">
                  <c:v>3.8342564711129592</c:v>
                </c:pt>
                <c:pt idx="144">
                  <c:v>1.8621253450206217</c:v>
                </c:pt>
                <c:pt idx="145">
                  <c:v>2.1382237026735496</c:v>
                </c:pt>
                <c:pt idx="146">
                  <c:v>3.2919204114375664</c:v>
                </c:pt>
                <c:pt idx="147">
                  <c:v>5.8458302197271426</c:v>
                </c:pt>
                <c:pt idx="148">
                  <c:v>4.0314695837221928</c:v>
                </c:pt>
                <c:pt idx="149">
                  <c:v>1.5170023979544638</c:v>
                </c:pt>
                <c:pt idx="150">
                  <c:v>4.4850597427234291</c:v>
                </c:pt>
                <c:pt idx="151">
                  <c:v>3.0651253319369474</c:v>
                </c:pt>
                <c:pt idx="152">
                  <c:v>5.6288957958569847</c:v>
                </c:pt>
                <c:pt idx="153">
                  <c:v>3.6370433585037252</c:v>
                </c:pt>
                <c:pt idx="154">
                  <c:v>2.917215497480024</c:v>
                </c:pt>
                <c:pt idx="155">
                  <c:v>3.7159286035474195</c:v>
                </c:pt>
                <c:pt idx="156">
                  <c:v>2.7200023848707895</c:v>
                </c:pt>
                <c:pt idx="157">
                  <c:v>3.7455105704388041</c:v>
                </c:pt>
                <c:pt idx="158">
                  <c:v>5.5795925177046763</c:v>
                </c:pt>
                <c:pt idx="159">
                  <c:v>3.4398302458944916</c:v>
                </c:pt>
                <c:pt idx="160">
                  <c:v>1.7832400999769282</c:v>
                </c:pt>
                <c:pt idx="161">
                  <c:v>1.881846656281545</c:v>
                </c:pt>
                <c:pt idx="162">
                  <c:v>2.8679122193277147</c:v>
                </c:pt>
                <c:pt idx="163">
                  <c:v>3.8934204048957293</c:v>
                </c:pt>
                <c:pt idx="164">
                  <c:v>4.9189285904637448</c:v>
                </c:pt>
                <c:pt idx="165">
                  <c:v>3.7948138485911129</c:v>
                </c:pt>
                <c:pt idx="166">
                  <c:v>5.3429367825735969</c:v>
                </c:pt>
                <c:pt idx="167">
                  <c:v>5.4908466170305212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45-4F70-8034-7310DC09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55040"/>
        <c:axId val="1334655520"/>
      </c:scatterChart>
      <c:valAx>
        <c:axId val="133465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Norm_HDI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4655520"/>
        <c:crosses val="autoZero"/>
        <c:crossBetween val="midCat"/>
      </c:valAx>
      <c:valAx>
        <c:axId val="1334655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LN_MMR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46550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Norm_HDI_2020 Line Fit  Plot</a:t>
            </a:r>
          </a:p>
        </c:rich>
      </c:tx>
      <c:layout>
        <c:manualLayout>
          <c:xMode val="edge"/>
          <c:yMode val="edge"/>
          <c:x val="0.17915118868693086"/>
          <c:y val="4.742547425474254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Norm_gghed_gdp_2020</c:v>
          </c:tx>
          <c:spPr>
            <a:ln w="38100">
              <a:noFill/>
            </a:ln>
          </c:spPr>
          <c:xVal>
            <c:numRef>
              <c:f>Q3_2020!$E$2:$E$169</c:f>
              <c:numCache>
                <c:formatCode>0.00</c:formatCode>
                <c:ptCount val="168"/>
                <c:pt idx="0">
                  <c:v>0</c:v>
                </c:pt>
                <c:pt idx="1">
                  <c:v>0.35</c:v>
                </c:pt>
                <c:pt idx="2">
                  <c:v>1.22</c:v>
                </c:pt>
                <c:pt idx="3">
                  <c:v>3.14</c:v>
                </c:pt>
                <c:pt idx="4">
                  <c:v>5.23</c:v>
                </c:pt>
                <c:pt idx="5">
                  <c:v>9.93</c:v>
                </c:pt>
                <c:pt idx="6">
                  <c:v>11.15</c:v>
                </c:pt>
                <c:pt idx="7">
                  <c:v>13.59</c:v>
                </c:pt>
                <c:pt idx="8">
                  <c:v>14.29</c:v>
                </c:pt>
                <c:pt idx="9">
                  <c:v>15.33</c:v>
                </c:pt>
                <c:pt idx="10">
                  <c:v>16.2</c:v>
                </c:pt>
                <c:pt idx="11">
                  <c:v>16.38</c:v>
                </c:pt>
                <c:pt idx="12">
                  <c:v>16.899999999999999</c:v>
                </c:pt>
                <c:pt idx="13">
                  <c:v>17.25</c:v>
                </c:pt>
                <c:pt idx="14">
                  <c:v>17.420000000000002</c:v>
                </c:pt>
                <c:pt idx="15">
                  <c:v>17.600000000000001</c:v>
                </c:pt>
                <c:pt idx="16">
                  <c:v>17.940000000000001</c:v>
                </c:pt>
                <c:pt idx="17">
                  <c:v>19.510000000000002</c:v>
                </c:pt>
                <c:pt idx="18">
                  <c:v>21.43</c:v>
                </c:pt>
                <c:pt idx="19">
                  <c:v>21.43</c:v>
                </c:pt>
                <c:pt idx="20">
                  <c:v>21.78</c:v>
                </c:pt>
                <c:pt idx="21">
                  <c:v>22.47</c:v>
                </c:pt>
                <c:pt idx="22">
                  <c:v>24.56</c:v>
                </c:pt>
                <c:pt idx="23">
                  <c:v>24.56</c:v>
                </c:pt>
                <c:pt idx="24">
                  <c:v>25.44</c:v>
                </c:pt>
                <c:pt idx="25">
                  <c:v>25.61</c:v>
                </c:pt>
                <c:pt idx="26">
                  <c:v>26.13</c:v>
                </c:pt>
                <c:pt idx="27">
                  <c:v>26.13</c:v>
                </c:pt>
                <c:pt idx="28">
                  <c:v>26.31</c:v>
                </c:pt>
                <c:pt idx="29">
                  <c:v>27.18</c:v>
                </c:pt>
                <c:pt idx="30">
                  <c:v>28.75</c:v>
                </c:pt>
                <c:pt idx="31">
                  <c:v>29.27</c:v>
                </c:pt>
                <c:pt idx="32">
                  <c:v>30.84</c:v>
                </c:pt>
                <c:pt idx="33">
                  <c:v>31.01</c:v>
                </c:pt>
                <c:pt idx="34">
                  <c:v>31.36</c:v>
                </c:pt>
                <c:pt idx="35">
                  <c:v>34.15</c:v>
                </c:pt>
                <c:pt idx="36">
                  <c:v>34.67</c:v>
                </c:pt>
                <c:pt idx="37">
                  <c:v>35.54</c:v>
                </c:pt>
                <c:pt idx="38">
                  <c:v>35.71</c:v>
                </c:pt>
                <c:pt idx="39">
                  <c:v>36.06</c:v>
                </c:pt>
                <c:pt idx="40">
                  <c:v>36.409999999999997</c:v>
                </c:pt>
                <c:pt idx="41">
                  <c:v>36.590000000000003</c:v>
                </c:pt>
                <c:pt idx="42">
                  <c:v>36.93</c:v>
                </c:pt>
                <c:pt idx="43">
                  <c:v>38.33</c:v>
                </c:pt>
                <c:pt idx="44">
                  <c:v>38.85</c:v>
                </c:pt>
                <c:pt idx="45">
                  <c:v>39.369999999999997</c:v>
                </c:pt>
                <c:pt idx="46">
                  <c:v>39.549999999999997</c:v>
                </c:pt>
                <c:pt idx="47">
                  <c:v>40.42</c:v>
                </c:pt>
                <c:pt idx="48">
                  <c:v>40.590000000000003</c:v>
                </c:pt>
                <c:pt idx="49">
                  <c:v>42.51</c:v>
                </c:pt>
                <c:pt idx="50">
                  <c:v>42.68</c:v>
                </c:pt>
                <c:pt idx="51">
                  <c:v>43.03</c:v>
                </c:pt>
                <c:pt idx="52">
                  <c:v>43.38</c:v>
                </c:pt>
                <c:pt idx="53">
                  <c:v>43.38</c:v>
                </c:pt>
                <c:pt idx="54">
                  <c:v>45.3</c:v>
                </c:pt>
                <c:pt idx="55">
                  <c:v>45.47</c:v>
                </c:pt>
                <c:pt idx="56">
                  <c:v>45.82</c:v>
                </c:pt>
                <c:pt idx="57">
                  <c:v>46.52</c:v>
                </c:pt>
                <c:pt idx="58">
                  <c:v>46.69</c:v>
                </c:pt>
                <c:pt idx="59">
                  <c:v>47.39</c:v>
                </c:pt>
                <c:pt idx="60">
                  <c:v>48.26</c:v>
                </c:pt>
                <c:pt idx="61">
                  <c:v>49.83</c:v>
                </c:pt>
                <c:pt idx="62">
                  <c:v>51.22</c:v>
                </c:pt>
                <c:pt idx="63">
                  <c:v>52.61</c:v>
                </c:pt>
                <c:pt idx="64">
                  <c:v>52.61</c:v>
                </c:pt>
                <c:pt idx="65">
                  <c:v>54.36</c:v>
                </c:pt>
                <c:pt idx="66">
                  <c:v>54.53</c:v>
                </c:pt>
                <c:pt idx="67">
                  <c:v>54.88</c:v>
                </c:pt>
                <c:pt idx="68">
                  <c:v>55.05</c:v>
                </c:pt>
                <c:pt idx="69">
                  <c:v>55.05</c:v>
                </c:pt>
                <c:pt idx="70">
                  <c:v>55.4</c:v>
                </c:pt>
                <c:pt idx="71">
                  <c:v>56.27</c:v>
                </c:pt>
                <c:pt idx="72">
                  <c:v>56.27</c:v>
                </c:pt>
                <c:pt idx="73">
                  <c:v>56.97</c:v>
                </c:pt>
                <c:pt idx="74">
                  <c:v>58.01</c:v>
                </c:pt>
                <c:pt idx="75">
                  <c:v>58.01</c:v>
                </c:pt>
                <c:pt idx="76">
                  <c:v>58.01</c:v>
                </c:pt>
                <c:pt idx="77">
                  <c:v>58.36</c:v>
                </c:pt>
                <c:pt idx="78">
                  <c:v>58.71</c:v>
                </c:pt>
                <c:pt idx="79">
                  <c:v>58.89</c:v>
                </c:pt>
                <c:pt idx="80">
                  <c:v>59.23</c:v>
                </c:pt>
                <c:pt idx="81">
                  <c:v>59.41</c:v>
                </c:pt>
                <c:pt idx="82">
                  <c:v>59.58</c:v>
                </c:pt>
                <c:pt idx="83">
                  <c:v>60.1</c:v>
                </c:pt>
                <c:pt idx="84">
                  <c:v>60.1</c:v>
                </c:pt>
                <c:pt idx="85">
                  <c:v>60.63</c:v>
                </c:pt>
                <c:pt idx="86">
                  <c:v>61.15</c:v>
                </c:pt>
                <c:pt idx="87">
                  <c:v>61.15</c:v>
                </c:pt>
                <c:pt idx="88">
                  <c:v>61.5</c:v>
                </c:pt>
                <c:pt idx="89">
                  <c:v>61.5</c:v>
                </c:pt>
                <c:pt idx="90">
                  <c:v>61.5</c:v>
                </c:pt>
                <c:pt idx="91">
                  <c:v>63.94</c:v>
                </c:pt>
                <c:pt idx="92">
                  <c:v>64.11</c:v>
                </c:pt>
                <c:pt idx="93">
                  <c:v>64.290000000000006</c:v>
                </c:pt>
                <c:pt idx="94">
                  <c:v>64.290000000000006</c:v>
                </c:pt>
                <c:pt idx="95">
                  <c:v>64.63</c:v>
                </c:pt>
                <c:pt idx="96">
                  <c:v>64.98</c:v>
                </c:pt>
                <c:pt idx="97">
                  <c:v>65.510000000000005</c:v>
                </c:pt>
                <c:pt idx="98">
                  <c:v>65.680000000000007</c:v>
                </c:pt>
                <c:pt idx="99">
                  <c:v>66.2</c:v>
                </c:pt>
                <c:pt idx="100">
                  <c:v>67.42</c:v>
                </c:pt>
                <c:pt idx="101">
                  <c:v>67.599999999999994</c:v>
                </c:pt>
                <c:pt idx="102">
                  <c:v>67.94</c:v>
                </c:pt>
                <c:pt idx="103">
                  <c:v>68.290000000000006</c:v>
                </c:pt>
                <c:pt idx="104">
                  <c:v>68.819999999999993</c:v>
                </c:pt>
                <c:pt idx="105">
                  <c:v>68.989999999999995</c:v>
                </c:pt>
                <c:pt idx="106">
                  <c:v>69.16</c:v>
                </c:pt>
                <c:pt idx="107">
                  <c:v>70.209999999999994</c:v>
                </c:pt>
                <c:pt idx="108">
                  <c:v>71.25</c:v>
                </c:pt>
                <c:pt idx="109">
                  <c:v>71.599999999999994</c:v>
                </c:pt>
                <c:pt idx="110">
                  <c:v>71.599999999999994</c:v>
                </c:pt>
                <c:pt idx="111">
                  <c:v>71.95</c:v>
                </c:pt>
                <c:pt idx="112">
                  <c:v>71.95</c:v>
                </c:pt>
                <c:pt idx="113">
                  <c:v>72.13</c:v>
                </c:pt>
                <c:pt idx="114">
                  <c:v>72.650000000000006</c:v>
                </c:pt>
                <c:pt idx="115">
                  <c:v>72.650000000000006</c:v>
                </c:pt>
                <c:pt idx="116">
                  <c:v>72.819999999999993</c:v>
                </c:pt>
                <c:pt idx="117">
                  <c:v>73.17</c:v>
                </c:pt>
                <c:pt idx="118">
                  <c:v>73.52</c:v>
                </c:pt>
                <c:pt idx="119">
                  <c:v>74.22</c:v>
                </c:pt>
                <c:pt idx="120">
                  <c:v>75.09</c:v>
                </c:pt>
                <c:pt idx="121">
                  <c:v>75.09</c:v>
                </c:pt>
                <c:pt idx="122">
                  <c:v>75.61</c:v>
                </c:pt>
                <c:pt idx="123">
                  <c:v>76.13</c:v>
                </c:pt>
                <c:pt idx="124">
                  <c:v>76.13</c:v>
                </c:pt>
                <c:pt idx="125">
                  <c:v>76.31</c:v>
                </c:pt>
                <c:pt idx="126">
                  <c:v>76.48</c:v>
                </c:pt>
                <c:pt idx="127">
                  <c:v>77.180000000000007</c:v>
                </c:pt>
                <c:pt idx="128">
                  <c:v>77.7</c:v>
                </c:pt>
                <c:pt idx="129">
                  <c:v>78.75</c:v>
                </c:pt>
                <c:pt idx="130">
                  <c:v>80.14</c:v>
                </c:pt>
                <c:pt idx="131">
                  <c:v>80.14</c:v>
                </c:pt>
                <c:pt idx="132">
                  <c:v>82.06</c:v>
                </c:pt>
                <c:pt idx="133">
                  <c:v>82.06</c:v>
                </c:pt>
                <c:pt idx="134">
                  <c:v>82.23</c:v>
                </c:pt>
                <c:pt idx="135">
                  <c:v>82.23</c:v>
                </c:pt>
                <c:pt idx="136">
                  <c:v>82.58</c:v>
                </c:pt>
                <c:pt idx="137">
                  <c:v>84.32</c:v>
                </c:pt>
                <c:pt idx="138">
                  <c:v>84.49</c:v>
                </c:pt>
                <c:pt idx="139">
                  <c:v>85.54</c:v>
                </c:pt>
                <c:pt idx="140">
                  <c:v>86.24</c:v>
                </c:pt>
                <c:pt idx="141">
                  <c:v>86.76</c:v>
                </c:pt>
                <c:pt idx="142">
                  <c:v>87.46</c:v>
                </c:pt>
                <c:pt idx="143">
                  <c:v>87.46</c:v>
                </c:pt>
                <c:pt idx="144">
                  <c:v>87.63</c:v>
                </c:pt>
                <c:pt idx="145">
                  <c:v>87.98</c:v>
                </c:pt>
                <c:pt idx="146">
                  <c:v>89.02</c:v>
                </c:pt>
                <c:pt idx="147">
                  <c:v>89.02</c:v>
                </c:pt>
                <c:pt idx="148">
                  <c:v>90.07</c:v>
                </c:pt>
                <c:pt idx="149">
                  <c:v>90.77</c:v>
                </c:pt>
                <c:pt idx="150">
                  <c:v>91.81</c:v>
                </c:pt>
                <c:pt idx="151">
                  <c:v>92.51</c:v>
                </c:pt>
                <c:pt idx="152">
                  <c:v>92.68</c:v>
                </c:pt>
                <c:pt idx="153">
                  <c:v>92.86</c:v>
                </c:pt>
                <c:pt idx="154">
                  <c:v>93.9</c:v>
                </c:pt>
                <c:pt idx="155">
                  <c:v>94.25</c:v>
                </c:pt>
                <c:pt idx="156">
                  <c:v>94.25</c:v>
                </c:pt>
                <c:pt idx="157">
                  <c:v>95.12</c:v>
                </c:pt>
                <c:pt idx="158">
                  <c:v>95.64</c:v>
                </c:pt>
                <c:pt idx="159">
                  <c:v>95.82</c:v>
                </c:pt>
                <c:pt idx="160">
                  <c:v>96.34</c:v>
                </c:pt>
                <c:pt idx="161">
                  <c:v>96.86</c:v>
                </c:pt>
                <c:pt idx="162">
                  <c:v>97.04</c:v>
                </c:pt>
                <c:pt idx="163">
                  <c:v>97.39</c:v>
                </c:pt>
                <c:pt idx="164">
                  <c:v>97.39</c:v>
                </c:pt>
                <c:pt idx="165">
                  <c:v>98.61</c:v>
                </c:pt>
                <c:pt idx="166">
                  <c:v>98.95</c:v>
                </c:pt>
                <c:pt idx="167">
                  <c:v>100</c:v>
                </c:pt>
              </c:numCache>
            </c:numRef>
          </c:xVal>
          <c:yVal>
            <c:numRef>
              <c:f>Q3_2020!$D$2:$D$169</c:f>
              <c:numCache>
                <c:formatCode>0.00</c:formatCode>
                <c:ptCount val="168"/>
                <c:pt idx="0">
                  <c:v>9.5500000000000007</c:v>
                </c:pt>
                <c:pt idx="1">
                  <c:v>20.58</c:v>
                </c:pt>
                <c:pt idx="2">
                  <c:v>6.58</c:v>
                </c:pt>
                <c:pt idx="3">
                  <c:v>11.26</c:v>
                </c:pt>
                <c:pt idx="4">
                  <c:v>19.02</c:v>
                </c:pt>
                <c:pt idx="5">
                  <c:v>25.75</c:v>
                </c:pt>
                <c:pt idx="6">
                  <c:v>10.99</c:v>
                </c:pt>
                <c:pt idx="7">
                  <c:v>21.42</c:v>
                </c:pt>
                <c:pt idx="8">
                  <c:v>5.01</c:v>
                </c:pt>
                <c:pt idx="9">
                  <c:v>3.78</c:v>
                </c:pt>
                <c:pt idx="10">
                  <c:v>9.34</c:v>
                </c:pt>
                <c:pt idx="11">
                  <c:v>6.6</c:v>
                </c:pt>
                <c:pt idx="12">
                  <c:v>4.18</c:v>
                </c:pt>
                <c:pt idx="13">
                  <c:v>9.19</c:v>
                </c:pt>
                <c:pt idx="14">
                  <c:v>7.14</c:v>
                </c:pt>
                <c:pt idx="15">
                  <c:v>5.64</c:v>
                </c:pt>
                <c:pt idx="16">
                  <c:v>21.71</c:v>
                </c:pt>
                <c:pt idx="17">
                  <c:v>0</c:v>
                </c:pt>
                <c:pt idx="18">
                  <c:v>8.09</c:v>
                </c:pt>
                <c:pt idx="19">
                  <c:v>12.99</c:v>
                </c:pt>
                <c:pt idx="20">
                  <c:v>14.6</c:v>
                </c:pt>
                <c:pt idx="21">
                  <c:v>7.62</c:v>
                </c:pt>
                <c:pt idx="22">
                  <c:v>10.67</c:v>
                </c:pt>
                <c:pt idx="23">
                  <c:v>45.47</c:v>
                </c:pt>
                <c:pt idx="24">
                  <c:v>27.74</c:v>
                </c:pt>
                <c:pt idx="25">
                  <c:v>7.71</c:v>
                </c:pt>
                <c:pt idx="26">
                  <c:v>12.29</c:v>
                </c:pt>
                <c:pt idx="27">
                  <c:v>2.3199999999999998</c:v>
                </c:pt>
                <c:pt idx="28">
                  <c:v>6.2</c:v>
                </c:pt>
                <c:pt idx="29">
                  <c:v>6.71</c:v>
                </c:pt>
                <c:pt idx="30">
                  <c:v>3.8</c:v>
                </c:pt>
                <c:pt idx="31">
                  <c:v>1.31</c:v>
                </c:pt>
                <c:pt idx="32">
                  <c:v>33.81</c:v>
                </c:pt>
                <c:pt idx="33">
                  <c:v>13.19</c:v>
                </c:pt>
                <c:pt idx="34">
                  <c:v>33.56</c:v>
                </c:pt>
                <c:pt idx="35">
                  <c:v>3.34</c:v>
                </c:pt>
                <c:pt idx="36">
                  <c:v>10.27</c:v>
                </c:pt>
                <c:pt idx="37">
                  <c:v>13.07</c:v>
                </c:pt>
                <c:pt idx="38">
                  <c:v>14.39</c:v>
                </c:pt>
                <c:pt idx="39">
                  <c:v>16.510000000000002</c:v>
                </c:pt>
                <c:pt idx="40">
                  <c:v>16.37</c:v>
                </c:pt>
                <c:pt idx="41">
                  <c:v>19.53</c:v>
                </c:pt>
                <c:pt idx="42">
                  <c:v>18.54</c:v>
                </c:pt>
                <c:pt idx="43">
                  <c:v>27.11</c:v>
                </c:pt>
                <c:pt idx="44">
                  <c:v>23.19</c:v>
                </c:pt>
                <c:pt idx="45">
                  <c:v>4.28</c:v>
                </c:pt>
                <c:pt idx="46">
                  <c:v>5.21</c:v>
                </c:pt>
                <c:pt idx="47">
                  <c:v>31.93</c:v>
                </c:pt>
                <c:pt idx="48">
                  <c:v>32.93</c:v>
                </c:pt>
                <c:pt idx="49">
                  <c:v>52.84</c:v>
                </c:pt>
                <c:pt idx="50">
                  <c:v>41.85</c:v>
                </c:pt>
                <c:pt idx="51">
                  <c:v>24.23</c:v>
                </c:pt>
                <c:pt idx="52">
                  <c:v>22.21</c:v>
                </c:pt>
                <c:pt idx="53">
                  <c:v>9.43</c:v>
                </c:pt>
                <c:pt idx="54">
                  <c:v>37.659999999999997</c:v>
                </c:pt>
                <c:pt idx="55">
                  <c:v>5.77</c:v>
                </c:pt>
                <c:pt idx="56">
                  <c:v>51.25</c:v>
                </c:pt>
                <c:pt idx="57">
                  <c:v>18.93</c:v>
                </c:pt>
                <c:pt idx="58">
                  <c:v>1.35</c:v>
                </c:pt>
                <c:pt idx="59">
                  <c:v>25.3</c:v>
                </c:pt>
                <c:pt idx="60">
                  <c:v>56.61</c:v>
                </c:pt>
                <c:pt idx="61">
                  <c:v>31.58</c:v>
                </c:pt>
                <c:pt idx="62">
                  <c:v>22.11</c:v>
                </c:pt>
                <c:pt idx="63">
                  <c:v>55.82</c:v>
                </c:pt>
                <c:pt idx="64">
                  <c:v>21.05</c:v>
                </c:pt>
                <c:pt idx="65">
                  <c:v>42.56</c:v>
                </c:pt>
                <c:pt idx="66">
                  <c:v>41.42</c:v>
                </c:pt>
                <c:pt idx="67">
                  <c:v>16.399999999999999</c:v>
                </c:pt>
                <c:pt idx="68">
                  <c:v>35.06</c:v>
                </c:pt>
                <c:pt idx="69">
                  <c:v>20.75</c:v>
                </c:pt>
                <c:pt idx="70">
                  <c:v>42.89</c:v>
                </c:pt>
                <c:pt idx="71">
                  <c:v>16.27</c:v>
                </c:pt>
                <c:pt idx="72">
                  <c:v>44.81</c:v>
                </c:pt>
                <c:pt idx="73">
                  <c:v>28.72</c:v>
                </c:pt>
                <c:pt idx="74">
                  <c:v>20.75</c:v>
                </c:pt>
                <c:pt idx="75">
                  <c:v>28.53</c:v>
                </c:pt>
                <c:pt idx="76">
                  <c:v>50.71</c:v>
                </c:pt>
                <c:pt idx="77">
                  <c:v>27.47</c:v>
                </c:pt>
                <c:pt idx="78">
                  <c:v>15.3</c:v>
                </c:pt>
                <c:pt idx="79">
                  <c:v>37.35</c:v>
                </c:pt>
                <c:pt idx="80">
                  <c:v>10.61</c:v>
                </c:pt>
                <c:pt idx="81">
                  <c:v>35.049999999999997</c:v>
                </c:pt>
                <c:pt idx="82">
                  <c:v>7.39</c:v>
                </c:pt>
                <c:pt idx="83">
                  <c:v>48.48</c:v>
                </c:pt>
                <c:pt idx="84">
                  <c:v>40.74</c:v>
                </c:pt>
                <c:pt idx="85">
                  <c:v>88.92</c:v>
                </c:pt>
                <c:pt idx="86">
                  <c:v>24.97</c:v>
                </c:pt>
                <c:pt idx="87">
                  <c:v>23.16</c:v>
                </c:pt>
                <c:pt idx="88">
                  <c:v>31.21</c:v>
                </c:pt>
                <c:pt idx="89">
                  <c:v>38.96</c:v>
                </c:pt>
                <c:pt idx="90">
                  <c:v>28.13</c:v>
                </c:pt>
                <c:pt idx="91">
                  <c:v>59.95</c:v>
                </c:pt>
                <c:pt idx="92">
                  <c:v>30.44</c:v>
                </c:pt>
                <c:pt idx="93">
                  <c:v>42.95</c:v>
                </c:pt>
                <c:pt idx="94">
                  <c:v>40.909999999999997</c:v>
                </c:pt>
                <c:pt idx="95">
                  <c:v>29.97</c:v>
                </c:pt>
                <c:pt idx="96">
                  <c:v>34.880000000000003</c:v>
                </c:pt>
                <c:pt idx="97">
                  <c:v>43.07</c:v>
                </c:pt>
                <c:pt idx="98">
                  <c:v>44.38</c:v>
                </c:pt>
                <c:pt idx="99">
                  <c:v>21.05</c:v>
                </c:pt>
                <c:pt idx="100">
                  <c:v>65.39</c:v>
                </c:pt>
                <c:pt idx="101">
                  <c:v>17.11</c:v>
                </c:pt>
                <c:pt idx="102">
                  <c:v>25.27</c:v>
                </c:pt>
                <c:pt idx="103">
                  <c:v>28.13</c:v>
                </c:pt>
                <c:pt idx="104">
                  <c:v>27.47</c:v>
                </c:pt>
                <c:pt idx="105">
                  <c:v>30.11</c:v>
                </c:pt>
                <c:pt idx="106">
                  <c:v>20.32</c:v>
                </c:pt>
                <c:pt idx="107">
                  <c:v>30.84</c:v>
                </c:pt>
                <c:pt idx="108">
                  <c:v>44.04</c:v>
                </c:pt>
                <c:pt idx="109">
                  <c:v>43.07</c:v>
                </c:pt>
                <c:pt idx="110">
                  <c:v>28.18</c:v>
                </c:pt>
                <c:pt idx="111">
                  <c:v>48.42</c:v>
                </c:pt>
                <c:pt idx="112">
                  <c:v>19.2</c:v>
                </c:pt>
                <c:pt idx="113">
                  <c:v>33.99</c:v>
                </c:pt>
                <c:pt idx="114">
                  <c:v>22.16</c:v>
                </c:pt>
                <c:pt idx="115">
                  <c:v>50.77</c:v>
                </c:pt>
                <c:pt idx="116">
                  <c:v>34.58</c:v>
                </c:pt>
                <c:pt idx="117">
                  <c:v>56.42</c:v>
                </c:pt>
                <c:pt idx="118">
                  <c:v>53.96</c:v>
                </c:pt>
                <c:pt idx="119">
                  <c:v>31.9</c:v>
                </c:pt>
                <c:pt idx="120">
                  <c:v>34.46</c:v>
                </c:pt>
                <c:pt idx="121">
                  <c:v>63.3</c:v>
                </c:pt>
                <c:pt idx="122">
                  <c:v>44.5</c:v>
                </c:pt>
                <c:pt idx="123">
                  <c:v>54.48</c:v>
                </c:pt>
                <c:pt idx="124">
                  <c:v>52.26</c:v>
                </c:pt>
                <c:pt idx="125">
                  <c:v>19.96</c:v>
                </c:pt>
                <c:pt idx="126">
                  <c:v>47.61</c:v>
                </c:pt>
                <c:pt idx="127">
                  <c:v>69.22</c:v>
                </c:pt>
                <c:pt idx="128">
                  <c:v>33.979999999999997</c:v>
                </c:pt>
                <c:pt idx="129">
                  <c:v>64.08</c:v>
                </c:pt>
                <c:pt idx="130">
                  <c:v>52.51</c:v>
                </c:pt>
                <c:pt idx="131">
                  <c:v>49.13</c:v>
                </c:pt>
                <c:pt idx="132">
                  <c:v>61.04</c:v>
                </c:pt>
                <c:pt idx="133">
                  <c:v>54.98</c:v>
                </c:pt>
                <c:pt idx="134">
                  <c:v>65.59</c:v>
                </c:pt>
                <c:pt idx="135">
                  <c:v>49.77</c:v>
                </c:pt>
                <c:pt idx="136">
                  <c:v>30.64</c:v>
                </c:pt>
                <c:pt idx="137">
                  <c:v>43.67</c:v>
                </c:pt>
                <c:pt idx="138">
                  <c:v>44.38</c:v>
                </c:pt>
                <c:pt idx="139">
                  <c:v>49.13</c:v>
                </c:pt>
                <c:pt idx="140">
                  <c:v>27.21</c:v>
                </c:pt>
                <c:pt idx="141">
                  <c:v>49.02</c:v>
                </c:pt>
                <c:pt idx="142">
                  <c:v>78.58</c:v>
                </c:pt>
                <c:pt idx="143">
                  <c:v>56.17</c:v>
                </c:pt>
                <c:pt idx="144">
                  <c:v>71.040000000000006</c:v>
                </c:pt>
                <c:pt idx="145">
                  <c:v>76.599999999999994</c:v>
                </c:pt>
                <c:pt idx="146">
                  <c:v>60.94</c:v>
                </c:pt>
                <c:pt idx="147">
                  <c:v>91.28</c:v>
                </c:pt>
                <c:pt idx="148">
                  <c:v>50.34</c:v>
                </c:pt>
                <c:pt idx="149">
                  <c:v>66.400000000000006</c:v>
                </c:pt>
                <c:pt idx="150">
                  <c:v>85.48</c:v>
                </c:pt>
                <c:pt idx="151">
                  <c:v>100</c:v>
                </c:pt>
                <c:pt idx="152">
                  <c:v>47.91</c:v>
                </c:pt>
                <c:pt idx="153">
                  <c:v>47.67</c:v>
                </c:pt>
                <c:pt idx="154">
                  <c:v>94.24</c:v>
                </c:pt>
                <c:pt idx="155">
                  <c:v>85.32</c:v>
                </c:pt>
                <c:pt idx="156">
                  <c:v>33.090000000000003</c:v>
                </c:pt>
                <c:pt idx="157">
                  <c:v>76.430000000000007</c:v>
                </c:pt>
                <c:pt idx="158">
                  <c:v>75.180000000000007</c:v>
                </c:pt>
                <c:pt idx="159">
                  <c:v>76.290000000000006</c:v>
                </c:pt>
                <c:pt idx="160">
                  <c:v>31.78</c:v>
                </c:pt>
                <c:pt idx="161">
                  <c:v>53.24</c:v>
                </c:pt>
                <c:pt idx="162">
                  <c:v>87.61</c:v>
                </c:pt>
                <c:pt idx="163">
                  <c:v>76.72</c:v>
                </c:pt>
                <c:pt idx="164">
                  <c:v>97.85</c:v>
                </c:pt>
                <c:pt idx="165">
                  <c:v>78.11</c:v>
                </c:pt>
                <c:pt idx="166">
                  <c:v>39.76</c:v>
                </c:pt>
                <c:pt idx="167">
                  <c:v>96.39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5F-48C8-9334-8A194B9C062C}"/>
            </c:ext>
          </c:extLst>
        </c:ser>
        <c:ser>
          <c:idx val="1"/>
          <c:order val="1"/>
          <c:tx>
            <c:v>Predicted Norm_gghed_gdp_2020</c:v>
          </c:tx>
          <c:spPr>
            <a:ln w="38100">
              <a:noFill/>
            </a:ln>
          </c:spPr>
          <c:xVal>
            <c:numRef>
              <c:f>Q3_2020!$E$2:$E$169</c:f>
              <c:numCache>
                <c:formatCode>0.00</c:formatCode>
                <c:ptCount val="168"/>
                <c:pt idx="0">
                  <c:v>0</c:v>
                </c:pt>
                <c:pt idx="1">
                  <c:v>0.35</c:v>
                </c:pt>
                <c:pt idx="2">
                  <c:v>1.22</c:v>
                </c:pt>
                <c:pt idx="3">
                  <c:v>3.14</c:v>
                </c:pt>
                <c:pt idx="4">
                  <c:v>5.23</c:v>
                </c:pt>
                <c:pt idx="5">
                  <c:v>9.93</c:v>
                </c:pt>
                <c:pt idx="6">
                  <c:v>11.15</c:v>
                </c:pt>
                <c:pt idx="7">
                  <c:v>13.59</c:v>
                </c:pt>
                <c:pt idx="8">
                  <c:v>14.29</c:v>
                </c:pt>
                <c:pt idx="9">
                  <c:v>15.33</c:v>
                </c:pt>
                <c:pt idx="10">
                  <c:v>16.2</c:v>
                </c:pt>
                <c:pt idx="11">
                  <c:v>16.38</c:v>
                </c:pt>
                <c:pt idx="12">
                  <c:v>16.899999999999999</c:v>
                </c:pt>
                <c:pt idx="13">
                  <c:v>17.25</c:v>
                </c:pt>
                <c:pt idx="14">
                  <c:v>17.420000000000002</c:v>
                </c:pt>
                <c:pt idx="15">
                  <c:v>17.600000000000001</c:v>
                </c:pt>
                <c:pt idx="16">
                  <c:v>17.940000000000001</c:v>
                </c:pt>
                <c:pt idx="17">
                  <c:v>19.510000000000002</c:v>
                </c:pt>
                <c:pt idx="18">
                  <c:v>21.43</c:v>
                </c:pt>
                <c:pt idx="19">
                  <c:v>21.43</c:v>
                </c:pt>
                <c:pt idx="20">
                  <c:v>21.78</c:v>
                </c:pt>
                <c:pt idx="21">
                  <c:v>22.47</c:v>
                </c:pt>
                <c:pt idx="22">
                  <c:v>24.56</c:v>
                </c:pt>
                <c:pt idx="23">
                  <c:v>24.56</c:v>
                </c:pt>
                <c:pt idx="24">
                  <c:v>25.44</c:v>
                </c:pt>
                <c:pt idx="25">
                  <c:v>25.61</c:v>
                </c:pt>
                <c:pt idx="26">
                  <c:v>26.13</c:v>
                </c:pt>
                <c:pt idx="27">
                  <c:v>26.13</c:v>
                </c:pt>
                <c:pt idx="28">
                  <c:v>26.31</c:v>
                </c:pt>
                <c:pt idx="29">
                  <c:v>27.18</c:v>
                </c:pt>
                <c:pt idx="30">
                  <c:v>28.75</c:v>
                </c:pt>
                <c:pt idx="31">
                  <c:v>29.27</c:v>
                </c:pt>
                <c:pt idx="32">
                  <c:v>30.84</c:v>
                </c:pt>
                <c:pt idx="33">
                  <c:v>31.01</c:v>
                </c:pt>
                <c:pt idx="34">
                  <c:v>31.36</c:v>
                </c:pt>
                <c:pt idx="35">
                  <c:v>34.15</c:v>
                </c:pt>
                <c:pt idx="36">
                  <c:v>34.67</c:v>
                </c:pt>
                <c:pt idx="37">
                  <c:v>35.54</c:v>
                </c:pt>
                <c:pt idx="38">
                  <c:v>35.71</c:v>
                </c:pt>
                <c:pt idx="39">
                  <c:v>36.06</c:v>
                </c:pt>
                <c:pt idx="40">
                  <c:v>36.409999999999997</c:v>
                </c:pt>
                <c:pt idx="41">
                  <c:v>36.590000000000003</c:v>
                </c:pt>
                <c:pt idx="42">
                  <c:v>36.93</c:v>
                </c:pt>
                <c:pt idx="43">
                  <c:v>38.33</c:v>
                </c:pt>
                <c:pt idx="44">
                  <c:v>38.85</c:v>
                </c:pt>
                <c:pt idx="45">
                  <c:v>39.369999999999997</c:v>
                </c:pt>
                <c:pt idx="46">
                  <c:v>39.549999999999997</c:v>
                </c:pt>
                <c:pt idx="47">
                  <c:v>40.42</c:v>
                </c:pt>
                <c:pt idx="48">
                  <c:v>40.590000000000003</c:v>
                </c:pt>
                <c:pt idx="49">
                  <c:v>42.51</c:v>
                </c:pt>
                <c:pt idx="50">
                  <c:v>42.68</c:v>
                </c:pt>
                <c:pt idx="51">
                  <c:v>43.03</c:v>
                </c:pt>
                <c:pt idx="52">
                  <c:v>43.38</c:v>
                </c:pt>
                <c:pt idx="53">
                  <c:v>43.38</c:v>
                </c:pt>
                <c:pt idx="54">
                  <c:v>45.3</c:v>
                </c:pt>
                <c:pt idx="55">
                  <c:v>45.47</c:v>
                </c:pt>
                <c:pt idx="56">
                  <c:v>45.82</c:v>
                </c:pt>
                <c:pt idx="57">
                  <c:v>46.52</c:v>
                </c:pt>
                <c:pt idx="58">
                  <c:v>46.69</c:v>
                </c:pt>
                <c:pt idx="59">
                  <c:v>47.39</c:v>
                </c:pt>
                <c:pt idx="60">
                  <c:v>48.26</c:v>
                </c:pt>
                <c:pt idx="61">
                  <c:v>49.83</c:v>
                </c:pt>
                <c:pt idx="62">
                  <c:v>51.22</c:v>
                </c:pt>
                <c:pt idx="63">
                  <c:v>52.61</c:v>
                </c:pt>
                <c:pt idx="64">
                  <c:v>52.61</c:v>
                </c:pt>
                <c:pt idx="65">
                  <c:v>54.36</c:v>
                </c:pt>
                <c:pt idx="66">
                  <c:v>54.53</c:v>
                </c:pt>
                <c:pt idx="67">
                  <c:v>54.88</c:v>
                </c:pt>
                <c:pt idx="68">
                  <c:v>55.05</c:v>
                </c:pt>
                <c:pt idx="69">
                  <c:v>55.05</c:v>
                </c:pt>
                <c:pt idx="70">
                  <c:v>55.4</c:v>
                </c:pt>
                <c:pt idx="71">
                  <c:v>56.27</c:v>
                </c:pt>
                <c:pt idx="72">
                  <c:v>56.27</c:v>
                </c:pt>
                <c:pt idx="73">
                  <c:v>56.97</c:v>
                </c:pt>
                <c:pt idx="74">
                  <c:v>58.01</c:v>
                </c:pt>
                <c:pt idx="75">
                  <c:v>58.01</c:v>
                </c:pt>
                <c:pt idx="76">
                  <c:v>58.01</c:v>
                </c:pt>
                <c:pt idx="77">
                  <c:v>58.36</c:v>
                </c:pt>
                <c:pt idx="78">
                  <c:v>58.71</c:v>
                </c:pt>
                <c:pt idx="79">
                  <c:v>58.89</c:v>
                </c:pt>
                <c:pt idx="80">
                  <c:v>59.23</c:v>
                </c:pt>
                <c:pt idx="81">
                  <c:v>59.41</c:v>
                </c:pt>
                <c:pt idx="82">
                  <c:v>59.58</c:v>
                </c:pt>
                <c:pt idx="83">
                  <c:v>60.1</c:v>
                </c:pt>
                <c:pt idx="84">
                  <c:v>60.1</c:v>
                </c:pt>
                <c:pt idx="85">
                  <c:v>60.63</c:v>
                </c:pt>
                <c:pt idx="86">
                  <c:v>61.15</c:v>
                </c:pt>
                <c:pt idx="87">
                  <c:v>61.15</c:v>
                </c:pt>
                <c:pt idx="88">
                  <c:v>61.5</c:v>
                </c:pt>
                <c:pt idx="89">
                  <c:v>61.5</c:v>
                </c:pt>
                <c:pt idx="90">
                  <c:v>61.5</c:v>
                </c:pt>
                <c:pt idx="91">
                  <c:v>63.94</c:v>
                </c:pt>
                <c:pt idx="92">
                  <c:v>64.11</c:v>
                </c:pt>
                <c:pt idx="93">
                  <c:v>64.290000000000006</c:v>
                </c:pt>
                <c:pt idx="94">
                  <c:v>64.290000000000006</c:v>
                </c:pt>
                <c:pt idx="95">
                  <c:v>64.63</c:v>
                </c:pt>
                <c:pt idx="96">
                  <c:v>64.98</c:v>
                </c:pt>
                <c:pt idx="97">
                  <c:v>65.510000000000005</c:v>
                </c:pt>
                <c:pt idx="98">
                  <c:v>65.680000000000007</c:v>
                </c:pt>
                <c:pt idx="99">
                  <c:v>66.2</c:v>
                </c:pt>
                <c:pt idx="100">
                  <c:v>67.42</c:v>
                </c:pt>
                <c:pt idx="101">
                  <c:v>67.599999999999994</c:v>
                </c:pt>
                <c:pt idx="102">
                  <c:v>67.94</c:v>
                </c:pt>
                <c:pt idx="103">
                  <c:v>68.290000000000006</c:v>
                </c:pt>
                <c:pt idx="104">
                  <c:v>68.819999999999993</c:v>
                </c:pt>
                <c:pt idx="105">
                  <c:v>68.989999999999995</c:v>
                </c:pt>
                <c:pt idx="106">
                  <c:v>69.16</c:v>
                </c:pt>
                <c:pt idx="107">
                  <c:v>70.209999999999994</c:v>
                </c:pt>
                <c:pt idx="108">
                  <c:v>71.25</c:v>
                </c:pt>
                <c:pt idx="109">
                  <c:v>71.599999999999994</c:v>
                </c:pt>
                <c:pt idx="110">
                  <c:v>71.599999999999994</c:v>
                </c:pt>
                <c:pt idx="111">
                  <c:v>71.95</c:v>
                </c:pt>
                <c:pt idx="112">
                  <c:v>71.95</c:v>
                </c:pt>
                <c:pt idx="113">
                  <c:v>72.13</c:v>
                </c:pt>
                <c:pt idx="114">
                  <c:v>72.650000000000006</c:v>
                </c:pt>
                <c:pt idx="115">
                  <c:v>72.650000000000006</c:v>
                </c:pt>
                <c:pt idx="116">
                  <c:v>72.819999999999993</c:v>
                </c:pt>
                <c:pt idx="117">
                  <c:v>73.17</c:v>
                </c:pt>
                <c:pt idx="118">
                  <c:v>73.52</c:v>
                </c:pt>
                <c:pt idx="119">
                  <c:v>74.22</c:v>
                </c:pt>
                <c:pt idx="120">
                  <c:v>75.09</c:v>
                </c:pt>
                <c:pt idx="121">
                  <c:v>75.09</c:v>
                </c:pt>
                <c:pt idx="122">
                  <c:v>75.61</c:v>
                </c:pt>
                <c:pt idx="123">
                  <c:v>76.13</c:v>
                </c:pt>
                <c:pt idx="124">
                  <c:v>76.13</c:v>
                </c:pt>
                <c:pt idx="125">
                  <c:v>76.31</c:v>
                </c:pt>
                <c:pt idx="126">
                  <c:v>76.48</c:v>
                </c:pt>
                <c:pt idx="127">
                  <c:v>77.180000000000007</c:v>
                </c:pt>
                <c:pt idx="128">
                  <c:v>77.7</c:v>
                </c:pt>
                <c:pt idx="129">
                  <c:v>78.75</c:v>
                </c:pt>
                <c:pt idx="130">
                  <c:v>80.14</c:v>
                </c:pt>
                <c:pt idx="131">
                  <c:v>80.14</c:v>
                </c:pt>
                <c:pt idx="132">
                  <c:v>82.06</c:v>
                </c:pt>
                <c:pt idx="133">
                  <c:v>82.06</c:v>
                </c:pt>
                <c:pt idx="134">
                  <c:v>82.23</c:v>
                </c:pt>
                <c:pt idx="135">
                  <c:v>82.23</c:v>
                </c:pt>
                <c:pt idx="136">
                  <c:v>82.58</c:v>
                </c:pt>
                <c:pt idx="137">
                  <c:v>84.32</c:v>
                </c:pt>
                <c:pt idx="138">
                  <c:v>84.49</c:v>
                </c:pt>
                <c:pt idx="139">
                  <c:v>85.54</c:v>
                </c:pt>
                <c:pt idx="140">
                  <c:v>86.24</c:v>
                </c:pt>
                <c:pt idx="141">
                  <c:v>86.76</c:v>
                </c:pt>
                <c:pt idx="142">
                  <c:v>87.46</c:v>
                </c:pt>
                <c:pt idx="143">
                  <c:v>87.46</c:v>
                </c:pt>
                <c:pt idx="144">
                  <c:v>87.63</c:v>
                </c:pt>
                <c:pt idx="145">
                  <c:v>87.98</c:v>
                </c:pt>
                <c:pt idx="146">
                  <c:v>89.02</c:v>
                </c:pt>
                <c:pt idx="147">
                  <c:v>89.02</c:v>
                </c:pt>
                <c:pt idx="148">
                  <c:v>90.07</c:v>
                </c:pt>
                <c:pt idx="149">
                  <c:v>90.77</c:v>
                </c:pt>
                <c:pt idx="150">
                  <c:v>91.81</c:v>
                </c:pt>
                <c:pt idx="151">
                  <c:v>92.51</c:v>
                </c:pt>
                <c:pt idx="152">
                  <c:v>92.68</c:v>
                </c:pt>
                <c:pt idx="153">
                  <c:v>92.86</c:v>
                </c:pt>
                <c:pt idx="154">
                  <c:v>93.9</c:v>
                </c:pt>
                <c:pt idx="155">
                  <c:v>94.25</c:v>
                </c:pt>
                <c:pt idx="156">
                  <c:v>94.25</c:v>
                </c:pt>
                <c:pt idx="157">
                  <c:v>95.12</c:v>
                </c:pt>
                <c:pt idx="158">
                  <c:v>95.64</c:v>
                </c:pt>
                <c:pt idx="159">
                  <c:v>95.82</c:v>
                </c:pt>
                <c:pt idx="160">
                  <c:v>96.34</c:v>
                </c:pt>
                <c:pt idx="161">
                  <c:v>96.86</c:v>
                </c:pt>
                <c:pt idx="162">
                  <c:v>97.04</c:v>
                </c:pt>
                <c:pt idx="163">
                  <c:v>97.39</c:v>
                </c:pt>
                <c:pt idx="164">
                  <c:v>97.39</c:v>
                </c:pt>
                <c:pt idx="165">
                  <c:v>98.61</c:v>
                </c:pt>
                <c:pt idx="166">
                  <c:v>98.95</c:v>
                </c:pt>
                <c:pt idx="167">
                  <c:v>100</c:v>
                </c:pt>
              </c:numCache>
            </c:numRef>
          </c:xVal>
          <c:yVal>
            <c:numRef>
              <c:f>Q3_2020!$U$33:$U$200</c:f>
              <c:numCache>
                <c:formatCode>General</c:formatCode>
                <c:ptCount val="168"/>
                <c:pt idx="0">
                  <c:v>-3.6489195131840262</c:v>
                </c:pt>
                <c:pt idx="1">
                  <c:v>-3.410169703332937</c:v>
                </c:pt>
                <c:pt idx="2">
                  <c:v>-2.8167058902745161</c:v>
                </c:pt>
                <c:pt idx="3">
                  <c:v>-1.5069926476628273</c:v>
                </c:pt>
                <c:pt idx="4">
                  <c:v>-8.1315211694895417E-2</c:v>
                </c:pt>
                <c:pt idx="5">
                  <c:v>3.1247536634482991</c:v>
                </c:pt>
                <c:pt idx="6">
                  <c:v>3.95696728635781</c:v>
                </c:pt>
                <c:pt idx="7">
                  <c:v>5.621394532176831</c:v>
                </c:pt>
                <c:pt idx="8">
                  <c:v>6.0988941518790085</c:v>
                </c:pt>
                <c:pt idx="9">
                  <c:v>6.8083221582936737</c:v>
                </c:pt>
                <c:pt idx="10">
                  <c:v>7.4017859713520942</c:v>
                </c:pt>
                <c:pt idx="11">
                  <c:v>7.524571587846939</c:v>
                </c:pt>
                <c:pt idx="12">
                  <c:v>7.8792855910542716</c:v>
                </c:pt>
                <c:pt idx="13">
                  <c:v>8.1180354009053612</c:v>
                </c:pt>
                <c:pt idx="14">
                  <c:v>8.233999594261606</c:v>
                </c:pt>
                <c:pt idx="15">
                  <c:v>8.3567852107564509</c:v>
                </c:pt>
                <c:pt idx="16">
                  <c:v>8.5887135974689386</c:v>
                </c:pt>
                <c:pt idx="17">
                  <c:v>9.6596770302295383</c:v>
                </c:pt>
                <c:pt idx="18">
                  <c:v>10.969390272841224</c:v>
                </c:pt>
                <c:pt idx="19">
                  <c:v>10.969390272841224</c:v>
                </c:pt>
                <c:pt idx="20">
                  <c:v>11.208140082692315</c:v>
                </c:pt>
                <c:pt idx="21">
                  <c:v>11.678818279255889</c:v>
                </c:pt>
                <c:pt idx="22">
                  <c:v>13.10449571522382</c:v>
                </c:pt>
                <c:pt idx="23">
                  <c:v>13.10449571522382</c:v>
                </c:pt>
                <c:pt idx="24">
                  <c:v>13.704780951420847</c:v>
                </c:pt>
                <c:pt idx="25">
                  <c:v>13.820745144777089</c:v>
                </c:pt>
                <c:pt idx="26">
                  <c:v>14.175459147984419</c:v>
                </c:pt>
                <c:pt idx="27">
                  <c:v>14.175459147984419</c:v>
                </c:pt>
                <c:pt idx="28">
                  <c:v>14.298244764479264</c:v>
                </c:pt>
                <c:pt idx="29">
                  <c:v>14.891708577537688</c:v>
                </c:pt>
                <c:pt idx="30">
                  <c:v>15.962672010298288</c:v>
                </c:pt>
                <c:pt idx="31">
                  <c:v>16.317386013505619</c:v>
                </c:pt>
                <c:pt idx="32">
                  <c:v>17.388349446266218</c:v>
                </c:pt>
                <c:pt idx="33">
                  <c:v>17.504313639622463</c:v>
                </c:pt>
                <c:pt idx="34">
                  <c:v>17.743063449473549</c:v>
                </c:pt>
                <c:pt idx="35">
                  <c:v>19.646240505143659</c:v>
                </c:pt>
                <c:pt idx="36">
                  <c:v>20.000954508350993</c:v>
                </c:pt>
                <c:pt idx="37">
                  <c:v>20.594418321409414</c:v>
                </c:pt>
                <c:pt idx="38">
                  <c:v>20.710382514765659</c:v>
                </c:pt>
                <c:pt idx="39">
                  <c:v>20.949132324616748</c:v>
                </c:pt>
                <c:pt idx="40">
                  <c:v>21.187882134467834</c:v>
                </c:pt>
                <c:pt idx="41">
                  <c:v>21.310667750962683</c:v>
                </c:pt>
                <c:pt idx="42">
                  <c:v>21.542596137675169</c:v>
                </c:pt>
                <c:pt idx="43">
                  <c:v>22.497595377079524</c:v>
                </c:pt>
                <c:pt idx="44">
                  <c:v>22.852309380286858</c:v>
                </c:pt>
                <c:pt idx="45">
                  <c:v>23.207023383494185</c:v>
                </c:pt>
                <c:pt idx="46">
                  <c:v>23.329808999989034</c:v>
                </c:pt>
                <c:pt idx="47">
                  <c:v>23.923272813047458</c:v>
                </c:pt>
                <c:pt idx="48">
                  <c:v>24.039237006403702</c:v>
                </c:pt>
                <c:pt idx="49">
                  <c:v>25.348950249015385</c:v>
                </c:pt>
                <c:pt idx="50">
                  <c:v>25.464914442371629</c:v>
                </c:pt>
                <c:pt idx="51">
                  <c:v>25.703664252222719</c:v>
                </c:pt>
                <c:pt idx="52">
                  <c:v>25.942414062073809</c:v>
                </c:pt>
                <c:pt idx="53">
                  <c:v>25.942414062073809</c:v>
                </c:pt>
                <c:pt idx="54">
                  <c:v>27.252127304685494</c:v>
                </c:pt>
                <c:pt idx="55">
                  <c:v>27.368091498041739</c:v>
                </c:pt>
                <c:pt idx="56">
                  <c:v>27.606841307892829</c:v>
                </c:pt>
                <c:pt idx="57">
                  <c:v>28.084340927595008</c:v>
                </c:pt>
                <c:pt idx="58">
                  <c:v>28.200305120951249</c:v>
                </c:pt>
                <c:pt idx="59">
                  <c:v>28.677804740653428</c:v>
                </c:pt>
                <c:pt idx="60">
                  <c:v>29.271268553711849</c:v>
                </c:pt>
                <c:pt idx="61">
                  <c:v>30.342231986472449</c:v>
                </c:pt>
                <c:pt idx="62">
                  <c:v>31.290409802738203</c:v>
                </c:pt>
                <c:pt idx="63">
                  <c:v>32.238587619003958</c:v>
                </c:pt>
                <c:pt idx="64">
                  <c:v>32.238587619003958</c:v>
                </c:pt>
                <c:pt idx="65">
                  <c:v>33.432336668259403</c:v>
                </c:pt>
                <c:pt idx="66">
                  <c:v>33.548300861615644</c:v>
                </c:pt>
                <c:pt idx="67">
                  <c:v>33.787050671466737</c:v>
                </c:pt>
                <c:pt idx="68">
                  <c:v>33.903014864822978</c:v>
                </c:pt>
                <c:pt idx="69">
                  <c:v>33.903014864822978</c:v>
                </c:pt>
                <c:pt idx="70">
                  <c:v>34.141764674674064</c:v>
                </c:pt>
                <c:pt idx="71">
                  <c:v>34.735228487732492</c:v>
                </c:pt>
                <c:pt idx="72">
                  <c:v>34.735228487732492</c:v>
                </c:pt>
                <c:pt idx="73">
                  <c:v>35.212728107434664</c:v>
                </c:pt>
                <c:pt idx="74">
                  <c:v>35.922156113849326</c:v>
                </c:pt>
                <c:pt idx="75">
                  <c:v>35.922156113849326</c:v>
                </c:pt>
                <c:pt idx="76">
                  <c:v>35.922156113849326</c:v>
                </c:pt>
                <c:pt idx="77">
                  <c:v>36.160905923700419</c:v>
                </c:pt>
                <c:pt idx="78">
                  <c:v>36.399655733551505</c:v>
                </c:pt>
                <c:pt idx="79">
                  <c:v>36.522441350046357</c:v>
                </c:pt>
                <c:pt idx="80">
                  <c:v>36.754369736758839</c:v>
                </c:pt>
                <c:pt idx="81">
                  <c:v>36.877155353253684</c:v>
                </c:pt>
                <c:pt idx="82">
                  <c:v>36.993119546609925</c:v>
                </c:pt>
                <c:pt idx="83">
                  <c:v>37.34783354981726</c:v>
                </c:pt>
                <c:pt idx="84">
                  <c:v>37.34783354981726</c:v>
                </c:pt>
                <c:pt idx="85">
                  <c:v>37.709368976163198</c:v>
                </c:pt>
                <c:pt idx="86">
                  <c:v>38.064082979370525</c:v>
                </c:pt>
                <c:pt idx="87">
                  <c:v>38.064082979370525</c:v>
                </c:pt>
                <c:pt idx="88">
                  <c:v>38.302832789221618</c:v>
                </c:pt>
                <c:pt idx="89">
                  <c:v>38.302832789221618</c:v>
                </c:pt>
                <c:pt idx="90">
                  <c:v>38.302832789221618</c:v>
                </c:pt>
                <c:pt idx="91">
                  <c:v>39.967260035040638</c:v>
                </c:pt>
                <c:pt idx="92">
                  <c:v>40.08322422839688</c:v>
                </c:pt>
                <c:pt idx="93">
                  <c:v>40.206009844891732</c:v>
                </c:pt>
                <c:pt idx="94">
                  <c:v>40.206009844891732</c:v>
                </c:pt>
                <c:pt idx="95">
                  <c:v>40.437938231604214</c:v>
                </c:pt>
                <c:pt idx="96">
                  <c:v>40.676688041455307</c:v>
                </c:pt>
                <c:pt idx="97">
                  <c:v>41.038223467801238</c:v>
                </c:pt>
                <c:pt idx="98">
                  <c:v>41.154187661157486</c:v>
                </c:pt>
                <c:pt idx="99">
                  <c:v>41.508901664364814</c:v>
                </c:pt>
                <c:pt idx="100">
                  <c:v>42.341115287274327</c:v>
                </c:pt>
                <c:pt idx="101">
                  <c:v>42.463900903769165</c:v>
                </c:pt>
                <c:pt idx="102">
                  <c:v>42.695829290481655</c:v>
                </c:pt>
                <c:pt idx="103">
                  <c:v>42.934579100332748</c:v>
                </c:pt>
                <c:pt idx="104">
                  <c:v>43.296114526678672</c:v>
                </c:pt>
                <c:pt idx="105">
                  <c:v>43.41207872003492</c:v>
                </c:pt>
                <c:pt idx="106">
                  <c:v>43.528042913391161</c:v>
                </c:pt>
                <c:pt idx="107">
                  <c:v>44.244292342944426</c:v>
                </c:pt>
                <c:pt idx="108">
                  <c:v>44.953720349359095</c:v>
                </c:pt>
                <c:pt idx="109">
                  <c:v>45.192470159210181</c:v>
                </c:pt>
                <c:pt idx="110">
                  <c:v>45.192470159210181</c:v>
                </c:pt>
                <c:pt idx="111">
                  <c:v>45.431219969061274</c:v>
                </c:pt>
                <c:pt idx="112">
                  <c:v>45.431219969061274</c:v>
                </c:pt>
                <c:pt idx="113">
                  <c:v>45.554005585556119</c:v>
                </c:pt>
                <c:pt idx="114">
                  <c:v>45.908719588763461</c:v>
                </c:pt>
                <c:pt idx="115">
                  <c:v>45.908719588763461</c:v>
                </c:pt>
                <c:pt idx="116">
                  <c:v>46.024683782119695</c:v>
                </c:pt>
                <c:pt idx="117">
                  <c:v>46.263433591970788</c:v>
                </c:pt>
                <c:pt idx="118">
                  <c:v>46.502183401821874</c:v>
                </c:pt>
                <c:pt idx="119">
                  <c:v>46.979683021524053</c:v>
                </c:pt>
                <c:pt idx="120">
                  <c:v>47.573146834582474</c:v>
                </c:pt>
                <c:pt idx="121">
                  <c:v>47.573146834582474</c:v>
                </c:pt>
                <c:pt idx="122">
                  <c:v>47.927860837789808</c:v>
                </c:pt>
                <c:pt idx="123">
                  <c:v>48.282574840997135</c:v>
                </c:pt>
                <c:pt idx="124">
                  <c:v>48.282574840997135</c:v>
                </c:pt>
                <c:pt idx="125">
                  <c:v>48.405360457491987</c:v>
                </c:pt>
                <c:pt idx="126">
                  <c:v>48.521324650848229</c:v>
                </c:pt>
                <c:pt idx="127">
                  <c:v>48.998824270550408</c:v>
                </c:pt>
                <c:pt idx="128">
                  <c:v>49.353538273757742</c:v>
                </c:pt>
                <c:pt idx="129">
                  <c:v>50.069787703311007</c:v>
                </c:pt>
                <c:pt idx="130">
                  <c:v>51.017965519576762</c:v>
                </c:pt>
                <c:pt idx="131">
                  <c:v>51.017965519576762</c:v>
                </c:pt>
                <c:pt idx="132">
                  <c:v>52.327678762188448</c:v>
                </c:pt>
                <c:pt idx="133">
                  <c:v>52.327678762188448</c:v>
                </c:pt>
                <c:pt idx="134">
                  <c:v>52.443642955544696</c:v>
                </c:pt>
                <c:pt idx="135">
                  <c:v>52.443642955544696</c:v>
                </c:pt>
                <c:pt idx="136">
                  <c:v>52.682392765395775</c:v>
                </c:pt>
                <c:pt idx="137">
                  <c:v>53.869320391512616</c:v>
                </c:pt>
                <c:pt idx="138">
                  <c:v>53.985284584868864</c:v>
                </c:pt>
                <c:pt idx="139">
                  <c:v>54.701534014422137</c:v>
                </c:pt>
                <c:pt idx="140">
                  <c:v>55.179033634124309</c:v>
                </c:pt>
                <c:pt idx="141">
                  <c:v>55.533747637331643</c:v>
                </c:pt>
                <c:pt idx="142">
                  <c:v>56.011247257033816</c:v>
                </c:pt>
                <c:pt idx="143">
                  <c:v>56.011247257033816</c:v>
                </c:pt>
                <c:pt idx="144">
                  <c:v>56.127211450390064</c:v>
                </c:pt>
                <c:pt idx="145">
                  <c:v>56.365961260241157</c:v>
                </c:pt>
                <c:pt idx="146">
                  <c:v>57.075389266655812</c:v>
                </c:pt>
                <c:pt idx="147">
                  <c:v>57.075389266655812</c:v>
                </c:pt>
                <c:pt idx="148">
                  <c:v>57.791638696209077</c:v>
                </c:pt>
                <c:pt idx="149">
                  <c:v>58.269138315911263</c:v>
                </c:pt>
                <c:pt idx="150">
                  <c:v>58.978566322325932</c:v>
                </c:pt>
                <c:pt idx="151">
                  <c:v>59.456065942028111</c:v>
                </c:pt>
                <c:pt idx="152">
                  <c:v>59.572030135384352</c:v>
                </c:pt>
                <c:pt idx="153">
                  <c:v>59.694815751879197</c:v>
                </c:pt>
                <c:pt idx="154">
                  <c:v>60.404243758293859</c:v>
                </c:pt>
                <c:pt idx="155">
                  <c:v>60.642993568144945</c:v>
                </c:pt>
                <c:pt idx="156">
                  <c:v>60.642993568144945</c:v>
                </c:pt>
                <c:pt idx="157">
                  <c:v>61.236457381203365</c:v>
                </c:pt>
                <c:pt idx="158">
                  <c:v>61.5911713844107</c:v>
                </c:pt>
                <c:pt idx="159">
                  <c:v>61.713957000905538</c:v>
                </c:pt>
                <c:pt idx="160">
                  <c:v>62.068671004112886</c:v>
                </c:pt>
                <c:pt idx="161">
                  <c:v>62.423385007320206</c:v>
                </c:pt>
                <c:pt idx="162">
                  <c:v>62.546170623815058</c:v>
                </c:pt>
                <c:pt idx="163">
                  <c:v>62.784920433666144</c:v>
                </c:pt>
                <c:pt idx="164">
                  <c:v>62.784920433666144</c:v>
                </c:pt>
                <c:pt idx="165">
                  <c:v>63.617134056575651</c:v>
                </c:pt>
                <c:pt idx="166">
                  <c:v>63.849062443288148</c:v>
                </c:pt>
                <c:pt idx="167">
                  <c:v>64.565311872841406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5F-48C8-9334-8A194B9C0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956304"/>
        <c:axId val="1184945744"/>
      </c:scatterChart>
      <c:valAx>
        <c:axId val="118495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Norm_HDI_2020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84945744"/>
        <c:crosses val="autoZero"/>
        <c:crossBetween val="midCat"/>
      </c:valAx>
      <c:valAx>
        <c:axId val="1184945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Norm_gghed_gdp_2020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849563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Norm_gghed_gdp_2020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Norm_HDI_2020</c:v>
          </c:tx>
          <c:spPr>
            <a:ln w="38100">
              <a:noFill/>
            </a:ln>
          </c:spPr>
          <c:xVal>
            <c:numRef>
              <c:f>Q3_2020!$D$2:$D$169</c:f>
              <c:numCache>
                <c:formatCode>0.00</c:formatCode>
                <c:ptCount val="168"/>
                <c:pt idx="0">
                  <c:v>9.5500000000000007</c:v>
                </c:pt>
                <c:pt idx="1">
                  <c:v>20.58</c:v>
                </c:pt>
                <c:pt idx="2">
                  <c:v>6.58</c:v>
                </c:pt>
                <c:pt idx="3">
                  <c:v>11.26</c:v>
                </c:pt>
                <c:pt idx="4">
                  <c:v>19.02</c:v>
                </c:pt>
                <c:pt idx="5">
                  <c:v>25.75</c:v>
                </c:pt>
                <c:pt idx="6">
                  <c:v>10.99</c:v>
                </c:pt>
                <c:pt idx="7">
                  <c:v>21.42</c:v>
                </c:pt>
                <c:pt idx="8">
                  <c:v>5.01</c:v>
                </c:pt>
                <c:pt idx="9">
                  <c:v>3.78</c:v>
                </c:pt>
                <c:pt idx="10">
                  <c:v>9.34</c:v>
                </c:pt>
                <c:pt idx="11">
                  <c:v>6.6</c:v>
                </c:pt>
                <c:pt idx="12">
                  <c:v>4.18</c:v>
                </c:pt>
                <c:pt idx="13">
                  <c:v>9.19</c:v>
                </c:pt>
                <c:pt idx="14">
                  <c:v>7.14</c:v>
                </c:pt>
                <c:pt idx="15">
                  <c:v>5.64</c:v>
                </c:pt>
                <c:pt idx="16">
                  <c:v>21.71</c:v>
                </c:pt>
                <c:pt idx="17">
                  <c:v>0</c:v>
                </c:pt>
                <c:pt idx="18">
                  <c:v>8.09</c:v>
                </c:pt>
                <c:pt idx="19">
                  <c:v>12.99</c:v>
                </c:pt>
                <c:pt idx="20">
                  <c:v>14.6</c:v>
                </c:pt>
                <c:pt idx="21">
                  <c:v>7.62</c:v>
                </c:pt>
                <c:pt idx="22">
                  <c:v>10.67</c:v>
                </c:pt>
                <c:pt idx="23">
                  <c:v>45.47</c:v>
                </c:pt>
                <c:pt idx="24">
                  <c:v>27.74</c:v>
                </c:pt>
                <c:pt idx="25">
                  <c:v>7.71</c:v>
                </c:pt>
                <c:pt idx="26">
                  <c:v>12.29</c:v>
                </c:pt>
                <c:pt idx="27">
                  <c:v>2.3199999999999998</c:v>
                </c:pt>
                <c:pt idx="28">
                  <c:v>6.2</c:v>
                </c:pt>
                <c:pt idx="29">
                  <c:v>6.71</c:v>
                </c:pt>
                <c:pt idx="30">
                  <c:v>3.8</c:v>
                </c:pt>
                <c:pt idx="31">
                  <c:v>1.31</c:v>
                </c:pt>
                <c:pt idx="32">
                  <c:v>33.81</c:v>
                </c:pt>
                <c:pt idx="33">
                  <c:v>13.19</c:v>
                </c:pt>
                <c:pt idx="34">
                  <c:v>33.56</c:v>
                </c:pt>
                <c:pt idx="35">
                  <c:v>3.34</c:v>
                </c:pt>
                <c:pt idx="36">
                  <c:v>10.27</c:v>
                </c:pt>
                <c:pt idx="37">
                  <c:v>13.07</c:v>
                </c:pt>
                <c:pt idx="38">
                  <c:v>14.39</c:v>
                </c:pt>
                <c:pt idx="39">
                  <c:v>16.510000000000002</c:v>
                </c:pt>
                <c:pt idx="40">
                  <c:v>16.37</c:v>
                </c:pt>
                <c:pt idx="41">
                  <c:v>19.53</c:v>
                </c:pt>
                <c:pt idx="42">
                  <c:v>18.54</c:v>
                </c:pt>
                <c:pt idx="43">
                  <c:v>27.11</c:v>
                </c:pt>
                <c:pt idx="44">
                  <c:v>23.19</c:v>
                </c:pt>
                <c:pt idx="45">
                  <c:v>4.28</c:v>
                </c:pt>
                <c:pt idx="46">
                  <c:v>5.21</c:v>
                </c:pt>
                <c:pt idx="47">
                  <c:v>31.93</c:v>
                </c:pt>
                <c:pt idx="48">
                  <c:v>32.93</c:v>
                </c:pt>
                <c:pt idx="49">
                  <c:v>52.84</c:v>
                </c:pt>
                <c:pt idx="50">
                  <c:v>41.85</c:v>
                </c:pt>
                <c:pt idx="51">
                  <c:v>24.23</c:v>
                </c:pt>
                <c:pt idx="52">
                  <c:v>22.21</c:v>
                </c:pt>
                <c:pt idx="53">
                  <c:v>9.43</c:v>
                </c:pt>
                <c:pt idx="54">
                  <c:v>37.659999999999997</c:v>
                </c:pt>
                <c:pt idx="55">
                  <c:v>5.77</c:v>
                </c:pt>
                <c:pt idx="56">
                  <c:v>51.25</c:v>
                </c:pt>
                <c:pt idx="57">
                  <c:v>18.93</c:v>
                </c:pt>
                <c:pt idx="58">
                  <c:v>1.35</c:v>
                </c:pt>
                <c:pt idx="59">
                  <c:v>25.3</c:v>
                </c:pt>
                <c:pt idx="60">
                  <c:v>56.61</c:v>
                </c:pt>
                <c:pt idx="61">
                  <c:v>31.58</c:v>
                </c:pt>
                <c:pt idx="62">
                  <c:v>22.11</c:v>
                </c:pt>
                <c:pt idx="63">
                  <c:v>55.82</c:v>
                </c:pt>
                <c:pt idx="64">
                  <c:v>21.05</c:v>
                </c:pt>
                <c:pt idx="65">
                  <c:v>42.56</c:v>
                </c:pt>
                <c:pt idx="66">
                  <c:v>41.42</c:v>
                </c:pt>
                <c:pt idx="67">
                  <c:v>16.399999999999999</c:v>
                </c:pt>
                <c:pt idx="68">
                  <c:v>35.06</c:v>
                </c:pt>
                <c:pt idx="69">
                  <c:v>20.75</c:v>
                </c:pt>
                <c:pt idx="70">
                  <c:v>42.89</c:v>
                </c:pt>
                <c:pt idx="71">
                  <c:v>16.27</c:v>
                </c:pt>
                <c:pt idx="72">
                  <c:v>44.81</c:v>
                </c:pt>
                <c:pt idx="73">
                  <c:v>28.72</c:v>
                </c:pt>
                <c:pt idx="74">
                  <c:v>20.75</c:v>
                </c:pt>
                <c:pt idx="75">
                  <c:v>28.53</c:v>
                </c:pt>
                <c:pt idx="76">
                  <c:v>50.71</c:v>
                </c:pt>
                <c:pt idx="77">
                  <c:v>27.47</c:v>
                </c:pt>
                <c:pt idx="78">
                  <c:v>15.3</c:v>
                </c:pt>
                <c:pt idx="79">
                  <c:v>37.35</c:v>
                </c:pt>
                <c:pt idx="80">
                  <c:v>10.61</c:v>
                </c:pt>
                <c:pt idx="81">
                  <c:v>35.049999999999997</c:v>
                </c:pt>
                <c:pt idx="82">
                  <c:v>7.39</c:v>
                </c:pt>
                <c:pt idx="83">
                  <c:v>48.48</c:v>
                </c:pt>
                <c:pt idx="84">
                  <c:v>40.74</c:v>
                </c:pt>
                <c:pt idx="85">
                  <c:v>88.92</c:v>
                </c:pt>
                <c:pt idx="86">
                  <c:v>24.97</c:v>
                </c:pt>
                <c:pt idx="87">
                  <c:v>23.16</c:v>
                </c:pt>
                <c:pt idx="88">
                  <c:v>31.21</c:v>
                </c:pt>
                <c:pt idx="89">
                  <c:v>38.96</c:v>
                </c:pt>
                <c:pt idx="90">
                  <c:v>28.13</c:v>
                </c:pt>
                <c:pt idx="91">
                  <c:v>59.95</c:v>
                </c:pt>
                <c:pt idx="92">
                  <c:v>30.44</c:v>
                </c:pt>
                <c:pt idx="93">
                  <c:v>42.95</c:v>
                </c:pt>
                <c:pt idx="94">
                  <c:v>40.909999999999997</c:v>
                </c:pt>
                <c:pt idx="95">
                  <c:v>29.97</c:v>
                </c:pt>
                <c:pt idx="96">
                  <c:v>34.880000000000003</c:v>
                </c:pt>
                <c:pt idx="97">
                  <c:v>43.07</c:v>
                </c:pt>
                <c:pt idx="98">
                  <c:v>44.38</c:v>
                </c:pt>
                <c:pt idx="99">
                  <c:v>21.05</c:v>
                </c:pt>
                <c:pt idx="100">
                  <c:v>65.39</c:v>
                </c:pt>
                <c:pt idx="101">
                  <c:v>17.11</c:v>
                </c:pt>
                <c:pt idx="102">
                  <c:v>25.27</c:v>
                </c:pt>
                <c:pt idx="103">
                  <c:v>28.13</c:v>
                </c:pt>
                <c:pt idx="104">
                  <c:v>27.47</c:v>
                </c:pt>
                <c:pt idx="105">
                  <c:v>30.11</c:v>
                </c:pt>
                <c:pt idx="106">
                  <c:v>20.32</c:v>
                </c:pt>
                <c:pt idx="107">
                  <c:v>30.84</c:v>
                </c:pt>
                <c:pt idx="108">
                  <c:v>44.04</c:v>
                </c:pt>
                <c:pt idx="109">
                  <c:v>43.07</c:v>
                </c:pt>
                <c:pt idx="110">
                  <c:v>28.18</c:v>
                </c:pt>
                <c:pt idx="111">
                  <c:v>48.42</c:v>
                </c:pt>
                <c:pt idx="112">
                  <c:v>19.2</c:v>
                </c:pt>
                <c:pt idx="113">
                  <c:v>33.99</c:v>
                </c:pt>
                <c:pt idx="114">
                  <c:v>22.16</c:v>
                </c:pt>
                <c:pt idx="115">
                  <c:v>50.77</c:v>
                </c:pt>
                <c:pt idx="116">
                  <c:v>34.58</c:v>
                </c:pt>
                <c:pt idx="117">
                  <c:v>56.42</c:v>
                </c:pt>
                <c:pt idx="118">
                  <c:v>53.96</c:v>
                </c:pt>
                <c:pt idx="119">
                  <c:v>31.9</c:v>
                </c:pt>
                <c:pt idx="120">
                  <c:v>34.46</c:v>
                </c:pt>
                <c:pt idx="121">
                  <c:v>63.3</c:v>
                </c:pt>
                <c:pt idx="122">
                  <c:v>44.5</c:v>
                </c:pt>
                <c:pt idx="123">
                  <c:v>54.48</c:v>
                </c:pt>
                <c:pt idx="124">
                  <c:v>52.26</c:v>
                </c:pt>
                <c:pt idx="125">
                  <c:v>19.96</c:v>
                </c:pt>
                <c:pt idx="126">
                  <c:v>47.61</c:v>
                </c:pt>
                <c:pt idx="127">
                  <c:v>69.22</c:v>
                </c:pt>
                <c:pt idx="128">
                  <c:v>33.979999999999997</c:v>
                </c:pt>
                <c:pt idx="129">
                  <c:v>64.08</c:v>
                </c:pt>
                <c:pt idx="130">
                  <c:v>52.51</c:v>
                </c:pt>
                <c:pt idx="131">
                  <c:v>49.13</c:v>
                </c:pt>
                <c:pt idx="132">
                  <c:v>61.04</c:v>
                </c:pt>
                <c:pt idx="133">
                  <c:v>54.98</c:v>
                </c:pt>
                <c:pt idx="134">
                  <c:v>65.59</c:v>
                </c:pt>
                <c:pt idx="135">
                  <c:v>49.77</c:v>
                </c:pt>
                <c:pt idx="136">
                  <c:v>30.64</c:v>
                </c:pt>
                <c:pt idx="137">
                  <c:v>43.67</c:v>
                </c:pt>
                <c:pt idx="138">
                  <c:v>44.38</c:v>
                </c:pt>
                <c:pt idx="139">
                  <c:v>49.13</c:v>
                </c:pt>
                <c:pt idx="140">
                  <c:v>27.21</c:v>
                </c:pt>
                <c:pt idx="141">
                  <c:v>49.02</c:v>
                </c:pt>
                <c:pt idx="142">
                  <c:v>78.58</c:v>
                </c:pt>
                <c:pt idx="143">
                  <c:v>56.17</c:v>
                </c:pt>
                <c:pt idx="144">
                  <c:v>71.040000000000006</c:v>
                </c:pt>
                <c:pt idx="145">
                  <c:v>76.599999999999994</c:v>
                </c:pt>
                <c:pt idx="146">
                  <c:v>60.94</c:v>
                </c:pt>
                <c:pt idx="147">
                  <c:v>91.28</c:v>
                </c:pt>
                <c:pt idx="148">
                  <c:v>50.34</c:v>
                </c:pt>
                <c:pt idx="149">
                  <c:v>66.400000000000006</c:v>
                </c:pt>
                <c:pt idx="150">
                  <c:v>85.48</c:v>
                </c:pt>
                <c:pt idx="151">
                  <c:v>100</c:v>
                </c:pt>
                <c:pt idx="152">
                  <c:v>47.91</c:v>
                </c:pt>
                <c:pt idx="153">
                  <c:v>47.67</c:v>
                </c:pt>
                <c:pt idx="154">
                  <c:v>94.24</c:v>
                </c:pt>
                <c:pt idx="155">
                  <c:v>85.32</c:v>
                </c:pt>
                <c:pt idx="156">
                  <c:v>33.090000000000003</c:v>
                </c:pt>
                <c:pt idx="157">
                  <c:v>76.430000000000007</c:v>
                </c:pt>
                <c:pt idx="158">
                  <c:v>75.180000000000007</c:v>
                </c:pt>
                <c:pt idx="159">
                  <c:v>76.290000000000006</c:v>
                </c:pt>
                <c:pt idx="160">
                  <c:v>31.78</c:v>
                </c:pt>
                <c:pt idx="161">
                  <c:v>53.24</c:v>
                </c:pt>
                <c:pt idx="162">
                  <c:v>87.61</c:v>
                </c:pt>
                <c:pt idx="163">
                  <c:v>76.72</c:v>
                </c:pt>
                <c:pt idx="164">
                  <c:v>97.85</c:v>
                </c:pt>
                <c:pt idx="165">
                  <c:v>78.11</c:v>
                </c:pt>
                <c:pt idx="166">
                  <c:v>39.76</c:v>
                </c:pt>
                <c:pt idx="167">
                  <c:v>96.39</c:v>
                </c:pt>
              </c:numCache>
            </c:numRef>
          </c:xVal>
          <c:yVal>
            <c:numRef>
              <c:f>Q3_2020!$E$2:$E$169</c:f>
              <c:numCache>
                <c:formatCode>0.00</c:formatCode>
                <c:ptCount val="168"/>
                <c:pt idx="0">
                  <c:v>0</c:v>
                </c:pt>
                <c:pt idx="1">
                  <c:v>0.35</c:v>
                </c:pt>
                <c:pt idx="2">
                  <c:v>1.22</c:v>
                </c:pt>
                <c:pt idx="3">
                  <c:v>3.14</c:v>
                </c:pt>
                <c:pt idx="4">
                  <c:v>5.23</c:v>
                </c:pt>
                <c:pt idx="5">
                  <c:v>9.93</c:v>
                </c:pt>
                <c:pt idx="6">
                  <c:v>11.15</c:v>
                </c:pt>
                <c:pt idx="7">
                  <c:v>13.59</c:v>
                </c:pt>
                <c:pt idx="8">
                  <c:v>14.29</c:v>
                </c:pt>
                <c:pt idx="9">
                  <c:v>15.33</c:v>
                </c:pt>
                <c:pt idx="10">
                  <c:v>16.2</c:v>
                </c:pt>
                <c:pt idx="11">
                  <c:v>16.38</c:v>
                </c:pt>
                <c:pt idx="12">
                  <c:v>16.899999999999999</c:v>
                </c:pt>
                <c:pt idx="13">
                  <c:v>17.25</c:v>
                </c:pt>
                <c:pt idx="14">
                  <c:v>17.420000000000002</c:v>
                </c:pt>
                <c:pt idx="15">
                  <c:v>17.600000000000001</c:v>
                </c:pt>
                <c:pt idx="16">
                  <c:v>17.940000000000001</c:v>
                </c:pt>
                <c:pt idx="17">
                  <c:v>19.510000000000002</c:v>
                </c:pt>
                <c:pt idx="18">
                  <c:v>21.43</c:v>
                </c:pt>
                <c:pt idx="19">
                  <c:v>21.43</c:v>
                </c:pt>
                <c:pt idx="20">
                  <c:v>21.78</c:v>
                </c:pt>
                <c:pt idx="21">
                  <c:v>22.47</c:v>
                </c:pt>
                <c:pt idx="22">
                  <c:v>24.56</c:v>
                </c:pt>
                <c:pt idx="23">
                  <c:v>24.56</c:v>
                </c:pt>
                <c:pt idx="24">
                  <c:v>25.44</c:v>
                </c:pt>
                <c:pt idx="25">
                  <c:v>25.61</c:v>
                </c:pt>
                <c:pt idx="26">
                  <c:v>26.13</c:v>
                </c:pt>
                <c:pt idx="27">
                  <c:v>26.13</c:v>
                </c:pt>
                <c:pt idx="28">
                  <c:v>26.31</c:v>
                </c:pt>
                <c:pt idx="29">
                  <c:v>27.18</c:v>
                </c:pt>
                <c:pt idx="30">
                  <c:v>28.75</c:v>
                </c:pt>
                <c:pt idx="31">
                  <c:v>29.27</c:v>
                </c:pt>
                <c:pt idx="32">
                  <c:v>30.84</c:v>
                </c:pt>
                <c:pt idx="33">
                  <c:v>31.01</c:v>
                </c:pt>
                <c:pt idx="34">
                  <c:v>31.36</c:v>
                </c:pt>
                <c:pt idx="35">
                  <c:v>34.15</c:v>
                </c:pt>
                <c:pt idx="36">
                  <c:v>34.67</c:v>
                </c:pt>
                <c:pt idx="37">
                  <c:v>35.54</c:v>
                </c:pt>
                <c:pt idx="38">
                  <c:v>35.71</c:v>
                </c:pt>
                <c:pt idx="39">
                  <c:v>36.06</c:v>
                </c:pt>
                <c:pt idx="40">
                  <c:v>36.409999999999997</c:v>
                </c:pt>
                <c:pt idx="41">
                  <c:v>36.590000000000003</c:v>
                </c:pt>
                <c:pt idx="42">
                  <c:v>36.93</c:v>
                </c:pt>
                <c:pt idx="43">
                  <c:v>38.33</c:v>
                </c:pt>
                <c:pt idx="44">
                  <c:v>38.85</c:v>
                </c:pt>
                <c:pt idx="45">
                  <c:v>39.369999999999997</c:v>
                </c:pt>
                <c:pt idx="46">
                  <c:v>39.549999999999997</c:v>
                </c:pt>
                <c:pt idx="47">
                  <c:v>40.42</c:v>
                </c:pt>
                <c:pt idx="48">
                  <c:v>40.590000000000003</c:v>
                </c:pt>
                <c:pt idx="49">
                  <c:v>42.51</c:v>
                </c:pt>
                <c:pt idx="50">
                  <c:v>42.68</c:v>
                </c:pt>
                <c:pt idx="51">
                  <c:v>43.03</c:v>
                </c:pt>
                <c:pt idx="52">
                  <c:v>43.38</c:v>
                </c:pt>
                <c:pt idx="53">
                  <c:v>43.38</c:v>
                </c:pt>
                <c:pt idx="54">
                  <c:v>45.3</c:v>
                </c:pt>
                <c:pt idx="55">
                  <c:v>45.47</c:v>
                </c:pt>
                <c:pt idx="56">
                  <c:v>45.82</c:v>
                </c:pt>
                <c:pt idx="57">
                  <c:v>46.52</c:v>
                </c:pt>
                <c:pt idx="58">
                  <c:v>46.69</c:v>
                </c:pt>
                <c:pt idx="59">
                  <c:v>47.39</c:v>
                </c:pt>
                <c:pt idx="60">
                  <c:v>48.26</c:v>
                </c:pt>
                <c:pt idx="61">
                  <c:v>49.83</c:v>
                </c:pt>
                <c:pt idx="62">
                  <c:v>51.22</c:v>
                </c:pt>
                <c:pt idx="63">
                  <c:v>52.61</c:v>
                </c:pt>
                <c:pt idx="64">
                  <c:v>52.61</c:v>
                </c:pt>
                <c:pt idx="65">
                  <c:v>54.36</c:v>
                </c:pt>
                <c:pt idx="66">
                  <c:v>54.53</c:v>
                </c:pt>
                <c:pt idx="67">
                  <c:v>54.88</c:v>
                </c:pt>
                <c:pt idx="68">
                  <c:v>55.05</c:v>
                </c:pt>
                <c:pt idx="69">
                  <c:v>55.05</c:v>
                </c:pt>
                <c:pt idx="70">
                  <c:v>55.4</c:v>
                </c:pt>
                <c:pt idx="71">
                  <c:v>56.27</c:v>
                </c:pt>
                <c:pt idx="72">
                  <c:v>56.27</c:v>
                </c:pt>
                <c:pt idx="73">
                  <c:v>56.97</c:v>
                </c:pt>
                <c:pt idx="74">
                  <c:v>58.01</c:v>
                </c:pt>
                <c:pt idx="75">
                  <c:v>58.01</c:v>
                </c:pt>
                <c:pt idx="76">
                  <c:v>58.01</c:v>
                </c:pt>
                <c:pt idx="77">
                  <c:v>58.36</c:v>
                </c:pt>
                <c:pt idx="78">
                  <c:v>58.71</c:v>
                </c:pt>
                <c:pt idx="79">
                  <c:v>58.89</c:v>
                </c:pt>
                <c:pt idx="80">
                  <c:v>59.23</c:v>
                </c:pt>
                <c:pt idx="81">
                  <c:v>59.41</c:v>
                </c:pt>
                <c:pt idx="82">
                  <c:v>59.58</c:v>
                </c:pt>
                <c:pt idx="83">
                  <c:v>60.1</c:v>
                </c:pt>
                <c:pt idx="84">
                  <c:v>60.1</c:v>
                </c:pt>
                <c:pt idx="85">
                  <c:v>60.63</c:v>
                </c:pt>
                <c:pt idx="86">
                  <c:v>61.15</c:v>
                </c:pt>
                <c:pt idx="87">
                  <c:v>61.15</c:v>
                </c:pt>
                <c:pt idx="88">
                  <c:v>61.5</c:v>
                </c:pt>
                <c:pt idx="89">
                  <c:v>61.5</c:v>
                </c:pt>
                <c:pt idx="90">
                  <c:v>61.5</c:v>
                </c:pt>
                <c:pt idx="91">
                  <c:v>63.94</c:v>
                </c:pt>
                <c:pt idx="92">
                  <c:v>64.11</c:v>
                </c:pt>
                <c:pt idx="93">
                  <c:v>64.290000000000006</c:v>
                </c:pt>
                <c:pt idx="94">
                  <c:v>64.290000000000006</c:v>
                </c:pt>
                <c:pt idx="95">
                  <c:v>64.63</c:v>
                </c:pt>
                <c:pt idx="96">
                  <c:v>64.98</c:v>
                </c:pt>
                <c:pt idx="97">
                  <c:v>65.510000000000005</c:v>
                </c:pt>
                <c:pt idx="98">
                  <c:v>65.680000000000007</c:v>
                </c:pt>
                <c:pt idx="99">
                  <c:v>66.2</c:v>
                </c:pt>
                <c:pt idx="100">
                  <c:v>67.42</c:v>
                </c:pt>
                <c:pt idx="101">
                  <c:v>67.599999999999994</c:v>
                </c:pt>
                <c:pt idx="102">
                  <c:v>67.94</c:v>
                </c:pt>
                <c:pt idx="103">
                  <c:v>68.290000000000006</c:v>
                </c:pt>
                <c:pt idx="104">
                  <c:v>68.819999999999993</c:v>
                </c:pt>
                <c:pt idx="105">
                  <c:v>68.989999999999995</c:v>
                </c:pt>
                <c:pt idx="106">
                  <c:v>69.16</c:v>
                </c:pt>
                <c:pt idx="107">
                  <c:v>70.209999999999994</c:v>
                </c:pt>
                <c:pt idx="108">
                  <c:v>71.25</c:v>
                </c:pt>
                <c:pt idx="109">
                  <c:v>71.599999999999994</c:v>
                </c:pt>
                <c:pt idx="110">
                  <c:v>71.599999999999994</c:v>
                </c:pt>
                <c:pt idx="111">
                  <c:v>71.95</c:v>
                </c:pt>
                <c:pt idx="112">
                  <c:v>71.95</c:v>
                </c:pt>
                <c:pt idx="113">
                  <c:v>72.13</c:v>
                </c:pt>
                <c:pt idx="114">
                  <c:v>72.650000000000006</c:v>
                </c:pt>
                <c:pt idx="115">
                  <c:v>72.650000000000006</c:v>
                </c:pt>
                <c:pt idx="116">
                  <c:v>72.819999999999993</c:v>
                </c:pt>
                <c:pt idx="117">
                  <c:v>73.17</c:v>
                </c:pt>
                <c:pt idx="118">
                  <c:v>73.52</c:v>
                </c:pt>
                <c:pt idx="119">
                  <c:v>74.22</c:v>
                </c:pt>
                <c:pt idx="120">
                  <c:v>75.09</c:v>
                </c:pt>
                <c:pt idx="121">
                  <c:v>75.09</c:v>
                </c:pt>
                <c:pt idx="122">
                  <c:v>75.61</c:v>
                </c:pt>
                <c:pt idx="123">
                  <c:v>76.13</c:v>
                </c:pt>
                <c:pt idx="124">
                  <c:v>76.13</c:v>
                </c:pt>
                <c:pt idx="125">
                  <c:v>76.31</c:v>
                </c:pt>
                <c:pt idx="126">
                  <c:v>76.48</c:v>
                </c:pt>
                <c:pt idx="127">
                  <c:v>77.180000000000007</c:v>
                </c:pt>
                <c:pt idx="128">
                  <c:v>77.7</c:v>
                </c:pt>
                <c:pt idx="129">
                  <c:v>78.75</c:v>
                </c:pt>
                <c:pt idx="130">
                  <c:v>80.14</c:v>
                </c:pt>
                <c:pt idx="131">
                  <c:v>80.14</c:v>
                </c:pt>
                <c:pt idx="132">
                  <c:v>82.06</c:v>
                </c:pt>
                <c:pt idx="133">
                  <c:v>82.06</c:v>
                </c:pt>
                <c:pt idx="134">
                  <c:v>82.23</c:v>
                </c:pt>
                <c:pt idx="135">
                  <c:v>82.23</c:v>
                </c:pt>
                <c:pt idx="136">
                  <c:v>82.58</c:v>
                </c:pt>
                <c:pt idx="137">
                  <c:v>84.32</c:v>
                </c:pt>
                <c:pt idx="138">
                  <c:v>84.49</c:v>
                </c:pt>
                <c:pt idx="139">
                  <c:v>85.54</c:v>
                </c:pt>
                <c:pt idx="140">
                  <c:v>86.24</c:v>
                </c:pt>
                <c:pt idx="141">
                  <c:v>86.76</c:v>
                </c:pt>
                <c:pt idx="142">
                  <c:v>87.46</c:v>
                </c:pt>
                <c:pt idx="143">
                  <c:v>87.46</c:v>
                </c:pt>
                <c:pt idx="144">
                  <c:v>87.63</c:v>
                </c:pt>
                <c:pt idx="145">
                  <c:v>87.98</c:v>
                </c:pt>
                <c:pt idx="146">
                  <c:v>89.02</c:v>
                </c:pt>
                <c:pt idx="147">
                  <c:v>89.02</c:v>
                </c:pt>
                <c:pt idx="148">
                  <c:v>90.07</c:v>
                </c:pt>
                <c:pt idx="149">
                  <c:v>90.77</c:v>
                </c:pt>
                <c:pt idx="150">
                  <c:v>91.81</c:v>
                </c:pt>
                <c:pt idx="151">
                  <c:v>92.51</c:v>
                </c:pt>
                <c:pt idx="152">
                  <c:v>92.68</c:v>
                </c:pt>
                <c:pt idx="153">
                  <c:v>92.86</c:v>
                </c:pt>
                <c:pt idx="154">
                  <c:v>93.9</c:v>
                </c:pt>
                <c:pt idx="155">
                  <c:v>94.25</c:v>
                </c:pt>
                <c:pt idx="156">
                  <c:v>94.25</c:v>
                </c:pt>
                <c:pt idx="157">
                  <c:v>95.12</c:v>
                </c:pt>
                <c:pt idx="158">
                  <c:v>95.64</c:v>
                </c:pt>
                <c:pt idx="159">
                  <c:v>95.82</c:v>
                </c:pt>
                <c:pt idx="160">
                  <c:v>96.34</c:v>
                </c:pt>
                <c:pt idx="161">
                  <c:v>96.86</c:v>
                </c:pt>
                <c:pt idx="162">
                  <c:v>97.04</c:v>
                </c:pt>
                <c:pt idx="163">
                  <c:v>97.39</c:v>
                </c:pt>
                <c:pt idx="164">
                  <c:v>97.39</c:v>
                </c:pt>
                <c:pt idx="165">
                  <c:v>98.61</c:v>
                </c:pt>
                <c:pt idx="166">
                  <c:v>98.95</c:v>
                </c:pt>
                <c:pt idx="16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4-4DD1-AE1B-49F1DF2F4992}"/>
            </c:ext>
          </c:extLst>
        </c:ser>
        <c:ser>
          <c:idx val="1"/>
          <c:order val="1"/>
          <c:tx>
            <c:v>Predicted Norm_HDI_2020</c:v>
          </c:tx>
          <c:spPr>
            <a:ln w="38100">
              <a:noFill/>
            </a:ln>
          </c:spPr>
          <c:xVal>
            <c:numRef>
              <c:f>Q3_2020!$D$2:$D$169</c:f>
              <c:numCache>
                <c:formatCode>0.00</c:formatCode>
                <c:ptCount val="168"/>
                <c:pt idx="0">
                  <c:v>9.5500000000000007</c:v>
                </c:pt>
                <c:pt idx="1">
                  <c:v>20.58</c:v>
                </c:pt>
                <c:pt idx="2">
                  <c:v>6.58</c:v>
                </c:pt>
                <c:pt idx="3">
                  <c:v>11.26</c:v>
                </c:pt>
                <c:pt idx="4">
                  <c:v>19.02</c:v>
                </c:pt>
                <c:pt idx="5">
                  <c:v>25.75</c:v>
                </c:pt>
                <c:pt idx="6">
                  <c:v>10.99</c:v>
                </c:pt>
                <c:pt idx="7">
                  <c:v>21.42</c:v>
                </c:pt>
                <c:pt idx="8">
                  <c:v>5.01</c:v>
                </c:pt>
                <c:pt idx="9">
                  <c:v>3.78</c:v>
                </c:pt>
                <c:pt idx="10">
                  <c:v>9.34</c:v>
                </c:pt>
                <c:pt idx="11">
                  <c:v>6.6</c:v>
                </c:pt>
                <c:pt idx="12">
                  <c:v>4.18</c:v>
                </c:pt>
                <c:pt idx="13">
                  <c:v>9.19</c:v>
                </c:pt>
                <c:pt idx="14">
                  <c:v>7.14</c:v>
                </c:pt>
                <c:pt idx="15">
                  <c:v>5.64</c:v>
                </c:pt>
                <c:pt idx="16">
                  <c:v>21.71</c:v>
                </c:pt>
                <c:pt idx="17">
                  <c:v>0</c:v>
                </c:pt>
                <c:pt idx="18">
                  <c:v>8.09</c:v>
                </c:pt>
                <c:pt idx="19">
                  <c:v>12.99</c:v>
                </c:pt>
                <c:pt idx="20">
                  <c:v>14.6</c:v>
                </c:pt>
                <c:pt idx="21">
                  <c:v>7.62</c:v>
                </c:pt>
                <c:pt idx="22">
                  <c:v>10.67</c:v>
                </c:pt>
                <c:pt idx="23">
                  <c:v>45.47</c:v>
                </c:pt>
                <c:pt idx="24">
                  <c:v>27.74</c:v>
                </c:pt>
                <c:pt idx="25">
                  <c:v>7.71</c:v>
                </c:pt>
                <c:pt idx="26">
                  <c:v>12.29</c:v>
                </c:pt>
                <c:pt idx="27">
                  <c:v>2.3199999999999998</c:v>
                </c:pt>
                <c:pt idx="28">
                  <c:v>6.2</c:v>
                </c:pt>
                <c:pt idx="29">
                  <c:v>6.71</c:v>
                </c:pt>
                <c:pt idx="30">
                  <c:v>3.8</c:v>
                </c:pt>
                <c:pt idx="31">
                  <c:v>1.31</c:v>
                </c:pt>
                <c:pt idx="32">
                  <c:v>33.81</c:v>
                </c:pt>
                <c:pt idx="33">
                  <c:v>13.19</c:v>
                </c:pt>
                <c:pt idx="34">
                  <c:v>33.56</c:v>
                </c:pt>
                <c:pt idx="35">
                  <c:v>3.34</c:v>
                </c:pt>
                <c:pt idx="36">
                  <c:v>10.27</c:v>
                </c:pt>
                <c:pt idx="37">
                  <c:v>13.07</c:v>
                </c:pt>
                <c:pt idx="38">
                  <c:v>14.39</c:v>
                </c:pt>
                <c:pt idx="39">
                  <c:v>16.510000000000002</c:v>
                </c:pt>
                <c:pt idx="40">
                  <c:v>16.37</c:v>
                </c:pt>
                <c:pt idx="41">
                  <c:v>19.53</c:v>
                </c:pt>
                <c:pt idx="42">
                  <c:v>18.54</c:v>
                </c:pt>
                <c:pt idx="43">
                  <c:v>27.11</c:v>
                </c:pt>
                <c:pt idx="44">
                  <c:v>23.19</c:v>
                </c:pt>
                <c:pt idx="45">
                  <c:v>4.28</c:v>
                </c:pt>
                <c:pt idx="46">
                  <c:v>5.21</c:v>
                </c:pt>
                <c:pt idx="47">
                  <c:v>31.93</c:v>
                </c:pt>
                <c:pt idx="48">
                  <c:v>32.93</c:v>
                </c:pt>
                <c:pt idx="49">
                  <c:v>52.84</c:v>
                </c:pt>
                <c:pt idx="50">
                  <c:v>41.85</c:v>
                </c:pt>
                <c:pt idx="51">
                  <c:v>24.23</c:v>
                </c:pt>
                <c:pt idx="52">
                  <c:v>22.21</c:v>
                </c:pt>
                <c:pt idx="53">
                  <c:v>9.43</c:v>
                </c:pt>
                <c:pt idx="54">
                  <c:v>37.659999999999997</c:v>
                </c:pt>
                <c:pt idx="55">
                  <c:v>5.77</c:v>
                </c:pt>
                <c:pt idx="56">
                  <c:v>51.25</c:v>
                </c:pt>
                <c:pt idx="57">
                  <c:v>18.93</c:v>
                </c:pt>
                <c:pt idx="58">
                  <c:v>1.35</c:v>
                </c:pt>
                <c:pt idx="59">
                  <c:v>25.3</c:v>
                </c:pt>
                <c:pt idx="60">
                  <c:v>56.61</c:v>
                </c:pt>
                <c:pt idx="61">
                  <c:v>31.58</c:v>
                </c:pt>
                <c:pt idx="62">
                  <c:v>22.11</c:v>
                </c:pt>
                <c:pt idx="63">
                  <c:v>55.82</c:v>
                </c:pt>
                <c:pt idx="64">
                  <c:v>21.05</c:v>
                </c:pt>
                <c:pt idx="65">
                  <c:v>42.56</c:v>
                </c:pt>
                <c:pt idx="66">
                  <c:v>41.42</c:v>
                </c:pt>
                <c:pt idx="67">
                  <c:v>16.399999999999999</c:v>
                </c:pt>
                <c:pt idx="68">
                  <c:v>35.06</c:v>
                </c:pt>
                <c:pt idx="69">
                  <c:v>20.75</c:v>
                </c:pt>
                <c:pt idx="70">
                  <c:v>42.89</c:v>
                </c:pt>
                <c:pt idx="71">
                  <c:v>16.27</c:v>
                </c:pt>
                <c:pt idx="72">
                  <c:v>44.81</c:v>
                </c:pt>
                <c:pt idx="73">
                  <c:v>28.72</c:v>
                </c:pt>
                <c:pt idx="74">
                  <c:v>20.75</c:v>
                </c:pt>
                <c:pt idx="75">
                  <c:v>28.53</c:v>
                </c:pt>
                <c:pt idx="76">
                  <c:v>50.71</c:v>
                </c:pt>
                <c:pt idx="77">
                  <c:v>27.47</c:v>
                </c:pt>
                <c:pt idx="78">
                  <c:v>15.3</c:v>
                </c:pt>
                <c:pt idx="79">
                  <c:v>37.35</c:v>
                </c:pt>
                <c:pt idx="80">
                  <c:v>10.61</c:v>
                </c:pt>
                <c:pt idx="81">
                  <c:v>35.049999999999997</c:v>
                </c:pt>
                <c:pt idx="82">
                  <c:v>7.39</c:v>
                </c:pt>
                <c:pt idx="83">
                  <c:v>48.48</c:v>
                </c:pt>
                <c:pt idx="84">
                  <c:v>40.74</c:v>
                </c:pt>
                <c:pt idx="85">
                  <c:v>88.92</c:v>
                </c:pt>
                <c:pt idx="86">
                  <c:v>24.97</c:v>
                </c:pt>
                <c:pt idx="87">
                  <c:v>23.16</c:v>
                </c:pt>
                <c:pt idx="88">
                  <c:v>31.21</c:v>
                </c:pt>
                <c:pt idx="89">
                  <c:v>38.96</c:v>
                </c:pt>
                <c:pt idx="90">
                  <c:v>28.13</c:v>
                </c:pt>
                <c:pt idx="91">
                  <c:v>59.95</c:v>
                </c:pt>
                <c:pt idx="92">
                  <c:v>30.44</c:v>
                </c:pt>
                <c:pt idx="93">
                  <c:v>42.95</c:v>
                </c:pt>
                <c:pt idx="94">
                  <c:v>40.909999999999997</c:v>
                </c:pt>
                <c:pt idx="95">
                  <c:v>29.97</c:v>
                </c:pt>
                <c:pt idx="96">
                  <c:v>34.880000000000003</c:v>
                </c:pt>
                <c:pt idx="97">
                  <c:v>43.07</c:v>
                </c:pt>
                <c:pt idx="98">
                  <c:v>44.38</c:v>
                </c:pt>
                <c:pt idx="99">
                  <c:v>21.05</c:v>
                </c:pt>
                <c:pt idx="100">
                  <c:v>65.39</c:v>
                </c:pt>
                <c:pt idx="101">
                  <c:v>17.11</c:v>
                </c:pt>
                <c:pt idx="102">
                  <c:v>25.27</c:v>
                </c:pt>
                <c:pt idx="103">
                  <c:v>28.13</c:v>
                </c:pt>
                <c:pt idx="104">
                  <c:v>27.47</c:v>
                </c:pt>
                <c:pt idx="105">
                  <c:v>30.11</c:v>
                </c:pt>
                <c:pt idx="106">
                  <c:v>20.32</c:v>
                </c:pt>
                <c:pt idx="107">
                  <c:v>30.84</c:v>
                </c:pt>
                <c:pt idx="108">
                  <c:v>44.04</c:v>
                </c:pt>
                <c:pt idx="109">
                  <c:v>43.07</c:v>
                </c:pt>
                <c:pt idx="110">
                  <c:v>28.18</c:v>
                </c:pt>
                <c:pt idx="111">
                  <c:v>48.42</c:v>
                </c:pt>
                <c:pt idx="112">
                  <c:v>19.2</c:v>
                </c:pt>
                <c:pt idx="113">
                  <c:v>33.99</c:v>
                </c:pt>
                <c:pt idx="114">
                  <c:v>22.16</c:v>
                </c:pt>
                <c:pt idx="115">
                  <c:v>50.77</c:v>
                </c:pt>
                <c:pt idx="116">
                  <c:v>34.58</c:v>
                </c:pt>
                <c:pt idx="117">
                  <c:v>56.42</c:v>
                </c:pt>
                <c:pt idx="118">
                  <c:v>53.96</c:v>
                </c:pt>
                <c:pt idx="119">
                  <c:v>31.9</c:v>
                </c:pt>
                <c:pt idx="120">
                  <c:v>34.46</c:v>
                </c:pt>
                <c:pt idx="121">
                  <c:v>63.3</c:v>
                </c:pt>
                <c:pt idx="122">
                  <c:v>44.5</c:v>
                </c:pt>
                <c:pt idx="123">
                  <c:v>54.48</c:v>
                </c:pt>
                <c:pt idx="124">
                  <c:v>52.26</c:v>
                </c:pt>
                <c:pt idx="125">
                  <c:v>19.96</c:v>
                </c:pt>
                <c:pt idx="126">
                  <c:v>47.61</c:v>
                </c:pt>
                <c:pt idx="127">
                  <c:v>69.22</c:v>
                </c:pt>
                <c:pt idx="128">
                  <c:v>33.979999999999997</c:v>
                </c:pt>
                <c:pt idx="129">
                  <c:v>64.08</c:v>
                </c:pt>
                <c:pt idx="130">
                  <c:v>52.51</c:v>
                </c:pt>
                <c:pt idx="131">
                  <c:v>49.13</c:v>
                </c:pt>
                <c:pt idx="132">
                  <c:v>61.04</c:v>
                </c:pt>
                <c:pt idx="133">
                  <c:v>54.98</c:v>
                </c:pt>
                <c:pt idx="134">
                  <c:v>65.59</c:v>
                </c:pt>
                <c:pt idx="135">
                  <c:v>49.77</c:v>
                </c:pt>
                <c:pt idx="136">
                  <c:v>30.64</c:v>
                </c:pt>
                <c:pt idx="137">
                  <c:v>43.67</c:v>
                </c:pt>
                <c:pt idx="138">
                  <c:v>44.38</c:v>
                </c:pt>
                <c:pt idx="139">
                  <c:v>49.13</c:v>
                </c:pt>
                <c:pt idx="140">
                  <c:v>27.21</c:v>
                </c:pt>
                <c:pt idx="141">
                  <c:v>49.02</c:v>
                </c:pt>
                <c:pt idx="142">
                  <c:v>78.58</c:v>
                </c:pt>
                <c:pt idx="143">
                  <c:v>56.17</c:v>
                </c:pt>
                <c:pt idx="144">
                  <c:v>71.040000000000006</c:v>
                </c:pt>
                <c:pt idx="145">
                  <c:v>76.599999999999994</c:v>
                </c:pt>
                <c:pt idx="146">
                  <c:v>60.94</c:v>
                </c:pt>
                <c:pt idx="147">
                  <c:v>91.28</c:v>
                </c:pt>
                <c:pt idx="148">
                  <c:v>50.34</c:v>
                </c:pt>
                <c:pt idx="149">
                  <c:v>66.400000000000006</c:v>
                </c:pt>
                <c:pt idx="150">
                  <c:v>85.48</c:v>
                </c:pt>
                <c:pt idx="151">
                  <c:v>100</c:v>
                </c:pt>
                <c:pt idx="152">
                  <c:v>47.91</c:v>
                </c:pt>
                <c:pt idx="153">
                  <c:v>47.67</c:v>
                </c:pt>
                <c:pt idx="154">
                  <c:v>94.24</c:v>
                </c:pt>
                <c:pt idx="155">
                  <c:v>85.32</c:v>
                </c:pt>
                <c:pt idx="156">
                  <c:v>33.090000000000003</c:v>
                </c:pt>
                <c:pt idx="157">
                  <c:v>76.430000000000007</c:v>
                </c:pt>
                <c:pt idx="158">
                  <c:v>75.180000000000007</c:v>
                </c:pt>
                <c:pt idx="159">
                  <c:v>76.290000000000006</c:v>
                </c:pt>
                <c:pt idx="160">
                  <c:v>31.78</c:v>
                </c:pt>
                <c:pt idx="161">
                  <c:v>53.24</c:v>
                </c:pt>
                <c:pt idx="162">
                  <c:v>87.61</c:v>
                </c:pt>
                <c:pt idx="163">
                  <c:v>76.72</c:v>
                </c:pt>
                <c:pt idx="164">
                  <c:v>97.85</c:v>
                </c:pt>
                <c:pt idx="165">
                  <c:v>78.11</c:v>
                </c:pt>
                <c:pt idx="166">
                  <c:v>39.76</c:v>
                </c:pt>
                <c:pt idx="167">
                  <c:v>96.39</c:v>
                </c:pt>
              </c:numCache>
            </c:numRef>
          </c:xVal>
          <c:yVal>
            <c:numRef>
              <c:f>Q3_2020!$AF$32:$AF$199</c:f>
              <c:numCache>
                <c:formatCode>General</c:formatCode>
                <c:ptCount val="168"/>
                <c:pt idx="0">
                  <c:v>36.096303440141561</c:v>
                </c:pt>
                <c:pt idx="1">
                  <c:v>45.14331811855957</c:v>
                </c:pt>
                <c:pt idx="2">
                  <c:v>33.660253250213955</c:v>
                </c:pt>
                <c:pt idx="3">
                  <c:v>37.498877791918062</c:v>
                </c:pt>
                <c:pt idx="4">
                  <c:v>43.863776604658199</c:v>
                </c:pt>
                <c:pt idx="5">
                  <c:v>49.383849930655771</c:v>
                </c:pt>
                <c:pt idx="6">
                  <c:v>37.277418683742823</c:v>
                </c:pt>
                <c:pt idx="7">
                  <c:v>45.832302010660307</c:v>
                </c:pt>
                <c:pt idx="8">
                  <c:v>32.372509547120913</c:v>
                </c:pt>
                <c:pt idx="9">
                  <c:v>31.363640276544835</c:v>
                </c:pt>
                <c:pt idx="10">
                  <c:v>35.924057467116377</c:v>
                </c:pt>
                <c:pt idx="11">
                  <c:v>33.676657628597312</c:v>
                </c:pt>
                <c:pt idx="12">
                  <c:v>31.691727844211854</c:v>
                </c:pt>
                <c:pt idx="13">
                  <c:v>35.801024629241248</c:v>
                </c:pt>
                <c:pt idx="14">
                  <c:v>34.119575844947782</c:v>
                </c:pt>
                <c:pt idx="15">
                  <c:v>32.889247466196466</c:v>
                </c:pt>
                <c:pt idx="16">
                  <c:v>46.070165497218895</c:v>
                </c:pt>
                <c:pt idx="17">
                  <c:v>28.26321276209152</c:v>
                </c:pt>
                <c:pt idx="18">
                  <c:v>34.89878381815695</c:v>
                </c:pt>
                <c:pt idx="19">
                  <c:v>38.917856522077912</c:v>
                </c:pt>
                <c:pt idx="20">
                  <c:v>40.23840898193766</c:v>
                </c:pt>
                <c:pt idx="21">
                  <c:v>34.513280926148205</c:v>
                </c:pt>
                <c:pt idx="22">
                  <c:v>37.014948629609208</c:v>
                </c:pt>
                <c:pt idx="23">
                  <c:v>65.558567016639728</c:v>
                </c:pt>
                <c:pt idx="24">
                  <c:v>51.016085579799181</c:v>
                </c:pt>
                <c:pt idx="25">
                  <c:v>34.58710062887328</c:v>
                </c:pt>
                <c:pt idx="26">
                  <c:v>38.343703278660634</c:v>
                </c:pt>
                <c:pt idx="27">
                  <c:v>30.166120654560221</c:v>
                </c:pt>
                <c:pt idx="28">
                  <c:v>33.348570060930292</c:v>
                </c:pt>
                <c:pt idx="29">
                  <c:v>33.766881709705736</c:v>
                </c:pt>
                <c:pt idx="30">
                  <c:v>31.380044654928184</c:v>
                </c:pt>
                <c:pt idx="31">
                  <c:v>29.337699546201002</c:v>
                </c:pt>
                <c:pt idx="32">
                  <c:v>55.994814419146181</c:v>
                </c:pt>
                <c:pt idx="33">
                  <c:v>39.081900305911418</c:v>
                </c:pt>
                <c:pt idx="34">
                  <c:v>55.789759689354291</c:v>
                </c:pt>
                <c:pt idx="35">
                  <c:v>31.002743952111118</c:v>
                </c:pt>
                <c:pt idx="36">
                  <c:v>36.686861061942196</c:v>
                </c:pt>
                <c:pt idx="37">
                  <c:v>38.983474035611316</c:v>
                </c:pt>
                <c:pt idx="38">
                  <c:v>40.066163008912476</c:v>
                </c:pt>
                <c:pt idx="39">
                  <c:v>41.805027117547667</c:v>
                </c:pt>
                <c:pt idx="40">
                  <c:v>41.690196468864215</c:v>
                </c:pt>
                <c:pt idx="41">
                  <c:v>44.282088253433649</c:v>
                </c:pt>
                <c:pt idx="42">
                  <c:v>43.470071523457783</c:v>
                </c:pt>
                <c:pt idx="43">
                  <c:v>50.499347660723629</c:v>
                </c:pt>
                <c:pt idx="44">
                  <c:v>47.284089497586862</c:v>
                </c:pt>
                <c:pt idx="45">
                  <c:v>31.773749736128607</c:v>
                </c:pt>
                <c:pt idx="46">
                  <c:v>32.536553330954419</c:v>
                </c:pt>
                <c:pt idx="47">
                  <c:v>54.452802851111187</c:v>
                </c:pt>
                <c:pt idx="48">
                  <c:v>55.273021770278731</c:v>
                </c:pt>
                <c:pt idx="49">
                  <c:v>71.603580450904531</c:v>
                </c:pt>
                <c:pt idx="50">
                  <c:v>62.589374529253227</c:v>
                </c:pt>
                <c:pt idx="51">
                  <c:v>48.137117173521105</c:v>
                </c:pt>
                <c:pt idx="52">
                  <c:v>46.480274956802667</c:v>
                </c:pt>
                <c:pt idx="53">
                  <c:v>35.997877169841459</c:v>
                </c:pt>
                <c:pt idx="54">
                  <c:v>59.152657257941215</c:v>
                </c:pt>
                <c:pt idx="55">
                  <c:v>32.995875925688246</c:v>
                </c:pt>
                <c:pt idx="56">
                  <c:v>70.299432369428132</c:v>
                </c:pt>
                <c:pt idx="57">
                  <c:v>43.789956901933124</c:v>
                </c:pt>
                <c:pt idx="58">
                  <c:v>29.370508302967703</c:v>
                </c:pt>
                <c:pt idx="59">
                  <c:v>49.014751417030382</c:v>
                </c:pt>
                <c:pt idx="60">
                  <c:v>74.695805776166168</c:v>
                </c:pt>
                <c:pt idx="61">
                  <c:v>54.165726229402551</c:v>
                </c:pt>
                <c:pt idx="62">
                  <c:v>46.398253064885907</c:v>
                </c:pt>
                <c:pt idx="63">
                  <c:v>74.047832830023822</c:v>
                </c:pt>
                <c:pt idx="64">
                  <c:v>45.528821010568315</c:v>
                </c:pt>
                <c:pt idx="65">
                  <c:v>63.171729961862184</c:v>
                </c:pt>
                <c:pt idx="66">
                  <c:v>62.236680394011181</c:v>
                </c:pt>
                <c:pt idx="67">
                  <c:v>41.714803036439235</c:v>
                </c:pt>
                <c:pt idx="68">
                  <c:v>57.020088068105608</c:v>
                </c:pt>
                <c:pt idx="69">
                  <c:v>45.282755334818049</c:v>
                </c:pt>
                <c:pt idx="70">
                  <c:v>63.44240220518747</c:v>
                </c:pt>
                <c:pt idx="71">
                  <c:v>41.608174576947455</c:v>
                </c:pt>
                <c:pt idx="72">
                  <c:v>65.017222529989155</c:v>
                </c:pt>
                <c:pt idx="73">
                  <c:v>51.819900120583377</c:v>
                </c:pt>
                <c:pt idx="74">
                  <c:v>45.282755334818049</c:v>
                </c:pt>
                <c:pt idx="75">
                  <c:v>51.664058525941542</c:v>
                </c:pt>
                <c:pt idx="76">
                  <c:v>69.856514153077654</c:v>
                </c:pt>
                <c:pt idx="77">
                  <c:v>50.794626471623943</c:v>
                </c:pt>
                <c:pt idx="78">
                  <c:v>40.812562225354938</c:v>
                </c:pt>
                <c:pt idx="79">
                  <c:v>58.898389392999277</c:v>
                </c:pt>
                <c:pt idx="80">
                  <c:v>36.96573549445916</c:v>
                </c:pt>
                <c:pt idx="81">
                  <c:v>57.01188587891393</c:v>
                </c:pt>
                <c:pt idx="82">
                  <c:v>34.324630574739672</c:v>
                </c:pt>
                <c:pt idx="83">
                  <c:v>68.027425963334039</c:v>
                </c:pt>
                <c:pt idx="84">
                  <c:v>61.678931528977252</c:v>
                </c:pt>
                <c:pt idx="85">
                  <c:v>101.1970790544695</c:v>
                </c:pt>
                <c:pt idx="86">
                  <c:v>48.744079173705089</c:v>
                </c:pt>
                <c:pt idx="87">
                  <c:v>47.259482930011835</c:v>
                </c:pt>
                <c:pt idx="88">
                  <c:v>53.86224522931056</c:v>
                </c:pt>
                <c:pt idx="89">
                  <c:v>60.218941852859025</c:v>
                </c:pt>
                <c:pt idx="90">
                  <c:v>51.33597095827453</c:v>
                </c:pt>
                <c:pt idx="91">
                  <c:v>77.435336966185773</c:v>
                </c:pt>
                <c:pt idx="92">
                  <c:v>53.230676661551556</c:v>
                </c:pt>
                <c:pt idx="93">
                  <c:v>63.491615340337525</c:v>
                </c:pt>
                <c:pt idx="94">
                  <c:v>61.81836874523573</c:v>
                </c:pt>
                <c:pt idx="95">
                  <c:v>52.845173769542804</c:v>
                </c:pt>
                <c:pt idx="96">
                  <c:v>56.872448662655444</c:v>
                </c:pt>
                <c:pt idx="97">
                  <c:v>63.590041610637627</c:v>
                </c:pt>
                <c:pt idx="98">
                  <c:v>64.664528394747123</c:v>
                </c:pt>
                <c:pt idx="99">
                  <c:v>45.528821010568315</c:v>
                </c:pt>
                <c:pt idx="100">
                  <c:v>81.897327886457205</c:v>
                </c:pt>
                <c:pt idx="101">
                  <c:v>42.297158469048192</c:v>
                </c:pt>
                <c:pt idx="102">
                  <c:v>48.990144849455348</c:v>
                </c:pt>
                <c:pt idx="103">
                  <c:v>51.33597095827453</c:v>
                </c:pt>
                <c:pt idx="104">
                  <c:v>50.794626471623943</c:v>
                </c:pt>
                <c:pt idx="105">
                  <c:v>52.960004418226262</c:v>
                </c:pt>
                <c:pt idx="106">
                  <c:v>44.930061199576009</c:v>
                </c:pt>
                <c:pt idx="107">
                  <c:v>53.558764229218568</c:v>
                </c:pt>
                <c:pt idx="108">
                  <c:v>64.385653962230151</c:v>
                </c:pt>
                <c:pt idx="109">
                  <c:v>63.590041610637627</c:v>
                </c:pt>
                <c:pt idx="110">
                  <c:v>51.376981904232906</c:v>
                </c:pt>
                <c:pt idx="111">
                  <c:v>67.978212828183985</c:v>
                </c:pt>
                <c:pt idx="112">
                  <c:v>44.011416010108363</c:v>
                </c:pt>
                <c:pt idx="113">
                  <c:v>56.14245382459633</c:v>
                </c:pt>
                <c:pt idx="114">
                  <c:v>46.43926401084429</c:v>
                </c:pt>
                <c:pt idx="115">
                  <c:v>69.905727288227723</c:v>
                </c:pt>
                <c:pt idx="116">
                  <c:v>56.626382986905185</c:v>
                </c:pt>
                <c:pt idx="117">
                  <c:v>74.53996418152434</c:v>
                </c:pt>
                <c:pt idx="118">
                  <c:v>72.522225640372184</c:v>
                </c:pt>
                <c:pt idx="119">
                  <c:v>54.428196283536167</c:v>
                </c:pt>
                <c:pt idx="120">
                  <c:v>56.527956716605075</c:v>
                </c:pt>
                <c:pt idx="121">
                  <c:v>80.183070345397027</c:v>
                </c:pt>
                <c:pt idx="122">
                  <c:v>64.762954665047218</c:v>
                </c:pt>
                <c:pt idx="123">
                  <c:v>72.948739478339292</c:v>
                </c:pt>
                <c:pt idx="124">
                  <c:v>71.127853477787355</c:v>
                </c:pt>
                <c:pt idx="125">
                  <c:v>44.634782388675688</c:v>
                </c:pt>
                <c:pt idx="126">
                  <c:v>67.313835503658282</c:v>
                </c:pt>
                <c:pt idx="127">
                  <c:v>85.038766346868897</c:v>
                </c:pt>
                <c:pt idx="128">
                  <c:v>56.134251635404652</c:v>
                </c:pt>
                <c:pt idx="129">
                  <c:v>80.822841102347724</c:v>
                </c:pt>
                <c:pt idx="130">
                  <c:v>71.332908207579237</c:v>
                </c:pt>
                <c:pt idx="131">
                  <c:v>68.560568260792948</c:v>
                </c:pt>
                <c:pt idx="132">
                  <c:v>78.329375588078392</c:v>
                </c:pt>
                <c:pt idx="133">
                  <c:v>73.358848937923071</c:v>
                </c:pt>
                <c:pt idx="134">
                  <c:v>82.061371670290725</c:v>
                </c:pt>
                <c:pt idx="135">
                  <c:v>69.085508369060165</c:v>
                </c:pt>
                <c:pt idx="136">
                  <c:v>53.394720445385062</c:v>
                </c:pt>
                <c:pt idx="137">
                  <c:v>64.082172962138159</c:v>
                </c:pt>
                <c:pt idx="138">
                  <c:v>64.664528394747123</c:v>
                </c:pt>
                <c:pt idx="139">
                  <c:v>68.560568260792948</c:v>
                </c:pt>
                <c:pt idx="140">
                  <c:v>50.581369552640382</c:v>
                </c:pt>
                <c:pt idx="141">
                  <c:v>68.470344179684517</c:v>
                </c:pt>
                <c:pt idx="142">
                  <c:v>92.71601543027711</c:v>
                </c:pt>
                <c:pt idx="143">
                  <c:v>74.334909451732443</c:v>
                </c:pt>
                <c:pt idx="144">
                  <c:v>86.531564779753836</c:v>
                </c:pt>
                <c:pt idx="145">
                  <c:v>91.091981970325364</c:v>
                </c:pt>
                <c:pt idx="146">
                  <c:v>78.247353696161639</c:v>
                </c:pt>
                <c:pt idx="147">
                  <c:v>103.13279570370491</c:v>
                </c:pt>
                <c:pt idx="148">
                  <c:v>69.553033152985677</c:v>
                </c:pt>
                <c:pt idx="149">
                  <c:v>82.725748994816428</c:v>
                </c:pt>
                <c:pt idx="150">
                  <c:v>98.375525972533154</c:v>
                </c:pt>
                <c:pt idx="151">
                  <c:v>110.2851046788459</c:v>
                </c:pt>
                <c:pt idx="152">
                  <c:v>67.559901179408541</c:v>
                </c:pt>
                <c:pt idx="153">
                  <c:v>67.363048638808323</c:v>
                </c:pt>
                <c:pt idx="154">
                  <c:v>105.56064370444085</c:v>
                </c:pt>
                <c:pt idx="155">
                  <c:v>98.244290945466361</c:v>
                </c:pt>
                <c:pt idx="156">
                  <c:v>55.404256797345546</c:v>
                </c:pt>
                <c:pt idx="157">
                  <c:v>90.952544754066892</c:v>
                </c:pt>
                <c:pt idx="158">
                  <c:v>89.927271105107465</c:v>
                </c:pt>
                <c:pt idx="159">
                  <c:v>90.837714105383441</c:v>
                </c:pt>
                <c:pt idx="160">
                  <c:v>54.329770013236057</c:v>
                </c:pt>
                <c:pt idx="161">
                  <c:v>71.931668018571543</c:v>
                </c:pt>
                <c:pt idx="162">
                  <c:v>100.12259227036003</c:v>
                </c:pt>
                <c:pt idx="163">
                  <c:v>91.190408240625473</c:v>
                </c:pt>
                <c:pt idx="164">
                  <c:v>108.52163400263566</c:v>
                </c:pt>
                <c:pt idx="165">
                  <c:v>92.330512538268351</c:v>
                </c:pt>
                <c:pt idx="166">
                  <c:v>60.875116988193056</c:v>
                </c:pt>
                <c:pt idx="167">
                  <c:v>107.32411438065105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C4-4DD1-AE1B-49F1DF2F4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943824"/>
        <c:axId val="1184946224"/>
      </c:scatterChart>
      <c:valAx>
        <c:axId val="118494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Norm_gghed_gdp_2020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84946224"/>
        <c:crosses val="autoZero"/>
        <c:crossBetween val="midCat"/>
      </c:valAx>
      <c:valAx>
        <c:axId val="1184946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Norm_HDI_2020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849438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Norm_HDI_2020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Q3_2020!$E$2:$E$169</c:f>
              <c:numCache>
                <c:formatCode>0.00</c:formatCode>
                <c:ptCount val="168"/>
                <c:pt idx="0">
                  <c:v>0</c:v>
                </c:pt>
                <c:pt idx="1">
                  <c:v>0.35</c:v>
                </c:pt>
                <c:pt idx="2">
                  <c:v>1.22</c:v>
                </c:pt>
                <c:pt idx="3">
                  <c:v>3.14</c:v>
                </c:pt>
                <c:pt idx="4">
                  <c:v>5.23</c:v>
                </c:pt>
                <c:pt idx="5">
                  <c:v>9.93</c:v>
                </c:pt>
                <c:pt idx="6">
                  <c:v>11.15</c:v>
                </c:pt>
                <c:pt idx="7">
                  <c:v>13.59</c:v>
                </c:pt>
                <c:pt idx="8">
                  <c:v>14.29</c:v>
                </c:pt>
                <c:pt idx="9">
                  <c:v>15.33</c:v>
                </c:pt>
                <c:pt idx="10">
                  <c:v>16.2</c:v>
                </c:pt>
                <c:pt idx="11">
                  <c:v>16.38</c:v>
                </c:pt>
                <c:pt idx="12">
                  <c:v>16.899999999999999</c:v>
                </c:pt>
                <c:pt idx="13">
                  <c:v>17.25</c:v>
                </c:pt>
                <c:pt idx="14">
                  <c:v>17.420000000000002</c:v>
                </c:pt>
                <c:pt idx="15">
                  <c:v>17.600000000000001</c:v>
                </c:pt>
                <c:pt idx="16">
                  <c:v>17.940000000000001</c:v>
                </c:pt>
                <c:pt idx="17">
                  <c:v>19.510000000000002</c:v>
                </c:pt>
                <c:pt idx="18">
                  <c:v>21.43</c:v>
                </c:pt>
                <c:pt idx="19">
                  <c:v>21.43</c:v>
                </c:pt>
                <c:pt idx="20">
                  <c:v>21.78</c:v>
                </c:pt>
                <c:pt idx="21">
                  <c:v>22.47</c:v>
                </c:pt>
                <c:pt idx="22">
                  <c:v>24.56</c:v>
                </c:pt>
                <c:pt idx="23">
                  <c:v>24.56</c:v>
                </c:pt>
                <c:pt idx="24">
                  <c:v>25.44</c:v>
                </c:pt>
                <c:pt idx="25">
                  <c:v>25.61</c:v>
                </c:pt>
                <c:pt idx="26">
                  <c:v>26.13</c:v>
                </c:pt>
                <c:pt idx="27">
                  <c:v>26.13</c:v>
                </c:pt>
                <c:pt idx="28">
                  <c:v>26.31</c:v>
                </c:pt>
                <c:pt idx="29">
                  <c:v>27.18</c:v>
                </c:pt>
                <c:pt idx="30">
                  <c:v>28.75</c:v>
                </c:pt>
                <c:pt idx="31">
                  <c:v>29.27</c:v>
                </c:pt>
                <c:pt idx="32">
                  <c:v>30.84</c:v>
                </c:pt>
                <c:pt idx="33">
                  <c:v>31.01</c:v>
                </c:pt>
                <c:pt idx="34">
                  <c:v>31.36</c:v>
                </c:pt>
                <c:pt idx="35">
                  <c:v>34.15</c:v>
                </c:pt>
                <c:pt idx="36">
                  <c:v>34.67</c:v>
                </c:pt>
                <c:pt idx="37">
                  <c:v>35.54</c:v>
                </c:pt>
                <c:pt idx="38">
                  <c:v>35.71</c:v>
                </c:pt>
                <c:pt idx="39">
                  <c:v>36.06</c:v>
                </c:pt>
                <c:pt idx="40">
                  <c:v>36.409999999999997</c:v>
                </c:pt>
                <c:pt idx="41">
                  <c:v>36.590000000000003</c:v>
                </c:pt>
                <c:pt idx="42">
                  <c:v>36.93</c:v>
                </c:pt>
                <c:pt idx="43">
                  <c:v>38.33</c:v>
                </c:pt>
                <c:pt idx="44">
                  <c:v>38.85</c:v>
                </c:pt>
                <c:pt idx="45">
                  <c:v>39.369999999999997</c:v>
                </c:pt>
                <c:pt idx="46">
                  <c:v>39.549999999999997</c:v>
                </c:pt>
                <c:pt idx="47">
                  <c:v>40.42</c:v>
                </c:pt>
                <c:pt idx="48">
                  <c:v>40.590000000000003</c:v>
                </c:pt>
                <c:pt idx="49">
                  <c:v>42.51</c:v>
                </c:pt>
                <c:pt idx="50">
                  <c:v>42.68</c:v>
                </c:pt>
                <c:pt idx="51">
                  <c:v>43.03</c:v>
                </c:pt>
                <c:pt idx="52">
                  <c:v>43.38</c:v>
                </c:pt>
                <c:pt idx="53">
                  <c:v>43.38</c:v>
                </c:pt>
                <c:pt idx="54">
                  <c:v>45.3</c:v>
                </c:pt>
                <c:pt idx="55">
                  <c:v>45.47</c:v>
                </c:pt>
                <c:pt idx="56">
                  <c:v>45.82</c:v>
                </c:pt>
                <c:pt idx="57">
                  <c:v>46.52</c:v>
                </c:pt>
                <c:pt idx="58">
                  <c:v>46.69</c:v>
                </c:pt>
                <c:pt idx="59">
                  <c:v>47.39</c:v>
                </c:pt>
                <c:pt idx="60">
                  <c:v>48.26</c:v>
                </c:pt>
                <c:pt idx="61">
                  <c:v>49.83</c:v>
                </c:pt>
                <c:pt idx="62">
                  <c:v>51.22</c:v>
                </c:pt>
                <c:pt idx="63">
                  <c:v>52.61</c:v>
                </c:pt>
                <c:pt idx="64">
                  <c:v>52.61</c:v>
                </c:pt>
                <c:pt idx="65">
                  <c:v>54.36</c:v>
                </c:pt>
                <c:pt idx="66">
                  <c:v>54.53</c:v>
                </c:pt>
                <c:pt idx="67">
                  <c:v>54.88</c:v>
                </c:pt>
                <c:pt idx="68">
                  <c:v>55.05</c:v>
                </c:pt>
                <c:pt idx="69">
                  <c:v>55.05</c:v>
                </c:pt>
                <c:pt idx="70">
                  <c:v>55.4</c:v>
                </c:pt>
                <c:pt idx="71">
                  <c:v>56.27</c:v>
                </c:pt>
                <c:pt idx="72">
                  <c:v>56.27</c:v>
                </c:pt>
                <c:pt idx="73">
                  <c:v>56.97</c:v>
                </c:pt>
                <c:pt idx="74">
                  <c:v>58.01</c:v>
                </c:pt>
                <c:pt idx="75">
                  <c:v>58.01</c:v>
                </c:pt>
                <c:pt idx="76">
                  <c:v>58.01</c:v>
                </c:pt>
                <c:pt idx="77">
                  <c:v>58.36</c:v>
                </c:pt>
                <c:pt idx="78">
                  <c:v>58.71</c:v>
                </c:pt>
                <c:pt idx="79">
                  <c:v>58.89</c:v>
                </c:pt>
                <c:pt idx="80">
                  <c:v>59.23</c:v>
                </c:pt>
                <c:pt idx="81">
                  <c:v>59.41</c:v>
                </c:pt>
                <c:pt idx="82">
                  <c:v>59.58</c:v>
                </c:pt>
                <c:pt idx="83">
                  <c:v>60.1</c:v>
                </c:pt>
                <c:pt idx="84">
                  <c:v>60.1</c:v>
                </c:pt>
                <c:pt idx="85">
                  <c:v>60.63</c:v>
                </c:pt>
                <c:pt idx="86">
                  <c:v>61.15</c:v>
                </c:pt>
                <c:pt idx="87">
                  <c:v>61.15</c:v>
                </c:pt>
                <c:pt idx="88">
                  <c:v>61.5</c:v>
                </c:pt>
                <c:pt idx="89">
                  <c:v>61.5</c:v>
                </c:pt>
                <c:pt idx="90">
                  <c:v>61.5</c:v>
                </c:pt>
                <c:pt idx="91">
                  <c:v>63.94</c:v>
                </c:pt>
                <c:pt idx="92">
                  <c:v>64.11</c:v>
                </c:pt>
                <c:pt idx="93">
                  <c:v>64.290000000000006</c:v>
                </c:pt>
                <c:pt idx="94">
                  <c:v>64.290000000000006</c:v>
                </c:pt>
                <c:pt idx="95">
                  <c:v>64.63</c:v>
                </c:pt>
                <c:pt idx="96">
                  <c:v>64.98</c:v>
                </c:pt>
                <c:pt idx="97">
                  <c:v>65.510000000000005</c:v>
                </c:pt>
                <c:pt idx="98">
                  <c:v>65.680000000000007</c:v>
                </c:pt>
                <c:pt idx="99">
                  <c:v>66.2</c:v>
                </c:pt>
                <c:pt idx="100">
                  <c:v>67.42</c:v>
                </c:pt>
                <c:pt idx="101">
                  <c:v>67.599999999999994</c:v>
                </c:pt>
                <c:pt idx="102">
                  <c:v>67.94</c:v>
                </c:pt>
                <c:pt idx="103">
                  <c:v>68.290000000000006</c:v>
                </c:pt>
                <c:pt idx="104">
                  <c:v>68.819999999999993</c:v>
                </c:pt>
                <c:pt idx="105">
                  <c:v>68.989999999999995</c:v>
                </c:pt>
                <c:pt idx="106">
                  <c:v>69.16</c:v>
                </c:pt>
                <c:pt idx="107">
                  <c:v>70.209999999999994</c:v>
                </c:pt>
                <c:pt idx="108">
                  <c:v>71.25</c:v>
                </c:pt>
                <c:pt idx="109">
                  <c:v>71.599999999999994</c:v>
                </c:pt>
                <c:pt idx="110">
                  <c:v>71.599999999999994</c:v>
                </c:pt>
                <c:pt idx="111">
                  <c:v>71.95</c:v>
                </c:pt>
                <c:pt idx="112">
                  <c:v>71.95</c:v>
                </c:pt>
                <c:pt idx="113">
                  <c:v>72.13</c:v>
                </c:pt>
                <c:pt idx="114">
                  <c:v>72.650000000000006</c:v>
                </c:pt>
                <c:pt idx="115">
                  <c:v>72.650000000000006</c:v>
                </c:pt>
                <c:pt idx="116">
                  <c:v>72.819999999999993</c:v>
                </c:pt>
                <c:pt idx="117">
                  <c:v>73.17</c:v>
                </c:pt>
                <c:pt idx="118">
                  <c:v>73.52</c:v>
                </c:pt>
                <c:pt idx="119">
                  <c:v>74.22</c:v>
                </c:pt>
                <c:pt idx="120">
                  <c:v>75.09</c:v>
                </c:pt>
                <c:pt idx="121">
                  <c:v>75.09</c:v>
                </c:pt>
                <c:pt idx="122">
                  <c:v>75.61</c:v>
                </c:pt>
                <c:pt idx="123">
                  <c:v>76.13</c:v>
                </c:pt>
                <c:pt idx="124">
                  <c:v>76.13</c:v>
                </c:pt>
                <c:pt idx="125">
                  <c:v>76.31</c:v>
                </c:pt>
                <c:pt idx="126">
                  <c:v>76.48</c:v>
                </c:pt>
                <c:pt idx="127">
                  <c:v>77.180000000000007</c:v>
                </c:pt>
                <c:pt idx="128">
                  <c:v>77.7</c:v>
                </c:pt>
                <c:pt idx="129">
                  <c:v>78.75</c:v>
                </c:pt>
                <c:pt idx="130">
                  <c:v>80.14</c:v>
                </c:pt>
                <c:pt idx="131">
                  <c:v>80.14</c:v>
                </c:pt>
                <c:pt idx="132">
                  <c:v>82.06</c:v>
                </c:pt>
                <c:pt idx="133">
                  <c:v>82.06</c:v>
                </c:pt>
                <c:pt idx="134">
                  <c:v>82.23</c:v>
                </c:pt>
                <c:pt idx="135">
                  <c:v>82.23</c:v>
                </c:pt>
                <c:pt idx="136">
                  <c:v>82.58</c:v>
                </c:pt>
                <c:pt idx="137">
                  <c:v>84.32</c:v>
                </c:pt>
                <c:pt idx="138">
                  <c:v>84.49</c:v>
                </c:pt>
                <c:pt idx="139">
                  <c:v>85.54</c:v>
                </c:pt>
                <c:pt idx="140">
                  <c:v>86.24</c:v>
                </c:pt>
                <c:pt idx="141">
                  <c:v>86.76</c:v>
                </c:pt>
                <c:pt idx="142">
                  <c:v>87.46</c:v>
                </c:pt>
                <c:pt idx="143">
                  <c:v>87.46</c:v>
                </c:pt>
                <c:pt idx="144">
                  <c:v>87.63</c:v>
                </c:pt>
                <c:pt idx="145">
                  <c:v>87.98</c:v>
                </c:pt>
                <c:pt idx="146">
                  <c:v>89.02</c:v>
                </c:pt>
                <c:pt idx="147">
                  <c:v>89.02</c:v>
                </c:pt>
                <c:pt idx="148">
                  <c:v>90.07</c:v>
                </c:pt>
                <c:pt idx="149">
                  <c:v>90.77</c:v>
                </c:pt>
                <c:pt idx="150">
                  <c:v>91.81</c:v>
                </c:pt>
                <c:pt idx="151">
                  <c:v>92.51</c:v>
                </c:pt>
                <c:pt idx="152">
                  <c:v>92.68</c:v>
                </c:pt>
                <c:pt idx="153">
                  <c:v>92.86</c:v>
                </c:pt>
                <c:pt idx="154">
                  <c:v>93.9</c:v>
                </c:pt>
                <c:pt idx="155">
                  <c:v>94.25</c:v>
                </c:pt>
                <c:pt idx="156">
                  <c:v>94.25</c:v>
                </c:pt>
                <c:pt idx="157">
                  <c:v>95.12</c:v>
                </c:pt>
                <c:pt idx="158">
                  <c:v>95.64</c:v>
                </c:pt>
                <c:pt idx="159">
                  <c:v>95.82</c:v>
                </c:pt>
                <c:pt idx="160">
                  <c:v>96.34</c:v>
                </c:pt>
                <c:pt idx="161">
                  <c:v>96.86</c:v>
                </c:pt>
                <c:pt idx="162">
                  <c:v>97.04</c:v>
                </c:pt>
                <c:pt idx="163">
                  <c:v>97.39</c:v>
                </c:pt>
                <c:pt idx="164">
                  <c:v>97.39</c:v>
                </c:pt>
                <c:pt idx="165">
                  <c:v>98.61</c:v>
                </c:pt>
                <c:pt idx="166">
                  <c:v>98.95</c:v>
                </c:pt>
                <c:pt idx="167">
                  <c:v>100</c:v>
                </c:pt>
              </c:numCache>
            </c:numRef>
          </c:xVal>
          <c:yVal>
            <c:numRef>
              <c:f>Q3_2020!$M$47:$M$214</c:f>
              <c:numCache>
                <c:formatCode>General</c:formatCode>
                <c:ptCount val="168"/>
                <c:pt idx="0">
                  <c:v>-0.24349363879723995</c:v>
                </c:pt>
                <c:pt idx="1">
                  <c:v>-0.87946567171505574</c:v>
                </c:pt>
                <c:pt idx="2">
                  <c:v>6.4737654403585587E-2</c:v>
                </c:pt>
                <c:pt idx="3">
                  <c:v>-0.72436383234403756</c:v>
                </c:pt>
                <c:pt idx="4">
                  <c:v>-0.50803937238749075</c:v>
                </c:pt>
                <c:pt idx="5">
                  <c:v>-0.89182149434615887</c:v>
                </c:pt>
                <c:pt idx="6">
                  <c:v>-0.30353187440060836</c:v>
                </c:pt>
                <c:pt idx="7">
                  <c:v>-1.4287200334943169</c:v>
                </c:pt>
                <c:pt idx="8">
                  <c:v>8.1100344586936046E-2</c:v>
                </c:pt>
                <c:pt idx="9">
                  <c:v>0.12334172369461616</c:v>
                </c:pt>
                <c:pt idx="10">
                  <c:v>0.44979485353432036</c:v>
                </c:pt>
                <c:pt idx="11">
                  <c:v>0.35270306594072487</c:v>
                </c:pt>
                <c:pt idx="12">
                  <c:v>-0.12975945982083559</c:v>
                </c:pt>
                <c:pt idx="13">
                  <c:v>0.34738903540657606</c:v>
                </c:pt>
                <c:pt idx="14">
                  <c:v>-0.48670454583468725</c:v>
                </c:pt>
                <c:pt idx="15">
                  <c:v>-0.29046888341727417</c:v>
                </c:pt>
                <c:pt idx="16">
                  <c:v>8.2960331291246803E-2</c:v>
                </c:pt>
                <c:pt idx="17">
                  <c:v>0.29012263414203154</c:v>
                </c:pt>
                <c:pt idx="18">
                  <c:v>-0.41242659146656724</c:v>
                </c:pt>
                <c:pt idx="19">
                  <c:v>7.7787615031933655E-2</c:v>
                </c:pt>
                <c:pt idx="20">
                  <c:v>-0.28139619307842612</c:v>
                </c:pt>
                <c:pt idx="21">
                  <c:v>-0.21619926594742278</c:v>
                </c:pt>
                <c:pt idx="22">
                  <c:v>0.46905305942794229</c:v>
                </c:pt>
                <c:pt idx="23">
                  <c:v>0.66349245477616225</c:v>
                </c:pt>
                <c:pt idx="24">
                  <c:v>-8.6536918376685534E-2</c:v>
                </c:pt>
                <c:pt idx="25">
                  <c:v>-0.61638970166080664</c:v>
                </c:pt>
                <c:pt idx="26">
                  <c:v>0.51781424508821683</c:v>
                </c:pt>
                <c:pt idx="27">
                  <c:v>1.3216587946117571</c:v>
                </c:pt>
                <c:pt idx="28">
                  <c:v>0.37002665708827909</c:v>
                </c:pt>
                <c:pt idx="29">
                  <c:v>7.5145047906775453E-2</c:v>
                </c:pt>
                <c:pt idx="30">
                  <c:v>0.38074986247165477</c:v>
                </c:pt>
                <c:pt idx="31">
                  <c:v>0.38423718114505068</c:v>
                </c:pt>
                <c:pt idx="32">
                  <c:v>-0.54321919290775345</c:v>
                </c:pt>
                <c:pt idx="33">
                  <c:v>-0.11061356128896183</c:v>
                </c:pt>
                <c:pt idx="34">
                  <c:v>-0.41436769106695337</c:v>
                </c:pt>
                <c:pt idx="35">
                  <c:v>0.85970804350256813</c:v>
                </c:pt>
                <c:pt idx="36">
                  <c:v>0.19633451541109448</c:v>
                </c:pt>
                <c:pt idx="37">
                  <c:v>2.5633524768079674E-2</c:v>
                </c:pt>
                <c:pt idx="38">
                  <c:v>0.28057168178554726</c:v>
                </c:pt>
                <c:pt idx="39">
                  <c:v>0.28466697865639912</c:v>
                </c:pt>
                <c:pt idx="40">
                  <c:v>0.56006322644538642</c:v>
                </c:pt>
                <c:pt idx="41">
                  <c:v>1.2066717617723253</c:v>
                </c:pt>
                <c:pt idx="42">
                  <c:v>0.52179226021748715</c:v>
                </c:pt>
                <c:pt idx="43">
                  <c:v>2.4894810310711613E-2</c:v>
                </c:pt>
                <c:pt idx="44">
                  <c:v>-0.39635716673196697</c:v>
                </c:pt>
                <c:pt idx="45">
                  <c:v>0.23285804213888817</c:v>
                </c:pt>
                <c:pt idx="46">
                  <c:v>-0.10696436453901104</c:v>
                </c:pt>
                <c:pt idx="47">
                  <c:v>-0.5596766808407585</c:v>
                </c:pt>
                <c:pt idx="48">
                  <c:v>0.65576284958874886</c:v>
                </c:pt>
                <c:pt idx="49">
                  <c:v>0.64678054311014321</c:v>
                </c:pt>
                <c:pt idx="50">
                  <c:v>0.68073865351707852</c:v>
                </c:pt>
                <c:pt idx="51">
                  <c:v>-0.41222517244416501</c:v>
                </c:pt>
                <c:pt idx="52">
                  <c:v>-0.13871040455019035</c:v>
                </c:pt>
                <c:pt idx="53">
                  <c:v>-0.10173589413895989</c:v>
                </c:pt>
                <c:pt idx="54">
                  <c:v>-0.8210379328737667</c:v>
                </c:pt>
                <c:pt idx="55">
                  <c:v>0.7174834139377344</c:v>
                </c:pt>
                <c:pt idx="56">
                  <c:v>-0.13521245145802308</c:v>
                </c:pt>
                <c:pt idx="57">
                  <c:v>-1.7138997794757085</c:v>
                </c:pt>
                <c:pt idx="58">
                  <c:v>0.22257566322206213</c:v>
                </c:pt>
                <c:pt idx="59">
                  <c:v>-0.15175342549112614</c:v>
                </c:pt>
                <c:pt idx="60">
                  <c:v>-0.57903263424916807</c:v>
                </c:pt>
                <c:pt idx="61">
                  <c:v>-0.23863471653197799</c:v>
                </c:pt>
                <c:pt idx="62">
                  <c:v>-1.3544963863584947E-2</c:v>
                </c:pt>
                <c:pt idx="63">
                  <c:v>0.98169031010564911</c:v>
                </c:pt>
                <c:pt idx="64">
                  <c:v>-0.30863258400375804</c:v>
                </c:pt>
                <c:pt idx="65">
                  <c:v>1.175473233691112</c:v>
                </c:pt>
                <c:pt idx="66">
                  <c:v>0.51918776562620739</c:v>
                </c:pt>
                <c:pt idx="67">
                  <c:v>1.3065182347006736</c:v>
                </c:pt>
                <c:pt idx="68">
                  <c:v>0.82713899247381573</c:v>
                </c:pt>
                <c:pt idx="69">
                  <c:v>0.26326858283363297</c:v>
                </c:pt>
                <c:pt idx="70">
                  <c:v>0.6028723682481032</c:v>
                </c:pt>
                <c:pt idx="71">
                  <c:v>1.1068623117504153</c:v>
                </c:pt>
                <c:pt idx="72">
                  <c:v>0.14016192948764861</c:v>
                </c:pt>
                <c:pt idx="73">
                  <c:v>-0.56034135424650966</c:v>
                </c:pt>
                <c:pt idx="74">
                  <c:v>-0.22427548044822032</c:v>
                </c:pt>
                <c:pt idx="75">
                  <c:v>-0.26926560121204135</c:v>
                </c:pt>
                <c:pt idx="76">
                  <c:v>1.0257012044698763</c:v>
                </c:pt>
                <c:pt idx="77">
                  <c:v>0.39800265129815759</c:v>
                </c:pt>
                <c:pt idx="78">
                  <c:v>-9.4480837639564275E-2</c:v>
                </c:pt>
                <c:pt idx="79">
                  <c:v>0.89441160388905105</c:v>
                </c:pt>
                <c:pt idx="80">
                  <c:v>-1.0820613999180346</c:v>
                </c:pt>
                <c:pt idx="81">
                  <c:v>0.55129896069813888</c:v>
                </c:pt>
                <c:pt idx="82">
                  <c:v>-2.301073429463889</c:v>
                </c:pt>
                <c:pt idx="83">
                  <c:v>0.47757301233574534</c:v>
                </c:pt>
                <c:pt idx="84">
                  <c:v>-0.13351516312111844</c:v>
                </c:pt>
                <c:pt idx="85">
                  <c:v>0.53124209995940141</c:v>
                </c:pt>
                <c:pt idx="86">
                  <c:v>-4.1167518103864431E-2</c:v>
                </c:pt>
                <c:pt idx="87">
                  <c:v>-9.8921284923229713E-2</c:v>
                </c:pt>
                <c:pt idx="88">
                  <c:v>-0.66478122014964658</c:v>
                </c:pt>
                <c:pt idx="89">
                  <c:v>0.58678545370343649</c:v>
                </c:pt>
                <c:pt idx="90">
                  <c:v>1.1137007726437784</c:v>
                </c:pt>
                <c:pt idx="91">
                  <c:v>0.86929500705706042</c:v>
                </c:pt>
                <c:pt idx="92">
                  <c:v>0.50447779418705219</c:v>
                </c:pt>
                <c:pt idx="93">
                  <c:v>0.7704291197687505</c:v>
                </c:pt>
                <c:pt idx="94">
                  <c:v>0.71854232041472343</c:v>
                </c:pt>
                <c:pt idx="95">
                  <c:v>1.1254110397259853</c:v>
                </c:pt>
                <c:pt idx="96">
                  <c:v>-0.67273793337339161</c:v>
                </c:pt>
                <c:pt idx="97">
                  <c:v>-0.95410217149567655</c:v>
                </c:pt>
                <c:pt idx="98">
                  <c:v>-2.3249450829402569</c:v>
                </c:pt>
                <c:pt idx="99">
                  <c:v>-0.21007720452340983</c:v>
                </c:pt>
                <c:pt idx="100">
                  <c:v>-1.4342648042588215</c:v>
                </c:pt>
                <c:pt idx="101">
                  <c:v>-8.4223349716809448E-2</c:v>
                </c:pt>
                <c:pt idx="102">
                  <c:v>-0.30262251279924124</c:v>
                </c:pt>
                <c:pt idx="103">
                  <c:v>-0.2254771213132063</c:v>
                </c:pt>
                <c:pt idx="104">
                  <c:v>-1.2566016042411463</c:v>
                </c:pt>
                <c:pt idx="105">
                  <c:v>0.81336676120428386</c:v>
                </c:pt>
                <c:pt idx="106">
                  <c:v>-0.30938637627253396</c:v>
                </c:pt>
                <c:pt idx="107">
                  <c:v>1.1859903754383851</c:v>
                </c:pt>
                <c:pt idx="108">
                  <c:v>1.2235855043874602</c:v>
                </c:pt>
                <c:pt idx="109">
                  <c:v>-3.1061577745952116</c:v>
                </c:pt>
                <c:pt idx="110">
                  <c:v>0.18286544794145643</c:v>
                </c:pt>
                <c:pt idx="111">
                  <c:v>-1.1128194286637803</c:v>
                </c:pt>
                <c:pt idx="112">
                  <c:v>-0.16876633751520798</c:v>
                </c:pt>
                <c:pt idx="113">
                  <c:v>0.53818948186223148</c:v>
                </c:pt>
                <c:pt idx="114">
                  <c:v>-0.59579449535825812</c:v>
                </c:pt>
                <c:pt idx="115">
                  <c:v>-0.70495065040616733</c:v>
                </c:pt>
                <c:pt idx="116">
                  <c:v>0.2471266793533955</c:v>
                </c:pt>
                <c:pt idx="117">
                  <c:v>0.96381420986484123</c:v>
                </c:pt>
                <c:pt idx="118">
                  <c:v>0.14902674138667216</c:v>
                </c:pt>
                <c:pt idx="119">
                  <c:v>0.27141782273516846</c:v>
                </c:pt>
                <c:pt idx="120">
                  <c:v>8.1037381267421438E-2</c:v>
                </c:pt>
                <c:pt idx="121">
                  <c:v>0.14198373218576554</c:v>
                </c:pt>
                <c:pt idx="122">
                  <c:v>-4.5722374839790358E-2</c:v>
                </c:pt>
                <c:pt idx="123">
                  <c:v>-0.84783924481290662</c:v>
                </c:pt>
                <c:pt idx="124">
                  <c:v>-0.16730377940539398</c:v>
                </c:pt>
                <c:pt idx="125">
                  <c:v>0.80378215154787425</c:v>
                </c:pt>
                <c:pt idx="126">
                  <c:v>-0.51091426776943516</c:v>
                </c:pt>
                <c:pt idx="127">
                  <c:v>-0.85829320388460895</c:v>
                </c:pt>
                <c:pt idx="128">
                  <c:v>7.4768169715522248E-3</c:v>
                </c:pt>
                <c:pt idx="129">
                  <c:v>1.2158022620852384</c:v>
                </c:pt>
                <c:pt idx="130">
                  <c:v>0.12582228478717594</c:v>
                </c:pt>
                <c:pt idx="131">
                  <c:v>0.10535136559589775</c:v>
                </c:pt>
                <c:pt idx="132">
                  <c:v>-0.81295881334835385</c:v>
                </c:pt>
                <c:pt idx="133">
                  <c:v>-0.85075073624652897</c:v>
                </c:pt>
                <c:pt idx="134">
                  <c:v>0.10053498171332409</c:v>
                </c:pt>
                <c:pt idx="135">
                  <c:v>0.28930707258804667</c:v>
                </c:pt>
                <c:pt idx="136">
                  <c:v>-0.50472295785990307</c:v>
                </c:pt>
                <c:pt idx="137">
                  <c:v>0.48329872508026295</c:v>
                </c:pt>
                <c:pt idx="138">
                  <c:v>-1.7000355524995894</c:v>
                </c:pt>
                <c:pt idx="139">
                  <c:v>-0.10727083155686001</c:v>
                </c:pt>
                <c:pt idx="140">
                  <c:v>0.36146917729766859</c:v>
                </c:pt>
                <c:pt idx="141">
                  <c:v>-0.15841639043632405</c:v>
                </c:pt>
                <c:pt idx="142">
                  <c:v>-0.90130347915825593</c:v>
                </c:pt>
                <c:pt idx="143">
                  <c:v>-0.5415659658523968</c:v>
                </c:pt>
                <c:pt idx="144">
                  <c:v>-0.43157579872652563</c:v>
                </c:pt>
                <c:pt idx="145">
                  <c:v>-0.88459902522433342</c:v>
                </c:pt>
                <c:pt idx="146">
                  <c:v>2.1885361505188432</c:v>
                </c:pt>
                <c:pt idx="147">
                  <c:v>0.25745455988595101</c:v>
                </c:pt>
                <c:pt idx="148">
                  <c:v>-0.94727001224927965</c:v>
                </c:pt>
                <c:pt idx="149">
                  <c:v>-0.28445438075706986</c:v>
                </c:pt>
                <c:pt idx="150">
                  <c:v>-8.8930659697481707E-2</c:v>
                </c:pt>
                <c:pt idx="151">
                  <c:v>0.75001608778395878</c:v>
                </c:pt>
                <c:pt idx="152">
                  <c:v>-0.12726637011628128</c:v>
                </c:pt>
                <c:pt idx="153">
                  <c:v>0.1685958034156001</c:v>
                </c:pt>
                <c:pt idx="154">
                  <c:v>0.88640014597711492</c:v>
                </c:pt>
                <c:pt idx="155">
                  <c:v>5.2938749347872571E-2</c:v>
                </c:pt>
                <c:pt idx="156">
                  <c:v>0.25537919494622829</c:v>
                </c:pt>
                <c:pt idx="157">
                  <c:v>0.37408985094922831</c:v>
                </c:pt>
                <c:pt idx="158">
                  <c:v>-0.16486566546216497</c:v>
                </c:pt>
                <c:pt idx="159">
                  <c:v>0.54701338829144963</c:v>
                </c:pt>
                <c:pt idx="160">
                  <c:v>0.10641967534111729</c:v>
                </c:pt>
                <c:pt idx="161">
                  <c:v>-3.8607125158450328E-2</c:v>
                </c:pt>
                <c:pt idx="162">
                  <c:v>0.2339599189610182</c:v>
                </c:pt>
                <c:pt idx="163">
                  <c:v>-0.33982374750714883</c:v>
                </c:pt>
                <c:pt idx="164">
                  <c:v>0.10996618376659195</c:v>
                </c:pt>
                <c:pt idx="165">
                  <c:v>-0.25847686699126782</c:v>
                </c:pt>
                <c:pt idx="166">
                  <c:v>0.30869839018267564</c:v>
                </c:pt>
                <c:pt idx="167">
                  <c:v>-0.43869889285917518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0-401E-A0E2-B2EF93D08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611424"/>
        <c:axId val="1163612864"/>
      </c:scatterChart>
      <c:valAx>
        <c:axId val="116361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Norm_HDI_2020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63612864"/>
        <c:crosses val="autoZero"/>
        <c:crossBetween val="midCat"/>
      </c:valAx>
      <c:valAx>
        <c:axId val="1163612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3611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Norm_gghed_gdp_2020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Q3_2020!$D$2:$D$169</c:f>
              <c:numCache>
                <c:formatCode>0.00</c:formatCode>
                <c:ptCount val="168"/>
                <c:pt idx="0">
                  <c:v>9.5500000000000007</c:v>
                </c:pt>
                <c:pt idx="1">
                  <c:v>20.58</c:v>
                </c:pt>
                <c:pt idx="2">
                  <c:v>6.58</c:v>
                </c:pt>
                <c:pt idx="3">
                  <c:v>11.26</c:v>
                </c:pt>
                <c:pt idx="4">
                  <c:v>19.02</c:v>
                </c:pt>
                <c:pt idx="5">
                  <c:v>25.75</c:v>
                </c:pt>
                <c:pt idx="6">
                  <c:v>10.99</c:v>
                </c:pt>
                <c:pt idx="7">
                  <c:v>21.42</c:v>
                </c:pt>
                <c:pt idx="8">
                  <c:v>5.01</c:v>
                </c:pt>
                <c:pt idx="9">
                  <c:v>3.78</c:v>
                </c:pt>
                <c:pt idx="10">
                  <c:v>9.34</c:v>
                </c:pt>
                <c:pt idx="11">
                  <c:v>6.6</c:v>
                </c:pt>
                <c:pt idx="12">
                  <c:v>4.18</c:v>
                </c:pt>
                <c:pt idx="13">
                  <c:v>9.19</c:v>
                </c:pt>
                <c:pt idx="14">
                  <c:v>7.14</c:v>
                </c:pt>
                <c:pt idx="15">
                  <c:v>5.64</c:v>
                </c:pt>
                <c:pt idx="16">
                  <c:v>21.71</c:v>
                </c:pt>
                <c:pt idx="17">
                  <c:v>0</c:v>
                </c:pt>
                <c:pt idx="18">
                  <c:v>8.09</c:v>
                </c:pt>
                <c:pt idx="19">
                  <c:v>12.99</c:v>
                </c:pt>
                <c:pt idx="20">
                  <c:v>14.6</c:v>
                </c:pt>
                <c:pt idx="21">
                  <c:v>7.62</c:v>
                </c:pt>
                <c:pt idx="22">
                  <c:v>10.67</c:v>
                </c:pt>
                <c:pt idx="23">
                  <c:v>45.47</c:v>
                </c:pt>
                <c:pt idx="24">
                  <c:v>27.74</c:v>
                </c:pt>
                <c:pt idx="25">
                  <c:v>7.71</c:v>
                </c:pt>
                <c:pt idx="26">
                  <c:v>12.29</c:v>
                </c:pt>
                <c:pt idx="27">
                  <c:v>2.3199999999999998</c:v>
                </c:pt>
                <c:pt idx="28">
                  <c:v>6.2</c:v>
                </c:pt>
                <c:pt idx="29">
                  <c:v>6.71</c:v>
                </c:pt>
                <c:pt idx="30">
                  <c:v>3.8</c:v>
                </c:pt>
                <c:pt idx="31">
                  <c:v>1.31</c:v>
                </c:pt>
                <c:pt idx="32">
                  <c:v>33.81</c:v>
                </c:pt>
                <c:pt idx="33">
                  <c:v>13.19</c:v>
                </c:pt>
                <c:pt idx="34">
                  <c:v>33.56</c:v>
                </c:pt>
                <c:pt idx="35">
                  <c:v>3.34</c:v>
                </c:pt>
                <c:pt idx="36">
                  <c:v>10.27</c:v>
                </c:pt>
                <c:pt idx="37">
                  <c:v>13.07</c:v>
                </c:pt>
                <c:pt idx="38">
                  <c:v>14.39</c:v>
                </c:pt>
                <c:pt idx="39">
                  <c:v>16.510000000000002</c:v>
                </c:pt>
                <c:pt idx="40">
                  <c:v>16.37</c:v>
                </c:pt>
                <c:pt idx="41">
                  <c:v>19.53</c:v>
                </c:pt>
                <c:pt idx="42">
                  <c:v>18.54</c:v>
                </c:pt>
                <c:pt idx="43">
                  <c:v>27.11</c:v>
                </c:pt>
                <c:pt idx="44">
                  <c:v>23.19</c:v>
                </c:pt>
                <c:pt idx="45">
                  <c:v>4.28</c:v>
                </c:pt>
                <c:pt idx="46">
                  <c:v>5.21</c:v>
                </c:pt>
                <c:pt idx="47">
                  <c:v>31.93</c:v>
                </c:pt>
                <c:pt idx="48">
                  <c:v>32.93</c:v>
                </c:pt>
                <c:pt idx="49">
                  <c:v>52.84</c:v>
                </c:pt>
                <c:pt idx="50">
                  <c:v>41.85</c:v>
                </c:pt>
                <c:pt idx="51">
                  <c:v>24.23</c:v>
                </c:pt>
                <c:pt idx="52">
                  <c:v>22.21</c:v>
                </c:pt>
                <c:pt idx="53">
                  <c:v>9.43</c:v>
                </c:pt>
                <c:pt idx="54">
                  <c:v>37.659999999999997</c:v>
                </c:pt>
                <c:pt idx="55">
                  <c:v>5.77</c:v>
                </c:pt>
                <c:pt idx="56">
                  <c:v>51.25</c:v>
                </c:pt>
                <c:pt idx="57">
                  <c:v>18.93</c:v>
                </c:pt>
                <c:pt idx="58">
                  <c:v>1.35</c:v>
                </c:pt>
                <c:pt idx="59">
                  <c:v>25.3</c:v>
                </c:pt>
                <c:pt idx="60">
                  <c:v>56.61</c:v>
                </c:pt>
                <c:pt idx="61">
                  <c:v>31.58</c:v>
                </c:pt>
                <c:pt idx="62">
                  <c:v>22.11</c:v>
                </c:pt>
                <c:pt idx="63">
                  <c:v>55.82</c:v>
                </c:pt>
                <c:pt idx="64">
                  <c:v>21.05</c:v>
                </c:pt>
                <c:pt idx="65">
                  <c:v>42.56</c:v>
                </c:pt>
                <c:pt idx="66">
                  <c:v>41.42</c:v>
                </c:pt>
                <c:pt idx="67">
                  <c:v>16.399999999999999</c:v>
                </c:pt>
                <c:pt idx="68">
                  <c:v>35.06</c:v>
                </c:pt>
                <c:pt idx="69">
                  <c:v>20.75</c:v>
                </c:pt>
                <c:pt idx="70">
                  <c:v>42.89</c:v>
                </c:pt>
                <c:pt idx="71">
                  <c:v>16.27</c:v>
                </c:pt>
                <c:pt idx="72">
                  <c:v>44.81</c:v>
                </c:pt>
                <c:pt idx="73">
                  <c:v>28.72</c:v>
                </c:pt>
                <c:pt idx="74">
                  <c:v>20.75</c:v>
                </c:pt>
                <c:pt idx="75">
                  <c:v>28.53</c:v>
                </c:pt>
                <c:pt idx="76">
                  <c:v>50.71</c:v>
                </c:pt>
                <c:pt idx="77">
                  <c:v>27.47</c:v>
                </c:pt>
                <c:pt idx="78">
                  <c:v>15.3</c:v>
                </c:pt>
                <c:pt idx="79">
                  <c:v>37.35</c:v>
                </c:pt>
                <c:pt idx="80">
                  <c:v>10.61</c:v>
                </c:pt>
                <c:pt idx="81">
                  <c:v>35.049999999999997</c:v>
                </c:pt>
                <c:pt idx="82">
                  <c:v>7.39</c:v>
                </c:pt>
                <c:pt idx="83">
                  <c:v>48.48</c:v>
                </c:pt>
                <c:pt idx="84">
                  <c:v>40.74</c:v>
                </c:pt>
                <c:pt idx="85">
                  <c:v>88.92</c:v>
                </c:pt>
                <c:pt idx="86">
                  <c:v>24.97</c:v>
                </c:pt>
                <c:pt idx="87">
                  <c:v>23.16</c:v>
                </c:pt>
                <c:pt idx="88">
                  <c:v>31.21</c:v>
                </c:pt>
                <c:pt idx="89">
                  <c:v>38.96</c:v>
                </c:pt>
                <c:pt idx="90">
                  <c:v>28.13</c:v>
                </c:pt>
                <c:pt idx="91">
                  <c:v>59.95</c:v>
                </c:pt>
                <c:pt idx="92">
                  <c:v>30.44</c:v>
                </c:pt>
                <c:pt idx="93">
                  <c:v>42.95</c:v>
                </c:pt>
                <c:pt idx="94">
                  <c:v>40.909999999999997</c:v>
                </c:pt>
                <c:pt idx="95">
                  <c:v>29.97</c:v>
                </c:pt>
                <c:pt idx="96">
                  <c:v>34.880000000000003</c:v>
                </c:pt>
                <c:pt idx="97">
                  <c:v>43.07</c:v>
                </c:pt>
                <c:pt idx="98">
                  <c:v>44.38</c:v>
                </c:pt>
                <c:pt idx="99">
                  <c:v>21.05</c:v>
                </c:pt>
                <c:pt idx="100">
                  <c:v>65.39</c:v>
                </c:pt>
                <c:pt idx="101">
                  <c:v>17.11</c:v>
                </c:pt>
                <c:pt idx="102">
                  <c:v>25.27</c:v>
                </c:pt>
                <c:pt idx="103">
                  <c:v>28.13</c:v>
                </c:pt>
                <c:pt idx="104">
                  <c:v>27.47</c:v>
                </c:pt>
                <c:pt idx="105">
                  <c:v>30.11</c:v>
                </c:pt>
                <c:pt idx="106">
                  <c:v>20.32</c:v>
                </c:pt>
                <c:pt idx="107">
                  <c:v>30.84</c:v>
                </c:pt>
                <c:pt idx="108">
                  <c:v>44.04</c:v>
                </c:pt>
                <c:pt idx="109">
                  <c:v>43.07</c:v>
                </c:pt>
                <c:pt idx="110">
                  <c:v>28.18</c:v>
                </c:pt>
                <c:pt idx="111">
                  <c:v>48.42</c:v>
                </c:pt>
                <c:pt idx="112">
                  <c:v>19.2</c:v>
                </c:pt>
                <c:pt idx="113">
                  <c:v>33.99</c:v>
                </c:pt>
                <c:pt idx="114">
                  <c:v>22.16</c:v>
                </c:pt>
                <c:pt idx="115">
                  <c:v>50.77</c:v>
                </c:pt>
                <c:pt idx="116">
                  <c:v>34.58</c:v>
                </c:pt>
                <c:pt idx="117">
                  <c:v>56.42</c:v>
                </c:pt>
                <c:pt idx="118">
                  <c:v>53.96</c:v>
                </c:pt>
                <c:pt idx="119">
                  <c:v>31.9</c:v>
                </c:pt>
                <c:pt idx="120">
                  <c:v>34.46</c:v>
                </c:pt>
                <c:pt idx="121">
                  <c:v>63.3</c:v>
                </c:pt>
                <c:pt idx="122">
                  <c:v>44.5</c:v>
                </c:pt>
                <c:pt idx="123">
                  <c:v>54.48</c:v>
                </c:pt>
                <c:pt idx="124">
                  <c:v>52.26</c:v>
                </c:pt>
                <c:pt idx="125">
                  <c:v>19.96</c:v>
                </c:pt>
                <c:pt idx="126">
                  <c:v>47.61</c:v>
                </c:pt>
                <c:pt idx="127">
                  <c:v>69.22</c:v>
                </c:pt>
                <c:pt idx="128">
                  <c:v>33.979999999999997</c:v>
                </c:pt>
                <c:pt idx="129">
                  <c:v>64.08</c:v>
                </c:pt>
                <c:pt idx="130">
                  <c:v>52.51</c:v>
                </c:pt>
                <c:pt idx="131">
                  <c:v>49.13</c:v>
                </c:pt>
                <c:pt idx="132">
                  <c:v>61.04</c:v>
                </c:pt>
                <c:pt idx="133">
                  <c:v>54.98</c:v>
                </c:pt>
                <c:pt idx="134">
                  <c:v>65.59</c:v>
                </c:pt>
                <c:pt idx="135">
                  <c:v>49.77</c:v>
                </c:pt>
                <c:pt idx="136">
                  <c:v>30.64</c:v>
                </c:pt>
                <c:pt idx="137">
                  <c:v>43.67</c:v>
                </c:pt>
                <c:pt idx="138">
                  <c:v>44.38</c:v>
                </c:pt>
                <c:pt idx="139">
                  <c:v>49.13</c:v>
                </c:pt>
                <c:pt idx="140">
                  <c:v>27.21</c:v>
                </c:pt>
                <c:pt idx="141">
                  <c:v>49.02</c:v>
                </c:pt>
                <c:pt idx="142">
                  <c:v>78.58</c:v>
                </c:pt>
                <c:pt idx="143">
                  <c:v>56.17</c:v>
                </c:pt>
                <c:pt idx="144">
                  <c:v>71.040000000000006</c:v>
                </c:pt>
                <c:pt idx="145">
                  <c:v>76.599999999999994</c:v>
                </c:pt>
                <c:pt idx="146">
                  <c:v>60.94</c:v>
                </c:pt>
                <c:pt idx="147">
                  <c:v>91.28</c:v>
                </c:pt>
                <c:pt idx="148">
                  <c:v>50.34</c:v>
                </c:pt>
                <c:pt idx="149">
                  <c:v>66.400000000000006</c:v>
                </c:pt>
                <c:pt idx="150">
                  <c:v>85.48</c:v>
                </c:pt>
                <c:pt idx="151">
                  <c:v>100</c:v>
                </c:pt>
                <c:pt idx="152">
                  <c:v>47.91</c:v>
                </c:pt>
                <c:pt idx="153">
                  <c:v>47.67</c:v>
                </c:pt>
                <c:pt idx="154">
                  <c:v>94.24</c:v>
                </c:pt>
                <c:pt idx="155">
                  <c:v>85.32</c:v>
                </c:pt>
                <c:pt idx="156">
                  <c:v>33.090000000000003</c:v>
                </c:pt>
                <c:pt idx="157">
                  <c:v>76.430000000000007</c:v>
                </c:pt>
                <c:pt idx="158">
                  <c:v>75.180000000000007</c:v>
                </c:pt>
                <c:pt idx="159">
                  <c:v>76.290000000000006</c:v>
                </c:pt>
                <c:pt idx="160">
                  <c:v>31.78</c:v>
                </c:pt>
                <c:pt idx="161">
                  <c:v>53.24</c:v>
                </c:pt>
                <c:pt idx="162">
                  <c:v>87.61</c:v>
                </c:pt>
                <c:pt idx="163">
                  <c:v>76.72</c:v>
                </c:pt>
                <c:pt idx="164">
                  <c:v>97.85</c:v>
                </c:pt>
                <c:pt idx="165">
                  <c:v>78.11</c:v>
                </c:pt>
                <c:pt idx="166">
                  <c:v>39.76</c:v>
                </c:pt>
                <c:pt idx="167">
                  <c:v>96.39</c:v>
                </c:pt>
              </c:numCache>
            </c:numRef>
          </c:xVal>
          <c:yVal>
            <c:numRef>
              <c:f>Q3_2020!$M$47:$M$214</c:f>
              <c:numCache>
                <c:formatCode>General</c:formatCode>
                <c:ptCount val="168"/>
                <c:pt idx="0">
                  <c:v>-0.24349363879723995</c:v>
                </c:pt>
                <c:pt idx="1">
                  <c:v>-0.87946567171505574</c:v>
                </c:pt>
                <c:pt idx="2">
                  <c:v>6.4737654403585587E-2</c:v>
                </c:pt>
                <c:pt idx="3">
                  <c:v>-0.72436383234403756</c:v>
                </c:pt>
                <c:pt idx="4">
                  <c:v>-0.50803937238749075</c:v>
                </c:pt>
                <c:pt idx="5">
                  <c:v>-0.89182149434615887</c:v>
                </c:pt>
                <c:pt idx="6">
                  <c:v>-0.30353187440060836</c:v>
                </c:pt>
                <c:pt idx="7">
                  <c:v>-1.4287200334943169</c:v>
                </c:pt>
                <c:pt idx="8">
                  <c:v>8.1100344586936046E-2</c:v>
                </c:pt>
                <c:pt idx="9">
                  <c:v>0.12334172369461616</c:v>
                </c:pt>
                <c:pt idx="10">
                  <c:v>0.44979485353432036</c:v>
                </c:pt>
                <c:pt idx="11">
                  <c:v>0.35270306594072487</c:v>
                </c:pt>
                <c:pt idx="12">
                  <c:v>-0.12975945982083559</c:v>
                </c:pt>
                <c:pt idx="13">
                  <c:v>0.34738903540657606</c:v>
                </c:pt>
                <c:pt idx="14">
                  <c:v>-0.48670454583468725</c:v>
                </c:pt>
                <c:pt idx="15">
                  <c:v>-0.29046888341727417</c:v>
                </c:pt>
                <c:pt idx="16">
                  <c:v>8.2960331291246803E-2</c:v>
                </c:pt>
                <c:pt idx="17">
                  <c:v>0.29012263414203154</c:v>
                </c:pt>
                <c:pt idx="18">
                  <c:v>-0.41242659146656724</c:v>
                </c:pt>
                <c:pt idx="19">
                  <c:v>7.7787615031933655E-2</c:v>
                </c:pt>
                <c:pt idx="20">
                  <c:v>-0.28139619307842612</c:v>
                </c:pt>
                <c:pt idx="21">
                  <c:v>-0.21619926594742278</c:v>
                </c:pt>
                <c:pt idx="22">
                  <c:v>0.46905305942794229</c:v>
                </c:pt>
                <c:pt idx="23">
                  <c:v>0.66349245477616225</c:v>
                </c:pt>
                <c:pt idx="24">
                  <c:v>-8.6536918376685534E-2</c:v>
                </c:pt>
                <c:pt idx="25">
                  <c:v>-0.61638970166080664</c:v>
                </c:pt>
                <c:pt idx="26">
                  <c:v>0.51781424508821683</c:v>
                </c:pt>
                <c:pt idx="27">
                  <c:v>1.3216587946117571</c:v>
                </c:pt>
                <c:pt idx="28">
                  <c:v>0.37002665708827909</c:v>
                </c:pt>
                <c:pt idx="29">
                  <c:v>7.5145047906775453E-2</c:v>
                </c:pt>
                <c:pt idx="30">
                  <c:v>0.38074986247165477</c:v>
                </c:pt>
                <c:pt idx="31">
                  <c:v>0.38423718114505068</c:v>
                </c:pt>
                <c:pt idx="32">
                  <c:v>-0.54321919290775345</c:v>
                </c:pt>
                <c:pt idx="33">
                  <c:v>-0.11061356128896183</c:v>
                </c:pt>
                <c:pt idx="34">
                  <c:v>-0.41436769106695337</c:v>
                </c:pt>
                <c:pt idx="35">
                  <c:v>0.85970804350256813</c:v>
                </c:pt>
                <c:pt idx="36">
                  <c:v>0.19633451541109448</c:v>
                </c:pt>
                <c:pt idx="37">
                  <c:v>2.5633524768079674E-2</c:v>
                </c:pt>
                <c:pt idx="38">
                  <c:v>0.28057168178554726</c:v>
                </c:pt>
                <c:pt idx="39">
                  <c:v>0.28466697865639912</c:v>
                </c:pt>
                <c:pt idx="40">
                  <c:v>0.56006322644538642</c:v>
                </c:pt>
                <c:pt idx="41">
                  <c:v>1.2066717617723253</c:v>
                </c:pt>
                <c:pt idx="42">
                  <c:v>0.52179226021748715</c:v>
                </c:pt>
                <c:pt idx="43">
                  <c:v>2.4894810310711613E-2</c:v>
                </c:pt>
                <c:pt idx="44">
                  <c:v>-0.39635716673196697</c:v>
                </c:pt>
                <c:pt idx="45">
                  <c:v>0.23285804213888817</c:v>
                </c:pt>
                <c:pt idx="46">
                  <c:v>-0.10696436453901104</c:v>
                </c:pt>
                <c:pt idx="47">
                  <c:v>-0.5596766808407585</c:v>
                </c:pt>
                <c:pt idx="48">
                  <c:v>0.65576284958874886</c:v>
                </c:pt>
                <c:pt idx="49">
                  <c:v>0.64678054311014321</c:v>
                </c:pt>
                <c:pt idx="50">
                  <c:v>0.68073865351707852</c:v>
                </c:pt>
                <c:pt idx="51">
                  <c:v>-0.41222517244416501</c:v>
                </c:pt>
                <c:pt idx="52">
                  <c:v>-0.13871040455019035</c:v>
                </c:pt>
                <c:pt idx="53">
                  <c:v>-0.10173589413895989</c:v>
                </c:pt>
                <c:pt idx="54">
                  <c:v>-0.8210379328737667</c:v>
                </c:pt>
                <c:pt idx="55">
                  <c:v>0.7174834139377344</c:v>
                </c:pt>
                <c:pt idx="56">
                  <c:v>-0.13521245145802308</c:v>
                </c:pt>
                <c:pt idx="57">
                  <c:v>-1.7138997794757085</c:v>
                </c:pt>
                <c:pt idx="58">
                  <c:v>0.22257566322206213</c:v>
                </c:pt>
                <c:pt idx="59">
                  <c:v>-0.15175342549112614</c:v>
                </c:pt>
                <c:pt idx="60">
                  <c:v>-0.57903263424916807</c:v>
                </c:pt>
                <c:pt idx="61">
                  <c:v>-0.23863471653197799</c:v>
                </c:pt>
                <c:pt idx="62">
                  <c:v>-1.3544963863584947E-2</c:v>
                </c:pt>
                <c:pt idx="63">
                  <c:v>0.98169031010564911</c:v>
                </c:pt>
                <c:pt idx="64">
                  <c:v>-0.30863258400375804</c:v>
                </c:pt>
                <c:pt idx="65">
                  <c:v>1.175473233691112</c:v>
                </c:pt>
                <c:pt idx="66">
                  <c:v>0.51918776562620739</c:v>
                </c:pt>
                <c:pt idx="67">
                  <c:v>1.3065182347006736</c:v>
                </c:pt>
                <c:pt idx="68">
                  <c:v>0.82713899247381573</c:v>
                </c:pt>
                <c:pt idx="69">
                  <c:v>0.26326858283363297</c:v>
                </c:pt>
                <c:pt idx="70">
                  <c:v>0.6028723682481032</c:v>
                </c:pt>
                <c:pt idx="71">
                  <c:v>1.1068623117504153</c:v>
                </c:pt>
                <c:pt idx="72">
                  <c:v>0.14016192948764861</c:v>
                </c:pt>
                <c:pt idx="73">
                  <c:v>-0.56034135424650966</c:v>
                </c:pt>
                <c:pt idx="74">
                  <c:v>-0.22427548044822032</c:v>
                </c:pt>
                <c:pt idx="75">
                  <c:v>-0.26926560121204135</c:v>
                </c:pt>
                <c:pt idx="76">
                  <c:v>1.0257012044698763</c:v>
                </c:pt>
                <c:pt idx="77">
                  <c:v>0.39800265129815759</c:v>
                </c:pt>
                <c:pt idx="78">
                  <c:v>-9.4480837639564275E-2</c:v>
                </c:pt>
                <c:pt idx="79">
                  <c:v>0.89441160388905105</c:v>
                </c:pt>
                <c:pt idx="80">
                  <c:v>-1.0820613999180346</c:v>
                </c:pt>
                <c:pt idx="81">
                  <c:v>0.55129896069813888</c:v>
                </c:pt>
                <c:pt idx="82">
                  <c:v>-2.301073429463889</c:v>
                </c:pt>
                <c:pt idx="83">
                  <c:v>0.47757301233574534</c:v>
                </c:pt>
                <c:pt idx="84">
                  <c:v>-0.13351516312111844</c:v>
                </c:pt>
                <c:pt idx="85">
                  <c:v>0.53124209995940141</c:v>
                </c:pt>
                <c:pt idx="86">
                  <c:v>-4.1167518103864431E-2</c:v>
                </c:pt>
                <c:pt idx="87">
                  <c:v>-9.8921284923229713E-2</c:v>
                </c:pt>
                <c:pt idx="88">
                  <c:v>-0.66478122014964658</c:v>
                </c:pt>
                <c:pt idx="89">
                  <c:v>0.58678545370343649</c:v>
                </c:pt>
                <c:pt idx="90">
                  <c:v>1.1137007726437784</c:v>
                </c:pt>
                <c:pt idx="91">
                  <c:v>0.86929500705706042</c:v>
                </c:pt>
                <c:pt idx="92">
                  <c:v>0.50447779418705219</c:v>
                </c:pt>
                <c:pt idx="93">
                  <c:v>0.7704291197687505</c:v>
                </c:pt>
                <c:pt idx="94">
                  <c:v>0.71854232041472343</c:v>
                </c:pt>
                <c:pt idx="95">
                  <c:v>1.1254110397259853</c:v>
                </c:pt>
                <c:pt idx="96">
                  <c:v>-0.67273793337339161</c:v>
                </c:pt>
                <c:pt idx="97">
                  <c:v>-0.95410217149567655</c:v>
                </c:pt>
                <c:pt idx="98">
                  <c:v>-2.3249450829402569</c:v>
                </c:pt>
                <c:pt idx="99">
                  <c:v>-0.21007720452340983</c:v>
                </c:pt>
                <c:pt idx="100">
                  <c:v>-1.4342648042588215</c:v>
                </c:pt>
                <c:pt idx="101">
                  <c:v>-8.4223349716809448E-2</c:v>
                </c:pt>
                <c:pt idx="102">
                  <c:v>-0.30262251279924124</c:v>
                </c:pt>
                <c:pt idx="103">
                  <c:v>-0.2254771213132063</c:v>
                </c:pt>
                <c:pt idx="104">
                  <c:v>-1.2566016042411463</c:v>
                </c:pt>
                <c:pt idx="105">
                  <c:v>0.81336676120428386</c:v>
                </c:pt>
                <c:pt idx="106">
                  <c:v>-0.30938637627253396</c:v>
                </c:pt>
                <c:pt idx="107">
                  <c:v>1.1859903754383851</c:v>
                </c:pt>
                <c:pt idx="108">
                  <c:v>1.2235855043874602</c:v>
                </c:pt>
                <c:pt idx="109">
                  <c:v>-3.1061577745952116</c:v>
                </c:pt>
                <c:pt idx="110">
                  <c:v>0.18286544794145643</c:v>
                </c:pt>
                <c:pt idx="111">
                  <c:v>-1.1128194286637803</c:v>
                </c:pt>
                <c:pt idx="112">
                  <c:v>-0.16876633751520798</c:v>
                </c:pt>
                <c:pt idx="113">
                  <c:v>0.53818948186223148</c:v>
                </c:pt>
                <c:pt idx="114">
                  <c:v>-0.59579449535825812</c:v>
                </c:pt>
                <c:pt idx="115">
                  <c:v>-0.70495065040616733</c:v>
                </c:pt>
                <c:pt idx="116">
                  <c:v>0.2471266793533955</c:v>
                </c:pt>
                <c:pt idx="117">
                  <c:v>0.96381420986484123</c:v>
                </c:pt>
                <c:pt idx="118">
                  <c:v>0.14902674138667216</c:v>
                </c:pt>
                <c:pt idx="119">
                  <c:v>0.27141782273516846</c:v>
                </c:pt>
                <c:pt idx="120">
                  <c:v>8.1037381267421438E-2</c:v>
                </c:pt>
                <c:pt idx="121">
                  <c:v>0.14198373218576554</c:v>
                </c:pt>
                <c:pt idx="122">
                  <c:v>-4.5722374839790358E-2</c:v>
                </c:pt>
                <c:pt idx="123">
                  <c:v>-0.84783924481290662</c:v>
                </c:pt>
                <c:pt idx="124">
                  <c:v>-0.16730377940539398</c:v>
                </c:pt>
                <c:pt idx="125">
                  <c:v>0.80378215154787425</c:v>
                </c:pt>
                <c:pt idx="126">
                  <c:v>-0.51091426776943516</c:v>
                </c:pt>
                <c:pt idx="127">
                  <c:v>-0.85829320388460895</c:v>
                </c:pt>
                <c:pt idx="128">
                  <c:v>7.4768169715522248E-3</c:v>
                </c:pt>
                <c:pt idx="129">
                  <c:v>1.2158022620852384</c:v>
                </c:pt>
                <c:pt idx="130">
                  <c:v>0.12582228478717594</c:v>
                </c:pt>
                <c:pt idx="131">
                  <c:v>0.10535136559589775</c:v>
                </c:pt>
                <c:pt idx="132">
                  <c:v>-0.81295881334835385</c:v>
                </c:pt>
                <c:pt idx="133">
                  <c:v>-0.85075073624652897</c:v>
                </c:pt>
                <c:pt idx="134">
                  <c:v>0.10053498171332409</c:v>
                </c:pt>
                <c:pt idx="135">
                  <c:v>0.28930707258804667</c:v>
                </c:pt>
                <c:pt idx="136">
                  <c:v>-0.50472295785990307</c:v>
                </c:pt>
                <c:pt idx="137">
                  <c:v>0.48329872508026295</c:v>
                </c:pt>
                <c:pt idx="138">
                  <c:v>-1.7000355524995894</c:v>
                </c:pt>
                <c:pt idx="139">
                  <c:v>-0.10727083155686001</c:v>
                </c:pt>
                <c:pt idx="140">
                  <c:v>0.36146917729766859</c:v>
                </c:pt>
                <c:pt idx="141">
                  <c:v>-0.15841639043632405</c:v>
                </c:pt>
                <c:pt idx="142">
                  <c:v>-0.90130347915825593</c:v>
                </c:pt>
                <c:pt idx="143">
                  <c:v>-0.5415659658523968</c:v>
                </c:pt>
                <c:pt idx="144">
                  <c:v>-0.43157579872652563</c:v>
                </c:pt>
                <c:pt idx="145">
                  <c:v>-0.88459902522433342</c:v>
                </c:pt>
                <c:pt idx="146">
                  <c:v>2.1885361505188432</c:v>
                </c:pt>
                <c:pt idx="147">
                  <c:v>0.25745455988595101</c:v>
                </c:pt>
                <c:pt idx="148">
                  <c:v>-0.94727001224927965</c:v>
                </c:pt>
                <c:pt idx="149">
                  <c:v>-0.28445438075706986</c:v>
                </c:pt>
                <c:pt idx="150">
                  <c:v>-8.8930659697481707E-2</c:v>
                </c:pt>
                <c:pt idx="151">
                  <c:v>0.75001608778395878</c:v>
                </c:pt>
                <c:pt idx="152">
                  <c:v>-0.12726637011628128</c:v>
                </c:pt>
                <c:pt idx="153">
                  <c:v>0.1685958034156001</c:v>
                </c:pt>
                <c:pt idx="154">
                  <c:v>0.88640014597711492</c:v>
                </c:pt>
                <c:pt idx="155">
                  <c:v>5.2938749347872571E-2</c:v>
                </c:pt>
                <c:pt idx="156">
                  <c:v>0.25537919494622829</c:v>
                </c:pt>
                <c:pt idx="157">
                  <c:v>0.37408985094922831</c:v>
                </c:pt>
                <c:pt idx="158">
                  <c:v>-0.16486566546216497</c:v>
                </c:pt>
                <c:pt idx="159">
                  <c:v>0.54701338829144963</c:v>
                </c:pt>
                <c:pt idx="160">
                  <c:v>0.10641967534111729</c:v>
                </c:pt>
                <c:pt idx="161">
                  <c:v>-3.8607125158450328E-2</c:v>
                </c:pt>
                <c:pt idx="162">
                  <c:v>0.2339599189610182</c:v>
                </c:pt>
                <c:pt idx="163">
                  <c:v>-0.33982374750714883</c:v>
                </c:pt>
                <c:pt idx="164">
                  <c:v>0.10996618376659195</c:v>
                </c:pt>
                <c:pt idx="165">
                  <c:v>-0.25847686699126782</c:v>
                </c:pt>
                <c:pt idx="166">
                  <c:v>0.30869839018267564</c:v>
                </c:pt>
                <c:pt idx="167">
                  <c:v>-0.43869889285917518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52-49F9-94B3-65D96721A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625824"/>
        <c:axId val="1163611424"/>
      </c:scatterChart>
      <c:valAx>
        <c:axId val="116362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Norm_gghed_gdp_2020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63611424"/>
        <c:crosses val="autoZero"/>
        <c:crossBetween val="midCat"/>
      </c:valAx>
      <c:valAx>
        <c:axId val="1163611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3625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Norm_HDIxGGHED_2020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Q3_2020!$F$2:$F$169</c:f>
              <c:numCache>
                <c:formatCode>0.00</c:formatCode>
                <c:ptCount val="168"/>
                <c:pt idx="0">
                  <c:v>0</c:v>
                </c:pt>
                <c:pt idx="1">
                  <c:v>7.2029999999999985</c:v>
                </c:pt>
                <c:pt idx="2">
                  <c:v>8.0275999999999996</c:v>
                </c:pt>
                <c:pt idx="3">
                  <c:v>35.356400000000001</c:v>
                </c:pt>
                <c:pt idx="4">
                  <c:v>99.474600000000009</c:v>
                </c:pt>
                <c:pt idx="5">
                  <c:v>255.69749999999999</c:v>
                </c:pt>
                <c:pt idx="6">
                  <c:v>122.53850000000001</c:v>
                </c:pt>
                <c:pt idx="7">
                  <c:v>291.09780000000001</c:v>
                </c:pt>
                <c:pt idx="8">
                  <c:v>71.592899999999986</c:v>
                </c:pt>
                <c:pt idx="9">
                  <c:v>57.947399999999995</c:v>
                </c:pt>
                <c:pt idx="10">
                  <c:v>151.30799999999999</c:v>
                </c:pt>
                <c:pt idx="11">
                  <c:v>108.10799999999999</c:v>
                </c:pt>
                <c:pt idx="12">
                  <c:v>70.641999999999996</c:v>
                </c:pt>
                <c:pt idx="13">
                  <c:v>158.5275</c:v>
                </c:pt>
                <c:pt idx="14">
                  <c:v>124.37880000000001</c:v>
                </c:pt>
                <c:pt idx="15">
                  <c:v>99.263999999999996</c:v>
                </c:pt>
                <c:pt idx="16">
                  <c:v>389.47740000000005</c:v>
                </c:pt>
                <c:pt idx="17">
                  <c:v>0</c:v>
                </c:pt>
                <c:pt idx="18">
                  <c:v>173.36869999999999</c:v>
                </c:pt>
                <c:pt idx="19">
                  <c:v>278.37569999999999</c:v>
                </c:pt>
                <c:pt idx="20">
                  <c:v>317.988</c:v>
                </c:pt>
                <c:pt idx="21">
                  <c:v>171.22139999999999</c:v>
                </c:pt>
                <c:pt idx="22">
                  <c:v>262.05519999999996</c:v>
                </c:pt>
                <c:pt idx="23">
                  <c:v>1116.7431999999999</c:v>
                </c:pt>
                <c:pt idx="24">
                  <c:v>705.7056</c:v>
                </c:pt>
                <c:pt idx="25">
                  <c:v>197.45310000000001</c:v>
                </c:pt>
                <c:pt idx="26">
                  <c:v>321.13769999999994</c:v>
                </c:pt>
                <c:pt idx="27">
                  <c:v>60.621599999999994</c:v>
                </c:pt>
                <c:pt idx="28">
                  <c:v>163.12199999999999</c:v>
                </c:pt>
                <c:pt idx="29">
                  <c:v>182.37780000000001</c:v>
                </c:pt>
                <c:pt idx="30">
                  <c:v>109.25</c:v>
                </c:pt>
                <c:pt idx="31">
                  <c:v>38.343699999999998</c:v>
                </c:pt>
                <c:pt idx="32">
                  <c:v>1042.7004000000002</c:v>
                </c:pt>
                <c:pt idx="33">
                  <c:v>409.02190000000002</c:v>
                </c:pt>
                <c:pt idx="34">
                  <c:v>1052.4416000000001</c:v>
                </c:pt>
                <c:pt idx="35">
                  <c:v>114.06099999999999</c:v>
                </c:pt>
                <c:pt idx="36">
                  <c:v>356.0609</c:v>
                </c:pt>
                <c:pt idx="37">
                  <c:v>464.50779999999997</c:v>
                </c:pt>
                <c:pt idx="38">
                  <c:v>513.86689999999999</c:v>
                </c:pt>
                <c:pt idx="39">
                  <c:v>595.3506000000001</c:v>
                </c:pt>
                <c:pt idx="40">
                  <c:v>596.0317</c:v>
                </c:pt>
                <c:pt idx="41">
                  <c:v>714.60270000000014</c:v>
                </c:pt>
                <c:pt idx="42">
                  <c:v>684.68219999999997</c:v>
                </c:pt>
                <c:pt idx="43">
                  <c:v>1039.1262999999999</c:v>
                </c:pt>
                <c:pt idx="44">
                  <c:v>900.93150000000003</c:v>
                </c:pt>
                <c:pt idx="45">
                  <c:v>168.50360000000001</c:v>
                </c:pt>
                <c:pt idx="46">
                  <c:v>206.05549999999999</c:v>
                </c:pt>
                <c:pt idx="47">
                  <c:v>1290.6106</c:v>
                </c:pt>
                <c:pt idx="48">
                  <c:v>1336.6287000000002</c:v>
                </c:pt>
                <c:pt idx="49">
                  <c:v>2246.2284</c:v>
                </c:pt>
                <c:pt idx="50">
                  <c:v>1786.1580000000001</c:v>
                </c:pt>
                <c:pt idx="51">
                  <c:v>1042.6169</c:v>
                </c:pt>
                <c:pt idx="52">
                  <c:v>963.46980000000008</c:v>
                </c:pt>
                <c:pt idx="53">
                  <c:v>409.07339999999999</c:v>
                </c:pt>
                <c:pt idx="54">
                  <c:v>1705.9979999999998</c:v>
                </c:pt>
                <c:pt idx="55">
                  <c:v>262.36189999999999</c:v>
                </c:pt>
                <c:pt idx="56">
                  <c:v>2348.2750000000001</c:v>
                </c:pt>
                <c:pt idx="57">
                  <c:v>880.62360000000001</c:v>
                </c:pt>
                <c:pt idx="58">
                  <c:v>63.031500000000001</c:v>
                </c:pt>
                <c:pt idx="59">
                  <c:v>1198.9670000000001</c:v>
                </c:pt>
                <c:pt idx="60">
                  <c:v>2731.9985999999999</c:v>
                </c:pt>
                <c:pt idx="61">
                  <c:v>1573.6313999999998</c:v>
                </c:pt>
                <c:pt idx="62">
                  <c:v>1132.4741999999999</c:v>
                </c:pt>
                <c:pt idx="63">
                  <c:v>2936.6902</c:v>
                </c:pt>
                <c:pt idx="64">
                  <c:v>1107.4404999999999</c:v>
                </c:pt>
                <c:pt idx="65">
                  <c:v>2313.5616</c:v>
                </c:pt>
                <c:pt idx="66">
                  <c:v>2258.6326000000004</c:v>
                </c:pt>
                <c:pt idx="67">
                  <c:v>900.03199999999993</c:v>
                </c:pt>
                <c:pt idx="68">
                  <c:v>1930.0530000000001</c:v>
                </c:pt>
                <c:pt idx="69">
                  <c:v>1142.2874999999999</c:v>
                </c:pt>
                <c:pt idx="70">
                  <c:v>2376.1059999999998</c:v>
                </c:pt>
                <c:pt idx="71">
                  <c:v>915.51290000000006</c:v>
                </c:pt>
                <c:pt idx="72">
                  <c:v>2521.4587000000001</c:v>
                </c:pt>
                <c:pt idx="73">
                  <c:v>1636.1784</c:v>
                </c:pt>
                <c:pt idx="74">
                  <c:v>1203.7075</c:v>
                </c:pt>
                <c:pt idx="75">
                  <c:v>1655.0253</c:v>
                </c:pt>
                <c:pt idx="76">
                  <c:v>2941.6871000000001</c:v>
                </c:pt>
                <c:pt idx="77">
                  <c:v>1603.1491999999998</c:v>
                </c:pt>
                <c:pt idx="78">
                  <c:v>898.26300000000003</c:v>
                </c:pt>
                <c:pt idx="79">
                  <c:v>2199.5415000000003</c:v>
                </c:pt>
                <c:pt idx="80">
                  <c:v>628.43029999999999</c:v>
                </c:pt>
                <c:pt idx="81">
                  <c:v>2082.3204999999998</c:v>
                </c:pt>
                <c:pt idx="82">
                  <c:v>440.29619999999994</c:v>
                </c:pt>
                <c:pt idx="83">
                  <c:v>2913.6479999999997</c:v>
                </c:pt>
                <c:pt idx="84">
                  <c:v>2448.4740000000002</c:v>
                </c:pt>
                <c:pt idx="85">
                  <c:v>5391.2196000000004</c:v>
                </c:pt>
                <c:pt idx="86">
                  <c:v>1526.9154999999998</c:v>
                </c:pt>
                <c:pt idx="87">
                  <c:v>1416.2339999999999</c:v>
                </c:pt>
                <c:pt idx="88">
                  <c:v>1919.415</c:v>
                </c:pt>
                <c:pt idx="89">
                  <c:v>2396.04</c:v>
                </c:pt>
                <c:pt idx="90">
                  <c:v>1729.9949999999999</c:v>
                </c:pt>
                <c:pt idx="91">
                  <c:v>3833.203</c:v>
                </c:pt>
                <c:pt idx="92">
                  <c:v>1951.5084000000002</c:v>
                </c:pt>
                <c:pt idx="93">
                  <c:v>2761.2555000000007</c:v>
                </c:pt>
                <c:pt idx="94">
                  <c:v>2630.1039000000001</c:v>
                </c:pt>
                <c:pt idx="95">
                  <c:v>1936.9610999999998</c:v>
                </c:pt>
                <c:pt idx="96">
                  <c:v>2266.5024000000003</c:v>
                </c:pt>
                <c:pt idx="97">
                  <c:v>2821.5157000000004</c:v>
                </c:pt>
                <c:pt idx="98">
                  <c:v>2914.8784000000005</c:v>
                </c:pt>
                <c:pt idx="99">
                  <c:v>1393.5100000000002</c:v>
                </c:pt>
                <c:pt idx="100">
                  <c:v>4408.5938000000006</c:v>
                </c:pt>
                <c:pt idx="101">
                  <c:v>1156.636</c:v>
                </c:pt>
                <c:pt idx="102">
                  <c:v>1716.8437999999999</c:v>
                </c:pt>
                <c:pt idx="103">
                  <c:v>1920.9977000000001</c:v>
                </c:pt>
                <c:pt idx="104">
                  <c:v>1890.4853999999998</c:v>
                </c:pt>
                <c:pt idx="105">
                  <c:v>2077.2889</c:v>
                </c:pt>
                <c:pt idx="106">
                  <c:v>1405.3311999999999</c:v>
                </c:pt>
                <c:pt idx="107">
                  <c:v>2165.2763999999997</c:v>
                </c:pt>
                <c:pt idx="108">
                  <c:v>3137.85</c:v>
                </c:pt>
                <c:pt idx="109">
                  <c:v>3083.8119999999999</c:v>
                </c:pt>
                <c:pt idx="110">
                  <c:v>2017.6879999999999</c:v>
                </c:pt>
                <c:pt idx="111">
                  <c:v>3483.8190000000004</c:v>
                </c:pt>
                <c:pt idx="112">
                  <c:v>1381.44</c:v>
                </c:pt>
                <c:pt idx="113">
                  <c:v>2451.6986999999999</c:v>
                </c:pt>
                <c:pt idx="114">
                  <c:v>1609.9240000000002</c:v>
                </c:pt>
                <c:pt idx="115">
                  <c:v>3688.4405000000006</c:v>
                </c:pt>
                <c:pt idx="116">
                  <c:v>2518.1155999999996</c:v>
                </c:pt>
                <c:pt idx="117">
                  <c:v>4128.2514000000001</c:v>
                </c:pt>
                <c:pt idx="118">
                  <c:v>3967.1392000000001</c:v>
                </c:pt>
                <c:pt idx="119">
                  <c:v>2367.6179999999999</c:v>
                </c:pt>
                <c:pt idx="120">
                  <c:v>2587.6014</c:v>
                </c:pt>
                <c:pt idx="121">
                  <c:v>4753.1970000000001</c:v>
                </c:pt>
                <c:pt idx="122">
                  <c:v>3364.645</c:v>
                </c:pt>
                <c:pt idx="123">
                  <c:v>4147.5623999999998</c:v>
                </c:pt>
                <c:pt idx="124">
                  <c:v>3978.5537999999997</c:v>
                </c:pt>
                <c:pt idx="125">
                  <c:v>1523.1476</c:v>
                </c:pt>
                <c:pt idx="126">
                  <c:v>3641.2128000000002</c:v>
                </c:pt>
                <c:pt idx="127">
                  <c:v>5342.3996000000006</c:v>
                </c:pt>
                <c:pt idx="128">
                  <c:v>2640.2459999999996</c:v>
                </c:pt>
                <c:pt idx="129">
                  <c:v>5046.3</c:v>
                </c:pt>
                <c:pt idx="130">
                  <c:v>4208.1513999999997</c:v>
                </c:pt>
                <c:pt idx="131">
                  <c:v>3937.2782000000002</c:v>
                </c:pt>
                <c:pt idx="132">
                  <c:v>5008.9423999999999</c:v>
                </c:pt>
                <c:pt idx="133">
                  <c:v>4511.6588000000002</c:v>
                </c:pt>
                <c:pt idx="134">
                  <c:v>5393.4657000000007</c:v>
                </c:pt>
                <c:pt idx="135">
                  <c:v>4092.5871000000006</c:v>
                </c:pt>
                <c:pt idx="136">
                  <c:v>2530.2512000000002</c:v>
                </c:pt>
                <c:pt idx="137">
                  <c:v>3682.2543999999998</c:v>
                </c:pt>
                <c:pt idx="138">
                  <c:v>3749.6662000000001</c:v>
                </c:pt>
                <c:pt idx="139">
                  <c:v>4202.5802000000003</c:v>
                </c:pt>
                <c:pt idx="140">
                  <c:v>2346.5904</c:v>
                </c:pt>
                <c:pt idx="141">
                  <c:v>4252.9752000000008</c:v>
                </c:pt>
                <c:pt idx="142">
                  <c:v>6872.6067999999996</c:v>
                </c:pt>
                <c:pt idx="143">
                  <c:v>4912.6282000000001</c:v>
                </c:pt>
                <c:pt idx="144">
                  <c:v>6225.2352000000001</c:v>
                </c:pt>
                <c:pt idx="145">
                  <c:v>6739.268</c:v>
                </c:pt>
                <c:pt idx="146">
                  <c:v>5424.8787999999995</c:v>
                </c:pt>
                <c:pt idx="147">
                  <c:v>8125.7455999999993</c:v>
                </c:pt>
                <c:pt idx="148">
                  <c:v>4534.1238000000003</c:v>
                </c:pt>
                <c:pt idx="149">
                  <c:v>6027.1280000000006</c:v>
                </c:pt>
                <c:pt idx="150">
                  <c:v>7847.9188000000004</c:v>
                </c:pt>
                <c:pt idx="151">
                  <c:v>9251</c:v>
                </c:pt>
                <c:pt idx="152">
                  <c:v>4440.2987999999996</c:v>
                </c:pt>
                <c:pt idx="153">
                  <c:v>4426.6361999999999</c:v>
                </c:pt>
                <c:pt idx="154">
                  <c:v>8849.1360000000004</c:v>
                </c:pt>
                <c:pt idx="155">
                  <c:v>8041.4099999999989</c:v>
                </c:pt>
                <c:pt idx="156">
                  <c:v>3118.7325000000005</c:v>
                </c:pt>
                <c:pt idx="157">
                  <c:v>7270.0216000000009</c:v>
                </c:pt>
                <c:pt idx="158">
                  <c:v>7190.2152000000006</c:v>
                </c:pt>
                <c:pt idx="159">
                  <c:v>7310.1077999999998</c:v>
                </c:pt>
                <c:pt idx="160">
                  <c:v>3061.6852000000003</c:v>
                </c:pt>
                <c:pt idx="161">
                  <c:v>5156.8263999999999</c:v>
                </c:pt>
                <c:pt idx="162">
                  <c:v>8501.6743999999999</c:v>
                </c:pt>
                <c:pt idx="163">
                  <c:v>7471.7608</c:v>
                </c:pt>
                <c:pt idx="164">
                  <c:v>9529.6114999999991</c:v>
                </c:pt>
                <c:pt idx="165">
                  <c:v>7702.4270999999999</c:v>
                </c:pt>
                <c:pt idx="166">
                  <c:v>3934.252</c:v>
                </c:pt>
                <c:pt idx="167">
                  <c:v>9639</c:v>
                </c:pt>
              </c:numCache>
            </c:numRef>
          </c:xVal>
          <c:yVal>
            <c:numRef>
              <c:f>Q3_2020!$M$47:$M$214</c:f>
              <c:numCache>
                <c:formatCode>General</c:formatCode>
                <c:ptCount val="168"/>
                <c:pt idx="0">
                  <c:v>-0.24349363879723995</c:v>
                </c:pt>
                <c:pt idx="1">
                  <c:v>-0.87946567171505574</c:v>
                </c:pt>
                <c:pt idx="2">
                  <c:v>6.4737654403585587E-2</c:v>
                </c:pt>
                <c:pt idx="3">
                  <c:v>-0.72436383234403756</c:v>
                </c:pt>
                <c:pt idx="4">
                  <c:v>-0.50803937238749075</c:v>
                </c:pt>
                <c:pt idx="5">
                  <c:v>-0.89182149434615887</c:v>
                </c:pt>
                <c:pt idx="6">
                  <c:v>-0.30353187440060836</c:v>
                </c:pt>
                <c:pt idx="7">
                  <c:v>-1.4287200334943169</c:v>
                </c:pt>
                <c:pt idx="8">
                  <c:v>8.1100344586936046E-2</c:v>
                </c:pt>
                <c:pt idx="9">
                  <c:v>0.12334172369461616</c:v>
                </c:pt>
                <c:pt idx="10">
                  <c:v>0.44979485353432036</c:v>
                </c:pt>
                <c:pt idx="11">
                  <c:v>0.35270306594072487</c:v>
                </c:pt>
                <c:pt idx="12">
                  <c:v>-0.12975945982083559</c:v>
                </c:pt>
                <c:pt idx="13">
                  <c:v>0.34738903540657606</c:v>
                </c:pt>
                <c:pt idx="14">
                  <c:v>-0.48670454583468725</c:v>
                </c:pt>
                <c:pt idx="15">
                  <c:v>-0.29046888341727417</c:v>
                </c:pt>
                <c:pt idx="16">
                  <c:v>8.2960331291246803E-2</c:v>
                </c:pt>
                <c:pt idx="17">
                  <c:v>0.29012263414203154</c:v>
                </c:pt>
                <c:pt idx="18">
                  <c:v>-0.41242659146656724</c:v>
                </c:pt>
                <c:pt idx="19">
                  <c:v>7.7787615031933655E-2</c:v>
                </c:pt>
                <c:pt idx="20">
                  <c:v>-0.28139619307842612</c:v>
                </c:pt>
                <c:pt idx="21">
                  <c:v>-0.21619926594742278</c:v>
                </c:pt>
                <c:pt idx="22">
                  <c:v>0.46905305942794229</c:v>
                </c:pt>
                <c:pt idx="23">
                  <c:v>0.66349245477616225</c:v>
                </c:pt>
                <c:pt idx="24">
                  <c:v>-8.6536918376685534E-2</c:v>
                </c:pt>
                <c:pt idx="25">
                  <c:v>-0.61638970166080664</c:v>
                </c:pt>
                <c:pt idx="26">
                  <c:v>0.51781424508821683</c:v>
                </c:pt>
                <c:pt idx="27">
                  <c:v>1.3216587946117571</c:v>
                </c:pt>
                <c:pt idx="28">
                  <c:v>0.37002665708827909</c:v>
                </c:pt>
                <c:pt idx="29">
                  <c:v>7.5145047906775453E-2</c:v>
                </c:pt>
                <c:pt idx="30">
                  <c:v>0.38074986247165477</c:v>
                </c:pt>
                <c:pt idx="31">
                  <c:v>0.38423718114505068</c:v>
                </c:pt>
                <c:pt idx="32">
                  <c:v>-0.54321919290775345</c:v>
                </c:pt>
                <c:pt idx="33">
                  <c:v>-0.11061356128896183</c:v>
                </c:pt>
                <c:pt idx="34">
                  <c:v>-0.41436769106695337</c:v>
                </c:pt>
                <c:pt idx="35">
                  <c:v>0.85970804350256813</c:v>
                </c:pt>
                <c:pt idx="36">
                  <c:v>0.19633451541109448</c:v>
                </c:pt>
                <c:pt idx="37">
                  <c:v>2.5633524768079674E-2</c:v>
                </c:pt>
                <c:pt idx="38">
                  <c:v>0.28057168178554726</c:v>
                </c:pt>
                <c:pt idx="39">
                  <c:v>0.28466697865639912</c:v>
                </c:pt>
                <c:pt idx="40">
                  <c:v>0.56006322644538642</c:v>
                </c:pt>
                <c:pt idx="41">
                  <c:v>1.2066717617723253</c:v>
                </c:pt>
                <c:pt idx="42">
                  <c:v>0.52179226021748715</c:v>
                </c:pt>
                <c:pt idx="43">
                  <c:v>2.4894810310711613E-2</c:v>
                </c:pt>
                <c:pt idx="44">
                  <c:v>-0.39635716673196697</c:v>
                </c:pt>
                <c:pt idx="45">
                  <c:v>0.23285804213888817</c:v>
                </c:pt>
                <c:pt idx="46">
                  <c:v>-0.10696436453901104</c:v>
                </c:pt>
                <c:pt idx="47">
                  <c:v>-0.5596766808407585</c:v>
                </c:pt>
                <c:pt idx="48">
                  <c:v>0.65576284958874886</c:v>
                </c:pt>
                <c:pt idx="49">
                  <c:v>0.64678054311014321</c:v>
                </c:pt>
                <c:pt idx="50">
                  <c:v>0.68073865351707852</c:v>
                </c:pt>
                <c:pt idx="51">
                  <c:v>-0.41222517244416501</c:v>
                </c:pt>
                <c:pt idx="52">
                  <c:v>-0.13871040455019035</c:v>
                </c:pt>
                <c:pt idx="53">
                  <c:v>-0.10173589413895989</c:v>
                </c:pt>
                <c:pt idx="54">
                  <c:v>-0.8210379328737667</c:v>
                </c:pt>
                <c:pt idx="55">
                  <c:v>0.7174834139377344</c:v>
                </c:pt>
                <c:pt idx="56">
                  <c:v>-0.13521245145802308</c:v>
                </c:pt>
                <c:pt idx="57">
                  <c:v>-1.7138997794757085</c:v>
                </c:pt>
                <c:pt idx="58">
                  <c:v>0.22257566322206213</c:v>
                </c:pt>
                <c:pt idx="59">
                  <c:v>-0.15175342549112614</c:v>
                </c:pt>
                <c:pt idx="60">
                  <c:v>-0.57903263424916807</c:v>
                </c:pt>
                <c:pt idx="61">
                  <c:v>-0.23863471653197799</c:v>
                </c:pt>
                <c:pt idx="62">
                  <c:v>-1.3544963863584947E-2</c:v>
                </c:pt>
                <c:pt idx="63">
                  <c:v>0.98169031010564911</c:v>
                </c:pt>
                <c:pt idx="64">
                  <c:v>-0.30863258400375804</c:v>
                </c:pt>
                <c:pt idx="65">
                  <c:v>1.175473233691112</c:v>
                </c:pt>
                <c:pt idx="66">
                  <c:v>0.51918776562620739</c:v>
                </c:pt>
                <c:pt idx="67">
                  <c:v>1.3065182347006736</c:v>
                </c:pt>
                <c:pt idx="68">
                  <c:v>0.82713899247381573</c:v>
                </c:pt>
                <c:pt idx="69">
                  <c:v>0.26326858283363297</c:v>
                </c:pt>
                <c:pt idx="70">
                  <c:v>0.6028723682481032</c:v>
                </c:pt>
                <c:pt idx="71">
                  <c:v>1.1068623117504153</c:v>
                </c:pt>
                <c:pt idx="72">
                  <c:v>0.14016192948764861</c:v>
                </c:pt>
                <c:pt idx="73">
                  <c:v>-0.56034135424650966</c:v>
                </c:pt>
                <c:pt idx="74">
                  <c:v>-0.22427548044822032</c:v>
                </c:pt>
                <c:pt idx="75">
                  <c:v>-0.26926560121204135</c:v>
                </c:pt>
                <c:pt idx="76">
                  <c:v>1.0257012044698763</c:v>
                </c:pt>
                <c:pt idx="77">
                  <c:v>0.39800265129815759</c:v>
                </c:pt>
                <c:pt idx="78">
                  <c:v>-9.4480837639564275E-2</c:v>
                </c:pt>
                <c:pt idx="79">
                  <c:v>0.89441160388905105</c:v>
                </c:pt>
                <c:pt idx="80">
                  <c:v>-1.0820613999180346</c:v>
                </c:pt>
                <c:pt idx="81">
                  <c:v>0.55129896069813888</c:v>
                </c:pt>
                <c:pt idx="82">
                  <c:v>-2.301073429463889</c:v>
                </c:pt>
                <c:pt idx="83">
                  <c:v>0.47757301233574534</c:v>
                </c:pt>
                <c:pt idx="84">
                  <c:v>-0.13351516312111844</c:v>
                </c:pt>
                <c:pt idx="85">
                  <c:v>0.53124209995940141</c:v>
                </c:pt>
                <c:pt idx="86">
                  <c:v>-4.1167518103864431E-2</c:v>
                </c:pt>
                <c:pt idx="87">
                  <c:v>-9.8921284923229713E-2</c:v>
                </c:pt>
                <c:pt idx="88">
                  <c:v>-0.66478122014964658</c:v>
                </c:pt>
                <c:pt idx="89">
                  <c:v>0.58678545370343649</c:v>
                </c:pt>
                <c:pt idx="90">
                  <c:v>1.1137007726437784</c:v>
                </c:pt>
                <c:pt idx="91">
                  <c:v>0.86929500705706042</c:v>
                </c:pt>
                <c:pt idx="92">
                  <c:v>0.50447779418705219</c:v>
                </c:pt>
                <c:pt idx="93">
                  <c:v>0.7704291197687505</c:v>
                </c:pt>
                <c:pt idx="94">
                  <c:v>0.71854232041472343</c:v>
                </c:pt>
                <c:pt idx="95">
                  <c:v>1.1254110397259853</c:v>
                </c:pt>
                <c:pt idx="96">
                  <c:v>-0.67273793337339161</c:v>
                </c:pt>
                <c:pt idx="97">
                  <c:v>-0.95410217149567655</c:v>
                </c:pt>
                <c:pt idx="98">
                  <c:v>-2.3249450829402569</c:v>
                </c:pt>
                <c:pt idx="99">
                  <c:v>-0.21007720452340983</c:v>
                </c:pt>
                <c:pt idx="100">
                  <c:v>-1.4342648042588215</c:v>
                </c:pt>
                <c:pt idx="101">
                  <c:v>-8.4223349716809448E-2</c:v>
                </c:pt>
                <c:pt idx="102">
                  <c:v>-0.30262251279924124</c:v>
                </c:pt>
                <c:pt idx="103">
                  <c:v>-0.2254771213132063</c:v>
                </c:pt>
                <c:pt idx="104">
                  <c:v>-1.2566016042411463</c:v>
                </c:pt>
                <c:pt idx="105">
                  <c:v>0.81336676120428386</c:v>
                </c:pt>
                <c:pt idx="106">
                  <c:v>-0.30938637627253396</c:v>
                </c:pt>
                <c:pt idx="107">
                  <c:v>1.1859903754383851</c:v>
                </c:pt>
                <c:pt idx="108">
                  <c:v>1.2235855043874602</c:v>
                </c:pt>
                <c:pt idx="109">
                  <c:v>-3.1061577745952116</c:v>
                </c:pt>
                <c:pt idx="110">
                  <c:v>0.18286544794145643</c:v>
                </c:pt>
                <c:pt idx="111">
                  <c:v>-1.1128194286637803</c:v>
                </c:pt>
                <c:pt idx="112">
                  <c:v>-0.16876633751520798</c:v>
                </c:pt>
                <c:pt idx="113">
                  <c:v>0.53818948186223148</c:v>
                </c:pt>
                <c:pt idx="114">
                  <c:v>-0.59579449535825812</c:v>
                </c:pt>
                <c:pt idx="115">
                  <c:v>-0.70495065040616733</c:v>
                </c:pt>
                <c:pt idx="116">
                  <c:v>0.2471266793533955</c:v>
                </c:pt>
                <c:pt idx="117">
                  <c:v>0.96381420986484123</c:v>
                </c:pt>
                <c:pt idx="118">
                  <c:v>0.14902674138667216</c:v>
                </c:pt>
                <c:pt idx="119">
                  <c:v>0.27141782273516846</c:v>
                </c:pt>
                <c:pt idx="120">
                  <c:v>8.1037381267421438E-2</c:v>
                </c:pt>
                <c:pt idx="121">
                  <c:v>0.14198373218576554</c:v>
                </c:pt>
                <c:pt idx="122">
                  <c:v>-4.5722374839790358E-2</c:v>
                </c:pt>
                <c:pt idx="123">
                  <c:v>-0.84783924481290662</c:v>
                </c:pt>
                <c:pt idx="124">
                  <c:v>-0.16730377940539398</c:v>
                </c:pt>
                <c:pt idx="125">
                  <c:v>0.80378215154787425</c:v>
                </c:pt>
                <c:pt idx="126">
                  <c:v>-0.51091426776943516</c:v>
                </c:pt>
                <c:pt idx="127">
                  <c:v>-0.85829320388460895</c:v>
                </c:pt>
                <c:pt idx="128">
                  <c:v>7.4768169715522248E-3</c:v>
                </c:pt>
                <c:pt idx="129">
                  <c:v>1.2158022620852384</c:v>
                </c:pt>
                <c:pt idx="130">
                  <c:v>0.12582228478717594</c:v>
                </c:pt>
                <c:pt idx="131">
                  <c:v>0.10535136559589775</c:v>
                </c:pt>
                <c:pt idx="132">
                  <c:v>-0.81295881334835385</c:v>
                </c:pt>
                <c:pt idx="133">
                  <c:v>-0.85075073624652897</c:v>
                </c:pt>
                <c:pt idx="134">
                  <c:v>0.10053498171332409</c:v>
                </c:pt>
                <c:pt idx="135">
                  <c:v>0.28930707258804667</c:v>
                </c:pt>
                <c:pt idx="136">
                  <c:v>-0.50472295785990307</c:v>
                </c:pt>
                <c:pt idx="137">
                  <c:v>0.48329872508026295</c:v>
                </c:pt>
                <c:pt idx="138">
                  <c:v>-1.7000355524995894</c:v>
                </c:pt>
                <c:pt idx="139">
                  <c:v>-0.10727083155686001</c:v>
                </c:pt>
                <c:pt idx="140">
                  <c:v>0.36146917729766859</c:v>
                </c:pt>
                <c:pt idx="141">
                  <c:v>-0.15841639043632405</c:v>
                </c:pt>
                <c:pt idx="142">
                  <c:v>-0.90130347915825593</c:v>
                </c:pt>
                <c:pt idx="143">
                  <c:v>-0.5415659658523968</c:v>
                </c:pt>
                <c:pt idx="144">
                  <c:v>-0.43157579872652563</c:v>
                </c:pt>
                <c:pt idx="145">
                  <c:v>-0.88459902522433342</c:v>
                </c:pt>
                <c:pt idx="146">
                  <c:v>2.1885361505188432</c:v>
                </c:pt>
                <c:pt idx="147">
                  <c:v>0.25745455988595101</c:v>
                </c:pt>
                <c:pt idx="148">
                  <c:v>-0.94727001224927965</c:v>
                </c:pt>
                <c:pt idx="149">
                  <c:v>-0.28445438075706986</c:v>
                </c:pt>
                <c:pt idx="150">
                  <c:v>-8.8930659697481707E-2</c:v>
                </c:pt>
                <c:pt idx="151">
                  <c:v>0.75001608778395878</c:v>
                </c:pt>
                <c:pt idx="152">
                  <c:v>-0.12726637011628128</c:v>
                </c:pt>
                <c:pt idx="153">
                  <c:v>0.1685958034156001</c:v>
                </c:pt>
                <c:pt idx="154">
                  <c:v>0.88640014597711492</c:v>
                </c:pt>
                <c:pt idx="155">
                  <c:v>5.2938749347872571E-2</c:v>
                </c:pt>
                <c:pt idx="156">
                  <c:v>0.25537919494622829</c:v>
                </c:pt>
                <c:pt idx="157">
                  <c:v>0.37408985094922831</c:v>
                </c:pt>
                <c:pt idx="158">
                  <c:v>-0.16486566546216497</c:v>
                </c:pt>
                <c:pt idx="159">
                  <c:v>0.54701338829144963</c:v>
                </c:pt>
                <c:pt idx="160">
                  <c:v>0.10641967534111729</c:v>
                </c:pt>
                <c:pt idx="161">
                  <c:v>-3.8607125158450328E-2</c:v>
                </c:pt>
                <c:pt idx="162">
                  <c:v>0.2339599189610182</c:v>
                </c:pt>
                <c:pt idx="163">
                  <c:v>-0.33982374750714883</c:v>
                </c:pt>
                <c:pt idx="164">
                  <c:v>0.10996618376659195</c:v>
                </c:pt>
                <c:pt idx="165">
                  <c:v>-0.25847686699126782</c:v>
                </c:pt>
                <c:pt idx="166">
                  <c:v>0.30869839018267564</c:v>
                </c:pt>
                <c:pt idx="167">
                  <c:v>-0.43869889285917518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DC-4A19-8F1C-79365B938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613824"/>
        <c:axId val="1163606624"/>
      </c:scatterChart>
      <c:valAx>
        <c:axId val="116361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Norm_HDIxGGHED_2020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63606624"/>
        <c:crosses val="autoZero"/>
        <c:crossBetween val="midCat"/>
      </c:valAx>
      <c:valAx>
        <c:axId val="116360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3613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Norm_HDI_2020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LN_MMR_2020</c:v>
          </c:tx>
          <c:spPr>
            <a:ln w="38100">
              <a:noFill/>
            </a:ln>
          </c:spPr>
          <c:xVal>
            <c:numRef>
              <c:f>Q3_2020!$E$2:$E$169</c:f>
              <c:numCache>
                <c:formatCode>0.00</c:formatCode>
                <c:ptCount val="168"/>
                <c:pt idx="0">
                  <c:v>0</c:v>
                </c:pt>
                <c:pt idx="1">
                  <c:v>0.35</c:v>
                </c:pt>
                <c:pt idx="2">
                  <c:v>1.22</c:v>
                </c:pt>
                <c:pt idx="3">
                  <c:v>3.14</c:v>
                </c:pt>
                <c:pt idx="4">
                  <c:v>5.23</c:v>
                </c:pt>
                <c:pt idx="5">
                  <c:v>9.93</c:v>
                </c:pt>
                <c:pt idx="6">
                  <c:v>11.15</c:v>
                </c:pt>
                <c:pt idx="7">
                  <c:v>13.59</c:v>
                </c:pt>
                <c:pt idx="8">
                  <c:v>14.29</c:v>
                </c:pt>
                <c:pt idx="9">
                  <c:v>15.33</c:v>
                </c:pt>
                <c:pt idx="10">
                  <c:v>16.2</c:v>
                </c:pt>
                <c:pt idx="11">
                  <c:v>16.38</c:v>
                </c:pt>
                <c:pt idx="12">
                  <c:v>16.899999999999999</c:v>
                </c:pt>
                <c:pt idx="13">
                  <c:v>17.25</c:v>
                </c:pt>
                <c:pt idx="14">
                  <c:v>17.420000000000002</c:v>
                </c:pt>
                <c:pt idx="15">
                  <c:v>17.600000000000001</c:v>
                </c:pt>
                <c:pt idx="16">
                  <c:v>17.940000000000001</c:v>
                </c:pt>
                <c:pt idx="17">
                  <c:v>19.510000000000002</c:v>
                </c:pt>
                <c:pt idx="18">
                  <c:v>21.43</c:v>
                </c:pt>
                <c:pt idx="19">
                  <c:v>21.43</c:v>
                </c:pt>
                <c:pt idx="20">
                  <c:v>21.78</c:v>
                </c:pt>
                <c:pt idx="21">
                  <c:v>22.47</c:v>
                </c:pt>
                <c:pt idx="22">
                  <c:v>24.56</c:v>
                </c:pt>
                <c:pt idx="23">
                  <c:v>24.56</c:v>
                </c:pt>
                <c:pt idx="24">
                  <c:v>25.44</c:v>
                </c:pt>
                <c:pt idx="25">
                  <c:v>25.61</c:v>
                </c:pt>
                <c:pt idx="26">
                  <c:v>26.13</c:v>
                </c:pt>
                <c:pt idx="27">
                  <c:v>26.13</c:v>
                </c:pt>
                <c:pt idx="28">
                  <c:v>26.31</c:v>
                </c:pt>
                <c:pt idx="29">
                  <c:v>27.18</c:v>
                </c:pt>
                <c:pt idx="30">
                  <c:v>28.75</c:v>
                </c:pt>
                <c:pt idx="31">
                  <c:v>29.27</c:v>
                </c:pt>
                <c:pt idx="32">
                  <c:v>30.84</c:v>
                </c:pt>
                <c:pt idx="33">
                  <c:v>31.01</c:v>
                </c:pt>
                <c:pt idx="34">
                  <c:v>31.36</c:v>
                </c:pt>
                <c:pt idx="35">
                  <c:v>34.15</c:v>
                </c:pt>
                <c:pt idx="36">
                  <c:v>34.67</c:v>
                </c:pt>
                <c:pt idx="37">
                  <c:v>35.54</c:v>
                </c:pt>
                <c:pt idx="38">
                  <c:v>35.71</c:v>
                </c:pt>
                <c:pt idx="39">
                  <c:v>36.06</c:v>
                </c:pt>
                <c:pt idx="40">
                  <c:v>36.409999999999997</c:v>
                </c:pt>
                <c:pt idx="41">
                  <c:v>36.590000000000003</c:v>
                </c:pt>
                <c:pt idx="42">
                  <c:v>36.93</c:v>
                </c:pt>
                <c:pt idx="43">
                  <c:v>38.33</c:v>
                </c:pt>
                <c:pt idx="44">
                  <c:v>38.85</c:v>
                </c:pt>
                <c:pt idx="45">
                  <c:v>39.369999999999997</c:v>
                </c:pt>
                <c:pt idx="46">
                  <c:v>39.549999999999997</c:v>
                </c:pt>
                <c:pt idx="47">
                  <c:v>40.42</c:v>
                </c:pt>
                <c:pt idx="48">
                  <c:v>40.590000000000003</c:v>
                </c:pt>
                <c:pt idx="49">
                  <c:v>42.51</c:v>
                </c:pt>
                <c:pt idx="50">
                  <c:v>42.68</c:v>
                </c:pt>
                <c:pt idx="51">
                  <c:v>43.03</c:v>
                </c:pt>
                <c:pt idx="52">
                  <c:v>43.38</c:v>
                </c:pt>
                <c:pt idx="53">
                  <c:v>43.38</c:v>
                </c:pt>
                <c:pt idx="54">
                  <c:v>45.3</c:v>
                </c:pt>
                <c:pt idx="55">
                  <c:v>45.47</c:v>
                </c:pt>
                <c:pt idx="56">
                  <c:v>45.82</c:v>
                </c:pt>
                <c:pt idx="57">
                  <c:v>46.52</c:v>
                </c:pt>
                <c:pt idx="58">
                  <c:v>46.69</c:v>
                </c:pt>
                <c:pt idx="59">
                  <c:v>47.39</c:v>
                </c:pt>
                <c:pt idx="60">
                  <c:v>48.26</c:v>
                </c:pt>
                <c:pt idx="61">
                  <c:v>49.83</c:v>
                </c:pt>
                <c:pt idx="62">
                  <c:v>51.22</c:v>
                </c:pt>
                <c:pt idx="63">
                  <c:v>52.61</c:v>
                </c:pt>
                <c:pt idx="64">
                  <c:v>52.61</c:v>
                </c:pt>
                <c:pt idx="65">
                  <c:v>54.36</c:v>
                </c:pt>
                <c:pt idx="66">
                  <c:v>54.53</c:v>
                </c:pt>
                <c:pt idx="67">
                  <c:v>54.88</c:v>
                </c:pt>
                <c:pt idx="68">
                  <c:v>55.05</c:v>
                </c:pt>
                <c:pt idx="69">
                  <c:v>55.05</c:v>
                </c:pt>
                <c:pt idx="70">
                  <c:v>55.4</c:v>
                </c:pt>
                <c:pt idx="71">
                  <c:v>56.27</c:v>
                </c:pt>
                <c:pt idx="72">
                  <c:v>56.27</c:v>
                </c:pt>
                <c:pt idx="73">
                  <c:v>56.97</c:v>
                </c:pt>
                <c:pt idx="74">
                  <c:v>58.01</c:v>
                </c:pt>
                <c:pt idx="75">
                  <c:v>58.01</c:v>
                </c:pt>
                <c:pt idx="76">
                  <c:v>58.01</c:v>
                </c:pt>
                <c:pt idx="77">
                  <c:v>58.36</c:v>
                </c:pt>
                <c:pt idx="78">
                  <c:v>58.71</c:v>
                </c:pt>
                <c:pt idx="79">
                  <c:v>58.89</c:v>
                </c:pt>
                <c:pt idx="80">
                  <c:v>59.23</c:v>
                </c:pt>
                <c:pt idx="81">
                  <c:v>59.41</c:v>
                </c:pt>
                <c:pt idx="82">
                  <c:v>59.58</c:v>
                </c:pt>
                <c:pt idx="83">
                  <c:v>60.1</c:v>
                </c:pt>
                <c:pt idx="84">
                  <c:v>60.1</c:v>
                </c:pt>
                <c:pt idx="85">
                  <c:v>60.63</c:v>
                </c:pt>
                <c:pt idx="86">
                  <c:v>61.15</c:v>
                </c:pt>
                <c:pt idx="87">
                  <c:v>61.15</c:v>
                </c:pt>
                <c:pt idx="88">
                  <c:v>61.5</c:v>
                </c:pt>
                <c:pt idx="89">
                  <c:v>61.5</c:v>
                </c:pt>
                <c:pt idx="90">
                  <c:v>61.5</c:v>
                </c:pt>
                <c:pt idx="91">
                  <c:v>63.94</c:v>
                </c:pt>
                <c:pt idx="92">
                  <c:v>64.11</c:v>
                </c:pt>
                <c:pt idx="93">
                  <c:v>64.290000000000006</c:v>
                </c:pt>
                <c:pt idx="94">
                  <c:v>64.290000000000006</c:v>
                </c:pt>
                <c:pt idx="95">
                  <c:v>64.63</c:v>
                </c:pt>
                <c:pt idx="96">
                  <c:v>64.98</c:v>
                </c:pt>
                <c:pt idx="97">
                  <c:v>65.510000000000005</c:v>
                </c:pt>
                <c:pt idx="98">
                  <c:v>65.680000000000007</c:v>
                </c:pt>
                <c:pt idx="99">
                  <c:v>66.2</c:v>
                </c:pt>
                <c:pt idx="100">
                  <c:v>67.42</c:v>
                </c:pt>
                <c:pt idx="101">
                  <c:v>67.599999999999994</c:v>
                </c:pt>
                <c:pt idx="102">
                  <c:v>67.94</c:v>
                </c:pt>
                <c:pt idx="103">
                  <c:v>68.290000000000006</c:v>
                </c:pt>
                <c:pt idx="104">
                  <c:v>68.819999999999993</c:v>
                </c:pt>
                <c:pt idx="105">
                  <c:v>68.989999999999995</c:v>
                </c:pt>
                <c:pt idx="106">
                  <c:v>69.16</c:v>
                </c:pt>
                <c:pt idx="107">
                  <c:v>70.209999999999994</c:v>
                </c:pt>
                <c:pt idx="108">
                  <c:v>71.25</c:v>
                </c:pt>
                <c:pt idx="109">
                  <c:v>71.599999999999994</c:v>
                </c:pt>
                <c:pt idx="110">
                  <c:v>71.599999999999994</c:v>
                </c:pt>
                <c:pt idx="111">
                  <c:v>71.95</c:v>
                </c:pt>
                <c:pt idx="112">
                  <c:v>71.95</c:v>
                </c:pt>
                <c:pt idx="113">
                  <c:v>72.13</c:v>
                </c:pt>
                <c:pt idx="114">
                  <c:v>72.650000000000006</c:v>
                </c:pt>
                <c:pt idx="115">
                  <c:v>72.650000000000006</c:v>
                </c:pt>
                <c:pt idx="116">
                  <c:v>72.819999999999993</c:v>
                </c:pt>
                <c:pt idx="117">
                  <c:v>73.17</c:v>
                </c:pt>
                <c:pt idx="118">
                  <c:v>73.52</c:v>
                </c:pt>
                <c:pt idx="119">
                  <c:v>74.22</c:v>
                </c:pt>
                <c:pt idx="120">
                  <c:v>75.09</c:v>
                </c:pt>
                <c:pt idx="121">
                  <c:v>75.09</c:v>
                </c:pt>
                <c:pt idx="122">
                  <c:v>75.61</c:v>
                </c:pt>
                <c:pt idx="123">
                  <c:v>76.13</c:v>
                </c:pt>
                <c:pt idx="124">
                  <c:v>76.13</c:v>
                </c:pt>
                <c:pt idx="125">
                  <c:v>76.31</c:v>
                </c:pt>
                <c:pt idx="126">
                  <c:v>76.48</c:v>
                </c:pt>
                <c:pt idx="127">
                  <c:v>77.180000000000007</c:v>
                </c:pt>
                <c:pt idx="128">
                  <c:v>77.7</c:v>
                </c:pt>
                <c:pt idx="129">
                  <c:v>78.75</c:v>
                </c:pt>
                <c:pt idx="130">
                  <c:v>80.14</c:v>
                </c:pt>
                <c:pt idx="131">
                  <c:v>80.14</c:v>
                </c:pt>
                <c:pt idx="132">
                  <c:v>82.06</c:v>
                </c:pt>
                <c:pt idx="133">
                  <c:v>82.06</c:v>
                </c:pt>
                <c:pt idx="134">
                  <c:v>82.23</c:v>
                </c:pt>
                <c:pt idx="135">
                  <c:v>82.23</c:v>
                </c:pt>
                <c:pt idx="136">
                  <c:v>82.58</c:v>
                </c:pt>
                <c:pt idx="137">
                  <c:v>84.32</c:v>
                </c:pt>
                <c:pt idx="138">
                  <c:v>84.49</c:v>
                </c:pt>
                <c:pt idx="139">
                  <c:v>85.54</c:v>
                </c:pt>
                <c:pt idx="140">
                  <c:v>86.24</c:v>
                </c:pt>
                <c:pt idx="141">
                  <c:v>86.76</c:v>
                </c:pt>
                <c:pt idx="142">
                  <c:v>87.46</c:v>
                </c:pt>
                <c:pt idx="143">
                  <c:v>87.46</c:v>
                </c:pt>
                <c:pt idx="144">
                  <c:v>87.63</c:v>
                </c:pt>
                <c:pt idx="145">
                  <c:v>87.98</c:v>
                </c:pt>
                <c:pt idx="146">
                  <c:v>89.02</c:v>
                </c:pt>
                <c:pt idx="147">
                  <c:v>89.02</c:v>
                </c:pt>
                <c:pt idx="148">
                  <c:v>90.07</c:v>
                </c:pt>
                <c:pt idx="149">
                  <c:v>90.77</c:v>
                </c:pt>
                <c:pt idx="150">
                  <c:v>91.81</c:v>
                </c:pt>
                <c:pt idx="151">
                  <c:v>92.51</c:v>
                </c:pt>
                <c:pt idx="152">
                  <c:v>92.68</c:v>
                </c:pt>
                <c:pt idx="153">
                  <c:v>92.86</c:v>
                </c:pt>
                <c:pt idx="154">
                  <c:v>93.9</c:v>
                </c:pt>
                <c:pt idx="155">
                  <c:v>94.25</c:v>
                </c:pt>
                <c:pt idx="156">
                  <c:v>94.25</c:v>
                </c:pt>
                <c:pt idx="157">
                  <c:v>95.12</c:v>
                </c:pt>
                <c:pt idx="158">
                  <c:v>95.64</c:v>
                </c:pt>
                <c:pt idx="159">
                  <c:v>95.82</c:v>
                </c:pt>
                <c:pt idx="160">
                  <c:v>96.34</c:v>
                </c:pt>
                <c:pt idx="161">
                  <c:v>96.86</c:v>
                </c:pt>
                <c:pt idx="162">
                  <c:v>97.04</c:v>
                </c:pt>
                <c:pt idx="163">
                  <c:v>97.39</c:v>
                </c:pt>
                <c:pt idx="164">
                  <c:v>97.39</c:v>
                </c:pt>
                <c:pt idx="165">
                  <c:v>98.61</c:v>
                </c:pt>
                <c:pt idx="166">
                  <c:v>98.95</c:v>
                </c:pt>
                <c:pt idx="167">
                  <c:v>100</c:v>
                </c:pt>
              </c:numCache>
            </c:numRef>
          </c:xVal>
          <c:yVal>
            <c:numRef>
              <c:f>Q3_2020!$C$2:$C$169</c:f>
              <c:numCache>
                <c:formatCode>0.00</c:formatCode>
                <c:ptCount val="168"/>
                <c:pt idx="0">
                  <c:v>6.7274317248508551</c:v>
                </c:pt>
                <c:pt idx="1">
                  <c:v>6.089044875446846</c:v>
                </c:pt>
                <c:pt idx="2">
                  <c:v>6.9688503783419478</c:v>
                </c:pt>
                <c:pt idx="3">
                  <c:v>6.0867747269123065</c:v>
                </c:pt>
                <c:pt idx="4">
                  <c:v>6.2025355171879228</c:v>
                </c:pt>
                <c:pt idx="5">
                  <c:v>5.575949103146316</c:v>
                </c:pt>
                <c:pt idx="6">
                  <c:v>6.0935697700451357</c:v>
                </c:pt>
                <c:pt idx="7">
                  <c:v>4.8441870864585912</c:v>
                </c:pt>
                <c:pt idx="8">
                  <c:v>6.315358001522335</c:v>
                </c:pt>
                <c:pt idx="9">
                  <c:v>6.3044488024219811</c:v>
                </c:pt>
                <c:pt idx="10">
                  <c:v>6.5861716548546747</c:v>
                </c:pt>
                <c:pt idx="11">
                  <c:v>6.4800445619266531</c:v>
                </c:pt>
                <c:pt idx="12">
                  <c:v>5.9712618397904622</c:v>
                </c:pt>
                <c:pt idx="13">
                  <c:v>6.4297194780391376</c:v>
                </c:pt>
                <c:pt idx="14">
                  <c:v>5.5872486584002496</c:v>
                </c:pt>
                <c:pt idx="15">
                  <c:v>5.7745515455444085</c:v>
                </c:pt>
                <c:pt idx="16">
                  <c:v>6.1268691841141854</c:v>
                </c:pt>
                <c:pt idx="17">
                  <c:v>6.2595814640649232</c:v>
                </c:pt>
                <c:pt idx="18">
                  <c:v>5.4553211153577017</c:v>
                </c:pt>
                <c:pt idx="19">
                  <c:v>5.9427993751267012</c:v>
                </c:pt>
                <c:pt idx="20">
                  <c:v>5.5645204073226937</c:v>
                </c:pt>
                <c:pt idx="21">
                  <c:v>5.598421958998375</c:v>
                </c:pt>
                <c:pt idx="22">
                  <c:v>6.1737861039019366</c:v>
                </c:pt>
                <c:pt idx="23">
                  <c:v>6.3385940782031831</c:v>
                </c:pt>
                <c:pt idx="24">
                  <c:v>5.5568280616995374</c:v>
                </c:pt>
                <c:pt idx="25">
                  <c:v>5.0369526024136295</c:v>
                </c:pt>
                <c:pt idx="26">
                  <c:v>6.1398845522262553</c:v>
                </c:pt>
                <c:pt idx="27">
                  <c:v>6.953684210870537</c:v>
                </c:pt>
                <c:pt idx="28">
                  <c:v>5.9889614168898637</c:v>
                </c:pt>
                <c:pt idx="29">
                  <c:v>5.6489742381612063</c:v>
                </c:pt>
                <c:pt idx="30">
                  <c:v>5.8777357817796387</c:v>
                </c:pt>
                <c:pt idx="31">
                  <c:v>5.857933154483459</c:v>
                </c:pt>
                <c:pt idx="32">
                  <c:v>4.8040210447332568</c:v>
                </c:pt>
                <c:pt idx="33">
                  <c:v>5.2574953720277815</c:v>
                </c:pt>
                <c:pt idx="34">
                  <c:v>4.9052747784384296</c:v>
                </c:pt>
                <c:pt idx="35">
                  <c:v>6.0822189103764464</c:v>
                </c:pt>
                <c:pt idx="36">
                  <c:v>5.3798973535404597</c:v>
                </c:pt>
                <c:pt idx="37">
                  <c:v>5.1590552992145291</c:v>
                </c:pt>
                <c:pt idx="38">
                  <c:v>5.4026773818722793</c:v>
                </c:pt>
                <c:pt idx="39">
                  <c:v>5.3844950627890888</c:v>
                </c:pt>
                <c:pt idx="40">
                  <c:v>5.6419070709381138</c:v>
                </c:pt>
                <c:pt idx="41">
                  <c:v>6.2728770065461674</c:v>
                </c:pt>
                <c:pt idx="42">
                  <c:v>5.5721540321777647</c:v>
                </c:pt>
                <c:pt idx="43">
                  <c:v>4.9836066217083363</c:v>
                </c:pt>
                <c:pt idx="44">
                  <c:v>4.5432947822700038</c:v>
                </c:pt>
                <c:pt idx="45">
                  <c:v>5.1873858058407549</c:v>
                </c:pt>
                <c:pt idx="46">
                  <c:v>4.836281906951478</c:v>
                </c:pt>
                <c:pt idx="47">
                  <c:v>4.2766661190160553</c:v>
                </c:pt>
                <c:pt idx="48">
                  <c:v>5.4806389233419912</c:v>
                </c:pt>
                <c:pt idx="49">
                  <c:v>5.3181199938442161</c:v>
                </c:pt>
                <c:pt idx="50">
                  <c:v>5.3706380281276624</c:v>
                </c:pt>
                <c:pt idx="51">
                  <c:v>4.3040650932041702</c:v>
                </c:pt>
                <c:pt idx="52">
                  <c:v>4.5643481914678361</c:v>
                </c:pt>
                <c:pt idx="53">
                  <c:v>4.6347289882296359</c:v>
                </c:pt>
                <c:pt idx="54">
                  <c:v>3.7376696182833684</c:v>
                </c:pt>
                <c:pt idx="55">
                  <c:v>5.3565862746720123</c:v>
                </c:pt>
                <c:pt idx="56">
                  <c:v>4.3567088266895917</c:v>
                </c:pt>
                <c:pt idx="57">
                  <c:v>2.8332133440562162</c:v>
                </c:pt>
                <c:pt idx="58">
                  <c:v>4.8121843553724171</c:v>
                </c:pt>
                <c:pt idx="59">
                  <c:v>4.3307333402863311</c:v>
                </c:pt>
                <c:pt idx="60">
                  <c:v>3.7612001156935624</c:v>
                </c:pt>
                <c:pt idx="61">
                  <c:v>4.0943445622221004</c:v>
                </c:pt>
                <c:pt idx="62">
                  <c:v>4.2766661190160553</c:v>
                </c:pt>
                <c:pt idx="63">
                  <c:v>5.0814043649844631</c:v>
                </c:pt>
                <c:pt idx="64">
                  <c:v>3.912023005428146</c:v>
                </c:pt>
                <c:pt idx="65">
                  <c:v>5.2257466737132017</c:v>
                </c:pt>
                <c:pt idx="66">
                  <c:v>4.5643481914678361</c:v>
                </c:pt>
                <c:pt idx="67">
                  <c:v>5.4249500174814029</c:v>
                </c:pt>
                <c:pt idx="68">
                  <c:v>4.8675344504555822</c:v>
                </c:pt>
                <c:pt idx="69">
                  <c:v>4.3567088266895917</c:v>
                </c:pt>
                <c:pt idx="70">
                  <c:v>4.5951198501345898</c:v>
                </c:pt>
                <c:pt idx="71">
                  <c:v>5.1532915944977793</c:v>
                </c:pt>
                <c:pt idx="72">
                  <c:v>4.0775374439057197</c:v>
                </c:pt>
                <c:pt idx="73">
                  <c:v>3.4011973816621555</c:v>
                </c:pt>
                <c:pt idx="74">
                  <c:v>3.713572066704308</c:v>
                </c:pt>
                <c:pt idx="75">
                  <c:v>3.6375861597263857</c:v>
                </c:pt>
                <c:pt idx="76">
                  <c:v>4.8441870864585912</c:v>
                </c:pt>
                <c:pt idx="77">
                  <c:v>4.290459441148391</c:v>
                </c:pt>
                <c:pt idx="78">
                  <c:v>3.8286413964890951</c:v>
                </c:pt>
                <c:pt idx="79">
                  <c:v>4.7184988712950942</c:v>
                </c:pt>
                <c:pt idx="80">
                  <c:v>2.8332133440562162</c:v>
                </c:pt>
                <c:pt idx="81">
                  <c:v>4.3567088266895917</c:v>
                </c:pt>
                <c:pt idx="82">
                  <c:v>1.6094379124341003</c:v>
                </c:pt>
                <c:pt idx="83">
                  <c:v>4.1896547420264252</c:v>
                </c:pt>
                <c:pt idx="84">
                  <c:v>3.6109179126442243</c:v>
                </c:pt>
                <c:pt idx="85">
                  <c:v>4.0430512678345503</c:v>
                </c:pt>
                <c:pt idx="86">
                  <c:v>3.713572066704308</c:v>
                </c:pt>
                <c:pt idx="87">
                  <c:v>3.6635616461296463</c:v>
                </c:pt>
                <c:pt idx="88">
                  <c:v>3.044522437723423</c:v>
                </c:pt>
                <c:pt idx="89">
                  <c:v>4.2626798770413155</c:v>
                </c:pt>
                <c:pt idx="90">
                  <c:v>4.836281906951478</c:v>
                </c:pt>
                <c:pt idx="91">
                  <c:v>4.3174881135363101</c:v>
                </c:pt>
                <c:pt idx="92">
                  <c:v>4.0775374439057197</c:v>
                </c:pt>
                <c:pt idx="93">
                  <c:v>4.2766661190160553</c:v>
                </c:pt>
                <c:pt idx="94">
                  <c:v>4.2341065045972597</c:v>
                </c:pt>
                <c:pt idx="95">
                  <c:v>4.6728288344619058</c:v>
                </c:pt>
                <c:pt idx="96">
                  <c:v>2.8332133440562162</c:v>
                </c:pt>
                <c:pt idx="97">
                  <c:v>2.4849066497880004</c:v>
                </c:pt>
                <c:pt idx="98">
                  <c:v>1.0986122886681098</c:v>
                </c:pt>
                <c:pt idx="99">
                  <c:v>3.2958368660043291</c:v>
                </c:pt>
                <c:pt idx="100">
                  <c:v>1.791759469228055</c:v>
                </c:pt>
                <c:pt idx="101">
                  <c:v>3.3672958299864741</c:v>
                </c:pt>
                <c:pt idx="102">
                  <c:v>3.0910424533583161</c:v>
                </c:pt>
                <c:pt idx="103">
                  <c:v>3.1354942159291497</c:v>
                </c:pt>
                <c:pt idx="104">
                  <c:v>2.0794415416798357</c:v>
                </c:pt>
                <c:pt idx="105">
                  <c:v>4.1271343850450917</c:v>
                </c:pt>
                <c:pt idx="106">
                  <c:v>3.044522437723423</c:v>
                </c:pt>
                <c:pt idx="107">
                  <c:v>4.4308167988433134</c:v>
                </c:pt>
                <c:pt idx="108">
                  <c:v>4.3438054218536841</c:v>
                </c:pt>
                <c:pt idx="109">
                  <c:v>0</c:v>
                </c:pt>
                <c:pt idx="110">
                  <c:v>3.3672958299864741</c:v>
                </c:pt>
                <c:pt idx="111">
                  <c:v>1.9459101490553132</c:v>
                </c:pt>
                <c:pt idx="112">
                  <c:v>3.044522437723423</c:v>
                </c:pt>
                <c:pt idx="113">
                  <c:v>3.6635616461296463</c:v>
                </c:pt>
                <c:pt idx="114">
                  <c:v>2.5649493574615367</c:v>
                </c:pt>
                <c:pt idx="115">
                  <c:v>2.3025850929940459</c:v>
                </c:pt>
                <c:pt idx="116">
                  <c:v>3.3322045101752038</c:v>
                </c:pt>
                <c:pt idx="117">
                  <c:v>3.912023005428146</c:v>
                </c:pt>
                <c:pt idx="118">
                  <c:v>3.0910424533583161</c:v>
                </c:pt>
                <c:pt idx="119">
                  <c:v>3.2958368660043291</c:v>
                </c:pt>
                <c:pt idx="120">
                  <c:v>3.044522437723423</c:v>
                </c:pt>
                <c:pt idx="121">
                  <c:v>2.9444389791664403</c:v>
                </c:pt>
                <c:pt idx="122">
                  <c:v>2.8332133440562162</c:v>
                </c:pt>
                <c:pt idx="123">
                  <c:v>1.9459101490553132</c:v>
                </c:pt>
                <c:pt idx="124">
                  <c:v>2.6390573296152584</c:v>
                </c:pt>
                <c:pt idx="125">
                  <c:v>3.784189633918261</c:v>
                </c:pt>
                <c:pt idx="126">
                  <c:v>2.3025850929940459</c:v>
                </c:pt>
                <c:pt idx="127">
                  <c:v>1.791759469228055</c:v>
                </c:pt>
                <c:pt idx="128">
                  <c:v>2.8332133440562162</c:v>
                </c:pt>
                <c:pt idx="129">
                  <c:v>3.8066624897703196</c:v>
                </c:pt>
                <c:pt idx="130">
                  <c:v>2.7080502011022101</c:v>
                </c:pt>
                <c:pt idx="131">
                  <c:v>2.7080502011022101</c:v>
                </c:pt>
                <c:pt idx="132">
                  <c:v>1.6094379124341003</c:v>
                </c:pt>
                <c:pt idx="133">
                  <c:v>1.6094379124341003</c:v>
                </c:pt>
                <c:pt idx="134">
                  <c:v>2.4849066497880004</c:v>
                </c:pt>
                <c:pt idx="135">
                  <c:v>2.7725887222397811</c:v>
                </c:pt>
                <c:pt idx="136">
                  <c:v>2.0794415416798357</c:v>
                </c:pt>
                <c:pt idx="137">
                  <c:v>2.8903717578961645</c:v>
                </c:pt>
                <c:pt idx="138">
                  <c:v>0.69314718055994529</c:v>
                </c:pt>
                <c:pt idx="139">
                  <c:v>2.1972245773362196</c:v>
                </c:pt>
                <c:pt idx="140">
                  <c:v>2.7725887222397811</c:v>
                </c:pt>
                <c:pt idx="141">
                  <c:v>2.0794415416798357</c:v>
                </c:pt>
                <c:pt idx="142">
                  <c:v>1.0986122886681098</c:v>
                </c:pt>
                <c:pt idx="143">
                  <c:v>1.6094379124341003</c:v>
                </c:pt>
                <c:pt idx="144">
                  <c:v>1.6094379124341003</c:v>
                </c:pt>
                <c:pt idx="145">
                  <c:v>1.0986122886681098</c:v>
                </c:pt>
                <c:pt idx="146">
                  <c:v>4.219507705176107</c:v>
                </c:pt>
                <c:pt idx="147">
                  <c:v>2.0794415416798357</c:v>
                </c:pt>
                <c:pt idx="148">
                  <c:v>1.0986122886681098</c:v>
                </c:pt>
                <c:pt idx="149">
                  <c:v>1.6094379124341003</c:v>
                </c:pt>
                <c:pt idx="150">
                  <c:v>1.6094379124341003</c:v>
                </c:pt>
                <c:pt idx="151">
                  <c:v>2.3025850929940459</c:v>
                </c:pt>
                <c:pt idx="152">
                  <c:v>1.791759469228055</c:v>
                </c:pt>
                <c:pt idx="153">
                  <c:v>2.0794415416798357</c:v>
                </c:pt>
                <c:pt idx="154">
                  <c:v>2.3978952727983707</c:v>
                </c:pt>
                <c:pt idx="155">
                  <c:v>1.6094379124341003</c:v>
                </c:pt>
                <c:pt idx="156">
                  <c:v>2.1972245773362196</c:v>
                </c:pt>
                <c:pt idx="157">
                  <c:v>1.9459101490553132</c:v>
                </c:pt>
                <c:pt idx="158">
                  <c:v>1.3862943611198906</c:v>
                </c:pt>
                <c:pt idx="159">
                  <c:v>2.0794415416798357</c:v>
                </c:pt>
                <c:pt idx="160">
                  <c:v>1.9459101490553132</c:v>
                </c:pt>
                <c:pt idx="161">
                  <c:v>1.6094379124341003</c:v>
                </c:pt>
                <c:pt idx="162">
                  <c:v>1.6094379124341003</c:v>
                </c:pt>
                <c:pt idx="163">
                  <c:v>1.0986122886681098</c:v>
                </c:pt>
                <c:pt idx="164">
                  <c:v>1.3862943611198906</c:v>
                </c:pt>
                <c:pt idx="165">
                  <c:v>1.0986122886681098</c:v>
                </c:pt>
                <c:pt idx="166">
                  <c:v>1.9459101490553132</c:v>
                </c:pt>
                <c:pt idx="167">
                  <c:v>0.69314718055994529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D-427D-BAE9-3009878033CA}"/>
            </c:ext>
          </c:extLst>
        </c:ser>
        <c:ser>
          <c:idx val="1"/>
          <c:order val="1"/>
          <c:tx>
            <c:v>Predicted LN_MMR_2020</c:v>
          </c:tx>
          <c:spPr>
            <a:ln w="38100">
              <a:noFill/>
            </a:ln>
          </c:spPr>
          <c:xVal>
            <c:numRef>
              <c:f>Q3_2020!$E$2:$E$169</c:f>
              <c:numCache>
                <c:formatCode>0.00</c:formatCode>
                <c:ptCount val="168"/>
                <c:pt idx="0">
                  <c:v>0</c:v>
                </c:pt>
                <c:pt idx="1">
                  <c:v>0.35</c:v>
                </c:pt>
                <c:pt idx="2">
                  <c:v>1.22</c:v>
                </c:pt>
                <c:pt idx="3">
                  <c:v>3.14</c:v>
                </c:pt>
                <c:pt idx="4">
                  <c:v>5.23</c:v>
                </c:pt>
                <c:pt idx="5">
                  <c:v>9.93</c:v>
                </c:pt>
                <c:pt idx="6">
                  <c:v>11.15</c:v>
                </c:pt>
                <c:pt idx="7">
                  <c:v>13.59</c:v>
                </c:pt>
                <c:pt idx="8">
                  <c:v>14.29</c:v>
                </c:pt>
                <c:pt idx="9">
                  <c:v>15.33</c:v>
                </c:pt>
                <c:pt idx="10">
                  <c:v>16.2</c:v>
                </c:pt>
                <c:pt idx="11">
                  <c:v>16.38</c:v>
                </c:pt>
                <c:pt idx="12">
                  <c:v>16.899999999999999</c:v>
                </c:pt>
                <c:pt idx="13">
                  <c:v>17.25</c:v>
                </c:pt>
                <c:pt idx="14">
                  <c:v>17.420000000000002</c:v>
                </c:pt>
                <c:pt idx="15">
                  <c:v>17.600000000000001</c:v>
                </c:pt>
                <c:pt idx="16">
                  <c:v>17.940000000000001</c:v>
                </c:pt>
                <c:pt idx="17">
                  <c:v>19.510000000000002</c:v>
                </c:pt>
                <c:pt idx="18">
                  <c:v>21.43</c:v>
                </c:pt>
                <c:pt idx="19">
                  <c:v>21.43</c:v>
                </c:pt>
                <c:pt idx="20">
                  <c:v>21.78</c:v>
                </c:pt>
                <c:pt idx="21">
                  <c:v>22.47</c:v>
                </c:pt>
                <c:pt idx="22">
                  <c:v>24.56</c:v>
                </c:pt>
                <c:pt idx="23">
                  <c:v>24.56</c:v>
                </c:pt>
                <c:pt idx="24">
                  <c:v>25.44</c:v>
                </c:pt>
                <c:pt idx="25">
                  <c:v>25.61</c:v>
                </c:pt>
                <c:pt idx="26">
                  <c:v>26.13</c:v>
                </c:pt>
                <c:pt idx="27">
                  <c:v>26.13</c:v>
                </c:pt>
                <c:pt idx="28">
                  <c:v>26.31</c:v>
                </c:pt>
                <c:pt idx="29">
                  <c:v>27.18</c:v>
                </c:pt>
                <c:pt idx="30">
                  <c:v>28.75</c:v>
                </c:pt>
                <c:pt idx="31">
                  <c:v>29.27</c:v>
                </c:pt>
                <c:pt idx="32">
                  <c:v>30.84</c:v>
                </c:pt>
                <c:pt idx="33">
                  <c:v>31.01</c:v>
                </c:pt>
                <c:pt idx="34">
                  <c:v>31.36</c:v>
                </c:pt>
                <c:pt idx="35">
                  <c:v>34.15</c:v>
                </c:pt>
                <c:pt idx="36">
                  <c:v>34.67</c:v>
                </c:pt>
                <c:pt idx="37">
                  <c:v>35.54</c:v>
                </c:pt>
                <c:pt idx="38">
                  <c:v>35.71</c:v>
                </c:pt>
                <c:pt idx="39">
                  <c:v>36.06</c:v>
                </c:pt>
                <c:pt idx="40">
                  <c:v>36.409999999999997</c:v>
                </c:pt>
                <c:pt idx="41">
                  <c:v>36.590000000000003</c:v>
                </c:pt>
                <c:pt idx="42">
                  <c:v>36.93</c:v>
                </c:pt>
                <c:pt idx="43">
                  <c:v>38.33</c:v>
                </c:pt>
                <c:pt idx="44">
                  <c:v>38.85</c:v>
                </c:pt>
                <c:pt idx="45">
                  <c:v>39.369999999999997</c:v>
                </c:pt>
                <c:pt idx="46">
                  <c:v>39.549999999999997</c:v>
                </c:pt>
                <c:pt idx="47">
                  <c:v>40.42</c:v>
                </c:pt>
                <c:pt idx="48">
                  <c:v>40.590000000000003</c:v>
                </c:pt>
                <c:pt idx="49">
                  <c:v>42.51</c:v>
                </c:pt>
                <c:pt idx="50">
                  <c:v>42.68</c:v>
                </c:pt>
                <c:pt idx="51">
                  <c:v>43.03</c:v>
                </c:pt>
                <c:pt idx="52">
                  <c:v>43.38</c:v>
                </c:pt>
                <c:pt idx="53">
                  <c:v>43.38</c:v>
                </c:pt>
                <c:pt idx="54">
                  <c:v>45.3</c:v>
                </c:pt>
                <c:pt idx="55">
                  <c:v>45.47</c:v>
                </c:pt>
                <c:pt idx="56">
                  <c:v>45.82</c:v>
                </c:pt>
                <c:pt idx="57">
                  <c:v>46.52</c:v>
                </c:pt>
                <c:pt idx="58">
                  <c:v>46.69</c:v>
                </c:pt>
                <c:pt idx="59">
                  <c:v>47.39</c:v>
                </c:pt>
                <c:pt idx="60">
                  <c:v>48.26</c:v>
                </c:pt>
                <c:pt idx="61">
                  <c:v>49.83</c:v>
                </c:pt>
                <c:pt idx="62">
                  <c:v>51.22</c:v>
                </c:pt>
                <c:pt idx="63">
                  <c:v>52.61</c:v>
                </c:pt>
                <c:pt idx="64">
                  <c:v>52.61</c:v>
                </c:pt>
                <c:pt idx="65">
                  <c:v>54.36</c:v>
                </c:pt>
                <c:pt idx="66">
                  <c:v>54.53</c:v>
                </c:pt>
                <c:pt idx="67">
                  <c:v>54.88</c:v>
                </c:pt>
                <c:pt idx="68">
                  <c:v>55.05</c:v>
                </c:pt>
                <c:pt idx="69">
                  <c:v>55.05</c:v>
                </c:pt>
                <c:pt idx="70">
                  <c:v>55.4</c:v>
                </c:pt>
                <c:pt idx="71">
                  <c:v>56.27</c:v>
                </c:pt>
                <c:pt idx="72">
                  <c:v>56.27</c:v>
                </c:pt>
                <c:pt idx="73">
                  <c:v>56.97</c:v>
                </c:pt>
                <c:pt idx="74">
                  <c:v>58.01</c:v>
                </c:pt>
                <c:pt idx="75">
                  <c:v>58.01</c:v>
                </c:pt>
                <c:pt idx="76">
                  <c:v>58.01</c:v>
                </c:pt>
                <c:pt idx="77">
                  <c:v>58.36</c:v>
                </c:pt>
                <c:pt idx="78">
                  <c:v>58.71</c:v>
                </c:pt>
                <c:pt idx="79">
                  <c:v>58.89</c:v>
                </c:pt>
                <c:pt idx="80">
                  <c:v>59.23</c:v>
                </c:pt>
                <c:pt idx="81">
                  <c:v>59.41</c:v>
                </c:pt>
                <c:pt idx="82">
                  <c:v>59.58</c:v>
                </c:pt>
                <c:pt idx="83">
                  <c:v>60.1</c:v>
                </c:pt>
                <c:pt idx="84">
                  <c:v>60.1</c:v>
                </c:pt>
                <c:pt idx="85">
                  <c:v>60.63</c:v>
                </c:pt>
                <c:pt idx="86">
                  <c:v>61.15</c:v>
                </c:pt>
                <c:pt idx="87">
                  <c:v>61.15</c:v>
                </c:pt>
                <c:pt idx="88">
                  <c:v>61.5</c:v>
                </c:pt>
                <c:pt idx="89">
                  <c:v>61.5</c:v>
                </c:pt>
                <c:pt idx="90">
                  <c:v>61.5</c:v>
                </c:pt>
                <c:pt idx="91">
                  <c:v>63.94</c:v>
                </c:pt>
                <c:pt idx="92">
                  <c:v>64.11</c:v>
                </c:pt>
                <c:pt idx="93">
                  <c:v>64.290000000000006</c:v>
                </c:pt>
                <c:pt idx="94">
                  <c:v>64.290000000000006</c:v>
                </c:pt>
                <c:pt idx="95">
                  <c:v>64.63</c:v>
                </c:pt>
                <c:pt idx="96">
                  <c:v>64.98</c:v>
                </c:pt>
                <c:pt idx="97">
                  <c:v>65.510000000000005</c:v>
                </c:pt>
                <c:pt idx="98">
                  <c:v>65.680000000000007</c:v>
                </c:pt>
                <c:pt idx="99">
                  <c:v>66.2</c:v>
                </c:pt>
                <c:pt idx="100">
                  <c:v>67.42</c:v>
                </c:pt>
                <c:pt idx="101">
                  <c:v>67.599999999999994</c:v>
                </c:pt>
                <c:pt idx="102">
                  <c:v>67.94</c:v>
                </c:pt>
                <c:pt idx="103">
                  <c:v>68.290000000000006</c:v>
                </c:pt>
                <c:pt idx="104">
                  <c:v>68.819999999999993</c:v>
                </c:pt>
                <c:pt idx="105">
                  <c:v>68.989999999999995</c:v>
                </c:pt>
                <c:pt idx="106">
                  <c:v>69.16</c:v>
                </c:pt>
                <c:pt idx="107">
                  <c:v>70.209999999999994</c:v>
                </c:pt>
                <c:pt idx="108">
                  <c:v>71.25</c:v>
                </c:pt>
                <c:pt idx="109">
                  <c:v>71.599999999999994</c:v>
                </c:pt>
                <c:pt idx="110">
                  <c:v>71.599999999999994</c:v>
                </c:pt>
                <c:pt idx="111">
                  <c:v>71.95</c:v>
                </c:pt>
                <c:pt idx="112">
                  <c:v>71.95</c:v>
                </c:pt>
                <c:pt idx="113">
                  <c:v>72.13</c:v>
                </c:pt>
                <c:pt idx="114">
                  <c:v>72.650000000000006</c:v>
                </c:pt>
                <c:pt idx="115">
                  <c:v>72.650000000000006</c:v>
                </c:pt>
                <c:pt idx="116">
                  <c:v>72.819999999999993</c:v>
                </c:pt>
                <c:pt idx="117">
                  <c:v>73.17</c:v>
                </c:pt>
                <c:pt idx="118">
                  <c:v>73.52</c:v>
                </c:pt>
                <c:pt idx="119">
                  <c:v>74.22</c:v>
                </c:pt>
                <c:pt idx="120">
                  <c:v>75.09</c:v>
                </c:pt>
                <c:pt idx="121">
                  <c:v>75.09</c:v>
                </c:pt>
                <c:pt idx="122">
                  <c:v>75.61</c:v>
                </c:pt>
                <c:pt idx="123">
                  <c:v>76.13</c:v>
                </c:pt>
                <c:pt idx="124">
                  <c:v>76.13</c:v>
                </c:pt>
                <c:pt idx="125">
                  <c:v>76.31</c:v>
                </c:pt>
                <c:pt idx="126">
                  <c:v>76.48</c:v>
                </c:pt>
                <c:pt idx="127">
                  <c:v>77.180000000000007</c:v>
                </c:pt>
                <c:pt idx="128">
                  <c:v>77.7</c:v>
                </c:pt>
                <c:pt idx="129">
                  <c:v>78.75</c:v>
                </c:pt>
                <c:pt idx="130">
                  <c:v>80.14</c:v>
                </c:pt>
                <c:pt idx="131">
                  <c:v>80.14</c:v>
                </c:pt>
                <c:pt idx="132">
                  <c:v>82.06</c:v>
                </c:pt>
                <c:pt idx="133">
                  <c:v>82.06</c:v>
                </c:pt>
                <c:pt idx="134">
                  <c:v>82.23</c:v>
                </c:pt>
                <c:pt idx="135">
                  <c:v>82.23</c:v>
                </c:pt>
                <c:pt idx="136">
                  <c:v>82.58</c:v>
                </c:pt>
                <c:pt idx="137">
                  <c:v>84.32</c:v>
                </c:pt>
                <c:pt idx="138">
                  <c:v>84.49</c:v>
                </c:pt>
                <c:pt idx="139">
                  <c:v>85.54</c:v>
                </c:pt>
                <c:pt idx="140">
                  <c:v>86.24</c:v>
                </c:pt>
                <c:pt idx="141">
                  <c:v>86.76</c:v>
                </c:pt>
                <c:pt idx="142">
                  <c:v>87.46</c:v>
                </c:pt>
                <c:pt idx="143">
                  <c:v>87.46</c:v>
                </c:pt>
                <c:pt idx="144">
                  <c:v>87.63</c:v>
                </c:pt>
                <c:pt idx="145">
                  <c:v>87.98</c:v>
                </c:pt>
                <c:pt idx="146">
                  <c:v>89.02</c:v>
                </c:pt>
                <c:pt idx="147">
                  <c:v>89.02</c:v>
                </c:pt>
                <c:pt idx="148">
                  <c:v>90.07</c:v>
                </c:pt>
                <c:pt idx="149">
                  <c:v>90.77</c:v>
                </c:pt>
                <c:pt idx="150">
                  <c:v>91.81</c:v>
                </c:pt>
                <c:pt idx="151">
                  <c:v>92.51</c:v>
                </c:pt>
                <c:pt idx="152">
                  <c:v>92.68</c:v>
                </c:pt>
                <c:pt idx="153">
                  <c:v>92.86</c:v>
                </c:pt>
                <c:pt idx="154">
                  <c:v>93.9</c:v>
                </c:pt>
                <c:pt idx="155">
                  <c:v>94.25</c:v>
                </c:pt>
                <c:pt idx="156">
                  <c:v>94.25</c:v>
                </c:pt>
                <c:pt idx="157">
                  <c:v>95.12</c:v>
                </c:pt>
                <c:pt idx="158">
                  <c:v>95.64</c:v>
                </c:pt>
                <c:pt idx="159">
                  <c:v>95.82</c:v>
                </c:pt>
                <c:pt idx="160">
                  <c:v>96.34</c:v>
                </c:pt>
                <c:pt idx="161">
                  <c:v>96.86</c:v>
                </c:pt>
                <c:pt idx="162">
                  <c:v>97.04</c:v>
                </c:pt>
                <c:pt idx="163">
                  <c:v>97.39</c:v>
                </c:pt>
                <c:pt idx="164">
                  <c:v>97.39</c:v>
                </c:pt>
                <c:pt idx="165">
                  <c:v>98.61</c:v>
                </c:pt>
                <c:pt idx="166">
                  <c:v>98.95</c:v>
                </c:pt>
                <c:pt idx="167">
                  <c:v>100</c:v>
                </c:pt>
              </c:numCache>
            </c:numRef>
          </c:xVal>
          <c:yVal>
            <c:numRef>
              <c:f>Q3_2020!$L$47:$L$214</c:f>
              <c:numCache>
                <c:formatCode>General</c:formatCode>
                <c:ptCount val="168"/>
                <c:pt idx="0">
                  <c:v>6.970925363648095</c:v>
                </c:pt>
                <c:pt idx="1">
                  <c:v>6.9685105471619018</c:v>
                </c:pt>
                <c:pt idx="2">
                  <c:v>6.9041127239383622</c:v>
                </c:pt>
                <c:pt idx="3">
                  <c:v>6.811138559256344</c:v>
                </c:pt>
                <c:pt idx="4">
                  <c:v>6.7105748895754136</c:v>
                </c:pt>
                <c:pt idx="5">
                  <c:v>6.4677705974924748</c:v>
                </c:pt>
                <c:pt idx="6">
                  <c:v>6.397101644445744</c:v>
                </c:pt>
                <c:pt idx="7">
                  <c:v>6.2729071199529081</c:v>
                </c:pt>
                <c:pt idx="8">
                  <c:v>6.2342576569353989</c:v>
                </c:pt>
                <c:pt idx="9">
                  <c:v>6.181107078727365</c:v>
                </c:pt>
                <c:pt idx="10">
                  <c:v>6.1363768013203543</c:v>
                </c:pt>
                <c:pt idx="11">
                  <c:v>6.1273414959859283</c:v>
                </c:pt>
                <c:pt idx="12">
                  <c:v>6.1010212996112978</c:v>
                </c:pt>
                <c:pt idx="13">
                  <c:v>6.0823304426325615</c:v>
                </c:pt>
                <c:pt idx="14">
                  <c:v>6.0739532042349369</c:v>
                </c:pt>
                <c:pt idx="15">
                  <c:v>6.0650204289616827</c:v>
                </c:pt>
                <c:pt idx="16">
                  <c:v>6.0439088528229385</c:v>
                </c:pt>
                <c:pt idx="17">
                  <c:v>5.9694588299228917</c:v>
                </c:pt>
                <c:pt idx="18">
                  <c:v>5.8677477068242689</c:v>
                </c:pt>
                <c:pt idx="19">
                  <c:v>5.8650117600947675</c:v>
                </c:pt>
                <c:pt idx="20">
                  <c:v>5.8459166004011198</c:v>
                </c:pt>
                <c:pt idx="21">
                  <c:v>5.8146212249457978</c:v>
                </c:pt>
                <c:pt idx="22">
                  <c:v>5.7047330444739943</c:v>
                </c:pt>
                <c:pt idx="23">
                  <c:v>5.6751016234270208</c:v>
                </c:pt>
                <c:pt idx="24">
                  <c:v>5.6433649800762229</c:v>
                </c:pt>
                <c:pt idx="25">
                  <c:v>5.6533423040744362</c:v>
                </c:pt>
                <c:pt idx="26">
                  <c:v>5.6220703071380385</c:v>
                </c:pt>
                <c:pt idx="27">
                  <c:v>5.6320254162587799</c:v>
                </c:pt>
                <c:pt idx="28">
                  <c:v>5.6189347598015846</c:v>
                </c:pt>
                <c:pt idx="29">
                  <c:v>5.5738291902544308</c:v>
                </c:pt>
                <c:pt idx="30">
                  <c:v>5.496985919307984</c:v>
                </c:pt>
                <c:pt idx="31">
                  <c:v>5.4736959733384083</c:v>
                </c:pt>
                <c:pt idx="32">
                  <c:v>5.3472402376410102</c:v>
                </c:pt>
                <c:pt idx="33">
                  <c:v>5.3681089333167433</c:v>
                </c:pt>
                <c:pt idx="34">
                  <c:v>5.319642469505383</c:v>
                </c:pt>
                <c:pt idx="35">
                  <c:v>5.2225108668738782</c:v>
                </c:pt>
                <c:pt idx="36">
                  <c:v>5.1835628381293652</c:v>
                </c:pt>
                <c:pt idx="37">
                  <c:v>5.1334217744464494</c:v>
                </c:pt>
                <c:pt idx="38">
                  <c:v>5.122105700086732</c:v>
                </c:pt>
                <c:pt idx="39">
                  <c:v>5.0998280841326897</c:v>
                </c:pt>
                <c:pt idx="40">
                  <c:v>5.0818438444927274</c:v>
                </c:pt>
                <c:pt idx="41">
                  <c:v>5.0662052447738422</c:v>
                </c:pt>
                <c:pt idx="42">
                  <c:v>5.0503617719602776</c:v>
                </c:pt>
                <c:pt idx="43">
                  <c:v>4.9587118113976247</c:v>
                </c:pt>
                <c:pt idx="44">
                  <c:v>4.9396519490019708</c:v>
                </c:pt>
                <c:pt idx="45">
                  <c:v>4.9545277637018668</c:v>
                </c:pt>
                <c:pt idx="46">
                  <c:v>4.943246271490489</c:v>
                </c:pt>
                <c:pt idx="47">
                  <c:v>4.8363427998568138</c:v>
                </c:pt>
                <c:pt idx="48">
                  <c:v>4.8248760737532423</c:v>
                </c:pt>
                <c:pt idx="49">
                  <c:v>4.6713394507340729</c:v>
                </c:pt>
                <c:pt idx="50">
                  <c:v>4.6898993746105839</c:v>
                </c:pt>
                <c:pt idx="51">
                  <c:v>4.7162902656483352</c:v>
                </c:pt>
                <c:pt idx="52">
                  <c:v>4.7030585960180264</c:v>
                </c:pt>
                <c:pt idx="53">
                  <c:v>4.7364648823685958</c:v>
                </c:pt>
                <c:pt idx="54">
                  <c:v>4.5587075511571351</c:v>
                </c:pt>
                <c:pt idx="55">
                  <c:v>4.6391028607342779</c:v>
                </c:pt>
                <c:pt idx="56">
                  <c:v>4.4919212781476148</c:v>
                </c:pt>
                <c:pt idx="57">
                  <c:v>4.5471131235319246</c:v>
                </c:pt>
                <c:pt idx="58">
                  <c:v>4.5896086921503549</c:v>
                </c:pt>
                <c:pt idx="59">
                  <c:v>4.4824867657774572</c:v>
                </c:pt>
                <c:pt idx="60">
                  <c:v>4.3402327499427305</c:v>
                </c:pt>
                <c:pt idx="61">
                  <c:v>4.3329792787540784</c:v>
                </c:pt>
                <c:pt idx="62">
                  <c:v>4.2902110828796403</c:v>
                </c:pt>
                <c:pt idx="63">
                  <c:v>4.099714054878814</c:v>
                </c:pt>
                <c:pt idx="64">
                  <c:v>4.220655589431904</c:v>
                </c:pt>
                <c:pt idx="65">
                  <c:v>4.0502734400220897</c:v>
                </c:pt>
                <c:pt idx="66">
                  <c:v>4.0451604258416287</c:v>
                </c:pt>
                <c:pt idx="67">
                  <c:v>4.1184317827807293</c:v>
                </c:pt>
                <c:pt idx="68">
                  <c:v>4.0403954579817665</c:v>
                </c:pt>
                <c:pt idx="69">
                  <c:v>4.0934402438559587</c:v>
                </c:pt>
                <c:pt idx="70">
                  <c:v>3.9922474818864866</c:v>
                </c:pt>
                <c:pt idx="71">
                  <c:v>4.046429282747364</c:v>
                </c:pt>
                <c:pt idx="72">
                  <c:v>3.9373755144180711</c:v>
                </c:pt>
                <c:pt idx="73">
                  <c:v>3.9615387359086651</c:v>
                </c:pt>
                <c:pt idx="74">
                  <c:v>3.9378475471525283</c:v>
                </c:pt>
                <c:pt idx="75">
                  <c:v>3.906851760938427</c:v>
                </c:pt>
                <c:pt idx="76">
                  <c:v>3.8184858819887149</c:v>
                </c:pt>
                <c:pt idx="77">
                  <c:v>3.8924567898502334</c:v>
                </c:pt>
                <c:pt idx="78">
                  <c:v>3.9231222341286593</c:v>
                </c:pt>
                <c:pt idx="79">
                  <c:v>3.8240872674060431</c:v>
                </c:pt>
                <c:pt idx="80">
                  <c:v>3.9152747439742508</c:v>
                </c:pt>
                <c:pt idx="81">
                  <c:v>3.8054098659914528</c:v>
                </c:pt>
                <c:pt idx="82">
                  <c:v>3.9105113418979895</c:v>
                </c:pt>
                <c:pt idx="83">
                  <c:v>3.7120817296906798</c:v>
                </c:pt>
                <c:pt idx="84">
                  <c:v>3.7444330757653428</c:v>
                </c:pt>
                <c:pt idx="85">
                  <c:v>3.5118091678751489</c:v>
                </c:pt>
                <c:pt idx="86">
                  <c:v>3.7547395848081724</c:v>
                </c:pt>
                <c:pt idx="87">
                  <c:v>3.762482931052876</c:v>
                </c:pt>
                <c:pt idx="88">
                  <c:v>3.7093036578730696</c:v>
                </c:pt>
                <c:pt idx="89">
                  <c:v>3.675894423337879</c:v>
                </c:pt>
                <c:pt idx="90">
                  <c:v>3.7225811343076995</c:v>
                </c:pt>
                <c:pt idx="91">
                  <c:v>3.4481931064792497</c:v>
                </c:pt>
                <c:pt idx="92">
                  <c:v>3.5730596497186675</c:v>
                </c:pt>
                <c:pt idx="93">
                  <c:v>3.5062369992473048</c:v>
                </c:pt>
                <c:pt idx="94">
                  <c:v>3.5155641841825362</c:v>
                </c:pt>
                <c:pt idx="95">
                  <c:v>3.5474177947359204</c:v>
                </c:pt>
                <c:pt idx="96">
                  <c:v>3.5059512774296078</c:v>
                </c:pt>
                <c:pt idx="97">
                  <c:v>3.4390088212836769</c:v>
                </c:pt>
                <c:pt idx="98">
                  <c:v>3.4235573716083665</c:v>
                </c:pt>
                <c:pt idx="99">
                  <c:v>3.505914070527739</c:v>
                </c:pt>
                <c:pt idx="100">
                  <c:v>3.2260242734868765</c:v>
                </c:pt>
                <c:pt idx="101">
                  <c:v>3.4515191797032836</c:v>
                </c:pt>
                <c:pt idx="102">
                  <c:v>3.3936649661575573</c:v>
                </c:pt>
                <c:pt idx="103">
                  <c:v>3.360971337242356</c:v>
                </c:pt>
                <c:pt idx="104">
                  <c:v>3.3360431459209821</c:v>
                </c:pt>
                <c:pt idx="105">
                  <c:v>3.3137676238408078</c:v>
                </c:pt>
                <c:pt idx="106">
                  <c:v>3.353908813995957</c:v>
                </c:pt>
                <c:pt idx="107">
                  <c:v>3.2448264234049282</c:v>
                </c:pt>
                <c:pt idx="108">
                  <c:v>3.120219917466224</c:v>
                </c:pt>
                <c:pt idx="109">
                  <c:v>3.1061577745952116</c:v>
                </c:pt>
                <c:pt idx="110">
                  <c:v>3.1844303820450177</c:v>
                </c:pt>
                <c:pt idx="111">
                  <c:v>3.0587295777190935</c:v>
                </c:pt>
                <c:pt idx="112">
                  <c:v>3.213288775238631</c:v>
                </c:pt>
                <c:pt idx="113">
                  <c:v>3.1253721642674148</c:v>
                </c:pt>
                <c:pt idx="114">
                  <c:v>3.1607438528197949</c:v>
                </c:pt>
                <c:pt idx="115">
                  <c:v>3.0075357434002132</c:v>
                </c:pt>
                <c:pt idx="116">
                  <c:v>3.0850778308218083</c:v>
                </c:pt>
                <c:pt idx="117">
                  <c:v>2.9482087955633047</c:v>
                </c:pt>
                <c:pt idx="118">
                  <c:v>2.9420157119716439</c:v>
                </c:pt>
                <c:pt idx="119">
                  <c:v>3.0244190432691607</c:v>
                </c:pt>
                <c:pt idx="120">
                  <c:v>2.9634850564560016</c:v>
                </c:pt>
                <c:pt idx="121">
                  <c:v>2.8024552469806747</c:v>
                </c:pt>
                <c:pt idx="122">
                  <c:v>2.8789357188960065</c:v>
                </c:pt>
                <c:pt idx="123">
                  <c:v>2.7937493938682199</c:v>
                </c:pt>
                <c:pt idx="124">
                  <c:v>2.8063611090206524</c:v>
                </c:pt>
                <c:pt idx="125">
                  <c:v>2.9804074823703868</c:v>
                </c:pt>
                <c:pt idx="126">
                  <c:v>2.8134993607634811</c:v>
                </c:pt>
                <c:pt idx="127">
                  <c:v>2.6500526731126639</c:v>
                </c:pt>
                <c:pt idx="128">
                  <c:v>2.8257365270846639</c:v>
                </c:pt>
                <c:pt idx="129">
                  <c:v>2.5908602276850812</c:v>
                </c:pt>
                <c:pt idx="130">
                  <c:v>2.5822279163150341</c:v>
                </c:pt>
                <c:pt idx="131">
                  <c:v>2.6026988355063123</c:v>
                </c:pt>
                <c:pt idx="132">
                  <c:v>2.4223967257824541</c:v>
                </c:pt>
                <c:pt idx="133">
                  <c:v>2.4601886486806293</c:v>
                </c:pt>
                <c:pt idx="134">
                  <c:v>2.3843716680746763</c:v>
                </c:pt>
                <c:pt idx="135">
                  <c:v>2.4832816496517345</c:v>
                </c:pt>
                <c:pt idx="136">
                  <c:v>2.5841644995397388</c:v>
                </c:pt>
                <c:pt idx="137">
                  <c:v>2.4070730328159016</c:v>
                </c:pt>
                <c:pt idx="138">
                  <c:v>2.3931827330595348</c:v>
                </c:pt>
                <c:pt idx="139">
                  <c:v>2.3044954088930796</c:v>
                </c:pt>
                <c:pt idx="140">
                  <c:v>2.4111195449421126</c:v>
                </c:pt>
                <c:pt idx="141">
                  <c:v>2.2378579321161598</c:v>
                </c:pt>
                <c:pt idx="142">
                  <c:v>1.9999157678263657</c:v>
                </c:pt>
                <c:pt idx="143">
                  <c:v>2.1510038782864971</c:v>
                </c:pt>
                <c:pt idx="144">
                  <c:v>2.0410137111606259</c:v>
                </c:pt>
                <c:pt idx="145">
                  <c:v>1.9832113138924432</c:v>
                </c:pt>
                <c:pt idx="146">
                  <c:v>2.0309715546572638</c:v>
                </c:pt>
                <c:pt idx="147">
                  <c:v>1.8219869817938847</c:v>
                </c:pt>
                <c:pt idx="148">
                  <c:v>2.0458823009173894</c:v>
                </c:pt>
                <c:pt idx="149">
                  <c:v>1.8938922931911701</c:v>
                </c:pt>
                <c:pt idx="150">
                  <c:v>1.698368572131582</c:v>
                </c:pt>
                <c:pt idx="151">
                  <c:v>1.5525690052100871</c:v>
                </c:pt>
                <c:pt idx="152">
                  <c:v>1.9190258393443362</c:v>
                </c:pt>
                <c:pt idx="153">
                  <c:v>1.9108457382642356</c:v>
                </c:pt>
                <c:pt idx="154">
                  <c:v>1.5114951268212558</c:v>
                </c:pt>
                <c:pt idx="155">
                  <c:v>1.5564991630862277</c:v>
                </c:pt>
                <c:pt idx="156">
                  <c:v>1.9418453823899913</c:v>
                </c:pt>
                <c:pt idx="157">
                  <c:v>1.5718202981060849</c:v>
                </c:pt>
                <c:pt idx="158">
                  <c:v>1.5511600265820555</c:v>
                </c:pt>
                <c:pt idx="159">
                  <c:v>1.5324281533883861</c:v>
                </c:pt>
                <c:pt idx="160">
                  <c:v>1.8394904737141959</c:v>
                </c:pt>
                <c:pt idx="161">
                  <c:v>1.6480450375925506</c:v>
                </c:pt>
                <c:pt idx="162">
                  <c:v>1.3754779934730821</c:v>
                </c:pt>
                <c:pt idx="163">
                  <c:v>1.4384360361752586</c:v>
                </c:pt>
                <c:pt idx="164">
                  <c:v>1.2763281773532986</c:v>
                </c:pt>
                <c:pt idx="165">
                  <c:v>1.3570891556593776</c:v>
                </c:pt>
                <c:pt idx="166">
                  <c:v>1.6372117588726376</c:v>
                </c:pt>
                <c:pt idx="167">
                  <c:v>1.1318460734191205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8D-427D-BAE9-300987803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624864"/>
        <c:axId val="1163617664"/>
      </c:scatterChart>
      <c:valAx>
        <c:axId val="116362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Norm_HDI_2020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63617664"/>
        <c:crosses val="autoZero"/>
        <c:crossBetween val="midCat"/>
      </c:valAx>
      <c:valAx>
        <c:axId val="1163617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LN_MMR_2020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636248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Norm_gghed_gdp_2020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LN_MMR_2020</c:v>
          </c:tx>
          <c:spPr>
            <a:ln w="38100">
              <a:noFill/>
            </a:ln>
          </c:spPr>
          <c:xVal>
            <c:numRef>
              <c:f>Q3_2020!$D$2:$D$169</c:f>
              <c:numCache>
                <c:formatCode>0.00</c:formatCode>
                <c:ptCount val="168"/>
                <c:pt idx="0">
                  <c:v>9.5500000000000007</c:v>
                </c:pt>
                <c:pt idx="1">
                  <c:v>20.58</c:v>
                </c:pt>
                <c:pt idx="2">
                  <c:v>6.58</c:v>
                </c:pt>
                <c:pt idx="3">
                  <c:v>11.26</c:v>
                </c:pt>
                <c:pt idx="4">
                  <c:v>19.02</c:v>
                </c:pt>
                <c:pt idx="5">
                  <c:v>25.75</c:v>
                </c:pt>
                <c:pt idx="6">
                  <c:v>10.99</c:v>
                </c:pt>
                <c:pt idx="7">
                  <c:v>21.42</c:v>
                </c:pt>
                <c:pt idx="8">
                  <c:v>5.01</c:v>
                </c:pt>
                <c:pt idx="9">
                  <c:v>3.78</c:v>
                </c:pt>
                <c:pt idx="10">
                  <c:v>9.34</c:v>
                </c:pt>
                <c:pt idx="11">
                  <c:v>6.6</c:v>
                </c:pt>
                <c:pt idx="12">
                  <c:v>4.18</c:v>
                </c:pt>
                <c:pt idx="13">
                  <c:v>9.19</c:v>
                </c:pt>
                <c:pt idx="14">
                  <c:v>7.14</c:v>
                </c:pt>
                <c:pt idx="15">
                  <c:v>5.64</c:v>
                </c:pt>
                <c:pt idx="16">
                  <c:v>21.71</c:v>
                </c:pt>
                <c:pt idx="17">
                  <c:v>0</c:v>
                </c:pt>
                <c:pt idx="18">
                  <c:v>8.09</c:v>
                </c:pt>
                <c:pt idx="19">
                  <c:v>12.99</c:v>
                </c:pt>
                <c:pt idx="20">
                  <c:v>14.6</c:v>
                </c:pt>
                <c:pt idx="21">
                  <c:v>7.62</c:v>
                </c:pt>
                <c:pt idx="22">
                  <c:v>10.67</c:v>
                </c:pt>
                <c:pt idx="23">
                  <c:v>45.47</c:v>
                </c:pt>
                <c:pt idx="24">
                  <c:v>27.74</c:v>
                </c:pt>
                <c:pt idx="25">
                  <c:v>7.71</c:v>
                </c:pt>
                <c:pt idx="26">
                  <c:v>12.29</c:v>
                </c:pt>
                <c:pt idx="27">
                  <c:v>2.3199999999999998</c:v>
                </c:pt>
                <c:pt idx="28">
                  <c:v>6.2</c:v>
                </c:pt>
                <c:pt idx="29">
                  <c:v>6.71</c:v>
                </c:pt>
                <c:pt idx="30">
                  <c:v>3.8</c:v>
                </c:pt>
                <c:pt idx="31">
                  <c:v>1.31</c:v>
                </c:pt>
                <c:pt idx="32">
                  <c:v>33.81</c:v>
                </c:pt>
                <c:pt idx="33">
                  <c:v>13.19</c:v>
                </c:pt>
                <c:pt idx="34">
                  <c:v>33.56</c:v>
                </c:pt>
                <c:pt idx="35">
                  <c:v>3.34</c:v>
                </c:pt>
                <c:pt idx="36">
                  <c:v>10.27</c:v>
                </c:pt>
                <c:pt idx="37">
                  <c:v>13.07</c:v>
                </c:pt>
                <c:pt idx="38">
                  <c:v>14.39</c:v>
                </c:pt>
                <c:pt idx="39">
                  <c:v>16.510000000000002</c:v>
                </c:pt>
                <c:pt idx="40">
                  <c:v>16.37</c:v>
                </c:pt>
                <c:pt idx="41">
                  <c:v>19.53</c:v>
                </c:pt>
                <c:pt idx="42">
                  <c:v>18.54</c:v>
                </c:pt>
                <c:pt idx="43">
                  <c:v>27.11</c:v>
                </c:pt>
                <c:pt idx="44">
                  <c:v>23.19</c:v>
                </c:pt>
                <c:pt idx="45">
                  <c:v>4.28</c:v>
                </c:pt>
                <c:pt idx="46">
                  <c:v>5.21</c:v>
                </c:pt>
                <c:pt idx="47">
                  <c:v>31.93</c:v>
                </c:pt>
                <c:pt idx="48">
                  <c:v>32.93</c:v>
                </c:pt>
                <c:pt idx="49">
                  <c:v>52.84</c:v>
                </c:pt>
                <c:pt idx="50">
                  <c:v>41.85</c:v>
                </c:pt>
                <c:pt idx="51">
                  <c:v>24.23</c:v>
                </c:pt>
                <c:pt idx="52">
                  <c:v>22.21</c:v>
                </c:pt>
                <c:pt idx="53">
                  <c:v>9.43</c:v>
                </c:pt>
                <c:pt idx="54">
                  <c:v>37.659999999999997</c:v>
                </c:pt>
                <c:pt idx="55">
                  <c:v>5.77</c:v>
                </c:pt>
                <c:pt idx="56">
                  <c:v>51.25</c:v>
                </c:pt>
                <c:pt idx="57">
                  <c:v>18.93</c:v>
                </c:pt>
                <c:pt idx="58">
                  <c:v>1.35</c:v>
                </c:pt>
                <c:pt idx="59">
                  <c:v>25.3</c:v>
                </c:pt>
                <c:pt idx="60">
                  <c:v>56.61</c:v>
                </c:pt>
                <c:pt idx="61">
                  <c:v>31.58</c:v>
                </c:pt>
                <c:pt idx="62">
                  <c:v>22.11</c:v>
                </c:pt>
                <c:pt idx="63">
                  <c:v>55.82</c:v>
                </c:pt>
                <c:pt idx="64">
                  <c:v>21.05</c:v>
                </c:pt>
                <c:pt idx="65">
                  <c:v>42.56</c:v>
                </c:pt>
                <c:pt idx="66">
                  <c:v>41.42</c:v>
                </c:pt>
                <c:pt idx="67">
                  <c:v>16.399999999999999</c:v>
                </c:pt>
                <c:pt idx="68">
                  <c:v>35.06</c:v>
                </c:pt>
                <c:pt idx="69">
                  <c:v>20.75</c:v>
                </c:pt>
                <c:pt idx="70">
                  <c:v>42.89</c:v>
                </c:pt>
                <c:pt idx="71">
                  <c:v>16.27</c:v>
                </c:pt>
                <c:pt idx="72">
                  <c:v>44.81</c:v>
                </c:pt>
                <c:pt idx="73">
                  <c:v>28.72</c:v>
                </c:pt>
                <c:pt idx="74">
                  <c:v>20.75</c:v>
                </c:pt>
                <c:pt idx="75">
                  <c:v>28.53</c:v>
                </c:pt>
                <c:pt idx="76">
                  <c:v>50.71</c:v>
                </c:pt>
                <c:pt idx="77">
                  <c:v>27.47</c:v>
                </c:pt>
                <c:pt idx="78">
                  <c:v>15.3</c:v>
                </c:pt>
                <c:pt idx="79">
                  <c:v>37.35</c:v>
                </c:pt>
                <c:pt idx="80">
                  <c:v>10.61</c:v>
                </c:pt>
                <c:pt idx="81">
                  <c:v>35.049999999999997</c:v>
                </c:pt>
                <c:pt idx="82">
                  <c:v>7.39</c:v>
                </c:pt>
                <c:pt idx="83">
                  <c:v>48.48</c:v>
                </c:pt>
                <c:pt idx="84">
                  <c:v>40.74</c:v>
                </c:pt>
                <c:pt idx="85">
                  <c:v>88.92</c:v>
                </c:pt>
                <c:pt idx="86">
                  <c:v>24.97</c:v>
                </c:pt>
                <c:pt idx="87">
                  <c:v>23.16</c:v>
                </c:pt>
                <c:pt idx="88">
                  <c:v>31.21</c:v>
                </c:pt>
                <c:pt idx="89">
                  <c:v>38.96</c:v>
                </c:pt>
                <c:pt idx="90">
                  <c:v>28.13</c:v>
                </c:pt>
                <c:pt idx="91">
                  <c:v>59.95</c:v>
                </c:pt>
                <c:pt idx="92">
                  <c:v>30.44</c:v>
                </c:pt>
                <c:pt idx="93">
                  <c:v>42.95</c:v>
                </c:pt>
                <c:pt idx="94">
                  <c:v>40.909999999999997</c:v>
                </c:pt>
                <c:pt idx="95">
                  <c:v>29.97</c:v>
                </c:pt>
                <c:pt idx="96">
                  <c:v>34.880000000000003</c:v>
                </c:pt>
                <c:pt idx="97">
                  <c:v>43.07</c:v>
                </c:pt>
                <c:pt idx="98">
                  <c:v>44.38</c:v>
                </c:pt>
                <c:pt idx="99">
                  <c:v>21.05</c:v>
                </c:pt>
                <c:pt idx="100">
                  <c:v>65.39</c:v>
                </c:pt>
                <c:pt idx="101">
                  <c:v>17.11</c:v>
                </c:pt>
                <c:pt idx="102">
                  <c:v>25.27</c:v>
                </c:pt>
                <c:pt idx="103">
                  <c:v>28.13</c:v>
                </c:pt>
                <c:pt idx="104">
                  <c:v>27.47</c:v>
                </c:pt>
                <c:pt idx="105">
                  <c:v>30.11</c:v>
                </c:pt>
                <c:pt idx="106">
                  <c:v>20.32</c:v>
                </c:pt>
                <c:pt idx="107">
                  <c:v>30.84</c:v>
                </c:pt>
                <c:pt idx="108">
                  <c:v>44.04</c:v>
                </c:pt>
                <c:pt idx="109">
                  <c:v>43.07</c:v>
                </c:pt>
                <c:pt idx="110">
                  <c:v>28.18</c:v>
                </c:pt>
                <c:pt idx="111">
                  <c:v>48.42</c:v>
                </c:pt>
                <c:pt idx="112">
                  <c:v>19.2</c:v>
                </c:pt>
                <c:pt idx="113">
                  <c:v>33.99</c:v>
                </c:pt>
                <c:pt idx="114">
                  <c:v>22.16</c:v>
                </c:pt>
                <c:pt idx="115">
                  <c:v>50.77</c:v>
                </c:pt>
                <c:pt idx="116">
                  <c:v>34.58</c:v>
                </c:pt>
                <c:pt idx="117">
                  <c:v>56.42</c:v>
                </c:pt>
                <c:pt idx="118">
                  <c:v>53.96</c:v>
                </c:pt>
                <c:pt idx="119">
                  <c:v>31.9</c:v>
                </c:pt>
                <c:pt idx="120">
                  <c:v>34.46</c:v>
                </c:pt>
                <c:pt idx="121">
                  <c:v>63.3</c:v>
                </c:pt>
                <c:pt idx="122">
                  <c:v>44.5</c:v>
                </c:pt>
                <c:pt idx="123">
                  <c:v>54.48</c:v>
                </c:pt>
                <c:pt idx="124">
                  <c:v>52.26</c:v>
                </c:pt>
                <c:pt idx="125">
                  <c:v>19.96</c:v>
                </c:pt>
                <c:pt idx="126">
                  <c:v>47.61</c:v>
                </c:pt>
                <c:pt idx="127">
                  <c:v>69.22</c:v>
                </c:pt>
                <c:pt idx="128">
                  <c:v>33.979999999999997</c:v>
                </c:pt>
                <c:pt idx="129">
                  <c:v>64.08</c:v>
                </c:pt>
                <c:pt idx="130">
                  <c:v>52.51</c:v>
                </c:pt>
                <c:pt idx="131">
                  <c:v>49.13</c:v>
                </c:pt>
                <c:pt idx="132">
                  <c:v>61.04</c:v>
                </c:pt>
                <c:pt idx="133">
                  <c:v>54.98</c:v>
                </c:pt>
                <c:pt idx="134">
                  <c:v>65.59</c:v>
                </c:pt>
                <c:pt idx="135">
                  <c:v>49.77</c:v>
                </c:pt>
                <c:pt idx="136">
                  <c:v>30.64</c:v>
                </c:pt>
                <c:pt idx="137">
                  <c:v>43.67</c:v>
                </c:pt>
                <c:pt idx="138">
                  <c:v>44.38</c:v>
                </c:pt>
                <c:pt idx="139">
                  <c:v>49.13</c:v>
                </c:pt>
                <c:pt idx="140">
                  <c:v>27.21</c:v>
                </c:pt>
                <c:pt idx="141">
                  <c:v>49.02</c:v>
                </c:pt>
                <c:pt idx="142">
                  <c:v>78.58</c:v>
                </c:pt>
                <c:pt idx="143">
                  <c:v>56.17</c:v>
                </c:pt>
                <c:pt idx="144">
                  <c:v>71.040000000000006</c:v>
                </c:pt>
                <c:pt idx="145">
                  <c:v>76.599999999999994</c:v>
                </c:pt>
                <c:pt idx="146">
                  <c:v>60.94</c:v>
                </c:pt>
                <c:pt idx="147">
                  <c:v>91.28</c:v>
                </c:pt>
                <c:pt idx="148">
                  <c:v>50.34</c:v>
                </c:pt>
                <c:pt idx="149">
                  <c:v>66.400000000000006</c:v>
                </c:pt>
                <c:pt idx="150">
                  <c:v>85.48</c:v>
                </c:pt>
                <c:pt idx="151">
                  <c:v>100</c:v>
                </c:pt>
                <c:pt idx="152">
                  <c:v>47.91</c:v>
                </c:pt>
                <c:pt idx="153">
                  <c:v>47.67</c:v>
                </c:pt>
                <c:pt idx="154">
                  <c:v>94.24</c:v>
                </c:pt>
                <c:pt idx="155">
                  <c:v>85.32</c:v>
                </c:pt>
                <c:pt idx="156">
                  <c:v>33.090000000000003</c:v>
                </c:pt>
                <c:pt idx="157">
                  <c:v>76.430000000000007</c:v>
                </c:pt>
                <c:pt idx="158">
                  <c:v>75.180000000000007</c:v>
                </c:pt>
                <c:pt idx="159">
                  <c:v>76.290000000000006</c:v>
                </c:pt>
                <c:pt idx="160">
                  <c:v>31.78</c:v>
                </c:pt>
                <c:pt idx="161">
                  <c:v>53.24</c:v>
                </c:pt>
                <c:pt idx="162">
                  <c:v>87.61</c:v>
                </c:pt>
                <c:pt idx="163">
                  <c:v>76.72</c:v>
                </c:pt>
                <c:pt idx="164">
                  <c:v>97.85</c:v>
                </c:pt>
                <c:pt idx="165">
                  <c:v>78.11</c:v>
                </c:pt>
                <c:pt idx="166">
                  <c:v>39.76</c:v>
                </c:pt>
                <c:pt idx="167">
                  <c:v>96.39</c:v>
                </c:pt>
              </c:numCache>
            </c:numRef>
          </c:xVal>
          <c:yVal>
            <c:numRef>
              <c:f>Q3_2020!$C$2:$C$169</c:f>
              <c:numCache>
                <c:formatCode>0.00</c:formatCode>
                <c:ptCount val="168"/>
                <c:pt idx="0">
                  <c:v>6.7274317248508551</c:v>
                </c:pt>
                <c:pt idx="1">
                  <c:v>6.089044875446846</c:v>
                </c:pt>
                <c:pt idx="2">
                  <c:v>6.9688503783419478</c:v>
                </c:pt>
                <c:pt idx="3">
                  <c:v>6.0867747269123065</c:v>
                </c:pt>
                <c:pt idx="4">
                  <c:v>6.2025355171879228</c:v>
                </c:pt>
                <c:pt idx="5">
                  <c:v>5.575949103146316</c:v>
                </c:pt>
                <c:pt idx="6">
                  <c:v>6.0935697700451357</c:v>
                </c:pt>
                <c:pt idx="7">
                  <c:v>4.8441870864585912</c:v>
                </c:pt>
                <c:pt idx="8">
                  <c:v>6.315358001522335</c:v>
                </c:pt>
                <c:pt idx="9">
                  <c:v>6.3044488024219811</c:v>
                </c:pt>
                <c:pt idx="10">
                  <c:v>6.5861716548546747</c:v>
                </c:pt>
                <c:pt idx="11">
                  <c:v>6.4800445619266531</c:v>
                </c:pt>
                <c:pt idx="12">
                  <c:v>5.9712618397904622</c:v>
                </c:pt>
                <c:pt idx="13">
                  <c:v>6.4297194780391376</c:v>
                </c:pt>
                <c:pt idx="14">
                  <c:v>5.5872486584002496</c:v>
                </c:pt>
                <c:pt idx="15">
                  <c:v>5.7745515455444085</c:v>
                </c:pt>
                <c:pt idx="16">
                  <c:v>6.1268691841141854</c:v>
                </c:pt>
                <c:pt idx="17">
                  <c:v>6.2595814640649232</c:v>
                </c:pt>
                <c:pt idx="18">
                  <c:v>5.4553211153577017</c:v>
                </c:pt>
                <c:pt idx="19">
                  <c:v>5.9427993751267012</c:v>
                </c:pt>
                <c:pt idx="20">
                  <c:v>5.5645204073226937</c:v>
                </c:pt>
                <c:pt idx="21">
                  <c:v>5.598421958998375</c:v>
                </c:pt>
                <c:pt idx="22">
                  <c:v>6.1737861039019366</c:v>
                </c:pt>
                <c:pt idx="23">
                  <c:v>6.3385940782031831</c:v>
                </c:pt>
                <c:pt idx="24">
                  <c:v>5.5568280616995374</c:v>
                </c:pt>
                <c:pt idx="25">
                  <c:v>5.0369526024136295</c:v>
                </c:pt>
                <c:pt idx="26">
                  <c:v>6.1398845522262553</c:v>
                </c:pt>
                <c:pt idx="27">
                  <c:v>6.953684210870537</c:v>
                </c:pt>
                <c:pt idx="28">
                  <c:v>5.9889614168898637</c:v>
                </c:pt>
                <c:pt idx="29">
                  <c:v>5.6489742381612063</c:v>
                </c:pt>
                <c:pt idx="30">
                  <c:v>5.8777357817796387</c:v>
                </c:pt>
                <c:pt idx="31">
                  <c:v>5.857933154483459</c:v>
                </c:pt>
                <c:pt idx="32">
                  <c:v>4.8040210447332568</c:v>
                </c:pt>
                <c:pt idx="33">
                  <c:v>5.2574953720277815</c:v>
                </c:pt>
                <c:pt idx="34">
                  <c:v>4.9052747784384296</c:v>
                </c:pt>
                <c:pt idx="35">
                  <c:v>6.0822189103764464</c:v>
                </c:pt>
                <c:pt idx="36">
                  <c:v>5.3798973535404597</c:v>
                </c:pt>
                <c:pt idx="37">
                  <c:v>5.1590552992145291</c:v>
                </c:pt>
                <c:pt idx="38">
                  <c:v>5.4026773818722793</c:v>
                </c:pt>
                <c:pt idx="39">
                  <c:v>5.3844950627890888</c:v>
                </c:pt>
                <c:pt idx="40">
                  <c:v>5.6419070709381138</c:v>
                </c:pt>
                <c:pt idx="41">
                  <c:v>6.2728770065461674</c:v>
                </c:pt>
                <c:pt idx="42">
                  <c:v>5.5721540321777647</c:v>
                </c:pt>
                <c:pt idx="43">
                  <c:v>4.9836066217083363</c:v>
                </c:pt>
                <c:pt idx="44">
                  <c:v>4.5432947822700038</c:v>
                </c:pt>
                <c:pt idx="45">
                  <c:v>5.1873858058407549</c:v>
                </c:pt>
                <c:pt idx="46">
                  <c:v>4.836281906951478</c:v>
                </c:pt>
                <c:pt idx="47">
                  <c:v>4.2766661190160553</c:v>
                </c:pt>
                <c:pt idx="48">
                  <c:v>5.4806389233419912</c:v>
                </c:pt>
                <c:pt idx="49">
                  <c:v>5.3181199938442161</c:v>
                </c:pt>
                <c:pt idx="50">
                  <c:v>5.3706380281276624</c:v>
                </c:pt>
                <c:pt idx="51">
                  <c:v>4.3040650932041702</c:v>
                </c:pt>
                <c:pt idx="52">
                  <c:v>4.5643481914678361</c:v>
                </c:pt>
                <c:pt idx="53">
                  <c:v>4.6347289882296359</c:v>
                </c:pt>
                <c:pt idx="54">
                  <c:v>3.7376696182833684</c:v>
                </c:pt>
                <c:pt idx="55">
                  <c:v>5.3565862746720123</c:v>
                </c:pt>
                <c:pt idx="56">
                  <c:v>4.3567088266895917</c:v>
                </c:pt>
                <c:pt idx="57">
                  <c:v>2.8332133440562162</c:v>
                </c:pt>
                <c:pt idx="58">
                  <c:v>4.8121843553724171</c:v>
                </c:pt>
                <c:pt idx="59">
                  <c:v>4.3307333402863311</c:v>
                </c:pt>
                <c:pt idx="60">
                  <c:v>3.7612001156935624</c:v>
                </c:pt>
                <c:pt idx="61">
                  <c:v>4.0943445622221004</c:v>
                </c:pt>
                <c:pt idx="62">
                  <c:v>4.2766661190160553</c:v>
                </c:pt>
                <c:pt idx="63">
                  <c:v>5.0814043649844631</c:v>
                </c:pt>
                <c:pt idx="64">
                  <c:v>3.912023005428146</c:v>
                </c:pt>
                <c:pt idx="65">
                  <c:v>5.2257466737132017</c:v>
                </c:pt>
                <c:pt idx="66">
                  <c:v>4.5643481914678361</c:v>
                </c:pt>
                <c:pt idx="67">
                  <c:v>5.4249500174814029</c:v>
                </c:pt>
                <c:pt idx="68">
                  <c:v>4.8675344504555822</c:v>
                </c:pt>
                <c:pt idx="69">
                  <c:v>4.3567088266895917</c:v>
                </c:pt>
                <c:pt idx="70">
                  <c:v>4.5951198501345898</c:v>
                </c:pt>
                <c:pt idx="71">
                  <c:v>5.1532915944977793</c:v>
                </c:pt>
                <c:pt idx="72">
                  <c:v>4.0775374439057197</c:v>
                </c:pt>
                <c:pt idx="73">
                  <c:v>3.4011973816621555</c:v>
                </c:pt>
                <c:pt idx="74">
                  <c:v>3.713572066704308</c:v>
                </c:pt>
                <c:pt idx="75">
                  <c:v>3.6375861597263857</c:v>
                </c:pt>
                <c:pt idx="76">
                  <c:v>4.8441870864585912</c:v>
                </c:pt>
                <c:pt idx="77">
                  <c:v>4.290459441148391</c:v>
                </c:pt>
                <c:pt idx="78">
                  <c:v>3.8286413964890951</c:v>
                </c:pt>
                <c:pt idx="79">
                  <c:v>4.7184988712950942</c:v>
                </c:pt>
                <c:pt idx="80">
                  <c:v>2.8332133440562162</c:v>
                </c:pt>
                <c:pt idx="81">
                  <c:v>4.3567088266895917</c:v>
                </c:pt>
                <c:pt idx="82">
                  <c:v>1.6094379124341003</c:v>
                </c:pt>
                <c:pt idx="83">
                  <c:v>4.1896547420264252</c:v>
                </c:pt>
                <c:pt idx="84">
                  <c:v>3.6109179126442243</c:v>
                </c:pt>
                <c:pt idx="85">
                  <c:v>4.0430512678345503</c:v>
                </c:pt>
                <c:pt idx="86">
                  <c:v>3.713572066704308</c:v>
                </c:pt>
                <c:pt idx="87">
                  <c:v>3.6635616461296463</c:v>
                </c:pt>
                <c:pt idx="88">
                  <c:v>3.044522437723423</c:v>
                </c:pt>
                <c:pt idx="89">
                  <c:v>4.2626798770413155</c:v>
                </c:pt>
                <c:pt idx="90">
                  <c:v>4.836281906951478</c:v>
                </c:pt>
                <c:pt idx="91">
                  <c:v>4.3174881135363101</c:v>
                </c:pt>
                <c:pt idx="92">
                  <c:v>4.0775374439057197</c:v>
                </c:pt>
                <c:pt idx="93">
                  <c:v>4.2766661190160553</c:v>
                </c:pt>
                <c:pt idx="94">
                  <c:v>4.2341065045972597</c:v>
                </c:pt>
                <c:pt idx="95">
                  <c:v>4.6728288344619058</c:v>
                </c:pt>
                <c:pt idx="96">
                  <c:v>2.8332133440562162</c:v>
                </c:pt>
                <c:pt idx="97">
                  <c:v>2.4849066497880004</c:v>
                </c:pt>
                <c:pt idx="98">
                  <c:v>1.0986122886681098</c:v>
                </c:pt>
                <c:pt idx="99">
                  <c:v>3.2958368660043291</c:v>
                </c:pt>
                <c:pt idx="100">
                  <c:v>1.791759469228055</c:v>
                </c:pt>
                <c:pt idx="101">
                  <c:v>3.3672958299864741</c:v>
                </c:pt>
                <c:pt idx="102">
                  <c:v>3.0910424533583161</c:v>
                </c:pt>
                <c:pt idx="103">
                  <c:v>3.1354942159291497</c:v>
                </c:pt>
                <c:pt idx="104">
                  <c:v>2.0794415416798357</c:v>
                </c:pt>
                <c:pt idx="105">
                  <c:v>4.1271343850450917</c:v>
                </c:pt>
                <c:pt idx="106">
                  <c:v>3.044522437723423</c:v>
                </c:pt>
                <c:pt idx="107">
                  <c:v>4.4308167988433134</c:v>
                </c:pt>
                <c:pt idx="108">
                  <c:v>4.3438054218536841</c:v>
                </c:pt>
                <c:pt idx="109">
                  <c:v>0</c:v>
                </c:pt>
                <c:pt idx="110">
                  <c:v>3.3672958299864741</c:v>
                </c:pt>
                <c:pt idx="111">
                  <c:v>1.9459101490553132</c:v>
                </c:pt>
                <c:pt idx="112">
                  <c:v>3.044522437723423</c:v>
                </c:pt>
                <c:pt idx="113">
                  <c:v>3.6635616461296463</c:v>
                </c:pt>
                <c:pt idx="114">
                  <c:v>2.5649493574615367</c:v>
                </c:pt>
                <c:pt idx="115">
                  <c:v>2.3025850929940459</c:v>
                </c:pt>
                <c:pt idx="116">
                  <c:v>3.3322045101752038</c:v>
                </c:pt>
                <c:pt idx="117">
                  <c:v>3.912023005428146</c:v>
                </c:pt>
                <c:pt idx="118">
                  <c:v>3.0910424533583161</c:v>
                </c:pt>
                <c:pt idx="119">
                  <c:v>3.2958368660043291</c:v>
                </c:pt>
                <c:pt idx="120">
                  <c:v>3.044522437723423</c:v>
                </c:pt>
                <c:pt idx="121">
                  <c:v>2.9444389791664403</c:v>
                </c:pt>
                <c:pt idx="122">
                  <c:v>2.8332133440562162</c:v>
                </c:pt>
                <c:pt idx="123">
                  <c:v>1.9459101490553132</c:v>
                </c:pt>
                <c:pt idx="124">
                  <c:v>2.6390573296152584</c:v>
                </c:pt>
                <c:pt idx="125">
                  <c:v>3.784189633918261</c:v>
                </c:pt>
                <c:pt idx="126">
                  <c:v>2.3025850929940459</c:v>
                </c:pt>
                <c:pt idx="127">
                  <c:v>1.791759469228055</c:v>
                </c:pt>
                <c:pt idx="128">
                  <c:v>2.8332133440562162</c:v>
                </c:pt>
                <c:pt idx="129">
                  <c:v>3.8066624897703196</c:v>
                </c:pt>
                <c:pt idx="130">
                  <c:v>2.7080502011022101</c:v>
                </c:pt>
                <c:pt idx="131">
                  <c:v>2.7080502011022101</c:v>
                </c:pt>
                <c:pt idx="132">
                  <c:v>1.6094379124341003</c:v>
                </c:pt>
                <c:pt idx="133">
                  <c:v>1.6094379124341003</c:v>
                </c:pt>
                <c:pt idx="134">
                  <c:v>2.4849066497880004</c:v>
                </c:pt>
                <c:pt idx="135">
                  <c:v>2.7725887222397811</c:v>
                </c:pt>
                <c:pt idx="136">
                  <c:v>2.0794415416798357</c:v>
                </c:pt>
                <c:pt idx="137">
                  <c:v>2.8903717578961645</c:v>
                </c:pt>
                <c:pt idx="138">
                  <c:v>0.69314718055994529</c:v>
                </c:pt>
                <c:pt idx="139">
                  <c:v>2.1972245773362196</c:v>
                </c:pt>
                <c:pt idx="140">
                  <c:v>2.7725887222397811</c:v>
                </c:pt>
                <c:pt idx="141">
                  <c:v>2.0794415416798357</c:v>
                </c:pt>
                <c:pt idx="142">
                  <c:v>1.0986122886681098</c:v>
                </c:pt>
                <c:pt idx="143">
                  <c:v>1.6094379124341003</c:v>
                </c:pt>
                <c:pt idx="144">
                  <c:v>1.6094379124341003</c:v>
                </c:pt>
                <c:pt idx="145">
                  <c:v>1.0986122886681098</c:v>
                </c:pt>
                <c:pt idx="146">
                  <c:v>4.219507705176107</c:v>
                </c:pt>
                <c:pt idx="147">
                  <c:v>2.0794415416798357</c:v>
                </c:pt>
                <c:pt idx="148">
                  <c:v>1.0986122886681098</c:v>
                </c:pt>
                <c:pt idx="149">
                  <c:v>1.6094379124341003</c:v>
                </c:pt>
                <c:pt idx="150">
                  <c:v>1.6094379124341003</c:v>
                </c:pt>
                <c:pt idx="151">
                  <c:v>2.3025850929940459</c:v>
                </c:pt>
                <c:pt idx="152">
                  <c:v>1.791759469228055</c:v>
                </c:pt>
                <c:pt idx="153">
                  <c:v>2.0794415416798357</c:v>
                </c:pt>
                <c:pt idx="154">
                  <c:v>2.3978952727983707</c:v>
                </c:pt>
                <c:pt idx="155">
                  <c:v>1.6094379124341003</c:v>
                </c:pt>
                <c:pt idx="156">
                  <c:v>2.1972245773362196</c:v>
                </c:pt>
                <c:pt idx="157">
                  <c:v>1.9459101490553132</c:v>
                </c:pt>
                <c:pt idx="158">
                  <c:v>1.3862943611198906</c:v>
                </c:pt>
                <c:pt idx="159">
                  <c:v>2.0794415416798357</c:v>
                </c:pt>
                <c:pt idx="160">
                  <c:v>1.9459101490553132</c:v>
                </c:pt>
                <c:pt idx="161">
                  <c:v>1.6094379124341003</c:v>
                </c:pt>
                <c:pt idx="162">
                  <c:v>1.6094379124341003</c:v>
                </c:pt>
                <c:pt idx="163">
                  <c:v>1.0986122886681098</c:v>
                </c:pt>
                <c:pt idx="164">
                  <c:v>1.3862943611198906</c:v>
                </c:pt>
                <c:pt idx="165">
                  <c:v>1.0986122886681098</c:v>
                </c:pt>
                <c:pt idx="166">
                  <c:v>1.9459101490553132</c:v>
                </c:pt>
                <c:pt idx="167">
                  <c:v>0.69314718055994529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7-41A7-BC8E-8ADE40E9E42E}"/>
            </c:ext>
          </c:extLst>
        </c:ser>
        <c:ser>
          <c:idx val="1"/>
          <c:order val="1"/>
          <c:tx>
            <c:v>Predicted LN_MMR_2020</c:v>
          </c:tx>
          <c:spPr>
            <a:ln w="38100">
              <a:noFill/>
            </a:ln>
          </c:spPr>
          <c:xVal>
            <c:numRef>
              <c:f>Q3_2020!$D$2:$D$169</c:f>
              <c:numCache>
                <c:formatCode>0.00</c:formatCode>
                <c:ptCount val="168"/>
                <c:pt idx="0">
                  <c:v>9.5500000000000007</c:v>
                </c:pt>
                <c:pt idx="1">
                  <c:v>20.58</c:v>
                </c:pt>
                <c:pt idx="2">
                  <c:v>6.58</c:v>
                </c:pt>
                <c:pt idx="3">
                  <c:v>11.26</c:v>
                </c:pt>
                <c:pt idx="4">
                  <c:v>19.02</c:v>
                </c:pt>
                <c:pt idx="5">
                  <c:v>25.75</c:v>
                </c:pt>
                <c:pt idx="6">
                  <c:v>10.99</c:v>
                </c:pt>
                <c:pt idx="7">
                  <c:v>21.42</c:v>
                </c:pt>
                <c:pt idx="8">
                  <c:v>5.01</c:v>
                </c:pt>
                <c:pt idx="9">
                  <c:v>3.78</c:v>
                </c:pt>
                <c:pt idx="10">
                  <c:v>9.34</c:v>
                </c:pt>
                <c:pt idx="11">
                  <c:v>6.6</c:v>
                </c:pt>
                <c:pt idx="12">
                  <c:v>4.18</c:v>
                </c:pt>
                <c:pt idx="13">
                  <c:v>9.19</c:v>
                </c:pt>
                <c:pt idx="14">
                  <c:v>7.14</c:v>
                </c:pt>
                <c:pt idx="15">
                  <c:v>5.64</c:v>
                </c:pt>
                <c:pt idx="16">
                  <c:v>21.71</c:v>
                </c:pt>
                <c:pt idx="17">
                  <c:v>0</c:v>
                </c:pt>
                <c:pt idx="18">
                  <c:v>8.09</c:v>
                </c:pt>
                <c:pt idx="19">
                  <c:v>12.99</c:v>
                </c:pt>
                <c:pt idx="20">
                  <c:v>14.6</c:v>
                </c:pt>
                <c:pt idx="21">
                  <c:v>7.62</c:v>
                </c:pt>
                <c:pt idx="22">
                  <c:v>10.67</c:v>
                </c:pt>
                <c:pt idx="23">
                  <c:v>45.47</c:v>
                </c:pt>
                <c:pt idx="24">
                  <c:v>27.74</c:v>
                </c:pt>
                <c:pt idx="25">
                  <c:v>7.71</c:v>
                </c:pt>
                <c:pt idx="26">
                  <c:v>12.29</c:v>
                </c:pt>
                <c:pt idx="27">
                  <c:v>2.3199999999999998</c:v>
                </c:pt>
                <c:pt idx="28">
                  <c:v>6.2</c:v>
                </c:pt>
                <c:pt idx="29">
                  <c:v>6.71</c:v>
                </c:pt>
                <c:pt idx="30">
                  <c:v>3.8</c:v>
                </c:pt>
                <c:pt idx="31">
                  <c:v>1.31</c:v>
                </c:pt>
                <c:pt idx="32">
                  <c:v>33.81</c:v>
                </c:pt>
                <c:pt idx="33">
                  <c:v>13.19</c:v>
                </c:pt>
                <c:pt idx="34">
                  <c:v>33.56</c:v>
                </c:pt>
                <c:pt idx="35">
                  <c:v>3.34</c:v>
                </c:pt>
                <c:pt idx="36">
                  <c:v>10.27</c:v>
                </c:pt>
                <c:pt idx="37">
                  <c:v>13.07</c:v>
                </c:pt>
                <c:pt idx="38">
                  <c:v>14.39</c:v>
                </c:pt>
                <c:pt idx="39">
                  <c:v>16.510000000000002</c:v>
                </c:pt>
                <c:pt idx="40">
                  <c:v>16.37</c:v>
                </c:pt>
                <c:pt idx="41">
                  <c:v>19.53</c:v>
                </c:pt>
                <c:pt idx="42">
                  <c:v>18.54</c:v>
                </c:pt>
                <c:pt idx="43">
                  <c:v>27.11</c:v>
                </c:pt>
                <c:pt idx="44">
                  <c:v>23.19</c:v>
                </c:pt>
                <c:pt idx="45">
                  <c:v>4.28</c:v>
                </c:pt>
                <c:pt idx="46">
                  <c:v>5.21</c:v>
                </c:pt>
                <c:pt idx="47">
                  <c:v>31.93</c:v>
                </c:pt>
                <c:pt idx="48">
                  <c:v>32.93</c:v>
                </c:pt>
                <c:pt idx="49">
                  <c:v>52.84</c:v>
                </c:pt>
                <c:pt idx="50">
                  <c:v>41.85</c:v>
                </c:pt>
                <c:pt idx="51">
                  <c:v>24.23</c:v>
                </c:pt>
                <c:pt idx="52">
                  <c:v>22.21</c:v>
                </c:pt>
                <c:pt idx="53">
                  <c:v>9.43</c:v>
                </c:pt>
                <c:pt idx="54">
                  <c:v>37.659999999999997</c:v>
                </c:pt>
                <c:pt idx="55">
                  <c:v>5.77</c:v>
                </c:pt>
                <c:pt idx="56">
                  <c:v>51.25</c:v>
                </c:pt>
                <c:pt idx="57">
                  <c:v>18.93</c:v>
                </c:pt>
                <c:pt idx="58">
                  <c:v>1.35</c:v>
                </c:pt>
                <c:pt idx="59">
                  <c:v>25.3</c:v>
                </c:pt>
                <c:pt idx="60">
                  <c:v>56.61</c:v>
                </c:pt>
                <c:pt idx="61">
                  <c:v>31.58</c:v>
                </c:pt>
                <c:pt idx="62">
                  <c:v>22.11</c:v>
                </c:pt>
                <c:pt idx="63">
                  <c:v>55.82</c:v>
                </c:pt>
                <c:pt idx="64">
                  <c:v>21.05</c:v>
                </c:pt>
                <c:pt idx="65">
                  <c:v>42.56</c:v>
                </c:pt>
                <c:pt idx="66">
                  <c:v>41.42</c:v>
                </c:pt>
                <c:pt idx="67">
                  <c:v>16.399999999999999</c:v>
                </c:pt>
                <c:pt idx="68">
                  <c:v>35.06</c:v>
                </c:pt>
                <c:pt idx="69">
                  <c:v>20.75</c:v>
                </c:pt>
                <c:pt idx="70">
                  <c:v>42.89</c:v>
                </c:pt>
                <c:pt idx="71">
                  <c:v>16.27</c:v>
                </c:pt>
                <c:pt idx="72">
                  <c:v>44.81</c:v>
                </c:pt>
                <c:pt idx="73">
                  <c:v>28.72</c:v>
                </c:pt>
                <c:pt idx="74">
                  <c:v>20.75</c:v>
                </c:pt>
                <c:pt idx="75">
                  <c:v>28.53</c:v>
                </c:pt>
                <c:pt idx="76">
                  <c:v>50.71</c:v>
                </c:pt>
                <c:pt idx="77">
                  <c:v>27.47</c:v>
                </c:pt>
                <c:pt idx="78">
                  <c:v>15.3</c:v>
                </c:pt>
                <c:pt idx="79">
                  <c:v>37.35</c:v>
                </c:pt>
                <c:pt idx="80">
                  <c:v>10.61</c:v>
                </c:pt>
                <c:pt idx="81">
                  <c:v>35.049999999999997</c:v>
                </c:pt>
                <c:pt idx="82">
                  <c:v>7.39</c:v>
                </c:pt>
                <c:pt idx="83">
                  <c:v>48.48</c:v>
                </c:pt>
                <c:pt idx="84">
                  <c:v>40.74</c:v>
                </c:pt>
                <c:pt idx="85">
                  <c:v>88.92</c:v>
                </c:pt>
                <c:pt idx="86">
                  <c:v>24.97</c:v>
                </c:pt>
                <c:pt idx="87">
                  <c:v>23.16</c:v>
                </c:pt>
                <c:pt idx="88">
                  <c:v>31.21</c:v>
                </c:pt>
                <c:pt idx="89">
                  <c:v>38.96</c:v>
                </c:pt>
                <c:pt idx="90">
                  <c:v>28.13</c:v>
                </c:pt>
                <c:pt idx="91">
                  <c:v>59.95</c:v>
                </c:pt>
                <c:pt idx="92">
                  <c:v>30.44</c:v>
                </c:pt>
                <c:pt idx="93">
                  <c:v>42.95</c:v>
                </c:pt>
                <c:pt idx="94">
                  <c:v>40.909999999999997</c:v>
                </c:pt>
                <c:pt idx="95">
                  <c:v>29.97</c:v>
                </c:pt>
                <c:pt idx="96">
                  <c:v>34.880000000000003</c:v>
                </c:pt>
                <c:pt idx="97">
                  <c:v>43.07</c:v>
                </c:pt>
                <c:pt idx="98">
                  <c:v>44.38</c:v>
                </c:pt>
                <c:pt idx="99">
                  <c:v>21.05</c:v>
                </c:pt>
                <c:pt idx="100">
                  <c:v>65.39</c:v>
                </c:pt>
                <c:pt idx="101">
                  <c:v>17.11</c:v>
                </c:pt>
                <c:pt idx="102">
                  <c:v>25.27</c:v>
                </c:pt>
                <c:pt idx="103">
                  <c:v>28.13</c:v>
                </c:pt>
                <c:pt idx="104">
                  <c:v>27.47</c:v>
                </c:pt>
                <c:pt idx="105">
                  <c:v>30.11</c:v>
                </c:pt>
                <c:pt idx="106">
                  <c:v>20.32</c:v>
                </c:pt>
                <c:pt idx="107">
                  <c:v>30.84</c:v>
                </c:pt>
                <c:pt idx="108">
                  <c:v>44.04</c:v>
                </c:pt>
                <c:pt idx="109">
                  <c:v>43.07</c:v>
                </c:pt>
                <c:pt idx="110">
                  <c:v>28.18</c:v>
                </c:pt>
                <c:pt idx="111">
                  <c:v>48.42</c:v>
                </c:pt>
                <c:pt idx="112">
                  <c:v>19.2</c:v>
                </c:pt>
                <c:pt idx="113">
                  <c:v>33.99</c:v>
                </c:pt>
                <c:pt idx="114">
                  <c:v>22.16</c:v>
                </c:pt>
                <c:pt idx="115">
                  <c:v>50.77</c:v>
                </c:pt>
                <c:pt idx="116">
                  <c:v>34.58</c:v>
                </c:pt>
                <c:pt idx="117">
                  <c:v>56.42</c:v>
                </c:pt>
                <c:pt idx="118">
                  <c:v>53.96</c:v>
                </c:pt>
                <c:pt idx="119">
                  <c:v>31.9</c:v>
                </c:pt>
                <c:pt idx="120">
                  <c:v>34.46</c:v>
                </c:pt>
                <c:pt idx="121">
                  <c:v>63.3</c:v>
                </c:pt>
                <c:pt idx="122">
                  <c:v>44.5</c:v>
                </c:pt>
                <c:pt idx="123">
                  <c:v>54.48</c:v>
                </c:pt>
                <c:pt idx="124">
                  <c:v>52.26</c:v>
                </c:pt>
                <c:pt idx="125">
                  <c:v>19.96</c:v>
                </c:pt>
                <c:pt idx="126">
                  <c:v>47.61</c:v>
                </c:pt>
                <c:pt idx="127">
                  <c:v>69.22</c:v>
                </c:pt>
                <c:pt idx="128">
                  <c:v>33.979999999999997</c:v>
                </c:pt>
                <c:pt idx="129">
                  <c:v>64.08</c:v>
                </c:pt>
                <c:pt idx="130">
                  <c:v>52.51</c:v>
                </c:pt>
                <c:pt idx="131">
                  <c:v>49.13</c:v>
                </c:pt>
                <c:pt idx="132">
                  <c:v>61.04</c:v>
                </c:pt>
                <c:pt idx="133">
                  <c:v>54.98</c:v>
                </c:pt>
                <c:pt idx="134">
                  <c:v>65.59</c:v>
                </c:pt>
                <c:pt idx="135">
                  <c:v>49.77</c:v>
                </c:pt>
                <c:pt idx="136">
                  <c:v>30.64</c:v>
                </c:pt>
                <c:pt idx="137">
                  <c:v>43.67</c:v>
                </c:pt>
                <c:pt idx="138">
                  <c:v>44.38</c:v>
                </c:pt>
                <c:pt idx="139">
                  <c:v>49.13</c:v>
                </c:pt>
                <c:pt idx="140">
                  <c:v>27.21</c:v>
                </c:pt>
                <c:pt idx="141">
                  <c:v>49.02</c:v>
                </c:pt>
                <c:pt idx="142">
                  <c:v>78.58</c:v>
                </c:pt>
                <c:pt idx="143">
                  <c:v>56.17</c:v>
                </c:pt>
                <c:pt idx="144">
                  <c:v>71.040000000000006</c:v>
                </c:pt>
                <c:pt idx="145">
                  <c:v>76.599999999999994</c:v>
                </c:pt>
                <c:pt idx="146">
                  <c:v>60.94</c:v>
                </c:pt>
                <c:pt idx="147">
                  <c:v>91.28</c:v>
                </c:pt>
                <c:pt idx="148">
                  <c:v>50.34</c:v>
                </c:pt>
                <c:pt idx="149">
                  <c:v>66.400000000000006</c:v>
                </c:pt>
                <c:pt idx="150">
                  <c:v>85.48</c:v>
                </c:pt>
                <c:pt idx="151">
                  <c:v>100</c:v>
                </c:pt>
                <c:pt idx="152">
                  <c:v>47.91</c:v>
                </c:pt>
                <c:pt idx="153">
                  <c:v>47.67</c:v>
                </c:pt>
                <c:pt idx="154">
                  <c:v>94.24</c:v>
                </c:pt>
                <c:pt idx="155">
                  <c:v>85.32</c:v>
                </c:pt>
                <c:pt idx="156">
                  <c:v>33.090000000000003</c:v>
                </c:pt>
                <c:pt idx="157">
                  <c:v>76.430000000000007</c:v>
                </c:pt>
                <c:pt idx="158">
                  <c:v>75.180000000000007</c:v>
                </c:pt>
                <c:pt idx="159">
                  <c:v>76.290000000000006</c:v>
                </c:pt>
                <c:pt idx="160">
                  <c:v>31.78</c:v>
                </c:pt>
                <c:pt idx="161">
                  <c:v>53.24</c:v>
                </c:pt>
                <c:pt idx="162">
                  <c:v>87.61</c:v>
                </c:pt>
                <c:pt idx="163">
                  <c:v>76.72</c:v>
                </c:pt>
                <c:pt idx="164">
                  <c:v>97.85</c:v>
                </c:pt>
                <c:pt idx="165">
                  <c:v>78.11</c:v>
                </c:pt>
                <c:pt idx="166">
                  <c:v>39.76</c:v>
                </c:pt>
                <c:pt idx="167">
                  <c:v>96.39</c:v>
                </c:pt>
              </c:numCache>
            </c:numRef>
          </c:xVal>
          <c:yVal>
            <c:numRef>
              <c:f>Q3_2020!$L$47:$L$214</c:f>
              <c:numCache>
                <c:formatCode>General</c:formatCode>
                <c:ptCount val="168"/>
                <c:pt idx="0">
                  <c:v>6.970925363648095</c:v>
                </c:pt>
                <c:pt idx="1">
                  <c:v>6.9685105471619018</c:v>
                </c:pt>
                <c:pt idx="2">
                  <c:v>6.9041127239383622</c:v>
                </c:pt>
                <c:pt idx="3">
                  <c:v>6.811138559256344</c:v>
                </c:pt>
                <c:pt idx="4">
                  <c:v>6.7105748895754136</c:v>
                </c:pt>
                <c:pt idx="5">
                  <c:v>6.4677705974924748</c:v>
                </c:pt>
                <c:pt idx="6">
                  <c:v>6.397101644445744</c:v>
                </c:pt>
                <c:pt idx="7">
                  <c:v>6.2729071199529081</c:v>
                </c:pt>
                <c:pt idx="8">
                  <c:v>6.2342576569353989</c:v>
                </c:pt>
                <c:pt idx="9">
                  <c:v>6.181107078727365</c:v>
                </c:pt>
                <c:pt idx="10">
                  <c:v>6.1363768013203543</c:v>
                </c:pt>
                <c:pt idx="11">
                  <c:v>6.1273414959859283</c:v>
                </c:pt>
                <c:pt idx="12">
                  <c:v>6.1010212996112978</c:v>
                </c:pt>
                <c:pt idx="13">
                  <c:v>6.0823304426325615</c:v>
                </c:pt>
                <c:pt idx="14">
                  <c:v>6.0739532042349369</c:v>
                </c:pt>
                <c:pt idx="15">
                  <c:v>6.0650204289616827</c:v>
                </c:pt>
                <c:pt idx="16">
                  <c:v>6.0439088528229385</c:v>
                </c:pt>
                <c:pt idx="17">
                  <c:v>5.9694588299228917</c:v>
                </c:pt>
                <c:pt idx="18">
                  <c:v>5.8677477068242689</c:v>
                </c:pt>
                <c:pt idx="19">
                  <c:v>5.8650117600947675</c:v>
                </c:pt>
                <c:pt idx="20">
                  <c:v>5.8459166004011198</c:v>
                </c:pt>
                <c:pt idx="21">
                  <c:v>5.8146212249457978</c:v>
                </c:pt>
                <c:pt idx="22">
                  <c:v>5.7047330444739943</c:v>
                </c:pt>
                <c:pt idx="23">
                  <c:v>5.6751016234270208</c:v>
                </c:pt>
                <c:pt idx="24">
                  <c:v>5.6433649800762229</c:v>
                </c:pt>
                <c:pt idx="25">
                  <c:v>5.6533423040744362</c:v>
                </c:pt>
                <c:pt idx="26">
                  <c:v>5.6220703071380385</c:v>
                </c:pt>
                <c:pt idx="27">
                  <c:v>5.6320254162587799</c:v>
                </c:pt>
                <c:pt idx="28">
                  <c:v>5.6189347598015846</c:v>
                </c:pt>
                <c:pt idx="29">
                  <c:v>5.5738291902544308</c:v>
                </c:pt>
                <c:pt idx="30">
                  <c:v>5.496985919307984</c:v>
                </c:pt>
                <c:pt idx="31">
                  <c:v>5.4736959733384083</c:v>
                </c:pt>
                <c:pt idx="32">
                  <c:v>5.3472402376410102</c:v>
                </c:pt>
                <c:pt idx="33">
                  <c:v>5.3681089333167433</c:v>
                </c:pt>
                <c:pt idx="34">
                  <c:v>5.319642469505383</c:v>
                </c:pt>
                <c:pt idx="35">
                  <c:v>5.2225108668738782</c:v>
                </c:pt>
                <c:pt idx="36">
                  <c:v>5.1835628381293652</c:v>
                </c:pt>
                <c:pt idx="37">
                  <c:v>5.1334217744464494</c:v>
                </c:pt>
                <c:pt idx="38">
                  <c:v>5.122105700086732</c:v>
                </c:pt>
                <c:pt idx="39">
                  <c:v>5.0998280841326897</c:v>
                </c:pt>
                <c:pt idx="40">
                  <c:v>5.0818438444927274</c:v>
                </c:pt>
                <c:pt idx="41">
                  <c:v>5.0662052447738422</c:v>
                </c:pt>
                <c:pt idx="42">
                  <c:v>5.0503617719602776</c:v>
                </c:pt>
                <c:pt idx="43">
                  <c:v>4.9587118113976247</c:v>
                </c:pt>
                <c:pt idx="44">
                  <c:v>4.9396519490019708</c:v>
                </c:pt>
                <c:pt idx="45">
                  <c:v>4.9545277637018668</c:v>
                </c:pt>
                <c:pt idx="46">
                  <c:v>4.943246271490489</c:v>
                </c:pt>
                <c:pt idx="47">
                  <c:v>4.8363427998568138</c:v>
                </c:pt>
                <c:pt idx="48">
                  <c:v>4.8248760737532423</c:v>
                </c:pt>
                <c:pt idx="49">
                  <c:v>4.6713394507340729</c:v>
                </c:pt>
                <c:pt idx="50">
                  <c:v>4.6898993746105839</c:v>
                </c:pt>
                <c:pt idx="51">
                  <c:v>4.7162902656483352</c:v>
                </c:pt>
                <c:pt idx="52">
                  <c:v>4.7030585960180264</c:v>
                </c:pt>
                <c:pt idx="53">
                  <c:v>4.7364648823685958</c:v>
                </c:pt>
                <c:pt idx="54">
                  <c:v>4.5587075511571351</c:v>
                </c:pt>
                <c:pt idx="55">
                  <c:v>4.6391028607342779</c:v>
                </c:pt>
                <c:pt idx="56">
                  <c:v>4.4919212781476148</c:v>
                </c:pt>
                <c:pt idx="57">
                  <c:v>4.5471131235319246</c:v>
                </c:pt>
                <c:pt idx="58">
                  <c:v>4.5896086921503549</c:v>
                </c:pt>
                <c:pt idx="59">
                  <c:v>4.4824867657774572</c:v>
                </c:pt>
                <c:pt idx="60">
                  <c:v>4.3402327499427305</c:v>
                </c:pt>
                <c:pt idx="61">
                  <c:v>4.3329792787540784</c:v>
                </c:pt>
                <c:pt idx="62">
                  <c:v>4.2902110828796403</c:v>
                </c:pt>
                <c:pt idx="63">
                  <c:v>4.099714054878814</c:v>
                </c:pt>
                <c:pt idx="64">
                  <c:v>4.220655589431904</c:v>
                </c:pt>
                <c:pt idx="65">
                  <c:v>4.0502734400220897</c:v>
                </c:pt>
                <c:pt idx="66">
                  <c:v>4.0451604258416287</c:v>
                </c:pt>
                <c:pt idx="67">
                  <c:v>4.1184317827807293</c:v>
                </c:pt>
                <c:pt idx="68">
                  <c:v>4.0403954579817665</c:v>
                </c:pt>
                <c:pt idx="69">
                  <c:v>4.0934402438559587</c:v>
                </c:pt>
                <c:pt idx="70">
                  <c:v>3.9922474818864866</c:v>
                </c:pt>
                <c:pt idx="71">
                  <c:v>4.046429282747364</c:v>
                </c:pt>
                <c:pt idx="72">
                  <c:v>3.9373755144180711</c:v>
                </c:pt>
                <c:pt idx="73">
                  <c:v>3.9615387359086651</c:v>
                </c:pt>
                <c:pt idx="74">
                  <c:v>3.9378475471525283</c:v>
                </c:pt>
                <c:pt idx="75">
                  <c:v>3.906851760938427</c:v>
                </c:pt>
                <c:pt idx="76">
                  <c:v>3.8184858819887149</c:v>
                </c:pt>
                <c:pt idx="77">
                  <c:v>3.8924567898502334</c:v>
                </c:pt>
                <c:pt idx="78">
                  <c:v>3.9231222341286593</c:v>
                </c:pt>
                <c:pt idx="79">
                  <c:v>3.8240872674060431</c:v>
                </c:pt>
                <c:pt idx="80">
                  <c:v>3.9152747439742508</c:v>
                </c:pt>
                <c:pt idx="81">
                  <c:v>3.8054098659914528</c:v>
                </c:pt>
                <c:pt idx="82">
                  <c:v>3.9105113418979895</c:v>
                </c:pt>
                <c:pt idx="83">
                  <c:v>3.7120817296906798</c:v>
                </c:pt>
                <c:pt idx="84">
                  <c:v>3.7444330757653428</c:v>
                </c:pt>
                <c:pt idx="85">
                  <c:v>3.5118091678751489</c:v>
                </c:pt>
                <c:pt idx="86">
                  <c:v>3.7547395848081724</c:v>
                </c:pt>
                <c:pt idx="87">
                  <c:v>3.762482931052876</c:v>
                </c:pt>
                <c:pt idx="88">
                  <c:v>3.7093036578730696</c:v>
                </c:pt>
                <c:pt idx="89">
                  <c:v>3.675894423337879</c:v>
                </c:pt>
                <c:pt idx="90">
                  <c:v>3.7225811343076995</c:v>
                </c:pt>
                <c:pt idx="91">
                  <c:v>3.4481931064792497</c:v>
                </c:pt>
                <c:pt idx="92">
                  <c:v>3.5730596497186675</c:v>
                </c:pt>
                <c:pt idx="93">
                  <c:v>3.5062369992473048</c:v>
                </c:pt>
                <c:pt idx="94">
                  <c:v>3.5155641841825362</c:v>
                </c:pt>
                <c:pt idx="95">
                  <c:v>3.5474177947359204</c:v>
                </c:pt>
                <c:pt idx="96">
                  <c:v>3.5059512774296078</c:v>
                </c:pt>
                <c:pt idx="97">
                  <c:v>3.4390088212836769</c:v>
                </c:pt>
                <c:pt idx="98">
                  <c:v>3.4235573716083665</c:v>
                </c:pt>
                <c:pt idx="99">
                  <c:v>3.505914070527739</c:v>
                </c:pt>
                <c:pt idx="100">
                  <c:v>3.2260242734868765</c:v>
                </c:pt>
                <c:pt idx="101">
                  <c:v>3.4515191797032836</c:v>
                </c:pt>
                <c:pt idx="102">
                  <c:v>3.3936649661575573</c:v>
                </c:pt>
                <c:pt idx="103">
                  <c:v>3.360971337242356</c:v>
                </c:pt>
                <c:pt idx="104">
                  <c:v>3.3360431459209821</c:v>
                </c:pt>
                <c:pt idx="105">
                  <c:v>3.3137676238408078</c:v>
                </c:pt>
                <c:pt idx="106">
                  <c:v>3.353908813995957</c:v>
                </c:pt>
                <c:pt idx="107">
                  <c:v>3.2448264234049282</c:v>
                </c:pt>
                <c:pt idx="108">
                  <c:v>3.120219917466224</c:v>
                </c:pt>
                <c:pt idx="109">
                  <c:v>3.1061577745952116</c:v>
                </c:pt>
                <c:pt idx="110">
                  <c:v>3.1844303820450177</c:v>
                </c:pt>
                <c:pt idx="111">
                  <c:v>3.0587295777190935</c:v>
                </c:pt>
                <c:pt idx="112">
                  <c:v>3.213288775238631</c:v>
                </c:pt>
                <c:pt idx="113">
                  <c:v>3.1253721642674148</c:v>
                </c:pt>
                <c:pt idx="114">
                  <c:v>3.1607438528197949</c:v>
                </c:pt>
                <c:pt idx="115">
                  <c:v>3.0075357434002132</c:v>
                </c:pt>
                <c:pt idx="116">
                  <c:v>3.0850778308218083</c:v>
                </c:pt>
                <c:pt idx="117">
                  <c:v>2.9482087955633047</c:v>
                </c:pt>
                <c:pt idx="118">
                  <c:v>2.9420157119716439</c:v>
                </c:pt>
                <c:pt idx="119">
                  <c:v>3.0244190432691607</c:v>
                </c:pt>
                <c:pt idx="120">
                  <c:v>2.9634850564560016</c:v>
                </c:pt>
                <c:pt idx="121">
                  <c:v>2.8024552469806747</c:v>
                </c:pt>
                <c:pt idx="122">
                  <c:v>2.8789357188960065</c:v>
                </c:pt>
                <c:pt idx="123">
                  <c:v>2.7937493938682199</c:v>
                </c:pt>
                <c:pt idx="124">
                  <c:v>2.8063611090206524</c:v>
                </c:pt>
                <c:pt idx="125">
                  <c:v>2.9804074823703868</c:v>
                </c:pt>
                <c:pt idx="126">
                  <c:v>2.8134993607634811</c:v>
                </c:pt>
                <c:pt idx="127">
                  <c:v>2.6500526731126639</c:v>
                </c:pt>
                <c:pt idx="128">
                  <c:v>2.8257365270846639</c:v>
                </c:pt>
                <c:pt idx="129">
                  <c:v>2.5908602276850812</c:v>
                </c:pt>
                <c:pt idx="130">
                  <c:v>2.5822279163150341</c:v>
                </c:pt>
                <c:pt idx="131">
                  <c:v>2.6026988355063123</c:v>
                </c:pt>
                <c:pt idx="132">
                  <c:v>2.4223967257824541</c:v>
                </c:pt>
                <c:pt idx="133">
                  <c:v>2.4601886486806293</c:v>
                </c:pt>
                <c:pt idx="134">
                  <c:v>2.3843716680746763</c:v>
                </c:pt>
                <c:pt idx="135">
                  <c:v>2.4832816496517345</c:v>
                </c:pt>
                <c:pt idx="136">
                  <c:v>2.5841644995397388</c:v>
                </c:pt>
                <c:pt idx="137">
                  <c:v>2.4070730328159016</c:v>
                </c:pt>
                <c:pt idx="138">
                  <c:v>2.3931827330595348</c:v>
                </c:pt>
                <c:pt idx="139">
                  <c:v>2.3044954088930796</c:v>
                </c:pt>
                <c:pt idx="140">
                  <c:v>2.4111195449421126</c:v>
                </c:pt>
                <c:pt idx="141">
                  <c:v>2.2378579321161598</c:v>
                </c:pt>
                <c:pt idx="142">
                  <c:v>1.9999157678263657</c:v>
                </c:pt>
                <c:pt idx="143">
                  <c:v>2.1510038782864971</c:v>
                </c:pt>
                <c:pt idx="144">
                  <c:v>2.0410137111606259</c:v>
                </c:pt>
                <c:pt idx="145">
                  <c:v>1.9832113138924432</c:v>
                </c:pt>
                <c:pt idx="146">
                  <c:v>2.0309715546572638</c:v>
                </c:pt>
                <c:pt idx="147">
                  <c:v>1.8219869817938847</c:v>
                </c:pt>
                <c:pt idx="148">
                  <c:v>2.0458823009173894</c:v>
                </c:pt>
                <c:pt idx="149">
                  <c:v>1.8938922931911701</c:v>
                </c:pt>
                <c:pt idx="150">
                  <c:v>1.698368572131582</c:v>
                </c:pt>
                <c:pt idx="151">
                  <c:v>1.5525690052100871</c:v>
                </c:pt>
                <c:pt idx="152">
                  <c:v>1.9190258393443362</c:v>
                </c:pt>
                <c:pt idx="153">
                  <c:v>1.9108457382642356</c:v>
                </c:pt>
                <c:pt idx="154">
                  <c:v>1.5114951268212558</c:v>
                </c:pt>
                <c:pt idx="155">
                  <c:v>1.5564991630862277</c:v>
                </c:pt>
                <c:pt idx="156">
                  <c:v>1.9418453823899913</c:v>
                </c:pt>
                <c:pt idx="157">
                  <c:v>1.5718202981060849</c:v>
                </c:pt>
                <c:pt idx="158">
                  <c:v>1.5511600265820555</c:v>
                </c:pt>
                <c:pt idx="159">
                  <c:v>1.5324281533883861</c:v>
                </c:pt>
                <c:pt idx="160">
                  <c:v>1.8394904737141959</c:v>
                </c:pt>
                <c:pt idx="161">
                  <c:v>1.6480450375925506</c:v>
                </c:pt>
                <c:pt idx="162">
                  <c:v>1.3754779934730821</c:v>
                </c:pt>
                <c:pt idx="163">
                  <c:v>1.4384360361752586</c:v>
                </c:pt>
                <c:pt idx="164">
                  <c:v>1.2763281773532986</c:v>
                </c:pt>
                <c:pt idx="165">
                  <c:v>1.3570891556593776</c:v>
                </c:pt>
                <c:pt idx="166">
                  <c:v>1.6372117588726376</c:v>
                </c:pt>
                <c:pt idx="167">
                  <c:v>1.1318460734191205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77-41A7-BC8E-8ADE40E9E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618624"/>
        <c:axId val="1163608544"/>
      </c:scatterChart>
      <c:valAx>
        <c:axId val="116361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Norm_gghed_gdp_2020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63608544"/>
        <c:crosses val="autoZero"/>
        <c:crossBetween val="midCat"/>
      </c:valAx>
      <c:valAx>
        <c:axId val="1163608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LN_MMR_2020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636186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Norm_HDIxGGHED_2020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LN_MMR_2020</c:v>
          </c:tx>
          <c:spPr>
            <a:ln w="38100">
              <a:noFill/>
            </a:ln>
          </c:spPr>
          <c:xVal>
            <c:numRef>
              <c:f>Q3_2020!$F$2:$F$169</c:f>
              <c:numCache>
                <c:formatCode>0.00</c:formatCode>
                <c:ptCount val="168"/>
                <c:pt idx="0">
                  <c:v>0</c:v>
                </c:pt>
                <c:pt idx="1">
                  <c:v>7.2029999999999985</c:v>
                </c:pt>
                <c:pt idx="2">
                  <c:v>8.0275999999999996</c:v>
                </c:pt>
                <c:pt idx="3">
                  <c:v>35.356400000000001</c:v>
                </c:pt>
                <c:pt idx="4">
                  <c:v>99.474600000000009</c:v>
                </c:pt>
                <c:pt idx="5">
                  <c:v>255.69749999999999</c:v>
                </c:pt>
                <c:pt idx="6">
                  <c:v>122.53850000000001</c:v>
                </c:pt>
                <c:pt idx="7">
                  <c:v>291.09780000000001</c:v>
                </c:pt>
                <c:pt idx="8">
                  <c:v>71.592899999999986</c:v>
                </c:pt>
                <c:pt idx="9">
                  <c:v>57.947399999999995</c:v>
                </c:pt>
                <c:pt idx="10">
                  <c:v>151.30799999999999</c:v>
                </c:pt>
                <c:pt idx="11">
                  <c:v>108.10799999999999</c:v>
                </c:pt>
                <c:pt idx="12">
                  <c:v>70.641999999999996</c:v>
                </c:pt>
                <c:pt idx="13">
                  <c:v>158.5275</c:v>
                </c:pt>
                <c:pt idx="14">
                  <c:v>124.37880000000001</c:v>
                </c:pt>
                <c:pt idx="15">
                  <c:v>99.263999999999996</c:v>
                </c:pt>
                <c:pt idx="16">
                  <c:v>389.47740000000005</c:v>
                </c:pt>
                <c:pt idx="17">
                  <c:v>0</c:v>
                </c:pt>
                <c:pt idx="18">
                  <c:v>173.36869999999999</c:v>
                </c:pt>
                <c:pt idx="19">
                  <c:v>278.37569999999999</c:v>
                </c:pt>
                <c:pt idx="20">
                  <c:v>317.988</c:v>
                </c:pt>
                <c:pt idx="21">
                  <c:v>171.22139999999999</c:v>
                </c:pt>
                <c:pt idx="22">
                  <c:v>262.05519999999996</c:v>
                </c:pt>
                <c:pt idx="23">
                  <c:v>1116.7431999999999</c:v>
                </c:pt>
                <c:pt idx="24">
                  <c:v>705.7056</c:v>
                </c:pt>
                <c:pt idx="25">
                  <c:v>197.45310000000001</c:v>
                </c:pt>
                <c:pt idx="26">
                  <c:v>321.13769999999994</c:v>
                </c:pt>
                <c:pt idx="27">
                  <c:v>60.621599999999994</c:v>
                </c:pt>
                <c:pt idx="28">
                  <c:v>163.12199999999999</c:v>
                </c:pt>
                <c:pt idx="29">
                  <c:v>182.37780000000001</c:v>
                </c:pt>
                <c:pt idx="30">
                  <c:v>109.25</c:v>
                </c:pt>
                <c:pt idx="31">
                  <c:v>38.343699999999998</c:v>
                </c:pt>
                <c:pt idx="32">
                  <c:v>1042.7004000000002</c:v>
                </c:pt>
                <c:pt idx="33">
                  <c:v>409.02190000000002</c:v>
                </c:pt>
                <c:pt idx="34">
                  <c:v>1052.4416000000001</c:v>
                </c:pt>
                <c:pt idx="35">
                  <c:v>114.06099999999999</c:v>
                </c:pt>
                <c:pt idx="36">
                  <c:v>356.0609</c:v>
                </c:pt>
                <c:pt idx="37">
                  <c:v>464.50779999999997</c:v>
                </c:pt>
                <c:pt idx="38">
                  <c:v>513.86689999999999</c:v>
                </c:pt>
                <c:pt idx="39">
                  <c:v>595.3506000000001</c:v>
                </c:pt>
                <c:pt idx="40">
                  <c:v>596.0317</c:v>
                </c:pt>
                <c:pt idx="41">
                  <c:v>714.60270000000014</c:v>
                </c:pt>
                <c:pt idx="42">
                  <c:v>684.68219999999997</c:v>
                </c:pt>
                <c:pt idx="43">
                  <c:v>1039.1262999999999</c:v>
                </c:pt>
                <c:pt idx="44">
                  <c:v>900.93150000000003</c:v>
                </c:pt>
                <c:pt idx="45">
                  <c:v>168.50360000000001</c:v>
                </c:pt>
                <c:pt idx="46">
                  <c:v>206.05549999999999</c:v>
                </c:pt>
                <c:pt idx="47">
                  <c:v>1290.6106</c:v>
                </c:pt>
                <c:pt idx="48">
                  <c:v>1336.6287000000002</c:v>
                </c:pt>
                <c:pt idx="49">
                  <c:v>2246.2284</c:v>
                </c:pt>
                <c:pt idx="50">
                  <c:v>1786.1580000000001</c:v>
                </c:pt>
                <c:pt idx="51">
                  <c:v>1042.6169</c:v>
                </c:pt>
                <c:pt idx="52">
                  <c:v>963.46980000000008</c:v>
                </c:pt>
                <c:pt idx="53">
                  <c:v>409.07339999999999</c:v>
                </c:pt>
                <c:pt idx="54">
                  <c:v>1705.9979999999998</c:v>
                </c:pt>
                <c:pt idx="55">
                  <c:v>262.36189999999999</c:v>
                </c:pt>
                <c:pt idx="56">
                  <c:v>2348.2750000000001</c:v>
                </c:pt>
                <c:pt idx="57">
                  <c:v>880.62360000000001</c:v>
                </c:pt>
                <c:pt idx="58">
                  <c:v>63.031500000000001</c:v>
                </c:pt>
                <c:pt idx="59">
                  <c:v>1198.9670000000001</c:v>
                </c:pt>
                <c:pt idx="60">
                  <c:v>2731.9985999999999</c:v>
                </c:pt>
                <c:pt idx="61">
                  <c:v>1573.6313999999998</c:v>
                </c:pt>
                <c:pt idx="62">
                  <c:v>1132.4741999999999</c:v>
                </c:pt>
                <c:pt idx="63">
                  <c:v>2936.6902</c:v>
                </c:pt>
                <c:pt idx="64">
                  <c:v>1107.4404999999999</c:v>
                </c:pt>
                <c:pt idx="65">
                  <c:v>2313.5616</c:v>
                </c:pt>
                <c:pt idx="66">
                  <c:v>2258.6326000000004</c:v>
                </c:pt>
                <c:pt idx="67">
                  <c:v>900.03199999999993</c:v>
                </c:pt>
                <c:pt idx="68">
                  <c:v>1930.0530000000001</c:v>
                </c:pt>
                <c:pt idx="69">
                  <c:v>1142.2874999999999</c:v>
                </c:pt>
                <c:pt idx="70">
                  <c:v>2376.1059999999998</c:v>
                </c:pt>
                <c:pt idx="71">
                  <c:v>915.51290000000006</c:v>
                </c:pt>
                <c:pt idx="72">
                  <c:v>2521.4587000000001</c:v>
                </c:pt>
                <c:pt idx="73">
                  <c:v>1636.1784</c:v>
                </c:pt>
                <c:pt idx="74">
                  <c:v>1203.7075</c:v>
                </c:pt>
                <c:pt idx="75">
                  <c:v>1655.0253</c:v>
                </c:pt>
                <c:pt idx="76">
                  <c:v>2941.6871000000001</c:v>
                </c:pt>
                <c:pt idx="77">
                  <c:v>1603.1491999999998</c:v>
                </c:pt>
                <c:pt idx="78">
                  <c:v>898.26300000000003</c:v>
                </c:pt>
                <c:pt idx="79">
                  <c:v>2199.5415000000003</c:v>
                </c:pt>
                <c:pt idx="80">
                  <c:v>628.43029999999999</c:v>
                </c:pt>
                <c:pt idx="81">
                  <c:v>2082.3204999999998</c:v>
                </c:pt>
                <c:pt idx="82">
                  <c:v>440.29619999999994</c:v>
                </c:pt>
                <c:pt idx="83">
                  <c:v>2913.6479999999997</c:v>
                </c:pt>
                <c:pt idx="84">
                  <c:v>2448.4740000000002</c:v>
                </c:pt>
                <c:pt idx="85">
                  <c:v>5391.2196000000004</c:v>
                </c:pt>
                <c:pt idx="86">
                  <c:v>1526.9154999999998</c:v>
                </c:pt>
                <c:pt idx="87">
                  <c:v>1416.2339999999999</c:v>
                </c:pt>
                <c:pt idx="88">
                  <c:v>1919.415</c:v>
                </c:pt>
                <c:pt idx="89">
                  <c:v>2396.04</c:v>
                </c:pt>
                <c:pt idx="90">
                  <c:v>1729.9949999999999</c:v>
                </c:pt>
                <c:pt idx="91">
                  <c:v>3833.203</c:v>
                </c:pt>
                <c:pt idx="92">
                  <c:v>1951.5084000000002</c:v>
                </c:pt>
                <c:pt idx="93">
                  <c:v>2761.2555000000007</c:v>
                </c:pt>
                <c:pt idx="94">
                  <c:v>2630.1039000000001</c:v>
                </c:pt>
                <c:pt idx="95">
                  <c:v>1936.9610999999998</c:v>
                </c:pt>
                <c:pt idx="96">
                  <c:v>2266.5024000000003</c:v>
                </c:pt>
                <c:pt idx="97">
                  <c:v>2821.5157000000004</c:v>
                </c:pt>
                <c:pt idx="98">
                  <c:v>2914.8784000000005</c:v>
                </c:pt>
                <c:pt idx="99">
                  <c:v>1393.5100000000002</c:v>
                </c:pt>
                <c:pt idx="100">
                  <c:v>4408.5938000000006</c:v>
                </c:pt>
                <c:pt idx="101">
                  <c:v>1156.636</c:v>
                </c:pt>
                <c:pt idx="102">
                  <c:v>1716.8437999999999</c:v>
                </c:pt>
                <c:pt idx="103">
                  <c:v>1920.9977000000001</c:v>
                </c:pt>
                <c:pt idx="104">
                  <c:v>1890.4853999999998</c:v>
                </c:pt>
                <c:pt idx="105">
                  <c:v>2077.2889</c:v>
                </c:pt>
                <c:pt idx="106">
                  <c:v>1405.3311999999999</c:v>
                </c:pt>
                <c:pt idx="107">
                  <c:v>2165.2763999999997</c:v>
                </c:pt>
                <c:pt idx="108">
                  <c:v>3137.85</c:v>
                </c:pt>
                <c:pt idx="109">
                  <c:v>3083.8119999999999</c:v>
                </c:pt>
                <c:pt idx="110">
                  <c:v>2017.6879999999999</c:v>
                </c:pt>
                <c:pt idx="111">
                  <c:v>3483.8190000000004</c:v>
                </c:pt>
                <c:pt idx="112">
                  <c:v>1381.44</c:v>
                </c:pt>
                <c:pt idx="113">
                  <c:v>2451.6986999999999</c:v>
                </c:pt>
                <c:pt idx="114">
                  <c:v>1609.9240000000002</c:v>
                </c:pt>
                <c:pt idx="115">
                  <c:v>3688.4405000000006</c:v>
                </c:pt>
                <c:pt idx="116">
                  <c:v>2518.1155999999996</c:v>
                </c:pt>
                <c:pt idx="117">
                  <c:v>4128.2514000000001</c:v>
                </c:pt>
                <c:pt idx="118">
                  <c:v>3967.1392000000001</c:v>
                </c:pt>
                <c:pt idx="119">
                  <c:v>2367.6179999999999</c:v>
                </c:pt>
                <c:pt idx="120">
                  <c:v>2587.6014</c:v>
                </c:pt>
                <c:pt idx="121">
                  <c:v>4753.1970000000001</c:v>
                </c:pt>
                <c:pt idx="122">
                  <c:v>3364.645</c:v>
                </c:pt>
                <c:pt idx="123">
                  <c:v>4147.5623999999998</c:v>
                </c:pt>
                <c:pt idx="124">
                  <c:v>3978.5537999999997</c:v>
                </c:pt>
                <c:pt idx="125">
                  <c:v>1523.1476</c:v>
                </c:pt>
                <c:pt idx="126">
                  <c:v>3641.2128000000002</c:v>
                </c:pt>
                <c:pt idx="127">
                  <c:v>5342.3996000000006</c:v>
                </c:pt>
                <c:pt idx="128">
                  <c:v>2640.2459999999996</c:v>
                </c:pt>
                <c:pt idx="129">
                  <c:v>5046.3</c:v>
                </c:pt>
                <c:pt idx="130">
                  <c:v>4208.1513999999997</c:v>
                </c:pt>
                <c:pt idx="131">
                  <c:v>3937.2782000000002</c:v>
                </c:pt>
                <c:pt idx="132">
                  <c:v>5008.9423999999999</c:v>
                </c:pt>
                <c:pt idx="133">
                  <c:v>4511.6588000000002</c:v>
                </c:pt>
                <c:pt idx="134">
                  <c:v>5393.4657000000007</c:v>
                </c:pt>
                <c:pt idx="135">
                  <c:v>4092.5871000000006</c:v>
                </c:pt>
                <c:pt idx="136">
                  <c:v>2530.2512000000002</c:v>
                </c:pt>
                <c:pt idx="137">
                  <c:v>3682.2543999999998</c:v>
                </c:pt>
                <c:pt idx="138">
                  <c:v>3749.6662000000001</c:v>
                </c:pt>
                <c:pt idx="139">
                  <c:v>4202.5802000000003</c:v>
                </c:pt>
                <c:pt idx="140">
                  <c:v>2346.5904</c:v>
                </c:pt>
                <c:pt idx="141">
                  <c:v>4252.9752000000008</c:v>
                </c:pt>
                <c:pt idx="142">
                  <c:v>6872.6067999999996</c:v>
                </c:pt>
                <c:pt idx="143">
                  <c:v>4912.6282000000001</c:v>
                </c:pt>
                <c:pt idx="144">
                  <c:v>6225.2352000000001</c:v>
                </c:pt>
                <c:pt idx="145">
                  <c:v>6739.268</c:v>
                </c:pt>
                <c:pt idx="146">
                  <c:v>5424.8787999999995</c:v>
                </c:pt>
                <c:pt idx="147">
                  <c:v>8125.7455999999993</c:v>
                </c:pt>
                <c:pt idx="148">
                  <c:v>4534.1238000000003</c:v>
                </c:pt>
                <c:pt idx="149">
                  <c:v>6027.1280000000006</c:v>
                </c:pt>
                <c:pt idx="150">
                  <c:v>7847.9188000000004</c:v>
                </c:pt>
                <c:pt idx="151">
                  <c:v>9251</c:v>
                </c:pt>
                <c:pt idx="152">
                  <c:v>4440.2987999999996</c:v>
                </c:pt>
                <c:pt idx="153">
                  <c:v>4426.6361999999999</c:v>
                </c:pt>
                <c:pt idx="154">
                  <c:v>8849.1360000000004</c:v>
                </c:pt>
                <c:pt idx="155">
                  <c:v>8041.4099999999989</c:v>
                </c:pt>
                <c:pt idx="156">
                  <c:v>3118.7325000000005</c:v>
                </c:pt>
                <c:pt idx="157">
                  <c:v>7270.0216000000009</c:v>
                </c:pt>
                <c:pt idx="158">
                  <c:v>7190.2152000000006</c:v>
                </c:pt>
                <c:pt idx="159">
                  <c:v>7310.1077999999998</c:v>
                </c:pt>
                <c:pt idx="160">
                  <c:v>3061.6852000000003</c:v>
                </c:pt>
                <c:pt idx="161">
                  <c:v>5156.8263999999999</c:v>
                </c:pt>
                <c:pt idx="162">
                  <c:v>8501.6743999999999</c:v>
                </c:pt>
                <c:pt idx="163">
                  <c:v>7471.7608</c:v>
                </c:pt>
                <c:pt idx="164">
                  <c:v>9529.6114999999991</c:v>
                </c:pt>
                <c:pt idx="165">
                  <c:v>7702.4270999999999</c:v>
                </c:pt>
                <c:pt idx="166">
                  <c:v>3934.252</c:v>
                </c:pt>
                <c:pt idx="167">
                  <c:v>9639</c:v>
                </c:pt>
              </c:numCache>
            </c:numRef>
          </c:xVal>
          <c:yVal>
            <c:numRef>
              <c:f>Q3_2020!$C$2:$C$169</c:f>
              <c:numCache>
                <c:formatCode>0.00</c:formatCode>
                <c:ptCount val="168"/>
                <c:pt idx="0">
                  <c:v>6.7274317248508551</c:v>
                </c:pt>
                <c:pt idx="1">
                  <c:v>6.089044875446846</c:v>
                </c:pt>
                <c:pt idx="2">
                  <c:v>6.9688503783419478</c:v>
                </c:pt>
                <c:pt idx="3">
                  <c:v>6.0867747269123065</c:v>
                </c:pt>
                <c:pt idx="4">
                  <c:v>6.2025355171879228</c:v>
                </c:pt>
                <c:pt idx="5">
                  <c:v>5.575949103146316</c:v>
                </c:pt>
                <c:pt idx="6">
                  <c:v>6.0935697700451357</c:v>
                </c:pt>
                <c:pt idx="7">
                  <c:v>4.8441870864585912</c:v>
                </c:pt>
                <c:pt idx="8">
                  <c:v>6.315358001522335</c:v>
                </c:pt>
                <c:pt idx="9">
                  <c:v>6.3044488024219811</c:v>
                </c:pt>
                <c:pt idx="10">
                  <c:v>6.5861716548546747</c:v>
                </c:pt>
                <c:pt idx="11">
                  <c:v>6.4800445619266531</c:v>
                </c:pt>
                <c:pt idx="12">
                  <c:v>5.9712618397904622</c:v>
                </c:pt>
                <c:pt idx="13">
                  <c:v>6.4297194780391376</c:v>
                </c:pt>
                <c:pt idx="14">
                  <c:v>5.5872486584002496</c:v>
                </c:pt>
                <c:pt idx="15">
                  <c:v>5.7745515455444085</c:v>
                </c:pt>
                <c:pt idx="16">
                  <c:v>6.1268691841141854</c:v>
                </c:pt>
                <c:pt idx="17">
                  <c:v>6.2595814640649232</c:v>
                </c:pt>
                <c:pt idx="18">
                  <c:v>5.4553211153577017</c:v>
                </c:pt>
                <c:pt idx="19">
                  <c:v>5.9427993751267012</c:v>
                </c:pt>
                <c:pt idx="20">
                  <c:v>5.5645204073226937</c:v>
                </c:pt>
                <c:pt idx="21">
                  <c:v>5.598421958998375</c:v>
                </c:pt>
                <c:pt idx="22">
                  <c:v>6.1737861039019366</c:v>
                </c:pt>
                <c:pt idx="23">
                  <c:v>6.3385940782031831</c:v>
                </c:pt>
                <c:pt idx="24">
                  <c:v>5.5568280616995374</c:v>
                </c:pt>
                <c:pt idx="25">
                  <c:v>5.0369526024136295</c:v>
                </c:pt>
                <c:pt idx="26">
                  <c:v>6.1398845522262553</c:v>
                </c:pt>
                <c:pt idx="27">
                  <c:v>6.953684210870537</c:v>
                </c:pt>
                <c:pt idx="28">
                  <c:v>5.9889614168898637</c:v>
                </c:pt>
                <c:pt idx="29">
                  <c:v>5.6489742381612063</c:v>
                </c:pt>
                <c:pt idx="30">
                  <c:v>5.8777357817796387</c:v>
                </c:pt>
                <c:pt idx="31">
                  <c:v>5.857933154483459</c:v>
                </c:pt>
                <c:pt idx="32">
                  <c:v>4.8040210447332568</c:v>
                </c:pt>
                <c:pt idx="33">
                  <c:v>5.2574953720277815</c:v>
                </c:pt>
                <c:pt idx="34">
                  <c:v>4.9052747784384296</c:v>
                </c:pt>
                <c:pt idx="35">
                  <c:v>6.0822189103764464</c:v>
                </c:pt>
                <c:pt idx="36">
                  <c:v>5.3798973535404597</c:v>
                </c:pt>
                <c:pt idx="37">
                  <c:v>5.1590552992145291</c:v>
                </c:pt>
                <c:pt idx="38">
                  <c:v>5.4026773818722793</c:v>
                </c:pt>
                <c:pt idx="39">
                  <c:v>5.3844950627890888</c:v>
                </c:pt>
                <c:pt idx="40">
                  <c:v>5.6419070709381138</c:v>
                </c:pt>
                <c:pt idx="41">
                  <c:v>6.2728770065461674</c:v>
                </c:pt>
                <c:pt idx="42">
                  <c:v>5.5721540321777647</c:v>
                </c:pt>
                <c:pt idx="43">
                  <c:v>4.9836066217083363</c:v>
                </c:pt>
                <c:pt idx="44">
                  <c:v>4.5432947822700038</c:v>
                </c:pt>
                <c:pt idx="45">
                  <c:v>5.1873858058407549</c:v>
                </c:pt>
                <c:pt idx="46">
                  <c:v>4.836281906951478</c:v>
                </c:pt>
                <c:pt idx="47">
                  <c:v>4.2766661190160553</c:v>
                </c:pt>
                <c:pt idx="48">
                  <c:v>5.4806389233419912</c:v>
                </c:pt>
                <c:pt idx="49">
                  <c:v>5.3181199938442161</c:v>
                </c:pt>
                <c:pt idx="50">
                  <c:v>5.3706380281276624</c:v>
                </c:pt>
                <c:pt idx="51">
                  <c:v>4.3040650932041702</c:v>
                </c:pt>
                <c:pt idx="52">
                  <c:v>4.5643481914678361</c:v>
                </c:pt>
                <c:pt idx="53">
                  <c:v>4.6347289882296359</c:v>
                </c:pt>
                <c:pt idx="54">
                  <c:v>3.7376696182833684</c:v>
                </c:pt>
                <c:pt idx="55">
                  <c:v>5.3565862746720123</c:v>
                </c:pt>
                <c:pt idx="56">
                  <c:v>4.3567088266895917</c:v>
                </c:pt>
                <c:pt idx="57">
                  <c:v>2.8332133440562162</c:v>
                </c:pt>
                <c:pt idx="58">
                  <c:v>4.8121843553724171</c:v>
                </c:pt>
                <c:pt idx="59">
                  <c:v>4.3307333402863311</c:v>
                </c:pt>
                <c:pt idx="60">
                  <c:v>3.7612001156935624</c:v>
                </c:pt>
                <c:pt idx="61">
                  <c:v>4.0943445622221004</c:v>
                </c:pt>
                <c:pt idx="62">
                  <c:v>4.2766661190160553</c:v>
                </c:pt>
                <c:pt idx="63">
                  <c:v>5.0814043649844631</c:v>
                </c:pt>
                <c:pt idx="64">
                  <c:v>3.912023005428146</c:v>
                </c:pt>
                <c:pt idx="65">
                  <c:v>5.2257466737132017</c:v>
                </c:pt>
                <c:pt idx="66">
                  <c:v>4.5643481914678361</c:v>
                </c:pt>
                <c:pt idx="67">
                  <c:v>5.4249500174814029</c:v>
                </c:pt>
                <c:pt idx="68">
                  <c:v>4.8675344504555822</c:v>
                </c:pt>
                <c:pt idx="69">
                  <c:v>4.3567088266895917</c:v>
                </c:pt>
                <c:pt idx="70">
                  <c:v>4.5951198501345898</c:v>
                </c:pt>
                <c:pt idx="71">
                  <c:v>5.1532915944977793</c:v>
                </c:pt>
                <c:pt idx="72">
                  <c:v>4.0775374439057197</c:v>
                </c:pt>
                <c:pt idx="73">
                  <c:v>3.4011973816621555</c:v>
                </c:pt>
                <c:pt idx="74">
                  <c:v>3.713572066704308</c:v>
                </c:pt>
                <c:pt idx="75">
                  <c:v>3.6375861597263857</c:v>
                </c:pt>
                <c:pt idx="76">
                  <c:v>4.8441870864585912</c:v>
                </c:pt>
                <c:pt idx="77">
                  <c:v>4.290459441148391</c:v>
                </c:pt>
                <c:pt idx="78">
                  <c:v>3.8286413964890951</c:v>
                </c:pt>
                <c:pt idx="79">
                  <c:v>4.7184988712950942</c:v>
                </c:pt>
                <c:pt idx="80">
                  <c:v>2.8332133440562162</c:v>
                </c:pt>
                <c:pt idx="81">
                  <c:v>4.3567088266895917</c:v>
                </c:pt>
                <c:pt idx="82">
                  <c:v>1.6094379124341003</c:v>
                </c:pt>
                <c:pt idx="83">
                  <c:v>4.1896547420264252</c:v>
                </c:pt>
                <c:pt idx="84">
                  <c:v>3.6109179126442243</c:v>
                </c:pt>
                <c:pt idx="85">
                  <c:v>4.0430512678345503</c:v>
                </c:pt>
                <c:pt idx="86">
                  <c:v>3.713572066704308</c:v>
                </c:pt>
                <c:pt idx="87">
                  <c:v>3.6635616461296463</c:v>
                </c:pt>
                <c:pt idx="88">
                  <c:v>3.044522437723423</c:v>
                </c:pt>
                <c:pt idx="89">
                  <c:v>4.2626798770413155</c:v>
                </c:pt>
                <c:pt idx="90">
                  <c:v>4.836281906951478</c:v>
                </c:pt>
                <c:pt idx="91">
                  <c:v>4.3174881135363101</c:v>
                </c:pt>
                <c:pt idx="92">
                  <c:v>4.0775374439057197</c:v>
                </c:pt>
                <c:pt idx="93">
                  <c:v>4.2766661190160553</c:v>
                </c:pt>
                <c:pt idx="94">
                  <c:v>4.2341065045972597</c:v>
                </c:pt>
                <c:pt idx="95">
                  <c:v>4.6728288344619058</c:v>
                </c:pt>
                <c:pt idx="96">
                  <c:v>2.8332133440562162</c:v>
                </c:pt>
                <c:pt idx="97">
                  <c:v>2.4849066497880004</c:v>
                </c:pt>
                <c:pt idx="98">
                  <c:v>1.0986122886681098</c:v>
                </c:pt>
                <c:pt idx="99">
                  <c:v>3.2958368660043291</c:v>
                </c:pt>
                <c:pt idx="100">
                  <c:v>1.791759469228055</c:v>
                </c:pt>
                <c:pt idx="101">
                  <c:v>3.3672958299864741</c:v>
                </c:pt>
                <c:pt idx="102">
                  <c:v>3.0910424533583161</c:v>
                </c:pt>
                <c:pt idx="103">
                  <c:v>3.1354942159291497</c:v>
                </c:pt>
                <c:pt idx="104">
                  <c:v>2.0794415416798357</c:v>
                </c:pt>
                <c:pt idx="105">
                  <c:v>4.1271343850450917</c:v>
                </c:pt>
                <c:pt idx="106">
                  <c:v>3.044522437723423</c:v>
                </c:pt>
                <c:pt idx="107">
                  <c:v>4.4308167988433134</c:v>
                </c:pt>
                <c:pt idx="108">
                  <c:v>4.3438054218536841</c:v>
                </c:pt>
                <c:pt idx="109">
                  <c:v>0</c:v>
                </c:pt>
                <c:pt idx="110">
                  <c:v>3.3672958299864741</c:v>
                </c:pt>
                <c:pt idx="111">
                  <c:v>1.9459101490553132</c:v>
                </c:pt>
                <c:pt idx="112">
                  <c:v>3.044522437723423</c:v>
                </c:pt>
                <c:pt idx="113">
                  <c:v>3.6635616461296463</c:v>
                </c:pt>
                <c:pt idx="114">
                  <c:v>2.5649493574615367</c:v>
                </c:pt>
                <c:pt idx="115">
                  <c:v>2.3025850929940459</c:v>
                </c:pt>
                <c:pt idx="116">
                  <c:v>3.3322045101752038</c:v>
                </c:pt>
                <c:pt idx="117">
                  <c:v>3.912023005428146</c:v>
                </c:pt>
                <c:pt idx="118">
                  <c:v>3.0910424533583161</c:v>
                </c:pt>
                <c:pt idx="119">
                  <c:v>3.2958368660043291</c:v>
                </c:pt>
                <c:pt idx="120">
                  <c:v>3.044522437723423</c:v>
                </c:pt>
                <c:pt idx="121">
                  <c:v>2.9444389791664403</c:v>
                </c:pt>
                <c:pt idx="122">
                  <c:v>2.8332133440562162</c:v>
                </c:pt>
                <c:pt idx="123">
                  <c:v>1.9459101490553132</c:v>
                </c:pt>
                <c:pt idx="124">
                  <c:v>2.6390573296152584</c:v>
                </c:pt>
                <c:pt idx="125">
                  <c:v>3.784189633918261</c:v>
                </c:pt>
                <c:pt idx="126">
                  <c:v>2.3025850929940459</c:v>
                </c:pt>
                <c:pt idx="127">
                  <c:v>1.791759469228055</c:v>
                </c:pt>
                <c:pt idx="128">
                  <c:v>2.8332133440562162</c:v>
                </c:pt>
                <c:pt idx="129">
                  <c:v>3.8066624897703196</c:v>
                </c:pt>
                <c:pt idx="130">
                  <c:v>2.7080502011022101</c:v>
                </c:pt>
                <c:pt idx="131">
                  <c:v>2.7080502011022101</c:v>
                </c:pt>
                <c:pt idx="132">
                  <c:v>1.6094379124341003</c:v>
                </c:pt>
                <c:pt idx="133">
                  <c:v>1.6094379124341003</c:v>
                </c:pt>
                <c:pt idx="134">
                  <c:v>2.4849066497880004</c:v>
                </c:pt>
                <c:pt idx="135">
                  <c:v>2.7725887222397811</c:v>
                </c:pt>
                <c:pt idx="136">
                  <c:v>2.0794415416798357</c:v>
                </c:pt>
                <c:pt idx="137">
                  <c:v>2.8903717578961645</c:v>
                </c:pt>
                <c:pt idx="138">
                  <c:v>0.69314718055994529</c:v>
                </c:pt>
                <c:pt idx="139">
                  <c:v>2.1972245773362196</c:v>
                </c:pt>
                <c:pt idx="140">
                  <c:v>2.7725887222397811</c:v>
                </c:pt>
                <c:pt idx="141">
                  <c:v>2.0794415416798357</c:v>
                </c:pt>
                <c:pt idx="142">
                  <c:v>1.0986122886681098</c:v>
                </c:pt>
                <c:pt idx="143">
                  <c:v>1.6094379124341003</c:v>
                </c:pt>
                <c:pt idx="144">
                  <c:v>1.6094379124341003</c:v>
                </c:pt>
                <c:pt idx="145">
                  <c:v>1.0986122886681098</c:v>
                </c:pt>
                <c:pt idx="146">
                  <c:v>4.219507705176107</c:v>
                </c:pt>
                <c:pt idx="147">
                  <c:v>2.0794415416798357</c:v>
                </c:pt>
                <c:pt idx="148">
                  <c:v>1.0986122886681098</c:v>
                </c:pt>
                <c:pt idx="149">
                  <c:v>1.6094379124341003</c:v>
                </c:pt>
                <c:pt idx="150">
                  <c:v>1.6094379124341003</c:v>
                </c:pt>
                <c:pt idx="151">
                  <c:v>2.3025850929940459</c:v>
                </c:pt>
                <c:pt idx="152">
                  <c:v>1.791759469228055</c:v>
                </c:pt>
                <c:pt idx="153">
                  <c:v>2.0794415416798357</c:v>
                </c:pt>
                <c:pt idx="154">
                  <c:v>2.3978952727983707</c:v>
                </c:pt>
                <c:pt idx="155">
                  <c:v>1.6094379124341003</c:v>
                </c:pt>
                <c:pt idx="156">
                  <c:v>2.1972245773362196</c:v>
                </c:pt>
                <c:pt idx="157">
                  <c:v>1.9459101490553132</c:v>
                </c:pt>
                <c:pt idx="158">
                  <c:v>1.3862943611198906</c:v>
                </c:pt>
                <c:pt idx="159">
                  <c:v>2.0794415416798357</c:v>
                </c:pt>
                <c:pt idx="160">
                  <c:v>1.9459101490553132</c:v>
                </c:pt>
                <c:pt idx="161">
                  <c:v>1.6094379124341003</c:v>
                </c:pt>
                <c:pt idx="162">
                  <c:v>1.6094379124341003</c:v>
                </c:pt>
                <c:pt idx="163">
                  <c:v>1.0986122886681098</c:v>
                </c:pt>
                <c:pt idx="164">
                  <c:v>1.3862943611198906</c:v>
                </c:pt>
                <c:pt idx="165">
                  <c:v>1.0986122886681098</c:v>
                </c:pt>
                <c:pt idx="166">
                  <c:v>1.9459101490553132</c:v>
                </c:pt>
                <c:pt idx="167">
                  <c:v>0.69314718055994529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87-4EE1-BE1B-FA474BC5DF5F}"/>
            </c:ext>
          </c:extLst>
        </c:ser>
        <c:ser>
          <c:idx val="1"/>
          <c:order val="1"/>
          <c:tx>
            <c:v>Predicted LN_MMR_2020</c:v>
          </c:tx>
          <c:spPr>
            <a:ln w="38100">
              <a:noFill/>
            </a:ln>
          </c:spPr>
          <c:xVal>
            <c:numRef>
              <c:f>Q3_2020!$F$2:$F$169</c:f>
              <c:numCache>
                <c:formatCode>0.00</c:formatCode>
                <c:ptCount val="168"/>
                <c:pt idx="0">
                  <c:v>0</c:v>
                </c:pt>
                <c:pt idx="1">
                  <c:v>7.2029999999999985</c:v>
                </c:pt>
                <c:pt idx="2">
                  <c:v>8.0275999999999996</c:v>
                </c:pt>
                <c:pt idx="3">
                  <c:v>35.356400000000001</c:v>
                </c:pt>
                <c:pt idx="4">
                  <c:v>99.474600000000009</c:v>
                </c:pt>
                <c:pt idx="5">
                  <c:v>255.69749999999999</c:v>
                </c:pt>
                <c:pt idx="6">
                  <c:v>122.53850000000001</c:v>
                </c:pt>
                <c:pt idx="7">
                  <c:v>291.09780000000001</c:v>
                </c:pt>
                <c:pt idx="8">
                  <c:v>71.592899999999986</c:v>
                </c:pt>
                <c:pt idx="9">
                  <c:v>57.947399999999995</c:v>
                </c:pt>
                <c:pt idx="10">
                  <c:v>151.30799999999999</c:v>
                </c:pt>
                <c:pt idx="11">
                  <c:v>108.10799999999999</c:v>
                </c:pt>
                <c:pt idx="12">
                  <c:v>70.641999999999996</c:v>
                </c:pt>
                <c:pt idx="13">
                  <c:v>158.5275</c:v>
                </c:pt>
                <c:pt idx="14">
                  <c:v>124.37880000000001</c:v>
                </c:pt>
                <c:pt idx="15">
                  <c:v>99.263999999999996</c:v>
                </c:pt>
                <c:pt idx="16">
                  <c:v>389.47740000000005</c:v>
                </c:pt>
                <c:pt idx="17">
                  <c:v>0</c:v>
                </c:pt>
                <c:pt idx="18">
                  <c:v>173.36869999999999</c:v>
                </c:pt>
                <c:pt idx="19">
                  <c:v>278.37569999999999</c:v>
                </c:pt>
                <c:pt idx="20">
                  <c:v>317.988</c:v>
                </c:pt>
                <c:pt idx="21">
                  <c:v>171.22139999999999</c:v>
                </c:pt>
                <c:pt idx="22">
                  <c:v>262.05519999999996</c:v>
                </c:pt>
                <c:pt idx="23">
                  <c:v>1116.7431999999999</c:v>
                </c:pt>
                <c:pt idx="24">
                  <c:v>705.7056</c:v>
                </c:pt>
                <c:pt idx="25">
                  <c:v>197.45310000000001</c:v>
                </c:pt>
                <c:pt idx="26">
                  <c:v>321.13769999999994</c:v>
                </c:pt>
                <c:pt idx="27">
                  <c:v>60.621599999999994</c:v>
                </c:pt>
                <c:pt idx="28">
                  <c:v>163.12199999999999</c:v>
                </c:pt>
                <c:pt idx="29">
                  <c:v>182.37780000000001</c:v>
                </c:pt>
                <c:pt idx="30">
                  <c:v>109.25</c:v>
                </c:pt>
                <c:pt idx="31">
                  <c:v>38.343699999999998</c:v>
                </c:pt>
                <c:pt idx="32">
                  <c:v>1042.7004000000002</c:v>
                </c:pt>
                <c:pt idx="33">
                  <c:v>409.02190000000002</c:v>
                </c:pt>
                <c:pt idx="34">
                  <c:v>1052.4416000000001</c:v>
                </c:pt>
                <c:pt idx="35">
                  <c:v>114.06099999999999</c:v>
                </c:pt>
                <c:pt idx="36">
                  <c:v>356.0609</c:v>
                </c:pt>
                <c:pt idx="37">
                  <c:v>464.50779999999997</c:v>
                </c:pt>
                <c:pt idx="38">
                  <c:v>513.86689999999999</c:v>
                </c:pt>
                <c:pt idx="39">
                  <c:v>595.3506000000001</c:v>
                </c:pt>
                <c:pt idx="40">
                  <c:v>596.0317</c:v>
                </c:pt>
                <c:pt idx="41">
                  <c:v>714.60270000000014</c:v>
                </c:pt>
                <c:pt idx="42">
                  <c:v>684.68219999999997</c:v>
                </c:pt>
                <c:pt idx="43">
                  <c:v>1039.1262999999999</c:v>
                </c:pt>
                <c:pt idx="44">
                  <c:v>900.93150000000003</c:v>
                </c:pt>
                <c:pt idx="45">
                  <c:v>168.50360000000001</c:v>
                </c:pt>
                <c:pt idx="46">
                  <c:v>206.05549999999999</c:v>
                </c:pt>
                <c:pt idx="47">
                  <c:v>1290.6106</c:v>
                </c:pt>
                <c:pt idx="48">
                  <c:v>1336.6287000000002</c:v>
                </c:pt>
                <c:pt idx="49">
                  <c:v>2246.2284</c:v>
                </c:pt>
                <c:pt idx="50">
                  <c:v>1786.1580000000001</c:v>
                </c:pt>
                <c:pt idx="51">
                  <c:v>1042.6169</c:v>
                </c:pt>
                <c:pt idx="52">
                  <c:v>963.46980000000008</c:v>
                </c:pt>
                <c:pt idx="53">
                  <c:v>409.07339999999999</c:v>
                </c:pt>
                <c:pt idx="54">
                  <c:v>1705.9979999999998</c:v>
                </c:pt>
                <c:pt idx="55">
                  <c:v>262.36189999999999</c:v>
                </c:pt>
                <c:pt idx="56">
                  <c:v>2348.2750000000001</c:v>
                </c:pt>
                <c:pt idx="57">
                  <c:v>880.62360000000001</c:v>
                </c:pt>
                <c:pt idx="58">
                  <c:v>63.031500000000001</c:v>
                </c:pt>
                <c:pt idx="59">
                  <c:v>1198.9670000000001</c:v>
                </c:pt>
                <c:pt idx="60">
                  <c:v>2731.9985999999999</c:v>
                </c:pt>
                <c:pt idx="61">
                  <c:v>1573.6313999999998</c:v>
                </c:pt>
                <c:pt idx="62">
                  <c:v>1132.4741999999999</c:v>
                </c:pt>
                <c:pt idx="63">
                  <c:v>2936.6902</c:v>
                </c:pt>
                <c:pt idx="64">
                  <c:v>1107.4404999999999</c:v>
                </c:pt>
                <c:pt idx="65">
                  <c:v>2313.5616</c:v>
                </c:pt>
                <c:pt idx="66">
                  <c:v>2258.6326000000004</c:v>
                </c:pt>
                <c:pt idx="67">
                  <c:v>900.03199999999993</c:v>
                </c:pt>
                <c:pt idx="68">
                  <c:v>1930.0530000000001</c:v>
                </c:pt>
                <c:pt idx="69">
                  <c:v>1142.2874999999999</c:v>
                </c:pt>
                <c:pt idx="70">
                  <c:v>2376.1059999999998</c:v>
                </c:pt>
                <c:pt idx="71">
                  <c:v>915.51290000000006</c:v>
                </c:pt>
                <c:pt idx="72">
                  <c:v>2521.4587000000001</c:v>
                </c:pt>
                <c:pt idx="73">
                  <c:v>1636.1784</c:v>
                </c:pt>
                <c:pt idx="74">
                  <c:v>1203.7075</c:v>
                </c:pt>
                <c:pt idx="75">
                  <c:v>1655.0253</c:v>
                </c:pt>
                <c:pt idx="76">
                  <c:v>2941.6871000000001</c:v>
                </c:pt>
                <c:pt idx="77">
                  <c:v>1603.1491999999998</c:v>
                </c:pt>
                <c:pt idx="78">
                  <c:v>898.26300000000003</c:v>
                </c:pt>
                <c:pt idx="79">
                  <c:v>2199.5415000000003</c:v>
                </c:pt>
                <c:pt idx="80">
                  <c:v>628.43029999999999</c:v>
                </c:pt>
                <c:pt idx="81">
                  <c:v>2082.3204999999998</c:v>
                </c:pt>
                <c:pt idx="82">
                  <c:v>440.29619999999994</c:v>
                </c:pt>
                <c:pt idx="83">
                  <c:v>2913.6479999999997</c:v>
                </c:pt>
                <c:pt idx="84">
                  <c:v>2448.4740000000002</c:v>
                </c:pt>
                <c:pt idx="85">
                  <c:v>5391.2196000000004</c:v>
                </c:pt>
                <c:pt idx="86">
                  <c:v>1526.9154999999998</c:v>
                </c:pt>
                <c:pt idx="87">
                  <c:v>1416.2339999999999</c:v>
                </c:pt>
                <c:pt idx="88">
                  <c:v>1919.415</c:v>
                </c:pt>
                <c:pt idx="89">
                  <c:v>2396.04</c:v>
                </c:pt>
                <c:pt idx="90">
                  <c:v>1729.9949999999999</c:v>
                </c:pt>
                <c:pt idx="91">
                  <c:v>3833.203</c:v>
                </c:pt>
                <c:pt idx="92">
                  <c:v>1951.5084000000002</c:v>
                </c:pt>
                <c:pt idx="93">
                  <c:v>2761.2555000000007</c:v>
                </c:pt>
                <c:pt idx="94">
                  <c:v>2630.1039000000001</c:v>
                </c:pt>
                <c:pt idx="95">
                  <c:v>1936.9610999999998</c:v>
                </c:pt>
                <c:pt idx="96">
                  <c:v>2266.5024000000003</c:v>
                </c:pt>
                <c:pt idx="97">
                  <c:v>2821.5157000000004</c:v>
                </c:pt>
                <c:pt idx="98">
                  <c:v>2914.8784000000005</c:v>
                </c:pt>
                <c:pt idx="99">
                  <c:v>1393.5100000000002</c:v>
                </c:pt>
                <c:pt idx="100">
                  <c:v>4408.5938000000006</c:v>
                </c:pt>
                <c:pt idx="101">
                  <c:v>1156.636</c:v>
                </c:pt>
                <c:pt idx="102">
                  <c:v>1716.8437999999999</c:v>
                </c:pt>
                <c:pt idx="103">
                  <c:v>1920.9977000000001</c:v>
                </c:pt>
                <c:pt idx="104">
                  <c:v>1890.4853999999998</c:v>
                </c:pt>
                <c:pt idx="105">
                  <c:v>2077.2889</c:v>
                </c:pt>
                <c:pt idx="106">
                  <c:v>1405.3311999999999</c:v>
                </c:pt>
                <c:pt idx="107">
                  <c:v>2165.2763999999997</c:v>
                </c:pt>
                <c:pt idx="108">
                  <c:v>3137.85</c:v>
                </c:pt>
                <c:pt idx="109">
                  <c:v>3083.8119999999999</c:v>
                </c:pt>
                <c:pt idx="110">
                  <c:v>2017.6879999999999</c:v>
                </c:pt>
                <c:pt idx="111">
                  <c:v>3483.8190000000004</c:v>
                </c:pt>
                <c:pt idx="112">
                  <c:v>1381.44</c:v>
                </c:pt>
                <c:pt idx="113">
                  <c:v>2451.6986999999999</c:v>
                </c:pt>
                <c:pt idx="114">
                  <c:v>1609.9240000000002</c:v>
                </c:pt>
                <c:pt idx="115">
                  <c:v>3688.4405000000006</c:v>
                </c:pt>
                <c:pt idx="116">
                  <c:v>2518.1155999999996</c:v>
                </c:pt>
                <c:pt idx="117">
                  <c:v>4128.2514000000001</c:v>
                </c:pt>
                <c:pt idx="118">
                  <c:v>3967.1392000000001</c:v>
                </c:pt>
                <c:pt idx="119">
                  <c:v>2367.6179999999999</c:v>
                </c:pt>
                <c:pt idx="120">
                  <c:v>2587.6014</c:v>
                </c:pt>
                <c:pt idx="121">
                  <c:v>4753.1970000000001</c:v>
                </c:pt>
                <c:pt idx="122">
                  <c:v>3364.645</c:v>
                </c:pt>
                <c:pt idx="123">
                  <c:v>4147.5623999999998</c:v>
                </c:pt>
                <c:pt idx="124">
                  <c:v>3978.5537999999997</c:v>
                </c:pt>
                <c:pt idx="125">
                  <c:v>1523.1476</c:v>
                </c:pt>
                <c:pt idx="126">
                  <c:v>3641.2128000000002</c:v>
                </c:pt>
                <c:pt idx="127">
                  <c:v>5342.3996000000006</c:v>
                </c:pt>
                <c:pt idx="128">
                  <c:v>2640.2459999999996</c:v>
                </c:pt>
                <c:pt idx="129">
                  <c:v>5046.3</c:v>
                </c:pt>
                <c:pt idx="130">
                  <c:v>4208.1513999999997</c:v>
                </c:pt>
                <c:pt idx="131">
                  <c:v>3937.2782000000002</c:v>
                </c:pt>
                <c:pt idx="132">
                  <c:v>5008.9423999999999</c:v>
                </c:pt>
                <c:pt idx="133">
                  <c:v>4511.6588000000002</c:v>
                </c:pt>
                <c:pt idx="134">
                  <c:v>5393.4657000000007</c:v>
                </c:pt>
                <c:pt idx="135">
                  <c:v>4092.5871000000006</c:v>
                </c:pt>
                <c:pt idx="136">
                  <c:v>2530.2512000000002</c:v>
                </c:pt>
                <c:pt idx="137">
                  <c:v>3682.2543999999998</c:v>
                </c:pt>
                <c:pt idx="138">
                  <c:v>3749.6662000000001</c:v>
                </c:pt>
                <c:pt idx="139">
                  <c:v>4202.5802000000003</c:v>
                </c:pt>
                <c:pt idx="140">
                  <c:v>2346.5904</c:v>
                </c:pt>
                <c:pt idx="141">
                  <c:v>4252.9752000000008</c:v>
                </c:pt>
                <c:pt idx="142">
                  <c:v>6872.6067999999996</c:v>
                </c:pt>
                <c:pt idx="143">
                  <c:v>4912.6282000000001</c:v>
                </c:pt>
                <c:pt idx="144">
                  <c:v>6225.2352000000001</c:v>
                </c:pt>
                <c:pt idx="145">
                  <c:v>6739.268</c:v>
                </c:pt>
                <c:pt idx="146">
                  <c:v>5424.8787999999995</c:v>
                </c:pt>
                <c:pt idx="147">
                  <c:v>8125.7455999999993</c:v>
                </c:pt>
                <c:pt idx="148">
                  <c:v>4534.1238000000003</c:v>
                </c:pt>
                <c:pt idx="149">
                  <c:v>6027.1280000000006</c:v>
                </c:pt>
                <c:pt idx="150">
                  <c:v>7847.9188000000004</c:v>
                </c:pt>
                <c:pt idx="151">
                  <c:v>9251</c:v>
                </c:pt>
                <c:pt idx="152">
                  <c:v>4440.2987999999996</c:v>
                </c:pt>
                <c:pt idx="153">
                  <c:v>4426.6361999999999</c:v>
                </c:pt>
                <c:pt idx="154">
                  <c:v>8849.1360000000004</c:v>
                </c:pt>
                <c:pt idx="155">
                  <c:v>8041.4099999999989</c:v>
                </c:pt>
                <c:pt idx="156">
                  <c:v>3118.7325000000005</c:v>
                </c:pt>
                <c:pt idx="157">
                  <c:v>7270.0216000000009</c:v>
                </c:pt>
                <c:pt idx="158">
                  <c:v>7190.2152000000006</c:v>
                </c:pt>
                <c:pt idx="159">
                  <c:v>7310.1077999999998</c:v>
                </c:pt>
                <c:pt idx="160">
                  <c:v>3061.6852000000003</c:v>
                </c:pt>
                <c:pt idx="161">
                  <c:v>5156.8263999999999</c:v>
                </c:pt>
                <c:pt idx="162">
                  <c:v>8501.6743999999999</c:v>
                </c:pt>
                <c:pt idx="163">
                  <c:v>7471.7608</c:v>
                </c:pt>
                <c:pt idx="164">
                  <c:v>9529.6114999999991</c:v>
                </c:pt>
                <c:pt idx="165">
                  <c:v>7702.4270999999999</c:v>
                </c:pt>
                <c:pt idx="166">
                  <c:v>3934.252</c:v>
                </c:pt>
                <c:pt idx="167">
                  <c:v>9639</c:v>
                </c:pt>
              </c:numCache>
            </c:numRef>
          </c:xVal>
          <c:yVal>
            <c:numRef>
              <c:f>Q3_2020!$L$47:$L$214</c:f>
              <c:numCache>
                <c:formatCode>General</c:formatCode>
                <c:ptCount val="168"/>
                <c:pt idx="0">
                  <c:v>6.970925363648095</c:v>
                </c:pt>
                <c:pt idx="1">
                  <c:v>6.9685105471619018</c:v>
                </c:pt>
                <c:pt idx="2">
                  <c:v>6.9041127239383622</c:v>
                </c:pt>
                <c:pt idx="3">
                  <c:v>6.811138559256344</c:v>
                </c:pt>
                <c:pt idx="4">
                  <c:v>6.7105748895754136</c:v>
                </c:pt>
                <c:pt idx="5">
                  <c:v>6.4677705974924748</c:v>
                </c:pt>
                <c:pt idx="6">
                  <c:v>6.397101644445744</c:v>
                </c:pt>
                <c:pt idx="7">
                  <c:v>6.2729071199529081</c:v>
                </c:pt>
                <c:pt idx="8">
                  <c:v>6.2342576569353989</c:v>
                </c:pt>
                <c:pt idx="9">
                  <c:v>6.181107078727365</c:v>
                </c:pt>
                <c:pt idx="10">
                  <c:v>6.1363768013203543</c:v>
                </c:pt>
                <c:pt idx="11">
                  <c:v>6.1273414959859283</c:v>
                </c:pt>
                <c:pt idx="12">
                  <c:v>6.1010212996112978</c:v>
                </c:pt>
                <c:pt idx="13">
                  <c:v>6.0823304426325615</c:v>
                </c:pt>
                <c:pt idx="14">
                  <c:v>6.0739532042349369</c:v>
                </c:pt>
                <c:pt idx="15">
                  <c:v>6.0650204289616827</c:v>
                </c:pt>
                <c:pt idx="16">
                  <c:v>6.0439088528229385</c:v>
                </c:pt>
                <c:pt idx="17">
                  <c:v>5.9694588299228917</c:v>
                </c:pt>
                <c:pt idx="18">
                  <c:v>5.8677477068242689</c:v>
                </c:pt>
                <c:pt idx="19">
                  <c:v>5.8650117600947675</c:v>
                </c:pt>
                <c:pt idx="20">
                  <c:v>5.8459166004011198</c:v>
                </c:pt>
                <c:pt idx="21">
                  <c:v>5.8146212249457978</c:v>
                </c:pt>
                <c:pt idx="22">
                  <c:v>5.7047330444739943</c:v>
                </c:pt>
                <c:pt idx="23">
                  <c:v>5.6751016234270208</c:v>
                </c:pt>
                <c:pt idx="24">
                  <c:v>5.6433649800762229</c:v>
                </c:pt>
                <c:pt idx="25">
                  <c:v>5.6533423040744362</c:v>
                </c:pt>
                <c:pt idx="26">
                  <c:v>5.6220703071380385</c:v>
                </c:pt>
                <c:pt idx="27">
                  <c:v>5.6320254162587799</c:v>
                </c:pt>
                <c:pt idx="28">
                  <c:v>5.6189347598015846</c:v>
                </c:pt>
                <c:pt idx="29">
                  <c:v>5.5738291902544308</c:v>
                </c:pt>
                <c:pt idx="30">
                  <c:v>5.496985919307984</c:v>
                </c:pt>
                <c:pt idx="31">
                  <c:v>5.4736959733384083</c:v>
                </c:pt>
                <c:pt idx="32">
                  <c:v>5.3472402376410102</c:v>
                </c:pt>
                <c:pt idx="33">
                  <c:v>5.3681089333167433</c:v>
                </c:pt>
                <c:pt idx="34">
                  <c:v>5.319642469505383</c:v>
                </c:pt>
                <c:pt idx="35">
                  <c:v>5.2225108668738782</c:v>
                </c:pt>
                <c:pt idx="36">
                  <c:v>5.1835628381293652</c:v>
                </c:pt>
                <c:pt idx="37">
                  <c:v>5.1334217744464494</c:v>
                </c:pt>
                <c:pt idx="38">
                  <c:v>5.122105700086732</c:v>
                </c:pt>
                <c:pt idx="39">
                  <c:v>5.0998280841326897</c:v>
                </c:pt>
                <c:pt idx="40">
                  <c:v>5.0818438444927274</c:v>
                </c:pt>
                <c:pt idx="41">
                  <c:v>5.0662052447738422</c:v>
                </c:pt>
                <c:pt idx="42">
                  <c:v>5.0503617719602776</c:v>
                </c:pt>
                <c:pt idx="43">
                  <c:v>4.9587118113976247</c:v>
                </c:pt>
                <c:pt idx="44">
                  <c:v>4.9396519490019708</c:v>
                </c:pt>
                <c:pt idx="45">
                  <c:v>4.9545277637018668</c:v>
                </c:pt>
                <c:pt idx="46">
                  <c:v>4.943246271490489</c:v>
                </c:pt>
                <c:pt idx="47">
                  <c:v>4.8363427998568138</c:v>
                </c:pt>
                <c:pt idx="48">
                  <c:v>4.8248760737532423</c:v>
                </c:pt>
                <c:pt idx="49">
                  <c:v>4.6713394507340729</c:v>
                </c:pt>
                <c:pt idx="50">
                  <c:v>4.6898993746105839</c:v>
                </c:pt>
                <c:pt idx="51">
                  <c:v>4.7162902656483352</c:v>
                </c:pt>
                <c:pt idx="52">
                  <c:v>4.7030585960180264</c:v>
                </c:pt>
                <c:pt idx="53">
                  <c:v>4.7364648823685958</c:v>
                </c:pt>
                <c:pt idx="54">
                  <c:v>4.5587075511571351</c:v>
                </c:pt>
                <c:pt idx="55">
                  <c:v>4.6391028607342779</c:v>
                </c:pt>
                <c:pt idx="56">
                  <c:v>4.4919212781476148</c:v>
                </c:pt>
                <c:pt idx="57">
                  <c:v>4.5471131235319246</c:v>
                </c:pt>
                <c:pt idx="58">
                  <c:v>4.5896086921503549</c:v>
                </c:pt>
                <c:pt idx="59">
                  <c:v>4.4824867657774572</c:v>
                </c:pt>
                <c:pt idx="60">
                  <c:v>4.3402327499427305</c:v>
                </c:pt>
                <c:pt idx="61">
                  <c:v>4.3329792787540784</c:v>
                </c:pt>
                <c:pt idx="62">
                  <c:v>4.2902110828796403</c:v>
                </c:pt>
                <c:pt idx="63">
                  <c:v>4.099714054878814</c:v>
                </c:pt>
                <c:pt idx="64">
                  <c:v>4.220655589431904</c:v>
                </c:pt>
                <c:pt idx="65">
                  <c:v>4.0502734400220897</c:v>
                </c:pt>
                <c:pt idx="66">
                  <c:v>4.0451604258416287</c:v>
                </c:pt>
                <c:pt idx="67">
                  <c:v>4.1184317827807293</c:v>
                </c:pt>
                <c:pt idx="68">
                  <c:v>4.0403954579817665</c:v>
                </c:pt>
                <c:pt idx="69">
                  <c:v>4.0934402438559587</c:v>
                </c:pt>
                <c:pt idx="70">
                  <c:v>3.9922474818864866</c:v>
                </c:pt>
                <c:pt idx="71">
                  <c:v>4.046429282747364</c:v>
                </c:pt>
                <c:pt idx="72">
                  <c:v>3.9373755144180711</c:v>
                </c:pt>
                <c:pt idx="73">
                  <c:v>3.9615387359086651</c:v>
                </c:pt>
                <c:pt idx="74">
                  <c:v>3.9378475471525283</c:v>
                </c:pt>
                <c:pt idx="75">
                  <c:v>3.906851760938427</c:v>
                </c:pt>
                <c:pt idx="76">
                  <c:v>3.8184858819887149</c:v>
                </c:pt>
                <c:pt idx="77">
                  <c:v>3.8924567898502334</c:v>
                </c:pt>
                <c:pt idx="78">
                  <c:v>3.9231222341286593</c:v>
                </c:pt>
                <c:pt idx="79">
                  <c:v>3.8240872674060431</c:v>
                </c:pt>
                <c:pt idx="80">
                  <c:v>3.9152747439742508</c:v>
                </c:pt>
                <c:pt idx="81">
                  <c:v>3.8054098659914528</c:v>
                </c:pt>
                <c:pt idx="82">
                  <c:v>3.9105113418979895</c:v>
                </c:pt>
                <c:pt idx="83">
                  <c:v>3.7120817296906798</c:v>
                </c:pt>
                <c:pt idx="84">
                  <c:v>3.7444330757653428</c:v>
                </c:pt>
                <c:pt idx="85">
                  <c:v>3.5118091678751489</c:v>
                </c:pt>
                <c:pt idx="86">
                  <c:v>3.7547395848081724</c:v>
                </c:pt>
                <c:pt idx="87">
                  <c:v>3.762482931052876</c:v>
                </c:pt>
                <c:pt idx="88">
                  <c:v>3.7093036578730696</c:v>
                </c:pt>
                <c:pt idx="89">
                  <c:v>3.675894423337879</c:v>
                </c:pt>
                <c:pt idx="90">
                  <c:v>3.7225811343076995</c:v>
                </c:pt>
                <c:pt idx="91">
                  <c:v>3.4481931064792497</c:v>
                </c:pt>
                <c:pt idx="92">
                  <c:v>3.5730596497186675</c:v>
                </c:pt>
                <c:pt idx="93">
                  <c:v>3.5062369992473048</c:v>
                </c:pt>
                <c:pt idx="94">
                  <c:v>3.5155641841825362</c:v>
                </c:pt>
                <c:pt idx="95">
                  <c:v>3.5474177947359204</c:v>
                </c:pt>
                <c:pt idx="96">
                  <c:v>3.5059512774296078</c:v>
                </c:pt>
                <c:pt idx="97">
                  <c:v>3.4390088212836769</c:v>
                </c:pt>
                <c:pt idx="98">
                  <c:v>3.4235573716083665</c:v>
                </c:pt>
                <c:pt idx="99">
                  <c:v>3.505914070527739</c:v>
                </c:pt>
                <c:pt idx="100">
                  <c:v>3.2260242734868765</c:v>
                </c:pt>
                <c:pt idx="101">
                  <c:v>3.4515191797032836</c:v>
                </c:pt>
                <c:pt idx="102">
                  <c:v>3.3936649661575573</c:v>
                </c:pt>
                <c:pt idx="103">
                  <c:v>3.360971337242356</c:v>
                </c:pt>
                <c:pt idx="104">
                  <c:v>3.3360431459209821</c:v>
                </c:pt>
                <c:pt idx="105">
                  <c:v>3.3137676238408078</c:v>
                </c:pt>
                <c:pt idx="106">
                  <c:v>3.353908813995957</c:v>
                </c:pt>
                <c:pt idx="107">
                  <c:v>3.2448264234049282</c:v>
                </c:pt>
                <c:pt idx="108">
                  <c:v>3.120219917466224</c:v>
                </c:pt>
                <c:pt idx="109">
                  <c:v>3.1061577745952116</c:v>
                </c:pt>
                <c:pt idx="110">
                  <c:v>3.1844303820450177</c:v>
                </c:pt>
                <c:pt idx="111">
                  <c:v>3.0587295777190935</c:v>
                </c:pt>
                <c:pt idx="112">
                  <c:v>3.213288775238631</c:v>
                </c:pt>
                <c:pt idx="113">
                  <c:v>3.1253721642674148</c:v>
                </c:pt>
                <c:pt idx="114">
                  <c:v>3.1607438528197949</c:v>
                </c:pt>
                <c:pt idx="115">
                  <c:v>3.0075357434002132</c:v>
                </c:pt>
                <c:pt idx="116">
                  <c:v>3.0850778308218083</c:v>
                </c:pt>
                <c:pt idx="117">
                  <c:v>2.9482087955633047</c:v>
                </c:pt>
                <c:pt idx="118">
                  <c:v>2.9420157119716439</c:v>
                </c:pt>
                <c:pt idx="119">
                  <c:v>3.0244190432691607</c:v>
                </c:pt>
                <c:pt idx="120">
                  <c:v>2.9634850564560016</c:v>
                </c:pt>
                <c:pt idx="121">
                  <c:v>2.8024552469806747</c:v>
                </c:pt>
                <c:pt idx="122">
                  <c:v>2.8789357188960065</c:v>
                </c:pt>
                <c:pt idx="123">
                  <c:v>2.7937493938682199</c:v>
                </c:pt>
                <c:pt idx="124">
                  <c:v>2.8063611090206524</c:v>
                </c:pt>
                <c:pt idx="125">
                  <c:v>2.9804074823703868</c:v>
                </c:pt>
                <c:pt idx="126">
                  <c:v>2.8134993607634811</c:v>
                </c:pt>
                <c:pt idx="127">
                  <c:v>2.6500526731126639</c:v>
                </c:pt>
                <c:pt idx="128">
                  <c:v>2.8257365270846639</c:v>
                </c:pt>
                <c:pt idx="129">
                  <c:v>2.5908602276850812</c:v>
                </c:pt>
                <c:pt idx="130">
                  <c:v>2.5822279163150341</c:v>
                </c:pt>
                <c:pt idx="131">
                  <c:v>2.6026988355063123</c:v>
                </c:pt>
                <c:pt idx="132">
                  <c:v>2.4223967257824541</c:v>
                </c:pt>
                <c:pt idx="133">
                  <c:v>2.4601886486806293</c:v>
                </c:pt>
                <c:pt idx="134">
                  <c:v>2.3843716680746763</c:v>
                </c:pt>
                <c:pt idx="135">
                  <c:v>2.4832816496517345</c:v>
                </c:pt>
                <c:pt idx="136">
                  <c:v>2.5841644995397388</c:v>
                </c:pt>
                <c:pt idx="137">
                  <c:v>2.4070730328159016</c:v>
                </c:pt>
                <c:pt idx="138">
                  <c:v>2.3931827330595348</c:v>
                </c:pt>
                <c:pt idx="139">
                  <c:v>2.3044954088930796</c:v>
                </c:pt>
                <c:pt idx="140">
                  <c:v>2.4111195449421126</c:v>
                </c:pt>
                <c:pt idx="141">
                  <c:v>2.2378579321161598</c:v>
                </c:pt>
                <c:pt idx="142">
                  <c:v>1.9999157678263657</c:v>
                </c:pt>
                <c:pt idx="143">
                  <c:v>2.1510038782864971</c:v>
                </c:pt>
                <c:pt idx="144">
                  <c:v>2.0410137111606259</c:v>
                </c:pt>
                <c:pt idx="145">
                  <c:v>1.9832113138924432</c:v>
                </c:pt>
                <c:pt idx="146">
                  <c:v>2.0309715546572638</c:v>
                </c:pt>
                <c:pt idx="147">
                  <c:v>1.8219869817938847</c:v>
                </c:pt>
                <c:pt idx="148">
                  <c:v>2.0458823009173894</c:v>
                </c:pt>
                <c:pt idx="149">
                  <c:v>1.8938922931911701</c:v>
                </c:pt>
                <c:pt idx="150">
                  <c:v>1.698368572131582</c:v>
                </c:pt>
                <c:pt idx="151">
                  <c:v>1.5525690052100871</c:v>
                </c:pt>
                <c:pt idx="152">
                  <c:v>1.9190258393443362</c:v>
                </c:pt>
                <c:pt idx="153">
                  <c:v>1.9108457382642356</c:v>
                </c:pt>
                <c:pt idx="154">
                  <c:v>1.5114951268212558</c:v>
                </c:pt>
                <c:pt idx="155">
                  <c:v>1.5564991630862277</c:v>
                </c:pt>
                <c:pt idx="156">
                  <c:v>1.9418453823899913</c:v>
                </c:pt>
                <c:pt idx="157">
                  <c:v>1.5718202981060849</c:v>
                </c:pt>
                <c:pt idx="158">
                  <c:v>1.5511600265820555</c:v>
                </c:pt>
                <c:pt idx="159">
                  <c:v>1.5324281533883861</c:v>
                </c:pt>
                <c:pt idx="160">
                  <c:v>1.8394904737141959</c:v>
                </c:pt>
                <c:pt idx="161">
                  <c:v>1.6480450375925506</c:v>
                </c:pt>
                <c:pt idx="162">
                  <c:v>1.3754779934730821</c:v>
                </c:pt>
                <c:pt idx="163">
                  <c:v>1.4384360361752586</c:v>
                </c:pt>
                <c:pt idx="164">
                  <c:v>1.2763281773532986</c:v>
                </c:pt>
                <c:pt idx="165">
                  <c:v>1.3570891556593776</c:v>
                </c:pt>
                <c:pt idx="166">
                  <c:v>1.6372117588726376</c:v>
                </c:pt>
                <c:pt idx="167">
                  <c:v>1.1318460734191205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87-4EE1-BE1B-FA474BC5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628704"/>
        <c:axId val="1163629184"/>
      </c:scatterChart>
      <c:valAx>
        <c:axId val="116362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Norm_HDIxGGHED_2020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63629184"/>
        <c:crosses val="autoZero"/>
        <c:crossBetween val="midCat"/>
      </c:valAx>
      <c:valAx>
        <c:axId val="1163629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LN_MMR_2020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636287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MMR plot for Normalized GGHED_GDP Groups for year 2019 and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'Q4'!$Q$27</c:f>
              <c:strCache>
                <c:ptCount val="1"/>
                <c:pt idx="0">
                  <c:v>Average MMR_2020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609427609427558E-3"/>
                  <c:y val="8.442694663167073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43-479B-8E66-CACB73787FA4}"/>
                </c:ext>
              </c:extLst>
            </c:dLbl>
            <c:dLbl>
              <c:idx val="1"/>
              <c:layout>
                <c:manualLayout>
                  <c:x val="-1.9051627384960718E-2"/>
                  <c:y val="-4.2062355841883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B43-479B-8E66-CACB73787FA4}"/>
                </c:ext>
              </c:extLst>
            </c:dLbl>
            <c:dLbl>
              <c:idx val="2"/>
              <c:layout>
                <c:manualLayout>
                  <c:x val="-7.7188552188552292E-2"/>
                  <c:y val="3.20117182321905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43-479B-8E66-CACB73787FA4}"/>
                </c:ext>
              </c:extLst>
            </c:dLbl>
            <c:dLbl>
              <c:idx val="3"/>
              <c:layout>
                <c:manualLayout>
                  <c:x val="-1.2654320987654217E-2"/>
                  <c:y val="-5.55303693098968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B43-479B-8E66-CACB73787F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'Q4'!$Q$28:$Q$31</c:f>
              <c:numCache>
                <c:formatCode>General</c:formatCode>
                <c:ptCount val="4"/>
                <c:pt idx="0">
                  <c:v>282.61</c:v>
                </c:pt>
                <c:pt idx="1">
                  <c:v>69.19</c:v>
                </c:pt>
                <c:pt idx="2">
                  <c:v>39.799999999999997</c:v>
                </c:pt>
                <c:pt idx="3">
                  <c:v>8.6300000000000008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3-479B-8E66-CACB73787FA4}"/>
            </c:ext>
          </c:extLst>
        </c:ser>
        <c:ser>
          <c:idx val="1"/>
          <c:order val="1"/>
          <c:tx>
            <c:strRef>
              <c:f>'Q4'!$Q$34</c:f>
              <c:strCache>
                <c:ptCount val="1"/>
                <c:pt idx="0">
                  <c:v>Average MMR_2019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242985409652073"/>
                  <c:y val="1.70868792916037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43-479B-8E66-CACB73787FA4}"/>
                </c:ext>
              </c:extLst>
            </c:dLbl>
            <c:dLbl>
              <c:idx val="1"/>
              <c:layout>
                <c:manualLayout>
                  <c:x val="-0.11164421997755331"/>
                  <c:y val="2.1910708131180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B43-479B-8E66-CACB73787FA4}"/>
                </c:ext>
              </c:extLst>
            </c:dLbl>
            <c:dLbl>
              <c:idx val="2"/>
              <c:layout>
                <c:manualLayout>
                  <c:x val="-1.8265993265993267E-2"/>
                  <c:y val="-5.21633659428936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43-479B-8E66-CACB73787FA4}"/>
                </c:ext>
              </c:extLst>
            </c:dLbl>
            <c:dLbl>
              <c:idx val="3"/>
              <c:layout>
                <c:manualLayout>
                  <c:x val="6.9865319865320893E-3"/>
                  <c:y val="-8.392322171849731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43-479B-8E66-CACB73787F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'Q4'!$Q$35:$Q$38</c:f>
              <c:numCache>
                <c:formatCode>General</c:formatCode>
                <c:ptCount val="4"/>
                <c:pt idx="0">
                  <c:v>267.72000000000003</c:v>
                </c:pt>
                <c:pt idx="1">
                  <c:v>56.69</c:v>
                </c:pt>
                <c:pt idx="2">
                  <c:v>51.8</c:v>
                </c:pt>
                <c:pt idx="3">
                  <c:v>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3-479B-8E66-CACB73787F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5927791"/>
        <c:axId val="1735943631"/>
      </c:lineChart>
      <c:catAx>
        <c:axId val="173592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Normalized</a:t>
                </a:r>
                <a:r>
                  <a:rPr lang="en-GB" baseline="0"/>
                  <a:t> GGHED_GDP_Groups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943631"/>
        <c:crosses val="autoZero"/>
        <c:auto val="1"/>
        <c:lblAlgn val="ctr"/>
        <c:lblOffset val="100"/>
        <c:noMultiLvlLbl val="0"/>
      </c:catAx>
      <c:valAx>
        <c:axId val="17359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Avergage MMR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92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Norm_GGHED_GDP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'2020_cleaned'!$F$2:$F$169</c:f>
              <c:numCache>
                <c:formatCode>0.00</c:formatCode>
                <c:ptCount val="168"/>
                <c:pt idx="0">
                  <c:v>9.19</c:v>
                </c:pt>
                <c:pt idx="1">
                  <c:v>27.47</c:v>
                </c:pt>
                <c:pt idx="2">
                  <c:v>35.049999999999997</c:v>
                </c:pt>
                <c:pt idx="3">
                  <c:v>14.39</c:v>
                </c:pt>
                <c:pt idx="4">
                  <c:v>34.46</c:v>
                </c:pt>
                <c:pt idx="5">
                  <c:v>64.08</c:v>
                </c:pt>
                <c:pt idx="6">
                  <c:v>21.05</c:v>
                </c:pt>
                <c:pt idx="7">
                  <c:v>76.72</c:v>
                </c:pt>
                <c:pt idx="8">
                  <c:v>85.48</c:v>
                </c:pt>
                <c:pt idx="9">
                  <c:v>20.75</c:v>
                </c:pt>
                <c:pt idx="10">
                  <c:v>44.04</c:v>
                </c:pt>
                <c:pt idx="11">
                  <c:v>27.21</c:v>
                </c:pt>
                <c:pt idx="12">
                  <c:v>1.35</c:v>
                </c:pt>
                <c:pt idx="13">
                  <c:v>33.99</c:v>
                </c:pt>
                <c:pt idx="14">
                  <c:v>43.07</c:v>
                </c:pt>
                <c:pt idx="15">
                  <c:v>85.32</c:v>
                </c:pt>
                <c:pt idx="16">
                  <c:v>35.06</c:v>
                </c:pt>
                <c:pt idx="17">
                  <c:v>0</c:v>
                </c:pt>
                <c:pt idx="18">
                  <c:v>31.58</c:v>
                </c:pt>
                <c:pt idx="19">
                  <c:v>55.82</c:v>
                </c:pt>
                <c:pt idx="20">
                  <c:v>65.39</c:v>
                </c:pt>
                <c:pt idx="21">
                  <c:v>42.56</c:v>
                </c:pt>
                <c:pt idx="22">
                  <c:v>42.95</c:v>
                </c:pt>
                <c:pt idx="23">
                  <c:v>19.96</c:v>
                </c:pt>
                <c:pt idx="24">
                  <c:v>48.42</c:v>
                </c:pt>
                <c:pt idx="25">
                  <c:v>25.75</c:v>
                </c:pt>
                <c:pt idx="26">
                  <c:v>19.02</c:v>
                </c:pt>
                <c:pt idx="27">
                  <c:v>16.510000000000002</c:v>
                </c:pt>
                <c:pt idx="28">
                  <c:v>3.34</c:v>
                </c:pt>
                <c:pt idx="29">
                  <c:v>94.24</c:v>
                </c:pt>
                <c:pt idx="30">
                  <c:v>37.659999999999997</c:v>
                </c:pt>
                <c:pt idx="31">
                  <c:v>9.5500000000000007</c:v>
                </c:pt>
                <c:pt idx="32">
                  <c:v>6.58</c:v>
                </c:pt>
                <c:pt idx="33">
                  <c:v>52.51</c:v>
                </c:pt>
                <c:pt idx="34">
                  <c:v>28.13</c:v>
                </c:pt>
                <c:pt idx="35">
                  <c:v>59.95</c:v>
                </c:pt>
                <c:pt idx="36">
                  <c:v>10.27</c:v>
                </c:pt>
                <c:pt idx="37">
                  <c:v>16.37</c:v>
                </c:pt>
                <c:pt idx="38">
                  <c:v>53.96</c:v>
                </c:pt>
                <c:pt idx="39">
                  <c:v>10.67</c:v>
                </c:pt>
                <c:pt idx="40">
                  <c:v>61.04</c:v>
                </c:pt>
                <c:pt idx="41">
                  <c:v>60.94</c:v>
                </c:pt>
                <c:pt idx="42">
                  <c:v>78.58</c:v>
                </c:pt>
                <c:pt idx="43">
                  <c:v>3.78</c:v>
                </c:pt>
                <c:pt idx="44">
                  <c:v>87.61</c:v>
                </c:pt>
                <c:pt idx="45">
                  <c:v>8.09</c:v>
                </c:pt>
                <c:pt idx="46">
                  <c:v>29.97</c:v>
                </c:pt>
                <c:pt idx="47">
                  <c:v>52.84</c:v>
                </c:pt>
                <c:pt idx="48">
                  <c:v>48.48</c:v>
                </c:pt>
                <c:pt idx="49">
                  <c:v>10.61</c:v>
                </c:pt>
                <c:pt idx="50">
                  <c:v>56.61</c:v>
                </c:pt>
                <c:pt idx="51">
                  <c:v>5.77</c:v>
                </c:pt>
                <c:pt idx="52">
                  <c:v>5.64</c:v>
                </c:pt>
                <c:pt idx="53">
                  <c:v>56.17</c:v>
                </c:pt>
                <c:pt idx="54">
                  <c:v>32.93</c:v>
                </c:pt>
                <c:pt idx="55">
                  <c:v>7.14</c:v>
                </c:pt>
                <c:pt idx="56">
                  <c:v>28.53</c:v>
                </c:pt>
                <c:pt idx="57">
                  <c:v>76.290000000000006</c:v>
                </c:pt>
                <c:pt idx="58">
                  <c:v>91.28</c:v>
                </c:pt>
                <c:pt idx="59">
                  <c:v>16.399999999999999</c:v>
                </c:pt>
                <c:pt idx="60">
                  <c:v>21.71</c:v>
                </c:pt>
                <c:pt idx="61">
                  <c:v>34.58</c:v>
                </c:pt>
                <c:pt idx="62">
                  <c:v>97.85</c:v>
                </c:pt>
                <c:pt idx="63">
                  <c:v>18.54</c:v>
                </c:pt>
                <c:pt idx="64">
                  <c:v>49.02</c:v>
                </c:pt>
                <c:pt idx="65">
                  <c:v>20.32</c:v>
                </c:pt>
                <c:pt idx="66">
                  <c:v>22.21</c:v>
                </c:pt>
                <c:pt idx="67">
                  <c:v>5.01</c:v>
                </c:pt>
                <c:pt idx="68">
                  <c:v>9.34</c:v>
                </c:pt>
                <c:pt idx="69">
                  <c:v>37.35</c:v>
                </c:pt>
                <c:pt idx="70">
                  <c:v>1.31</c:v>
                </c:pt>
                <c:pt idx="71">
                  <c:v>31.93</c:v>
                </c:pt>
                <c:pt idx="72">
                  <c:v>49.13</c:v>
                </c:pt>
                <c:pt idx="73">
                  <c:v>78.11</c:v>
                </c:pt>
                <c:pt idx="74">
                  <c:v>9.43</c:v>
                </c:pt>
                <c:pt idx="75">
                  <c:v>16.27</c:v>
                </c:pt>
                <c:pt idx="76">
                  <c:v>25.27</c:v>
                </c:pt>
                <c:pt idx="77">
                  <c:v>25.3</c:v>
                </c:pt>
                <c:pt idx="78">
                  <c:v>53.24</c:v>
                </c:pt>
                <c:pt idx="79">
                  <c:v>50.34</c:v>
                </c:pt>
                <c:pt idx="80">
                  <c:v>71.040000000000006</c:v>
                </c:pt>
                <c:pt idx="81">
                  <c:v>42.89</c:v>
                </c:pt>
                <c:pt idx="82">
                  <c:v>24.97</c:v>
                </c:pt>
                <c:pt idx="83">
                  <c:v>22.16</c:v>
                </c:pt>
                <c:pt idx="84">
                  <c:v>19.53</c:v>
                </c:pt>
                <c:pt idx="85">
                  <c:v>54.48</c:v>
                </c:pt>
                <c:pt idx="86">
                  <c:v>21.05</c:v>
                </c:pt>
                <c:pt idx="87">
                  <c:v>5.21</c:v>
                </c:pt>
                <c:pt idx="88">
                  <c:v>43.67</c:v>
                </c:pt>
                <c:pt idx="89">
                  <c:v>31.21</c:v>
                </c:pt>
                <c:pt idx="90">
                  <c:v>45.47</c:v>
                </c:pt>
                <c:pt idx="91">
                  <c:v>6.6</c:v>
                </c:pt>
                <c:pt idx="92">
                  <c:v>49.13</c:v>
                </c:pt>
                <c:pt idx="93">
                  <c:v>47.91</c:v>
                </c:pt>
                <c:pt idx="94">
                  <c:v>4.18</c:v>
                </c:pt>
                <c:pt idx="95">
                  <c:v>12.99</c:v>
                </c:pt>
                <c:pt idx="96">
                  <c:v>19.2</c:v>
                </c:pt>
                <c:pt idx="97">
                  <c:v>88.92</c:v>
                </c:pt>
                <c:pt idx="98">
                  <c:v>11.26</c:v>
                </c:pt>
                <c:pt idx="99">
                  <c:v>12.29</c:v>
                </c:pt>
                <c:pt idx="100">
                  <c:v>30.84</c:v>
                </c:pt>
                <c:pt idx="101">
                  <c:v>30.44</c:v>
                </c:pt>
                <c:pt idx="102">
                  <c:v>24.23</c:v>
                </c:pt>
                <c:pt idx="103">
                  <c:v>43.07</c:v>
                </c:pt>
                <c:pt idx="104">
                  <c:v>23.16</c:v>
                </c:pt>
                <c:pt idx="105">
                  <c:v>69.22</c:v>
                </c:pt>
                <c:pt idx="106">
                  <c:v>22.11</c:v>
                </c:pt>
                <c:pt idx="107">
                  <c:v>21.42</c:v>
                </c:pt>
                <c:pt idx="108">
                  <c:v>4.28</c:v>
                </c:pt>
                <c:pt idx="109">
                  <c:v>41.85</c:v>
                </c:pt>
                <c:pt idx="110">
                  <c:v>13.07</c:v>
                </c:pt>
                <c:pt idx="111">
                  <c:v>75.180000000000007</c:v>
                </c:pt>
                <c:pt idx="112">
                  <c:v>76.430000000000007</c:v>
                </c:pt>
                <c:pt idx="113">
                  <c:v>51.25</c:v>
                </c:pt>
                <c:pt idx="114">
                  <c:v>20.58</c:v>
                </c:pt>
                <c:pt idx="115">
                  <c:v>2.3199999999999998</c:v>
                </c:pt>
                <c:pt idx="116">
                  <c:v>44.38</c:v>
                </c:pt>
                <c:pt idx="117">
                  <c:v>96.39</c:v>
                </c:pt>
                <c:pt idx="118">
                  <c:v>44.5</c:v>
                </c:pt>
                <c:pt idx="119">
                  <c:v>7.71</c:v>
                </c:pt>
                <c:pt idx="120">
                  <c:v>56.42</c:v>
                </c:pt>
                <c:pt idx="121">
                  <c:v>13.19</c:v>
                </c:pt>
                <c:pt idx="122">
                  <c:v>38.96</c:v>
                </c:pt>
                <c:pt idx="123">
                  <c:v>40.909999999999997</c:v>
                </c:pt>
                <c:pt idx="124">
                  <c:v>20.75</c:v>
                </c:pt>
                <c:pt idx="125">
                  <c:v>44.38</c:v>
                </c:pt>
                <c:pt idx="126">
                  <c:v>65.59</c:v>
                </c:pt>
                <c:pt idx="127">
                  <c:v>30.64</c:v>
                </c:pt>
                <c:pt idx="128">
                  <c:v>47.61</c:v>
                </c:pt>
                <c:pt idx="129">
                  <c:v>52.26</c:v>
                </c:pt>
                <c:pt idx="130">
                  <c:v>27.74</c:v>
                </c:pt>
                <c:pt idx="131">
                  <c:v>27.47</c:v>
                </c:pt>
                <c:pt idx="132">
                  <c:v>30.11</c:v>
                </c:pt>
                <c:pt idx="133">
                  <c:v>44.81</c:v>
                </c:pt>
                <c:pt idx="134">
                  <c:v>27.11</c:v>
                </c:pt>
                <c:pt idx="135">
                  <c:v>49.77</c:v>
                </c:pt>
                <c:pt idx="136">
                  <c:v>14.6</c:v>
                </c:pt>
                <c:pt idx="137">
                  <c:v>50.77</c:v>
                </c:pt>
                <c:pt idx="138">
                  <c:v>10.99</c:v>
                </c:pt>
                <c:pt idx="139">
                  <c:v>31.78</c:v>
                </c:pt>
                <c:pt idx="140">
                  <c:v>54.98</c:v>
                </c:pt>
                <c:pt idx="141">
                  <c:v>66.400000000000006</c:v>
                </c:pt>
                <c:pt idx="142">
                  <c:v>33.81</c:v>
                </c:pt>
                <c:pt idx="143">
                  <c:v>50.71</c:v>
                </c:pt>
                <c:pt idx="144">
                  <c:v>47.67</c:v>
                </c:pt>
                <c:pt idx="145">
                  <c:v>76.599999999999994</c:v>
                </c:pt>
                <c:pt idx="146">
                  <c:v>17.11</c:v>
                </c:pt>
                <c:pt idx="147">
                  <c:v>7.62</c:v>
                </c:pt>
                <c:pt idx="148">
                  <c:v>41.42</c:v>
                </c:pt>
                <c:pt idx="149">
                  <c:v>39.76</c:v>
                </c:pt>
                <c:pt idx="150">
                  <c:v>18.93</c:v>
                </c:pt>
                <c:pt idx="151">
                  <c:v>28.18</c:v>
                </c:pt>
                <c:pt idx="152">
                  <c:v>6.2</c:v>
                </c:pt>
                <c:pt idx="153">
                  <c:v>28.13</c:v>
                </c:pt>
                <c:pt idx="154">
                  <c:v>31.9</c:v>
                </c:pt>
                <c:pt idx="155">
                  <c:v>40.74</c:v>
                </c:pt>
                <c:pt idx="156">
                  <c:v>33.979999999999997</c:v>
                </c:pt>
                <c:pt idx="157">
                  <c:v>7.39</c:v>
                </c:pt>
                <c:pt idx="158">
                  <c:v>6.71</c:v>
                </c:pt>
                <c:pt idx="159">
                  <c:v>34.880000000000003</c:v>
                </c:pt>
                <c:pt idx="160">
                  <c:v>33.090000000000003</c:v>
                </c:pt>
                <c:pt idx="161">
                  <c:v>100</c:v>
                </c:pt>
                <c:pt idx="162">
                  <c:v>63.3</c:v>
                </c:pt>
                <c:pt idx="163">
                  <c:v>28.72</c:v>
                </c:pt>
                <c:pt idx="164">
                  <c:v>23.19</c:v>
                </c:pt>
                <c:pt idx="165">
                  <c:v>15.3</c:v>
                </c:pt>
                <c:pt idx="166">
                  <c:v>33.56</c:v>
                </c:pt>
                <c:pt idx="167">
                  <c:v>3.8</c:v>
                </c:pt>
              </c:numCache>
            </c:numRef>
          </c:xVal>
          <c:yVal>
            <c:numRef>
              <c:f>'2020_regression'!$V$26:$V$193</c:f>
              <c:numCache>
                <c:formatCode>General</c:formatCode>
                <c:ptCount val="168"/>
                <c:pt idx="0">
                  <c:v>1.2726066560673397</c:v>
                </c:pt>
                <c:pt idx="1">
                  <c:v>-2.1834316332282495</c:v>
                </c:pt>
                <c:pt idx="2">
                  <c:v>0.46464180740201755</c:v>
                </c:pt>
                <c:pt idx="3">
                  <c:v>0.49994345293829934</c:v>
                </c:pt>
                <c:pt idx="4">
                  <c:v>-0.87640680212036504</c:v>
                </c:pt>
                <c:pt idx="5">
                  <c:v>1.334714559884254</c:v>
                </c:pt>
                <c:pt idx="6">
                  <c:v>-1.281096403769677</c:v>
                </c:pt>
                <c:pt idx="7">
                  <c:v>-0.75499925506449128</c:v>
                </c:pt>
                <c:pt idx="8">
                  <c:v>0.18435696543443814</c:v>
                </c:pt>
                <c:pt idx="9">
                  <c:v>-0.87803690843726478</c:v>
                </c:pt>
                <c:pt idx="10">
                  <c:v>0.891520373414183</c:v>
                </c:pt>
                <c:pt idx="11">
                  <c:v>-1.5030033973201946</c:v>
                </c:pt>
                <c:pt idx="12">
                  <c:v>-0.72845356687178242</c:v>
                </c:pt>
                <c:pt idx="13">
                  <c:v>-0.2803595321233292</c:v>
                </c:pt>
                <c:pt idx="14">
                  <c:v>-3.4997364957946324</c:v>
                </c:pt>
                <c:pt idx="15">
                  <c:v>0.17652992257173561</c:v>
                </c:pt>
                <c:pt idx="16">
                  <c:v>0.97595662134692684</c:v>
                </c:pt>
                <c:pt idx="17">
                  <c:v>0.6529028676666746</c:v>
                </c:pt>
                <c:pt idx="18">
                  <c:v>3.252855084967532E-2</c:v>
                </c:pt>
                <c:pt idx="19">
                  <c:v>2.2053853473114029</c:v>
                </c:pt>
                <c:pt idx="20">
                  <c:v>-0.61610454721963714</c:v>
                </c:pt>
                <c:pt idx="21">
                  <c:v>1.7010614787937066</c:v>
                </c:pt>
                <c:pt idx="22">
                  <c:v>0.77105934107439644</c:v>
                </c:pt>
                <c:pt idx="23">
                  <c:v>-0.84606536535790289</c:v>
                </c:pt>
                <c:pt idx="24">
                  <c:v>-1.292109601017718</c:v>
                </c:pt>
                <c:pt idx="25">
                  <c:v>1.2289352174641834</c:v>
                </c:pt>
                <c:pt idx="26">
                  <c:v>1.526296641093384</c:v>
                </c:pt>
                <c:pt idx="27">
                  <c:v>0.58546945178591159</c:v>
                </c:pt>
                <c:pt idx="28">
                  <c:v>0.63892983373710344</c:v>
                </c:pt>
                <c:pt idx="29">
                  <c:v>1.4013449225316474</c:v>
                </c:pt>
                <c:pt idx="30">
                  <c:v>-2.6718764306378429E-2</c:v>
                </c:pt>
                <c:pt idx="31">
                  <c:v>1.5879297493201365</c:v>
                </c:pt>
                <c:pt idx="32">
                  <c:v>1.6840589196723226</c:v>
                </c:pt>
                <c:pt idx="33">
                  <c:v>-0.32989076579299947</c:v>
                </c:pt>
                <c:pt idx="34">
                  <c:v>-1.0950924071702897</c:v>
                </c:pt>
                <c:pt idx="35">
                  <c:v>1.6435046397567477</c:v>
                </c:pt>
                <c:pt idx="36">
                  <c:v>0.2756170708919008</c:v>
                </c:pt>
                <c:pt idx="37">
                  <c:v>0.83603279743007164</c:v>
                </c:pt>
                <c:pt idx="38">
                  <c:v>0.12403406240634407</c:v>
                </c:pt>
                <c:pt idx="39">
                  <c:v>1.0890734284101331</c:v>
                </c:pt>
                <c:pt idx="40">
                  <c:v>-1.0112238318433049</c:v>
                </c:pt>
                <c:pt idx="41">
                  <c:v>1.5939540591095129</c:v>
                </c:pt>
                <c:pt idx="42">
                  <c:v>-0.66400988178557951</c:v>
                </c:pt>
                <c:pt idx="43">
                  <c:v>0.88268409365506884</c:v>
                </c:pt>
                <c:pt idx="44">
                  <c:v>0.28855447354415964</c:v>
                </c:pt>
                <c:pt idx="45">
                  <c:v>0.24439737370482728</c:v>
                </c:pt>
                <c:pt idx="46">
                  <c:v>0.53225320428354106</c:v>
                </c:pt>
                <c:pt idx="47">
                  <c:v>2.2963223028533295</c:v>
                </c:pt>
                <c:pt idx="48">
                  <c:v>0.95457013302690674</c:v>
                </c:pt>
                <c:pt idx="49">
                  <c:v>-2.254434472509101</c:v>
                </c:pt>
                <c:pt idx="50">
                  <c:v>0.92382712215509377</c:v>
                </c:pt>
                <c:pt idx="51">
                  <c:v>3.2170411509957475E-2</c:v>
                </c:pt>
                <c:pt idx="52">
                  <c:v>0.44377621005640844</c:v>
                </c:pt>
                <c:pt idx="53">
                  <c:v>-1.2494594489767989</c:v>
                </c:pt>
                <c:pt idx="54">
                  <c:v>1.4848635861236144</c:v>
                </c:pt>
                <c:pt idx="55">
                  <c:v>0.32985184975008153</c:v>
                </c:pt>
                <c:pt idx="56">
                  <c:v>-0.57343285621629825</c:v>
                </c:pt>
                <c:pt idx="57">
                  <c:v>0.20479482025372331</c:v>
                </c:pt>
                <c:pt idx="58">
                  <c:v>0.93809089845312377</c:v>
                </c:pt>
                <c:pt idx="59">
                  <c:v>0.62054331451011713</c:v>
                </c:pt>
                <c:pt idx="60">
                  <c:v>1.5822224661488251</c:v>
                </c:pt>
                <c:pt idx="61">
                  <c:v>-0.58285444752155779</c:v>
                </c:pt>
                <c:pt idx="62">
                  <c:v>0.56634166544288322</c:v>
                </c:pt>
                <c:pt idx="63">
                  <c:v>0.87243402749512011</c:v>
                </c:pt>
                <c:pt idx="64">
                  <c:v>-1.1292267976580628</c:v>
                </c:pt>
                <c:pt idx="65">
                  <c:v>-1.5681217151116615</c:v>
                </c:pt>
                <c:pt idx="66">
                  <c:v>4.416098244842015E-2</c:v>
                </c:pt>
                <c:pt idx="67">
                  <c:v>0.95376368476244533</c:v>
                </c:pt>
                <c:pt idx="68">
                  <c:v>1.4363966855666597</c:v>
                </c:pt>
                <c:pt idx="69">
                  <c:v>0.93894559315886283</c:v>
                </c:pt>
                <c:pt idx="70">
                  <c:v>0.31533847152358341</c:v>
                </c:pt>
                <c:pt idx="71">
                  <c:v>0.23197176390579077</c:v>
                </c:pt>
                <c:pt idx="72">
                  <c:v>-0.4952370462675808</c:v>
                </c:pt>
                <c:pt idx="73">
                  <c:v>-0.68700182019476697</c:v>
                </c:pt>
                <c:pt idx="74">
                  <c:v>-0.51064326944810912</c:v>
                </c:pt>
                <c:pt idx="75">
                  <c:v>0.34252541920054824</c:v>
                </c:pt>
                <c:pt idx="76">
                  <c:v>-1.2794525609119223</c:v>
                </c:pt>
                <c:pt idx="77">
                  <c:v>-3.8294103447150896E-2</c:v>
                </c:pt>
                <c:pt idx="78">
                  <c:v>-1.3927921714000309</c:v>
                </c:pt>
                <c:pt idx="79">
                  <c:v>-2.0454829470524967</c:v>
                </c:pt>
                <c:pt idx="80">
                  <c:v>-0.5220336529244245</c:v>
                </c:pt>
                <c:pt idx="81">
                  <c:v>1.0865779311194177</c:v>
                </c:pt>
                <c:pt idx="82">
                  <c:v>-0.67159865293349696</c:v>
                </c:pt>
                <c:pt idx="83">
                  <c:v>-1.9576838024524732</c:v>
                </c:pt>
                <c:pt idx="84">
                  <c:v>1.6215868295764917</c:v>
                </c:pt>
                <c:pt idx="85">
                  <c:v>-0.99566035259287733</c:v>
                </c:pt>
                <c:pt idx="86">
                  <c:v>-0.6649102643458602</c:v>
                </c:pt>
                <c:pt idx="87">
                  <c:v>-0.51552860623003394</c:v>
                </c:pt>
                <c:pt idx="88">
                  <c:v>-0.58001332716333476</c:v>
                </c:pt>
                <c:pt idx="89">
                  <c:v>-1.0353936102690011</c:v>
                </c:pt>
                <c:pt idx="90">
                  <c:v>2.9562632253490819</c:v>
                </c:pt>
                <c:pt idx="91">
                  <c:v>1.1962314836148655</c:v>
                </c:pt>
                <c:pt idx="92">
                  <c:v>-1.0060626700335713</c:v>
                </c:pt>
                <c:pt idx="93">
                  <c:v>-1.4712089799698398</c:v>
                </c:pt>
                <c:pt idx="94">
                  <c:v>0.56906473818030534</c:v>
                </c:pt>
                <c:pt idx="95">
                  <c:v>0.97157882114407812</c:v>
                </c:pt>
                <c:pt idx="96">
                  <c:v>-1.6229110151505757</c:v>
                </c:pt>
                <c:pt idx="97">
                  <c:v>2.7862517423829827</c:v>
                </c:pt>
                <c:pt idx="98">
                  <c:v>1.0309242719767164</c:v>
                </c:pt>
                <c:pt idx="99">
                  <c:v>1.1344206857193102</c:v>
                </c:pt>
                <c:pt idx="100">
                  <c:v>0.33280071423089108</c:v>
                </c:pt>
                <c:pt idx="101">
                  <c:v>-4.0046247863458007E-2</c:v>
                </c:pt>
                <c:pt idx="102">
                  <c:v>-0.11730569967363191</c:v>
                </c:pt>
                <c:pt idx="103">
                  <c:v>-1.0148298460066321</c:v>
                </c:pt>
                <c:pt idx="104">
                  <c:v>-0.81015249589247595</c:v>
                </c:pt>
                <c:pt idx="105">
                  <c:v>-0.42874470869370596</c:v>
                </c:pt>
                <c:pt idx="106">
                  <c:v>-0.2484129917925495</c:v>
                </c:pt>
                <c:pt idx="107">
                  <c:v>0.28535385330458318</c:v>
                </c:pt>
                <c:pt idx="108">
                  <c:v>-0.20991939398021309</c:v>
                </c:pt>
                <c:pt idx="109">
                  <c:v>1.811220330504927</c:v>
                </c:pt>
                <c:pt idx="110">
                  <c:v>0.19174826666325639</c:v>
                </c:pt>
                <c:pt idx="111">
                  <c:v>-0.54265247016621765</c:v>
                </c:pt>
                <c:pt idx="112">
                  <c:v>7.8112090134064838E-2</c:v>
                </c:pt>
                <c:pt idx="113">
                  <c:v>1.2571298972506031</c:v>
                </c:pt>
                <c:pt idx="114">
                  <c:v>1.489119667263652</c:v>
                </c:pt>
                <c:pt idx="115">
                  <c:v>1.4604977359814688</c:v>
                </c:pt>
                <c:pt idx="116">
                  <c:v>-2.3370402936881494</c:v>
                </c:pt>
                <c:pt idx="117">
                  <c:v>-0.19822728123921884</c:v>
                </c:pt>
                <c:pt idx="118">
                  <c:v>-0.59656895615301631</c:v>
                </c:pt>
                <c:pt idx="119">
                  <c:v>-0.19256036603816273</c:v>
                </c:pt>
                <c:pt idx="120">
                  <c:v>1.0653553984902184</c:v>
                </c:pt>
                <c:pt idx="121">
                  <c:v>0.29605862162353525</c:v>
                </c:pt>
                <c:pt idx="122">
                  <c:v>0.56188621771102376</c:v>
                </c:pt>
                <c:pt idx="123">
                  <c:v>0.62870493015614892</c:v>
                </c:pt>
                <c:pt idx="124">
                  <c:v>-0.23490014845198104</c:v>
                </c:pt>
                <c:pt idx="125">
                  <c:v>-2.7425054017963135</c:v>
                </c:pt>
                <c:pt idx="126">
                  <c:v>8.6826436918685967E-2</c:v>
                </c:pt>
                <c:pt idx="127">
                  <c:v>-2.0283583465109642</c:v>
                </c:pt>
                <c:pt idx="128">
                  <c:v>-0.97505906157141498</c:v>
                </c:pt>
                <c:pt idx="129">
                  <c:v>-0.41111339175292327</c:v>
                </c:pt>
                <c:pt idx="130">
                  <c:v>1.3071630216222623</c:v>
                </c:pt>
                <c:pt idx="131">
                  <c:v>2.758626624030569E-2</c:v>
                </c:pt>
                <c:pt idx="132">
                  <c:v>-6.592582628409005E-3</c:v>
                </c:pt>
                <c:pt idx="133">
                  <c:v>0.6629200392429726</c:v>
                </c:pt>
                <c:pt idx="134">
                  <c:v>0.70312260035917173</c:v>
                </c:pt>
                <c:pt idx="135">
                  <c:v>-0.39939035367920139</c:v>
                </c:pt>
                <c:pt idx="136">
                  <c:v>0.67205947214601025</c:v>
                </c:pt>
                <c:pt idx="137">
                  <c:v>-0.82047496503304851</c:v>
                </c:pt>
                <c:pt idx="138">
                  <c:v>1.0245111802787363</c:v>
                </c:pt>
                <c:pt idx="139">
                  <c:v>-2.1061220587387339</c:v>
                </c:pt>
                <c:pt idx="140">
                  <c:v>-1.307673080268146</c:v>
                </c:pt>
                <c:pt idx="141">
                  <c:v>-0.74901789594278445</c:v>
                </c:pt>
                <c:pt idx="142">
                  <c:v>0.85129444325974157</c:v>
                </c:pt>
                <c:pt idx="143">
                  <c:v>1.7181918873579831</c:v>
                </c:pt>
                <c:pt idx="144">
                  <c:v>-1.1952674718121115</c:v>
                </c:pt>
                <c:pt idx="145">
                  <c:v>-0.76086953721151818</c:v>
                </c:pt>
                <c:pt idx="146">
                  <c:v>-1.4023783702815709</c:v>
                </c:pt>
                <c:pt idx="147">
                  <c:v>0.36450627893631271</c:v>
                </c:pt>
                <c:pt idx="148">
                  <c:v>0.98389531615158887</c:v>
                </c:pt>
                <c:pt idx="149">
                  <c:v>-1.7157482959614685</c:v>
                </c:pt>
                <c:pt idx="150">
                  <c:v>-1.8474282436485927</c:v>
                </c:pt>
                <c:pt idx="151">
                  <c:v>-0.86084484221837032</c:v>
                </c:pt>
                <c:pt idx="152">
                  <c:v>0.6855807314213207</c:v>
                </c:pt>
                <c:pt idx="153">
                  <c:v>0.60569528385203864</c:v>
                </c:pt>
                <c:pt idx="154">
                  <c:v>-0.75032505964269269</c:v>
                </c:pt>
                <c:pt idx="155">
                  <c:v>-2.7998948385068445E-3</c:v>
                </c:pt>
                <c:pt idx="156">
                  <c:v>-1.1111970243756781</c:v>
                </c:pt>
                <c:pt idx="157">
                  <c:v>-3.6357291417430959</c:v>
                </c:pt>
                <c:pt idx="158">
                  <c:v>0.37054225181752631</c:v>
                </c:pt>
                <c:pt idx="159">
                  <c:v>-1.0671699082729789</c:v>
                </c:pt>
                <c:pt idx="160">
                  <c:v>-1.7907237170194548</c:v>
                </c:pt>
                <c:pt idx="161">
                  <c:v>1.5878082857845977</c:v>
                </c:pt>
                <c:pt idx="162">
                  <c:v>0.43433421532470229</c:v>
                </c:pt>
                <c:pt idx="163">
                  <c:v>-0.80052702088106953</c:v>
                </c:pt>
                <c:pt idx="164">
                  <c:v>7.1048210784637966E-2</c:v>
                </c:pt>
                <c:pt idx="165">
                  <c:v>-1.0295762261632673</c:v>
                </c:pt>
                <c:pt idx="166">
                  <c:v>0.94031842249194231</c:v>
                </c:pt>
                <c:pt idx="167">
                  <c:v>0.45694945337056492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EB-4BBF-B6A9-C67805DED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81920"/>
        <c:axId val="1334678560"/>
      </c:scatterChart>
      <c:valAx>
        <c:axId val="133468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Norm_GGHED_GDP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4678560"/>
        <c:crosses val="autoZero"/>
        <c:crossBetween val="midCat"/>
      </c:valAx>
      <c:valAx>
        <c:axId val="1334678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6819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Norm_GGHED_GDP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LN_MMR</c:v>
          </c:tx>
          <c:spPr>
            <a:ln w="38100">
              <a:noFill/>
            </a:ln>
          </c:spPr>
          <c:xVal>
            <c:numRef>
              <c:f>'2020_cleaned'!$F$2:$F$169</c:f>
              <c:numCache>
                <c:formatCode>0.00</c:formatCode>
                <c:ptCount val="168"/>
                <c:pt idx="0">
                  <c:v>9.19</c:v>
                </c:pt>
                <c:pt idx="1">
                  <c:v>27.47</c:v>
                </c:pt>
                <c:pt idx="2">
                  <c:v>35.049999999999997</c:v>
                </c:pt>
                <c:pt idx="3">
                  <c:v>14.39</c:v>
                </c:pt>
                <c:pt idx="4">
                  <c:v>34.46</c:v>
                </c:pt>
                <c:pt idx="5">
                  <c:v>64.08</c:v>
                </c:pt>
                <c:pt idx="6">
                  <c:v>21.05</c:v>
                </c:pt>
                <c:pt idx="7">
                  <c:v>76.72</c:v>
                </c:pt>
                <c:pt idx="8">
                  <c:v>85.48</c:v>
                </c:pt>
                <c:pt idx="9">
                  <c:v>20.75</c:v>
                </c:pt>
                <c:pt idx="10">
                  <c:v>44.04</c:v>
                </c:pt>
                <c:pt idx="11">
                  <c:v>27.21</c:v>
                </c:pt>
                <c:pt idx="12">
                  <c:v>1.35</c:v>
                </c:pt>
                <c:pt idx="13">
                  <c:v>33.99</c:v>
                </c:pt>
                <c:pt idx="14">
                  <c:v>43.07</c:v>
                </c:pt>
                <c:pt idx="15">
                  <c:v>85.32</c:v>
                </c:pt>
                <c:pt idx="16">
                  <c:v>35.06</c:v>
                </c:pt>
                <c:pt idx="17">
                  <c:v>0</c:v>
                </c:pt>
                <c:pt idx="18">
                  <c:v>31.58</c:v>
                </c:pt>
                <c:pt idx="19">
                  <c:v>55.82</c:v>
                </c:pt>
                <c:pt idx="20">
                  <c:v>65.39</c:v>
                </c:pt>
                <c:pt idx="21">
                  <c:v>42.56</c:v>
                </c:pt>
                <c:pt idx="22">
                  <c:v>42.95</c:v>
                </c:pt>
                <c:pt idx="23">
                  <c:v>19.96</c:v>
                </c:pt>
                <c:pt idx="24">
                  <c:v>48.42</c:v>
                </c:pt>
                <c:pt idx="25">
                  <c:v>25.75</c:v>
                </c:pt>
                <c:pt idx="26">
                  <c:v>19.02</c:v>
                </c:pt>
                <c:pt idx="27">
                  <c:v>16.510000000000002</c:v>
                </c:pt>
                <c:pt idx="28">
                  <c:v>3.34</c:v>
                </c:pt>
                <c:pt idx="29">
                  <c:v>94.24</c:v>
                </c:pt>
                <c:pt idx="30">
                  <c:v>37.659999999999997</c:v>
                </c:pt>
                <c:pt idx="31">
                  <c:v>9.5500000000000007</c:v>
                </c:pt>
                <c:pt idx="32">
                  <c:v>6.58</c:v>
                </c:pt>
                <c:pt idx="33">
                  <c:v>52.51</c:v>
                </c:pt>
                <c:pt idx="34">
                  <c:v>28.13</c:v>
                </c:pt>
                <c:pt idx="35">
                  <c:v>59.95</c:v>
                </c:pt>
                <c:pt idx="36">
                  <c:v>10.27</c:v>
                </c:pt>
                <c:pt idx="37">
                  <c:v>16.37</c:v>
                </c:pt>
                <c:pt idx="38">
                  <c:v>53.96</c:v>
                </c:pt>
                <c:pt idx="39">
                  <c:v>10.67</c:v>
                </c:pt>
                <c:pt idx="40">
                  <c:v>61.04</c:v>
                </c:pt>
                <c:pt idx="41">
                  <c:v>60.94</c:v>
                </c:pt>
                <c:pt idx="42">
                  <c:v>78.58</c:v>
                </c:pt>
                <c:pt idx="43">
                  <c:v>3.78</c:v>
                </c:pt>
                <c:pt idx="44">
                  <c:v>87.61</c:v>
                </c:pt>
                <c:pt idx="45">
                  <c:v>8.09</c:v>
                </c:pt>
                <c:pt idx="46">
                  <c:v>29.97</c:v>
                </c:pt>
                <c:pt idx="47">
                  <c:v>52.84</c:v>
                </c:pt>
                <c:pt idx="48">
                  <c:v>48.48</c:v>
                </c:pt>
                <c:pt idx="49">
                  <c:v>10.61</c:v>
                </c:pt>
                <c:pt idx="50">
                  <c:v>56.61</c:v>
                </c:pt>
                <c:pt idx="51">
                  <c:v>5.77</c:v>
                </c:pt>
                <c:pt idx="52">
                  <c:v>5.64</c:v>
                </c:pt>
                <c:pt idx="53">
                  <c:v>56.17</c:v>
                </c:pt>
                <c:pt idx="54">
                  <c:v>32.93</c:v>
                </c:pt>
                <c:pt idx="55">
                  <c:v>7.14</c:v>
                </c:pt>
                <c:pt idx="56">
                  <c:v>28.53</c:v>
                </c:pt>
                <c:pt idx="57">
                  <c:v>76.290000000000006</c:v>
                </c:pt>
                <c:pt idx="58">
                  <c:v>91.28</c:v>
                </c:pt>
                <c:pt idx="59">
                  <c:v>16.399999999999999</c:v>
                </c:pt>
                <c:pt idx="60">
                  <c:v>21.71</c:v>
                </c:pt>
                <c:pt idx="61">
                  <c:v>34.58</c:v>
                </c:pt>
                <c:pt idx="62">
                  <c:v>97.85</c:v>
                </c:pt>
                <c:pt idx="63">
                  <c:v>18.54</c:v>
                </c:pt>
                <c:pt idx="64">
                  <c:v>49.02</c:v>
                </c:pt>
                <c:pt idx="65">
                  <c:v>20.32</c:v>
                </c:pt>
                <c:pt idx="66">
                  <c:v>22.21</c:v>
                </c:pt>
                <c:pt idx="67">
                  <c:v>5.01</c:v>
                </c:pt>
                <c:pt idx="68">
                  <c:v>9.34</c:v>
                </c:pt>
                <c:pt idx="69">
                  <c:v>37.35</c:v>
                </c:pt>
                <c:pt idx="70">
                  <c:v>1.31</c:v>
                </c:pt>
                <c:pt idx="71">
                  <c:v>31.93</c:v>
                </c:pt>
                <c:pt idx="72">
                  <c:v>49.13</c:v>
                </c:pt>
                <c:pt idx="73">
                  <c:v>78.11</c:v>
                </c:pt>
                <c:pt idx="74">
                  <c:v>9.43</c:v>
                </c:pt>
                <c:pt idx="75">
                  <c:v>16.27</c:v>
                </c:pt>
                <c:pt idx="76">
                  <c:v>25.27</c:v>
                </c:pt>
                <c:pt idx="77">
                  <c:v>25.3</c:v>
                </c:pt>
                <c:pt idx="78">
                  <c:v>53.24</c:v>
                </c:pt>
                <c:pt idx="79">
                  <c:v>50.34</c:v>
                </c:pt>
                <c:pt idx="80">
                  <c:v>71.040000000000006</c:v>
                </c:pt>
                <c:pt idx="81">
                  <c:v>42.89</c:v>
                </c:pt>
                <c:pt idx="82">
                  <c:v>24.97</c:v>
                </c:pt>
                <c:pt idx="83">
                  <c:v>22.16</c:v>
                </c:pt>
                <c:pt idx="84">
                  <c:v>19.53</c:v>
                </c:pt>
                <c:pt idx="85">
                  <c:v>54.48</c:v>
                </c:pt>
                <c:pt idx="86">
                  <c:v>21.05</c:v>
                </c:pt>
                <c:pt idx="87">
                  <c:v>5.21</c:v>
                </c:pt>
                <c:pt idx="88">
                  <c:v>43.67</c:v>
                </c:pt>
                <c:pt idx="89">
                  <c:v>31.21</c:v>
                </c:pt>
                <c:pt idx="90">
                  <c:v>45.47</c:v>
                </c:pt>
                <c:pt idx="91">
                  <c:v>6.6</c:v>
                </c:pt>
                <c:pt idx="92">
                  <c:v>49.13</c:v>
                </c:pt>
                <c:pt idx="93">
                  <c:v>47.91</c:v>
                </c:pt>
                <c:pt idx="94">
                  <c:v>4.18</c:v>
                </c:pt>
                <c:pt idx="95">
                  <c:v>12.99</c:v>
                </c:pt>
                <c:pt idx="96">
                  <c:v>19.2</c:v>
                </c:pt>
                <c:pt idx="97">
                  <c:v>88.92</c:v>
                </c:pt>
                <c:pt idx="98">
                  <c:v>11.26</c:v>
                </c:pt>
                <c:pt idx="99">
                  <c:v>12.29</c:v>
                </c:pt>
                <c:pt idx="100">
                  <c:v>30.84</c:v>
                </c:pt>
                <c:pt idx="101">
                  <c:v>30.44</c:v>
                </c:pt>
                <c:pt idx="102">
                  <c:v>24.23</c:v>
                </c:pt>
                <c:pt idx="103">
                  <c:v>43.07</c:v>
                </c:pt>
                <c:pt idx="104">
                  <c:v>23.16</c:v>
                </c:pt>
                <c:pt idx="105">
                  <c:v>69.22</c:v>
                </c:pt>
                <c:pt idx="106">
                  <c:v>22.11</c:v>
                </c:pt>
                <c:pt idx="107">
                  <c:v>21.42</c:v>
                </c:pt>
                <c:pt idx="108">
                  <c:v>4.28</c:v>
                </c:pt>
                <c:pt idx="109">
                  <c:v>41.85</c:v>
                </c:pt>
                <c:pt idx="110">
                  <c:v>13.07</c:v>
                </c:pt>
                <c:pt idx="111">
                  <c:v>75.180000000000007</c:v>
                </c:pt>
                <c:pt idx="112">
                  <c:v>76.430000000000007</c:v>
                </c:pt>
                <c:pt idx="113">
                  <c:v>51.25</c:v>
                </c:pt>
                <c:pt idx="114">
                  <c:v>20.58</c:v>
                </c:pt>
                <c:pt idx="115">
                  <c:v>2.3199999999999998</c:v>
                </c:pt>
                <c:pt idx="116">
                  <c:v>44.38</c:v>
                </c:pt>
                <c:pt idx="117">
                  <c:v>96.39</c:v>
                </c:pt>
                <c:pt idx="118">
                  <c:v>44.5</c:v>
                </c:pt>
                <c:pt idx="119">
                  <c:v>7.71</c:v>
                </c:pt>
                <c:pt idx="120">
                  <c:v>56.42</c:v>
                </c:pt>
                <c:pt idx="121">
                  <c:v>13.19</c:v>
                </c:pt>
                <c:pt idx="122">
                  <c:v>38.96</c:v>
                </c:pt>
                <c:pt idx="123">
                  <c:v>40.909999999999997</c:v>
                </c:pt>
                <c:pt idx="124">
                  <c:v>20.75</c:v>
                </c:pt>
                <c:pt idx="125">
                  <c:v>44.38</c:v>
                </c:pt>
                <c:pt idx="126">
                  <c:v>65.59</c:v>
                </c:pt>
                <c:pt idx="127">
                  <c:v>30.64</c:v>
                </c:pt>
                <c:pt idx="128">
                  <c:v>47.61</c:v>
                </c:pt>
                <c:pt idx="129">
                  <c:v>52.26</c:v>
                </c:pt>
                <c:pt idx="130">
                  <c:v>27.74</c:v>
                </c:pt>
                <c:pt idx="131">
                  <c:v>27.47</c:v>
                </c:pt>
                <c:pt idx="132">
                  <c:v>30.11</c:v>
                </c:pt>
                <c:pt idx="133">
                  <c:v>44.81</c:v>
                </c:pt>
                <c:pt idx="134">
                  <c:v>27.11</c:v>
                </c:pt>
                <c:pt idx="135">
                  <c:v>49.77</c:v>
                </c:pt>
                <c:pt idx="136">
                  <c:v>14.6</c:v>
                </c:pt>
                <c:pt idx="137">
                  <c:v>50.77</c:v>
                </c:pt>
                <c:pt idx="138">
                  <c:v>10.99</c:v>
                </c:pt>
                <c:pt idx="139">
                  <c:v>31.78</c:v>
                </c:pt>
                <c:pt idx="140">
                  <c:v>54.98</c:v>
                </c:pt>
                <c:pt idx="141">
                  <c:v>66.400000000000006</c:v>
                </c:pt>
                <c:pt idx="142">
                  <c:v>33.81</c:v>
                </c:pt>
                <c:pt idx="143">
                  <c:v>50.71</c:v>
                </c:pt>
                <c:pt idx="144">
                  <c:v>47.67</c:v>
                </c:pt>
                <c:pt idx="145">
                  <c:v>76.599999999999994</c:v>
                </c:pt>
                <c:pt idx="146">
                  <c:v>17.11</c:v>
                </c:pt>
                <c:pt idx="147">
                  <c:v>7.62</c:v>
                </c:pt>
                <c:pt idx="148">
                  <c:v>41.42</c:v>
                </c:pt>
                <c:pt idx="149">
                  <c:v>39.76</c:v>
                </c:pt>
                <c:pt idx="150">
                  <c:v>18.93</c:v>
                </c:pt>
                <c:pt idx="151">
                  <c:v>28.18</c:v>
                </c:pt>
                <c:pt idx="152">
                  <c:v>6.2</c:v>
                </c:pt>
                <c:pt idx="153">
                  <c:v>28.13</c:v>
                </c:pt>
                <c:pt idx="154">
                  <c:v>31.9</c:v>
                </c:pt>
                <c:pt idx="155">
                  <c:v>40.74</c:v>
                </c:pt>
                <c:pt idx="156">
                  <c:v>33.979999999999997</c:v>
                </c:pt>
                <c:pt idx="157">
                  <c:v>7.39</c:v>
                </c:pt>
                <c:pt idx="158">
                  <c:v>6.71</c:v>
                </c:pt>
                <c:pt idx="159">
                  <c:v>34.880000000000003</c:v>
                </c:pt>
                <c:pt idx="160">
                  <c:v>33.090000000000003</c:v>
                </c:pt>
                <c:pt idx="161">
                  <c:v>100</c:v>
                </c:pt>
                <c:pt idx="162">
                  <c:v>63.3</c:v>
                </c:pt>
                <c:pt idx="163">
                  <c:v>28.72</c:v>
                </c:pt>
                <c:pt idx="164">
                  <c:v>23.19</c:v>
                </c:pt>
                <c:pt idx="165">
                  <c:v>15.3</c:v>
                </c:pt>
                <c:pt idx="166">
                  <c:v>33.56</c:v>
                </c:pt>
                <c:pt idx="167">
                  <c:v>3.8</c:v>
                </c:pt>
              </c:numCache>
            </c:numRef>
          </c:xVal>
          <c:yVal>
            <c:numRef>
              <c:f>'2020_cleaned'!$G$2:$G$169</c:f>
              <c:numCache>
                <c:formatCode>0.00</c:formatCode>
                <c:ptCount val="168"/>
                <c:pt idx="0">
                  <c:v>6.4297194780391376</c:v>
                </c:pt>
                <c:pt idx="1">
                  <c:v>2.0794415416798357</c:v>
                </c:pt>
                <c:pt idx="2">
                  <c:v>4.3567088266895917</c:v>
                </c:pt>
                <c:pt idx="3">
                  <c:v>5.4026773818722793</c:v>
                </c:pt>
                <c:pt idx="4">
                  <c:v>3.044522437723423</c:v>
                </c:pt>
                <c:pt idx="5">
                  <c:v>3.8066624897703196</c:v>
                </c:pt>
                <c:pt idx="6">
                  <c:v>3.2958368660043291</c:v>
                </c:pt>
                <c:pt idx="7">
                  <c:v>1.0986122886681098</c:v>
                </c:pt>
                <c:pt idx="8">
                  <c:v>1.6094379124341003</c:v>
                </c:pt>
                <c:pt idx="9">
                  <c:v>3.713572066704308</c:v>
                </c:pt>
                <c:pt idx="10">
                  <c:v>4.3438054218536841</c:v>
                </c:pt>
                <c:pt idx="11">
                  <c:v>2.7725887222397811</c:v>
                </c:pt>
                <c:pt idx="12">
                  <c:v>4.8121843553724171</c:v>
                </c:pt>
                <c:pt idx="13">
                  <c:v>3.6635616461296463</c:v>
                </c:pt>
                <c:pt idx="14">
                  <c:v>0</c:v>
                </c:pt>
                <c:pt idx="15">
                  <c:v>1.6094379124341003</c:v>
                </c:pt>
                <c:pt idx="16">
                  <c:v>4.8675344504555822</c:v>
                </c:pt>
                <c:pt idx="17">
                  <c:v>6.2595814640649232</c:v>
                </c:pt>
                <c:pt idx="18">
                  <c:v>4.0943445622221004</c:v>
                </c:pt>
                <c:pt idx="19">
                  <c:v>5.0814043649844631</c:v>
                </c:pt>
                <c:pt idx="20">
                  <c:v>1.791759469228055</c:v>
                </c:pt>
                <c:pt idx="21">
                  <c:v>5.2257466737132017</c:v>
                </c:pt>
                <c:pt idx="22">
                  <c:v>4.2766661190160553</c:v>
                </c:pt>
                <c:pt idx="23">
                  <c:v>3.784189633918261</c:v>
                </c:pt>
                <c:pt idx="24">
                  <c:v>1.9459101490553132</c:v>
                </c:pt>
                <c:pt idx="25">
                  <c:v>5.575949103146316</c:v>
                </c:pt>
                <c:pt idx="26">
                  <c:v>6.2025355171879228</c:v>
                </c:pt>
                <c:pt idx="27">
                  <c:v>5.3844950627890888</c:v>
                </c:pt>
                <c:pt idx="28">
                  <c:v>6.0822189103764464</c:v>
                </c:pt>
                <c:pt idx="29">
                  <c:v>2.3978952727983707</c:v>
                </c:pt>
                <c:pt idx="30">
                  <c:v>3.7376696182833684</c:v>
                </c:pt>
                <c:pt idx="31">
                  <c:v>6.7274317248508551</c:v>
                </c:pt>
                <c:pt idx="32">
                  <c:v>6.9688503783419478</c:v>
                </c:pt>
                <c:pt idx="33">
                  <c:v>2.7080502011022101</c:v>
                </c:pt>
                <c:pt idx="34">
                  <c:v>3.1354942159291497</c:v>
                </c:pt>
                <c:pt idx="35">
                  <c:v>4.3174881135363101</c:v>
                </c:pt>
                <c:pt idx="36">
                  <c:v>5.3798973535404597</c:v>
                </c:pt>
                <c:pt idx="37">
                  <c:v>5.6419070709381138</c:v>
                </c:pt>
                <c:pt idx="38">
                  <c:v>3.0910424533583161</c:v>
                </c:pt>
                <c:pt idx="39">
                  <c:v>6.1737861039019366</c:v>
                </c:pt>
                <c:pt idx="40">
                  <c:v>1.6094379124341003</c:v>
                </c:pt>
                <c:pt idx="41">
                  <c:v>4.219507705176107</c:v>
                </c:pt>
                <c:pt idx="42">
                  <c:v>1.0986122886681098</c:v>
                </c:pt>
                <c:pt idx="43">
                  <c:v>6.3044488024219811</c:v>
                </c:pt>
                <c:pt idx="44">
                  <c:v>1.6094379124341003</c:v>
                </c:pt>
                <c:pt idx="45">
                  <c:v>5.4553211153577017</c:v>
                </c:pt>
                <c:pt idx="46">
                  <c:v>4.6728288344619058</c:v>
                </c:pt>
                <c:pt idx="47">
                  <c:v>5.3181199938442161</c:v>
                </c:pt>
                <c:pt idx="48">
                  <c:v>4.1896547420264252</c:v>
                </c:pt>
                <c:pt idx="49">
                  <c:v>2.8332133440562162</c:v>
                </c:pt>
                <c:pt idx="50">
                  <c:v>3.7612001156935624</c:v>
                </c:pt>
                <c:pt idx="51">
                  <c:v>5.3565862746720123</c:v>
                </c:pt>
                <c:pt idx="52">
                  <c:v>5.7745515455444085</c:v>
                </c:pt>
                <c:pt idx="53">
                  <c:v>1.6094379124341003</c:v>
                </c:pt>
                <c:pt idx="54">
                  <c:v>5.4806389233419912</c:v>
                </c:pt>
                <c:pt idx="55">
                  <c:v>5.5872486584002496</c:v>
                </c:pt>
                <c:pt idx="56">
                  <c:v>3.6375861597263857</c:v>
                </c:pt>
                <c:pt idx="57">
                  <c:v>2.0794415416798357</c:v>
                </c:pt>
                <c:pt idx="58">
                  <c:v>2.0794415416798357</c:v>
                </c:pt>
                <c:pt idx="59">
                  <c:v>5.4249500174814029</c:v>
                </c:pt>
                <c:pt idx="60">
                  <c:v>6.1268691841141854</c:v>
                </c:pt>
                <c:pt idx="61">
                  <c:v>3.3322045101752038</c:v>
                </c:pt>
                <c:pt idx="62">
                  <c:v>1.3862943611198906</c:v>
                </c:pt>
                <c:pt idx="63">
                  <c:v>5.5721540321777647</c:v>
                </c:pt>
                <c:pt idx="64">
                  <c:v>2.0794415416798357</c:v>
                </c:pt>
                <c:pt idx="65">
                  <c:v>3.044522437723423</c:v>
                </c:pt>
                <c:pt idx="66">
                  <c:v>4.5643481914678361</c:v>
                </c:pt>
                <c:pt idx="67">
                  <c:v>6.315358001522335</c:v>
                </c:pt>
                <c:pt idx="68">
                  <c:v>6.5861716548546747</c:v>
                </c:pt>
                <c:pt idx="69">
                  <c:v>4.7184988712950942</c:v>
                </c:pt>
                <c:pt idx="70">
                  <c:v>5.857933154483459</c:v>
                </c:pt>
                <c:pt idx="71">
                  <c:v>4.2766661190160553</c:v>
                </c:pt>
                <c:pt idx="72">
                  <c:v>2.7080502011022101</c:v>
                </c:pt>
                <c:pt idx="73">
                  <c:v>1.0986122886681098</c:v>
                </c:pt>
                <c:pt idx="74">
                  <c:v>4.6347289882296359</c:v>
                </c:pt>
                <c:pt idx="75">
                  <c:v>5.1532915944977793</c:v>
                </c:pt>
                <c:pt idx="76">
                  <c:v>3.0910424533583161</c:v>
                </c:pt>
                <c:pt idx="77">
                  <c:v>4.3307333402863311</c:v>
                </c:pt>
                <c:pt idx="78">
                  <c:v>1.6094379124341003</c:v>
                </c:pt>
                <c:pt idx="79">
                  <c:v>1.0986122886681098</c:v>
                </c:pt>
                <c:pt idx="80">
                  <c:v>1.6094379124341003</c:v>
                </c:pt>
                <c:pt idx="81">
                  <c:v>4.5951198501345898</c:v>
                </c:pt>
                <c:pt idx="82">
                  <c:v>3.713572066704308</c:v>
                </c:pt>
                <c:pt idx="83">
                  <c:v>2.5649493574615367</c:v>
                </c:pt>
                <c:pt idx="84">
                  <c:v>6.2728770065461674</c:v>
                </c:pt>
                <c:pt idx="85">
                  <c:v>1.9459101490553132</c:v>
                </c:pt>
                <c:pt idx="86">
                  <c:v>3.912023005428146</c:v>
                </c:pt>
                <c:pt idx="87">
                  <c:v>4.836281906951478</c:v>
                </c:pt>
                <c:pt idx="88">
                  <c:v>2.8903717578961645</c:v>
                </c:pt>
                <c:pt idx="89">
                  <c:v>3.044522437723423</c:v>
                </c:pt>
                <c:pt idx="90">
                  <c:v>6.3385940782031831</c:v>
                </c:pt>
                <c:pt idx="91">
                  <c:v>6.4800445619266531</c:v>
                </c:pt>
                <c:pt idx="92">
                  <c:v>2.1972245773362196</c:v>
                </c:pt>
                <c:pt idx="93">
                  <c:v>1.791759469228055</c:v>
                </c:pt>
                <c:pt idx="94">
                  <c:v>5.9712618397904622</c:v>
                </c:pt>
                <c:pt idx="95">
                  <c:v>5.9427993751267012</c:v>
                </c:pt>
                <c:pt idx="96">
                  <c:v>3.044522437723423</c:v>
                </c:pt>
                <c:pt idx="97">
                  <c:v>4.0430512678345503</c:v>
                </c:pt>
                <c:pt idx="98">
                  <c:v>6.0867747269123065</c:v>
                </c:pt>
                <c:pt idx="99">
                  <c:v>6.1398845522262553</c:v>
                </c:pt>
                <c:pt idx="100">
                  <c:v>4.4308167988433134</c:v>
                </c:pt>
                <c:pt idx="101">
                  <c:v>4.0775374439057197</c:v>
                </c:pt>
                <c:pt idx="102">
                  <c:v>4.3040650932041702</c:v>
                </c:pt>
                <c:pt idx="103">
                  <c:v>2.4849066497880004</c:v>
                </c:pt>
                <c:pt idx="104">
                  <c:v>3.6635616461296463</c:v>
                </c:pt>
                <c:pt idx="105">
                  <c:v>1.791759469228055</c:v>
                </c:pt>
                <c:pt idx="106">
                  <c:v>4.2766661190160553</c:v>
                </c:pt>
                <c:pt idx="107">
                  <c:v>4.8441870864585912</c:v>
                </c:pt>
                <c:pt idx="108">
                  <c:v>5.1873858058407549</c:v>
                </c:pt>
                <c:pt idx="109">
                  <c:v>5.3706380281276624</c:v>
                </c:pt>
                <c:pt idx="110">
                  <c:v>5.1590552992145291</c:v>
                </c:pt>
                <c:pt idx="111">
                  <c:v>1.3862943611198906</c:v>
                </c:pt>
                <c:pt idx="112">
                  <c:v>1.9459101490553132</c:v>
                </c:pt>
                <c:pt idx="113">
                  <c:v>4.3567088266895917</c:v>
                </c:pt>
                <c:pt idx="114">
                  <c:v>6.089044875446846</c:v>
                </c:pt>
                <c:pt idx="115">
                  <c:v>6.953684210870537</c:v>
                </c:pt>
                <c:pt idx="116">
                  <c:v>1.0986122886681098</c:v>
                </c:pt>
                <c:pt idx="117">
                  <c:v>0.69314718055994529</c:v>
                </c:pt>
                <c:pt idx="118">
                  <c:v>2.8332133440562162</c:v>
                </c:pt>
                <c:pt idx="119">
                  <c:v>5.0369526024136295</c:v>
                </c:pt>
                <c:pt idx="120">
                  <c:v>3.912023005428146</c:v>
                </c:pt>
                <c:pt idx="121">
                  <c:v>5.2574953720277815</c:v>
                </c:pt>
                <c:pt idx="122">
                  <c:v>4.2626798770413155</c:v>
                </c:pt>
                <c:pt idx="123">
                  <c:v>4.2341065045972597</c:v>
                </c:pt>
                <c:pt idx="124">
                  <c:v>4.3567088266895917</c:v>
                </c:pt>
                <c:pt idx="125">
                  <c:v>0.69314718055994529</c:v>
                </c:pt>
                <c:pt idx="126">
                  <c:v>2.4849066497880004</c:v>
                </c:pt>
                <c:pt idx="127">
                  <c:v>2.0794415416798357</c:v>
                </c:pt>
                <c:pt idx="128">
                  <c:v>2.3025850929940459</c:v>
                </c:pt>
                <c:pt idx="129">
                  <c:v>2.6390573296152584</c:v>
                </c:pt>
                <c:pt idx="130">
                  <c:v>5.5568280616995374</c:v>
                </c:pt>
                <c:pt idx="131">
                  <c:v>4.290459441148391</c:v>
                </c:pt>
                <c:pt idx="132">
                  <c:v>4.1271343850450917</c:v>
                </c:pt>
                <c:pt idx="133">
                  <c:v>4.0775374439057197</c:v>
                </c:pt>
                <c:pt idx="134">
                  <c:v>4.9836066217083363</c:v>
                </c:pt>
                <c:pt idx="135">
                  <c:v>2.7725887222397811</c:v>
                </c:pt>
                <c:pt idx="136">
                  <c:v>5.5645204073226937</c:v>
                </c:pt>
                <c:pt idx="137">
                  <c:v>2.3025850929940459</c:v>
                </c:pt>
                <c:pt idx="138">
                  <c:v>6.0935697700451357</c:v>
                </c:pt>
                <c:pt idx="139">
                  <c:v>1.9459101490553132</c:v>
                </c:pt>
                <c:pt idx="140">
                  <c:v>1.6094379124341003</c:v>
                </c:pt>
                <c:pt idx="141">
                  <c:v>1.6094379124341003</c:v>
                </c:pt>
                <c:pt idx="142">
                  <c:v>4.8040210447332568</c:v>
                </c:pt>
                <c:pt idx="143">
                  <c:v>4.8441870864585912</c:v>
                </c:pt>
                <c:pt idx="144">
                  <c:v>2.0794415416798357</c:v>
                </c:pt>
                <c:pt idx="145">
                  <c:v>1.0986122886681098</c:v>
                </c:pt>
                <c:pt idx="146">
                  <c:v>3.3672958299864741</c:v>
                </c:pt>
                <c:pt idx="147">
                  <c:v>5.598421958998375</c:v>
                </c:pt>
                <c:pt idx="148">
                  <c:v>4.5643481914678361</c:v>
                </c:pt>
                <c:pt idx="149">
                  <c:v>1.9459101490553132</c:v>
                </c:pt>
                <c:pt idx="150">
                  <c:v>2.8332133440562162</c:v>
                </c:pt>
                <c:pt idx="151">
                  <c:v>3.3672958299864741</c:v>
                </c:pt>
                <c:pt idx="152">
                  <c:v>5.9889614168898637</c:v>
                </c:pt>
                <c:pt idx="153">
                  <c:v>4.836281906951478</c:v>
                </c:pt>
                <c:pt idx="154">
                  <c:v>3.2958368660043291</c:v>
                </c:pt>
                <c:pt idx="155">
                  <c:v>3.6109179126442243</c:v>
                </c:pt>
                <c:pt idx="156">
                  <c:v>2.8332133440562162</c:v>
                </c:pt>
                <c:pt idx="157">
                  <c:v>1.6094379124341003</c:v>
                </c:pt>
                <c:pt idx="158">
                  <c:v>5.6489742381612063</c:v>
                </c:pt>
                <c:pt idx="159">
                  <c:v>2.8332133440562162</c:v>
                </c:pt>
                <c:pt idx="160">
                  <c:v>2.1972245773362196</c:v>
                </c:pt>
                <c:pt idx="161">
                  <c:v>2.3025850929940459</c:v>
                </c:pt>
                <c:pt idx="162">
                  <c:v>2.9444389791664403</c:v>
                </c:pt>
                <c:pt idx="163">
                  <c:v>3.4011973816621555</c:v>
                </c:pt>
                <c:pt idx="164">
                  <c:v>4.5432947822700038</c:v>
                </c:pt>
                <c:pt idx="165">
                  <c:v>3.8286413964890951</c:v>
                </c:pt>
                <c:pt idx="166">
                  <c:v>4.9052747784384296</c:v>
                </c:pt>
                <c:pt idx="167">
                  <c:v>5.8777357817796387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9C-4E64-BAA9-44A7CB1321FF}"/>
            </c:ext>
          </c:extLst>
        </c:ser>
        <c:ser>
          <c:idx val="1"/>
          <c:order val="1"/>
          <c:tx>
            <c:v>Predicted LN_MMR</c:v>
          </c:tx>
          <c:spPr>
            <a:ln w="38100">
              <a:noFill/>
            </a:ln>
          </c:spPr>
          <c:xVal>
            <c:numRef>
              <c:f>'2020_cleaned'!$F$2:$F$169</c:f>
              <c:numCache>
                <c:formatCode>0.00</c:formatCode>
                <c:ptCount val="168"/>
                <c:pt idx="0">
                  <c:v>9.19</c:v>
                </c:pt>
                <c:pt idx="1">
                  <c:v>27.47</c:v>
                </c:pt>
                <c:pt idx="2">
                  <c:v>35.049999999999997</c:v>
                </c:pt>
                <c:pt idx="3">
                  <c:v>14.39</c:v>
                </c:pt>
                <c:pt idx="4">
                  <c:v>34.46</c:v>
                </c:pt>
                <c:pt idx="5">
                  <c:v>64.08</c:v>
                </c:pt>
                <c:pt idx="6">
                  <c:v>21.05</c:v>
                </c:pt>
                <c:pt idx="7">
                  <c:v>76.72</c:v>
                </c:pt>
                <c:pt idx="8">
                  <c:v>85.48</c:v>
                </c:pt>
                <c:pt idx="9">
                  <c:v>20.75</c:v>
                </c:pt>
                <c:pt idx="10">
                  <c:v>44.04</c:v>
                </c:pt>
                <c:pt idx="11">
                  <c:v>27.21</c:v>
                </c:pt>
                <c:pt idx="12">
                  <c:v>1.35</c:v>
                </c:pt>
                <c:pt idx="13">
                  <c:v>33.99</c:v>
                </c:pt>
                <c:pt idx="14">
                  <c:v>43.07</c:v>
                </c:pt>
                <c:pt idx="15">
                  <c:v>85.32</c:v>
                </c:pt>
                <c:pt idx="16">
                  <c:v>35.06</c:v>
                </c:pt>
                <c:pt idx="17">
                  <c:v>0</c:v>
                </c:pt>
                <c:pt idx="18">
                  <c:v>31.58</c:v>
                </c:pt>
                <c:pt idx="19">
                  <c:v>55.82</c:v>
                </c:pt>
                <c:pt idx="20">
                  <c:v>65.39</c:v>
                </c:pt>
                <c:pt idx="21">
                  <c:v>42.56</c:v>
                </c:pt>
                <c:pt idx="22">
                  <c:v>42.95</c:v>
                </c:pt>
                <c:pt idx="23">
                  <c:v>19.96</c:v>
                </c:pt>
                <c:pt idx="24">
                  <c:v>48.42</c:v>
                </c:pt>
                <c:pt idx="25">
                  <c:v>25.75</c:v>
                </c:pt>
                <c:pt idx="26">
                  <c:v>19.02</c:v>
                </c:pt>
                <c:pt idx="27">
                  <c:v>16.510000000000002</c:v>
                </c:pt>
                <c:pt idx="28">
                  <c:v>3.34</c:v>
                </c:pt>
                <c:pt idx="29">
                  <c:v>94.24</c:v>
                </c:pt>
                <c:pt idx="30">
                  <c:v>37.659999999999997</c:v>
                </c:pt>
                <c:pt idx="31">
                  <c:v>9.5500000000000007</c:v>
                </c:pt>
                <c:pt idx="32">
                  <c:v>6.58</c:v>
                </c:pt>
                <c:pt idx="33">
                  <c:v>52.51</c:v>
                </c:pt>
                <c:pt idx="34">
                  <c:v>28.13</c:v>
                </c:pt>
                <c:pt idx="35">
                  <c:v>59.95</c:v>
                </c:pt>
                <c:pt idx="36">
                  <c:v>10.27</c:v>
                </c:pt>
                <c:pt idx="37">
                  <c:v>16.37</c:v>
                </c:pt>
                <c:pt idx="38">
                  <c:v>53.96</c:v>
                </c:pt>
                <c:pt idx="39">
                  <c:v>10.67</c:v>
                </c:pt>
                <c:pt idx="40">
                  <c:v>61.04</c:v>
                </c:pt>
                <c:pt idx="41">
                  <c:v>60.94</c:v>
                </c:pt>
                <c:pt idx="42">
                  <c:v>78.58</c:v>
                </c:pt>
                <c:pt idx="43">
                  <c:v>3.78</c:v>
                </c:pt>
                <c:pt idx="44">
                  <c:v>87.61</c:v>
                </c:pt>
                <c:pt idx="45">
                  <c:v>8.09</c:v>
                </c:pt>
                <c:pt idx="46">
                  <c:v>29.97</c:v>
                </c:pt>
                <c:pt idx="47">
                  <c:v>52.84</c:v>
                </c:pt>
                <c:pt idx="48">
                  <c:v>48.48</c:v>
                </c:pt>
                <c:pt idx="49">
                  <c:v>10.61</c:v>
                </c:pt>
                <c:pt idx="50">
                  <c:v>56.61</c:v>
                </c:pt>
                <c:pt idx="51">
                  <c:v>5.77</c:v>
                </c:pt>
                <c:pt idx="52">
                  <c:v>5.64</c:v>
                </c:pt>
                <c:pt idx="53">
                  <c:v>56.17</c:v>
                </c:pt>
                <c:pt idx="54">
                  <c:v>32.93</c:v>
                </c:pt>
                <c:pt idx="55">
                  <c:v>7.14</c:v>
                </c:pt>
                <c:pt idx="56">
                  <c:v>28.53</c:v>
                </c:pt>
                <c:pt idx="57">
                  <c:v>76.290000000000006</c:v>
                </c:pt>
                <c:pt idx="58">
                  <c:v>91.28</c:v>
                </c:pt>
                <c:pt idx="59">
                  <c:v>16.399999999999999</c:v>
                </c:pt>
                <c:pt idx="60">
                  <c:v>21.71</c:v>
                </c:pt>
                <c:pt idx="61">
                  <c:v>34.58</c:v>
                </c:pt>
                <c:pt idx="62">
                  <c:v>97.85</c:v>
                </c:pt>
                <c:pt idx="63">
                  <c:v>18.54</c:v>
                </c:pt>
                <c:pt idx="64">
                  <c:v>49.02</c:v>
                </c:pt>
                <c:pt idx="65">
                  <c:v>20.32</c:v>
                </c:pt>
                <c:pt idx="66">
                  <c:v>22.21</c:v>
                </c:pt>
                <c:pt idx="67">
                  <c:v>5.01</c:v>
                </c:pt>
                <c:pt idx="68">
                  <c:v>9.34</c:v>
                </c:pt>
                <c:pt idx="69">
                  <c:v>37.35</c:v>
                </c:pt>
                <c:pt idx="70">
                  <c:v>1.31</c:v>
                </c:pt>
                <c:pt idx="71">
                  <c:v>31.93</c:v>
                </c:pt>
                <c:pt idx="72">
                  <c:v>49.13</c:v>
                </c:pt>
                <c:pt idx="73">
                  <c:v>78.11</c:v>
                </c:pt>
                <c:pt idx="74">
                  <c:v>9.43</c:v>
                </c:pt>
                <c:pt idx="75">
                  <c:v>16.27</c:v>
                </c:pt>
                <c:pt idx="76">
                  <c:v>25.27</c:v>
                </c:pt>
                <c:pt idx="77">
                  <c:v>25.3</c:v>
                </c:pt>
                <c:pt idx="78">
                  <c:v>53.24</c:v>
                </c:pt>
                <c:pt idx="79">
                  <c:v>50.34</c:v>
                </c:pt>
                <c:pt idx="80">
                  <c:v>71.040000000000006</c:v>
                </c:pt>
                <c:pt idx="81">
                  <c:v>42.89</c:v>
                </c:pt>
                <c:pt idx="82">
                  <c:v>24.97</c:v>
                </c:pt>
                <c:pt idx="83">
                  <c:v>22.16</c:v>
                </c:pt>
                <c:pt idx="84">
                  <c:v>19.53</c:v>
                </c:pt>
                <c:pt idx="85">
                  <c:v>54.48</c:v>
                </c:pt>
                <c:pt idx="86">
                  <c:v>21.05</c:v>
                </c:pt>
                <c:pt idx="87">
                  <c:v>5.21</c:v>
                </c:pt>
                <c:pt idx="88">
                  <c:v>43.67</c:v>
                </c:pt>
                <c:pt idx="89">
                  <c:v>31.21</c:v>
                </c:pt>
                <c:pt idx="90">
                  <c:v>45.47</c:v>
                </c:pt>
                <c:pt idx="91">
                  <c:v>6.6</c:v>
                </c:pt>
                <c:pt idx="92">
                  <c:v>49.13</c:v>
                </c:pt>
                <c:pt idx="93">
                  <c:v>47.91</c:v>
                </c:pt>
                <c:pt idx="94">
                  <c:v>4.18</c:v>
                </c:pt>
                <c:pt idx="95">
                  <c:v>12.99</c:v>
                </c:pt>
                <c:pt idx="96">
                  <c:v>19.2</c:v>
                </c:pt>
                <c:pt idx="97">
                  <c:v>88.92</c:v>
                </c:pt>
                <c:pt idx="98">
                  <c:v>11.26</c:v>
                </c:pt>
                <c:pt idx="99">
                  <c:v>12.29</c:v>
                </c:pt>
                <c:pt idx="100">
                  <c:v>30.84</c:v>
                </c:pt>
                <c:pt idx="101">
                  <c:v>30.44</c:v>
                </c:pt>
                <c:pt idx="102">
                  <c:v>24.23</c:v>
                </c:pt>
                <c:pt idx="103">
                  <c:v>43.07</c:v>
                </c:pt>
                <c:pt idx="104">
                  <c:v>23.16</c:v>
                </c:pt>
                <c:pt idx="105">
                  <c:v>69.22</c:v>
                </c:pt>
                <c:pt idx="106">
                  <c:v>22.11</c:v>
                </c:pt>
                <c:pt idx="107">
                  <c:v>21.42</c:v>
                </c:pt>
                <c:pt idx="108">
                  <c:v>4.28</c:v>
                </c:pt>
                <c:pt idx="109">
                  <c:v>41.85</c:v>
                </c:pt>
                <c:pt idx="110">
                  <c:v>13.07</c:v>
                </c:pt>
                <c:pt idx="111">
                  <c:v>75.180000000000007</c:v>
                </c:pt>
                <c:pt idx="112">
                  <c:v>76.430000000000007</c:v>
                </c:pt>
                <c:pt idx="113">
                  <c:v>51.25</c:v>
                </c:pt>
                <c:pt idx="114">
                  <c:v>20.58</c:v>
                </c:pt>
                <c:pt idx="115">
                  <c:v>2.3199999999999998</c:v>
                </c:pt>
                <c:pt idx="116">
                  <c:v>44.38</c:v>
                </c:pt>
                <c:pt idx="117">
                  <c:v>96.39</c:v>
                </c:pt>
                <c:pt idx="118">
                  <c:v>44.5</c:v>
                </c:pt>
                <c:pt idx="119">
                  <c:v>7.71</c:v>
                </c:pt>
                <c:pt idx="120">
                  <c:v>56.42</c:v>
                </c:pt>
                <c:pt idx="121">
                  <c:v>13.19</c:v>
                </c:pt>
                <c:pt idx="122">
                  <c:v>38.96</c:v>
                </c:pt>
                <c:pt idx="123">
                  <c:v>40.909999999999997</c:v>
                </c:pt>
                <c:pt idx="124">
                  <c:v>20.75</c:v>
                </c:pt>
                <c:pt idx="125">
                  <c:v>44.38</c:v>
                </c:pt>
                <c:pt idx="126">
                  <c:v>65.59</c:v>
                </c:pt>
                <c:pt idx="127">
                  <c:v>30.64</c:v>
                </c:pt>
                <c:pt idx="128">
                  <c:v>47.61</c:v>
                </c:pt>
                <c:pt idx="129">
                  <c:v>52.26</c:v>
                </c:pt>
                <c:pt idx="130">
                  <c:v>27.74</c:v>
                </c:pt>
                <c:pt idx="131">
                  <c:v>27.47</c:v>
                </c:pt>
                <c:pt idx="132">
                  <c:v>30.11</c:v>
                </c:pt>
                <c:pt idx="133">
                  <c:v>44.81</c:v>
                </c:pt>
                <c:pt idx="134">
                  <c:v>27.11</c:v>
                </c:pt>
                <c:pt idx="135">
                  <c:v>49.77</c:v>
                </c:pt>
                <c:pt idx="136">
                  <c:v>14.6</c:v>
                </c:pt>
                <c:pt idx="137">
                  <c:v>50.77</c:v>
                </c:pt>
                <c:pt idx="138">
                  <c:v>10.99</c:v>
                </c:pt>
                <c:pt idx="139">
                  <c:v>31.78</c:v>
                </c:pt>
                <c:pt idx="140">
                  <c:v>54.98</c:v>
                </c:pt>
                <c:pt idx="141">
                  <c:v>66.400000000000006</c:v>
                </c:pt>
                <c:pt idx="142">
                  <c:v>33.81</c:v>
                </c:pt>
                <c:pt idx="143">
                  <c:v>50.71</c:v>
                </c:pt>
                <c:pt idx="144">
                  <c:v>47.67</c:v>
                </c:pt>
                <c:pt idx="145">
                  <c:v>76.599999999999994</c:v>
                </c:pt>
                <c:pt idx="146">
                  <c:v>17.11</c:v>
                </c:pt>
                <c:pt idx="147">
                  <c:v>7.62</c:v>
                </c:pt>
                <c:pt idx="148">
                  <c:v>41.42</c:v>
                </c:pt>
                <c:pt idx="149">
                  <c:v>39.76</c:v>
                </c:pt>
                <c:pt idx="150">
                  <c:v>18.93</c:v>
                </c:pt>
                <c:pt idx="151">
                  <c:v>28.18</c:v>
                </c:pt>
                <c:pt idx="152">
                  <c:v>6.2</c:v>
                </c:pt>
                <c:pt idx="153">
                  <c:v>28.13</c:v>
                </c:pt>
                <c:pt idx="154">
                  <c:v>31.9</c:v>
                </c:pt>
                <c:pt idx="155">
                  <c:v>40.74</c:v>
                </c:pt>
                <c:pt idx="156">
                  <c:v>33.979999999999997</c:v>
                </c:pt>
                <c:pt idx="157">
                  <c:v>7.39</c:v>
                </c:pt>
                <c:pt idx="158">
                  <c:v>6.71</c:v>
                </c:pt>
                <c:pt idx="159">
                  <c:v>34.880000000000003</c:v>
                </c:pt>
                <c:pt idx="160">
                  <c:v>33.090000000000003</c:v>
                </c:pt>
                <c:pt idx="161">
                  <c:v>100</c:v>
                </c:pt>
                <c:pt idx="162">
                  <c:v>63.3</c:v>
                </c:pt>
                <c:pt idx="163">
                  <c:v>28.72</c:v>
                </c:pt>
                <c:pt idx="164">
                  <c:v>23.19</c:v>
                </c:pt>
                <c:pt idx="165">
                  <c:v>15.3</c:v>
                </c:pt>
                <c:pt idx="166">
                  <c:v>33.56</c:v>
                </c:pt>
                <c:pt idx="167">
                  <c:v>3.8</c:v>
                </c:pt>
              </c:numCache>
            </c:numRef>
          </c:xVal>
          <c:yVal>
            <c:numRef>
              <c:f>'2020_regression'!$U$26:$U$193</c:f>
              <c:numCache>
                <c:formatCode>General</c:formatCode>
                <c:ptCount val="168"/>
                <c:pt idx="0">
                  <c:v>5.1571128219717979</c:v>
                </c:pt>
                <c:pt idx="1">
                  <c:v>4.2628731749080853</c:v>
                </c:pt>
                <c:pt idx="2">
                  <c:v>3.8920670192875741</c:v>
                </c:pt>
                <c:pt idx="3">
                  <c:v>4.90273392893398</c:v>
                </c:pt>
                <c:pt idx="4">
                  <c:v>3.9209292398437881</c:v>
                </c:pt>
                <c:pt idx="5">
                  <c:v>2.4719479298860656</c:v>
                </c:pt>
                <c:pt idx="6">
                  <c:v>4.5769332697740062</c:v>
                </c:pt>
                <c:pt idx="7">
                  <c:v>1.8536115437326011</c:v>
                </c:pt>
                <c:pt idx="8">
                  <c:v>1.4250809469996621</c:v>
                </c:pt>
                <c:pt idx="9">
                  <c:v>4.5916089751415727</c:v>
                </c:pt>
                <c:pt idx="10">
                  <c:v>3.4522850484395011</c:v>
                </c:pt>
                <c:pt idx="11">
                  <c:v>4.2755921195599758</c:v>
                </c:pt>
                <c:pt idx="12">
                  <c:v>5.5406379222441995</c:v>
                </c:pt>
                <c:pt idx="13">
                  <c:v>3.9439211782529755</c:v>
                </c:pt>
                <c:pt idx="14">
                  <c:v>3.4997364957946324</c:v>
                </c:pt>
                <c:pt idx="15">
                  <c:v>1.4329079898623647</c:v>
                </c:pt>
                <c:pt idx="16">
                  <c:v>3.8915778291086554</c:v>
                </c:pt>
                <c:pt idx="17">
                  <c:v>5.6066785963982486</c:v>
                </c:pt>
                <c:pt idx="18">
                  <c:v>4.0618160113724251</c:v>
                </c:pt>
                <c:pt idx="19">
                  <c:v>2.8760190176730602</c:v>
                </c:pt>
                <c:pt idx="20">
                  <c:v>2.4078640164476921</c:v>
                </c:pt>
                <c:pt idx="21">
                  <c:v>3.5246851949194951</c:v>
                </c:pt>
                <c:pt idx="22">
                  <c:v>3.5056067779416589</c:v>
                </c:pt>
                <c:pt idx="23">
                  <c:v>4.6302549992761639</c:v>
                </c:pt>
                <c:pt idx="24">
                  <c:v>3.2380197500730312</c:v>
                </c:pt>
                <c:pt idx="25">
                  <c:v>4.3470138856821325</c:v>
                </c:pt>
                <c:pt idx="26">
                  <c:v>4.6762388760945388</c:v>
                </c:pt>
                <c:pt idx="27">
                  <c:v>4.7990256110031773</c:v>
                </c:pt>
                <c:pt idx="28">
                  <c:v>5.4432890766393429</c:v>
                </c:pt>
                <c:pt idx="29">
                  <c:v>0.99655035026672323</c:v>
                </c:pt>
                <c:pt idx="30">
                  <c:v>3.7643883825897468</c:v>
                </c:pt>
                <c:pt idx="31">
                  <c:v>5.1395019755307185</c:v>
                </c:pt>
                <c:pt idx="32">
                  <c:v>5.2847914586696252</c:v>
                </c:pt>
                <c:pt idx="33">
                  <c:v>3.0379409668952095</c:v>
                </c:pt>
                <c:pt idx="34">
                  <c:v>4.2305866230994393</c:v>
                </c:pt>
                <c:pt idx="35">
                  <c:v>2.6739834737795625</c:v>
                </c:pt>
                <c:pt idx="36">
                  <c:v>5.1042802826485589</c:v>
                </c:pt>
                <c:pt idx="37">
                  <c:v>4.8058742735080422</c:v>
                </c:pt>
                <c:pt idx="38">
                  <c:v>2.967008390951972</c:v>
                </c:pt>
                <c:pt idx="39">
                  <c:v>5.0847126754918035</c:v>
                </c:pt>
                <c:pt idx="40">
                  <c:v>2.6206617442774052</c:v>
                </c:pt>
                <c:pt idx="41">
                  <c:v>2.625553646066594</c:v>
                </c:pt>
                <c:pt idx="42">
                  <c:v>1.7626221704536893</c:v>
                </c:pt>
                <c:pt idx="43">
                  <c:v>5.4217647087669123</c:v>
                </c:pt>
                <c:pt idx="44">
                  <c:v>1.3208834388899406</c:v>
                </c:pt>
                <c:pt idx="45">
                  <c:v>5.2109237416528744</c:v>
                </c:pt>
                <c:pt idx="46">
                  <c:v>4.1405756301783647</c:v>
                </c:pt>
                <c:pt idx="47">
                  <c:v>3.0217976909908866</c:v>
                </c:pt>
                <c:pt idx="48">
                  <c:v>3.2350846089995184</c:v>
                </c:pt>
                <c:pt idx="49">
                  <c:v>5.0876478165653172</c:v>
                </c:pt>
                <c:pt idx="50">
                  <c:v>2.8373729935384686</c:v>
                </c:pt>
                <c:pt idx="51">
                  <c:v>5.3244158631620548</c:v>
                </c:pt>
                <c:pt idx="52">
                  <c:v>5.3307753354880001</c:v>
                </c:pt>
                <c:pt idx="53">
                  <c:v>2.8588973614108992</c:v>
                </c:pt>
                <c:pt idx="54">
                  <c:v>3.9957753372183769</c:v>
                </c:pt>
                <c:pt idx="55">
                  <c:v>5.2573968086501681</c:v>
                </c:pt>
                <c:pt idx="56">
                  <c:v>4.2110190159426839</c:v>
                </c:pt>
                <c:pt idx="57">
                  <c:v>1.8746467214261124</c:v>
                </c:pt>
                <c:pt idx="58">
                  <c:v>1.141350643226712</c:v>
                </c:pt>
                <c:pt idx="59">
                  <c:v>4.8044067029712858</c:v>
                </c:pt>
                <c:pt idx="60">
                  <c:v>4.5446467179653602</c:v>
                </c:pt>
                <c:pt idx="61">
                  <c:v>3.9150589576967616</c:v>
                </c:pt>
                <c:pt idx="62">
                  <c:v>0.81995269567700735</c:v>
                </c:pt>
                <c:pt idx="63">
                  <c:v>4.6997200046826446</c:v>
                </c:pt>
                <c:pt idx="64">
                  <c:v>3.2086683393378985</c:v>
                </c:pt>
                <c:pt idx="65">
                  <c:v>4.6126441528350846</c:v>
                </c:pt>
                <c:pt idx="66">
                  <c:v>4.520187209019416</c:v>
                </c:pt>
                <c:pt idx="67">
                  <c:v>5.3615943167598896</c:v>
                </c:pt>
                <c:pt idx="68">
                  <c:v>5.149774969288015</c:v>
                </c:pt>
                <c:pt idx="69">
                  <c:v>3.7795532781362313</c:v>
                </c:pt>
                <c:pt idx="70">
                  <c:v>5.5425946829598756</c:v>
                </c:pt>
                <c:pt idx="71">
                  <c:v>4.0446943551102645</c:v>
                </c:pt>
                <c:pt idx="72">
                  <c:v>3.2032872473697909</c:v>
                </c:pt>
                <c:pt idx="73">
                  <c:v>1.7856141088628767</c:v>
                </c:pt>
                <c:pt idx="74">
                  <c:v>5.145372257677745</c:v>
                </c:pt>
                <c:pt idx="75">
                  <c:v>4.8107661752972311</c:v>
                </c:pt>
                <c:pt idx="76">
                  <c:v>4.3704950142702383</c:v>
                </c:pt>
                <c:pt idx="77">
                  <c:v>4.369027443733482</c:v>
                </c:pt>
                <c:pt idx="78">
                  <c:v>3.0022300838341311</c:v>
                </c:pt>
                <c:pt idx="79">
                  <c:v>3.1440952357206062</c:v>
                </c:pt>
                <c:pt idx="80">
                  <c:v>2.1314715653585248</c:v>
                </c:pt>
                <c:pt idx="81">
                  <c:v>3.5085419190151721</c:v>
                </c:pt>
                <c:pt idx="82">
                  <c:v>4.3851707196378049</c:v>
                </c:pt>
                <c:pt idx="83">
                  <c:v>4.5226331599140099</c:v>
                </c:pt>
                <c:pt idx="84">
                  <c:v>4.6512901769696757</c:v>
                </c:pt>
                <c:pt idx="85">
                  <c:v>2.9415705016481906</c:v>
                </c:pt>
                <c:pt idx="86">
                  <c:v>4.5769332697740062</c:v>
                </c:pt>
                <c:pt idx="87">
                  <c:v>5.3518105131815119</c:v>
                </c:pt>
                <c:pt idx="88">
                  <c:v>3.4703850850594993</c:v>
                </c:pt>
                <c:pt idx="89">
                  <c:v>4.0799160479924241</c:v>
                </c:pt>
                <c:pt idx="90">
                  <c:v>3.3823308528541012</c:v>
                </c:pt>
                <c:pt idx="91">
                  <c:v>5.2838130783117876</c:v>
                </c:pt>
                <c:pt idx="92">
                  <c:v>3.2032872473697909</c:v>
                </c:pt>
                <c:pt idx="93">
                  <c:v>3.2629684491978947</c:v>
                </c:pt>
                <c:pt idx="94">
                  <c:v>5.4021971016101569</c:v>
                </c:pt>
                <c:pt idx="95">
                  <c:v>4.9712205539826231</c:v>
                </c:pt>
                <c:pt idx="96">
                  <c:v>4.6674334528739987</c:v>
                </c:pt>
                <c:pt idx="97">
                  <c:v>1.2567995254515676</c:v>
                </c:pt>
                <c:pt idx="98">
                  <c:v>5.05585045493559</c:v>
                </c:pt>
                <c:pt idx="99">
                  <c:v>5.0054638665069451</c:v>
                </c:pt>
                <c:pt idx="100">
                  <c:v>4.0980160846124223</c:v>
                </c:pt>
                <c:pt idx="101">
                  <c:v>4.1175836917691777</c:v>
                </c:pt>
                <c:pt idx="102">
                  <c:v>4.4213707928778021</c:v>
                </c:pt>
                <c:pt idx="103">
                  <c:v>3.4997364957946324</c:v>
                </c:pt>
                <c:pt idx="104">
                  <c:v>4.4737141420221223</c:v>
                </c:pt>
                <c:pt idx="105">
                  <c:v>2.2205041779217609</c:v>
                </c:pt>
                <c:pt idx="106">
                  <c:v>4.5250791108086048</c:v>
                </c:pt>
                <c:pt idx="107">
                  <c:v>4.558833233154008</c:v>
                </c:pt>
                <c:pt idx="108">
                  <c:v>5.397305199820968</c:v>
                </c:pt>
                <c:pt idx="109">
                  <c:v>3.5594176976227354</c:v>
                </c:pt>
                <c:pt idx="110">
                  <c:v>4.9673070325512727</c:v>
                </c:pt>
                <c:pt idx="111">
                  <c:v>1.9289468312861082</c:v>
                </c:pt>
                <c:pt idx="112">
                  <c:v>1.8677980589212484</c:v>
                </c:pt>
                <c:pt idx="113">
                  <c:v>3.0995789294389886</c:v>
                </c:pt>
                <c:pt idx="114">
                  <c:v>4.5999252081831941</c:v>
                </c:pt>
                <c:pt idx="115">
                  <c:v>5.4931864748890682</c:v>
                </c:pt>
                <c:pt idx="116">
                  <c:v>3.4356525823562589</c:v>
                </c:pt>
                <c:pt idx="117">
                  <c:v>0.89137446179916413</c:v>
                </c:pt>
                <c:pt idx="118">
                  <c:v>3.4297823002092325</c:v>
                </c:pt>
                <c:pt idx="119">
                  <c:v>5.2295129684517923</c:v>
                </c:pt>
                <c:pt idx="120">
                  <c:v>2.8466676069379275</c:v>
                </c:pt>
                <c:pt idx="121">
                  <c:v>4.9614367504042463</c:v>
                </c:pt>
                <c:pt idx="122">
                  <c:v>3.7007936593302917</c:v>
                </c:pt>
                <c:pt idx="123">
                  <c:v>3.6054015744411108</c:v>
                </c:pt>
                <c:pt idx="124">
                  <c:v>4.5916089751415727</c:v>
                </c:pt>
                <c:pt idx="125">
                  <c:v>3.4356525823562589</c:v>
                </c:pt>
                <c:pt idx="126">
                  <c:v>2.3980802128693144</c:v>
                </c:pt>
                <c:pt idx="127">
                  <c:v>4.1077998881908</c:v>
                </c:pt>
                <c:pt idx="128">
                  <c:v>3.2776441545654609</c:v>
                </c:pt>
                <c:pt idx="129">
                  <c:v>3.0501707213681817</c:v>
                </c:pt>
                <c:pt idx="130">
                  <c:v>4.2496650400772751</c:v>
                </c:pt>
                <c:pt idx="131">
                  <c:v>4.2628731749080853</c:v>
                </c:pt>
                <c:pt idx="132">
                  <c:v>4.1337269676735007</c:v>
                </c:pt>
                <c:pt idx="133">
                  <c:v>3.4146174046627471</c:v>
                </c:pt>
                <c:pt idx="134">
                  <c:v>4.2804840213491646</c:v>
                </c:pt>
                <c:pt idx="135">
                  <c:v>3.1719790759189825</c:v>
                </c:pt>
                <c:pt idx="136">
                  <c:v>4.8924609351766835</c:v>
                </c:pt>
                <c:pt idx="137">
                  <c:v>3.1230600580270944</c:v>
                </c:pt>
                <c:pt idx="138">
                  <c:v>5.0690585897663993</c:v>
                </c:pt>
                <c:pt idx="139">
                  <c:v>4.0520322077940474</c:v>
                </c:pt>
                <c:pt idx="140">
                  <c:v>2.9171109927022463</c:v>
                </c:pt>
                <c:pt idx="141">
                  <c:v>2.3584558083768847</c:v>
                </c:pt>
                <c:pt idx="142">
                  <c:v>3.9527266014735152</c:v>
                </c:pt>
                <c:pt idx="143">
                  <c:v>3.1259951991006081</c:v>
                </c:pt>
                <c:pt idx="144">
                  <c:v>3.2747090134919472</c:v>
                </c:pt>
                <c:pt idx="145">
                  <c:v>1.859481825879628</c:v>
                </c:pt>
                <c:pt idx="146">
                  <c:v>4.769674200268045</c:v>
                </c:pt>
                <c:pt idx="147">
                  <c:v>5.2339156800620623</c:v>
                </c:pt>
                <c:pt idx="148">
                  <c:v>3.5804528753162472</c:v>
                </c:pt>
                <c:pt idx="149">
                  <c:v>3.6616584450167817</c:v>
                </c:pt>
                <c:pt idx="150">
                  <c:v>4.6806415877048089</c:v>
                </c:pt>
                <c:pt idx="151">
                  <c:v>4.2281406722048445</c:v>
                </c:pt>
                <c:pt idx="152">
                  <c:v>5.303380685468543</c:v>
                </c:pt>
                <c:pt idx="153">
                  <c:v>4.2305866230994393</c:v>
                </c:pt>
                <c:pt idx="154">
                  <c:v>4.0461619256470218</c:v>
                </c:pt>
                <c:pt idx="155">
                  <c:v>3.6137178074827312</c:v>
                </c:pt>
                <c:pt idx="156">
                  <c:v>3.9444103684318943</c:v>
                </c:pt>
                <c:pt idx="157">
                  <c:v>5.2451670541771964</c:v>
                </c:pt>
                <c:pt idx="158">
                  <c:v>5.2784319863436799</c:v>
                </c:pt>
                <c:pt idx="159">
                  <c:v>3.900383252329195</c:v>
                </c:pt>
                <c:pt idx="160">
                  <c:v>3.9879482943556743</c:v>
                </c:pt>
                <c:pt idx="161">
                  <c:v>0.71477680720944825</c:v>
                </c:pt>
                <c:pt idx="162">
                  <c:v>2.510104763841738</c:v>
                </c:pt>
                <c:pt idx="163">
                  <c:v>4.201724402543225</c:v>
                </c:pt>
                <c:pt idx="164">
                  <c:v>4.4722465714853659</c:v>
                </c:pt>
                <c:pt idx="165">
                  <c:v>4.8582176226523623</c:v>
                </c:pt>
                <c:pt idx="166">
                  <c:v>3.9649563559464873</c:v>
                </c:pt>
                <c:pt idx="167">
                  <c:v>5.4207863284090738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9C-4E64-BAA9-44A7CB132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85760"/>
        <c:axId val="1334677120"/>
      </c:scatterChart>
      <c:valAx>
        <c:axId val="133468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Norm_GGHED_GDP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4677120"/>
        <c:crosses val="autoZero"/>
        <c:crossBetween val="midCat"/>
      </c:valAx>
      <c:valAx>
        <c:axId val="1334677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LN_MMR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46857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'2020_cleaned'!$G$1</c:f>
              <c:strCache>
                <c:ptCount val="1"/>
                <c:pt idx="0">
                  <c:v>LN_MMR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795713035870515E-2"/>
                  <c:y val="-0.381840915718868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'2020_cleaned'!$C$2:$C$169</c:f>
              <c:numCache>
                <c:formatCode>0.00</c:formatCode>
                <c:ptCount val="168"/>
                <c:pt idx="0">
                  <c:v>1.1862124199999999</c:v>
                </c:pt>
                <c:pt idx="1">
                  <c:v>2.9961023300000003</c:v>
                </c:pt>
                <c:pt idx="2">
                  <c:v>3.7465877499999998</c:v>
                </c:pt>
                <c:pt idx="3">
                  <c:v>1.7003692399999994</c:v>
                </c:pt>
                <c:pt idx="4">
                  <c:v>3.68809605</c:v>
                </c:pt>
                <c:pt idx="5">
                  <c:v>6.6204872100000021</c:v>
                </c:pt>
                <c:pt idx="6">
                  <c:v>2.36</c:v>
                </c:pt>
                <c:pt idx="7">
                  <c:v>7.8718662299999993</c:v>
                </c:pt>
                <c:pt idx="8">
                  <c:v>8.74</c:v>
                </c:pt>
                <c:pt idx="9">
                  <c:v>2.33</c:v>
                </c:pt>
                <c:pt idx="10">
                  <c:v>4.6367440200000001</c:v>
                </c:pt>
                <c:pt idx="11">
                  <c:v>2.9697620899999997</c:v>
                </c:pt>
                <c:pt idx="12">
                  <c:v>0.40977541000000006</c:v>
                </c:pt>
                <c:pt idx="13">
                  <c:v>3.6412131799999998</c:v>
                </c:pt>
                <c:pt idx="14">
                  <c:v>4.54</c:v>
                </c:pt>
                <c:pt idx="15">
                  <c:v>8.7233209599999988</c:v>
                </c:pt>
                <c:pt idx="16">
                  <c:v>3.7476506200000004</c:v>
                </c:pt>
                <c:pt idx="17">
                  <c:v>0.27598523999999997</c:v>
                </c:pt>
                <c:pt idx="18">
                  <c:v>3.4032814500000002</c:v>
                </c:pt>
                <c:pt idx="19">
                  <c:v>5.8023862799999986</c:v>
                </c:pt>
                <c:pt idx="20">
                  <c:v>6.75</c:v>
                </c:pt>
                <c:pt idx="21">
                  <c:v>4.4899482700000011</c:v>
                </c:pt>
                <c:pt idx="22">
                  <c:v>4.5290446299999996</c:v>
                </c:pt>
                <c:pt idx="23">
                  <c:v>2.2518715899999995</c:v>
                </c:pt>
                <c:pt idx="24">
                  <c:v>5.07</c:v>
                </c:pt>
                <c:pt idx="25">
                  <c:v>2.8256711999999999</c:v>
                </c:pt>
                <c:pt idx="26">
                  <c:v>2.1590986299999995</c:v>
                </c:pt>
                <c:pt idx="27">
                  <c:v>1.9103192100000004</c:v>
                </c:pt>
                <c:pt idx="28">
                  <c:v>0.60675447999999998</c:v>
                </c:pt>
                <c:pt idx="29">
                  <c:v>9.60643387</c:v>
                </c:pt>
                <c:pt idx="30">
                  <c:v>4.0052499800000003</c:v>
                </c:pt>
                <c:pt idx="31">
                  <c:v>1.2214847799999999</c:v>
                </c:pt>
                <c:pt idx="32">
                  <c:v>0.92749428999999994</c:v>
                </c:pt>
                <c:pt idx="33">
                  <c:v>5.4753622999999987</c:v>
                </c:pt>
                <c:pt idx="34">
                  <c:v>3.06103587</c:v>
                </c:pt>
                <c:pt idx="35">
                  <c:v>6.2121849100000004</c:v>
                </c:pt>
                <c:pt idx="36">
                  <c:v>1.2928029300000001</c:v>
                </c:pt>
                <c:pt idx="37">
                  <c:v>1.8968015899999997</c:v>
                </c:pt>
                <c:pt idx="38">
                  <c:v>5.6191792500000002</c:v>
                </c:pt>
                <c:pt idx="39">
                  <c:v>1.3327840600000003</c:v>
                </c:pt>
                <c:pt idx="40">
                  <c:v>6.32</c:v>
                </c:pt>
                <c:pt idx="41">
                  <c:v>6.31</c:v>
                </c:pt>
                <c:pt idx="42">
                  <c:v>8.0565042499999997</c:v>
                </c:pt>
                <c:pt idx="43">
                  <c:v>0.65065557000000018</c:v>
                </c:pt>
                <c:pt idx="44">
                  <c:v>8.9499999999999993</c:v>
                </c:pt>
                <c:pt idx="45">
                  <c:v>1.0768225200000001</c:v>
                </c:pt>
                <c:pt idx="46">
                  <c:v>3.2433273800000002</c:v>
                </c:pt>
                <c:pt idx="47">
                  <c:v>5.5078587500000005</c:v>
                </c:pt>
                <c:pt idx="48">
                  <c:v>5.0764460600000003</c:v>
                </c:pt>
                <c:pt idx="49">
                  <c:v>1.3261709200000003</c:v>
                </c:pt>
                <c:pt idx="50">
                  <c:v>5.8810334199999996</c:v>
                </c:pt>
                <c:pt idx="51">
                  <c:v>0.84701848000000024</c:v>
                </c:pt>
                <c:pt idx="52">
                  <c:v>0.83485365</c:v>
                </c:pt>
                <c:pt idx="53">
                  <c:v>5.8376035700000006</c:v>
                </c:pt>
                <c:pt idx="54">
                  <c:v>3.5369305599999996</c:v>
                </c:pt>
                <c:pt idx="55">
                  <c:v>0.98278511000000002</c:v>
                </c:pt>
                <c:pt idx="56">
                  <c:v>3.1008660800000003</c:v>
                </c:pt>
                <c:pt idx="57">
                  <c:v>7.83</c:v>
                </c:pt>
                <c:pt idx="58">
                  <c:v>9.3134336500000003</c:v>
                </c:pt>
                <c:pt idx="59">
                  <c:v>1.8999379899999997</c:v>
                </c:pt>
                <c:pt idx="60">
                  <c:v>2.42524147</c:v>
                </c:pt>
                <c:pt idx="61">
                  <c:v>3.7</c:v>
                </c:pt>
                <c:pt idx="62">
                  <c:v>9.9639396699999985</c:v>
                </c:pt>
                <c:pt idx="63">
                  <c:v>2.1112215499999998</c:v>
                </c:pt>
                <c:pt idx="64">
                  <c:v>5.1293206200000006</c:v>
                </c:pt>
                <c:pt idx="65">
                  <c:v>2.2880585200000003</c:v>
                </c:pt>
                <c:pt idx="66">
                  <c:v>2.4752209200000004</c:v>
                </c:pt>
                <c:pt idx="67">
                  <c:v>0.77237736999999995</c:v>
                </c:pt>
                <c:pt idx="68">
                  <c:v>1.2004870200000002</c:v>
                </c:pt>
                <c:pt idx="69">
                  <c:v>3.9743328099999999</c:v>
                </c:pt>
                <c:pt idx="70">
                  <c:v>0.40528840000000005</c:v>
                </c:pt>
                <c:pt idx="71">
                  <c:v>3.4371700299999999</c:v>
                </c:pt>
                <c:pt idx="72">
                  <c:v>5.14</c:v>
                </c:pt>
                <c:pt idx="73">
                  <c:v>8.01</c:v>
                </c:pt>
                <c:pt idx="74">
                  <c:v>1.21</c:v>
                </c:pt>
                <c:pt idx="75">
                  <c:v>1.8872557899999998</c:v>
                </c:pt>
                <c:pt idx="76">
                  <c:v>2.7775445000000003</c:v>
                </c:pt>
                <c:pt idx="77">
                  <c:v>2.7808010599999999</c:v>
                </c:pt>
                <c:pt idx="78">
                  <c:v>5.5475802400000003</c:v>
                </c:pt>
                <c:pt idx="79">
                  <c:v>5.26</c:v>
                </c:pt>
                <c:pt idx="80">
                  <c:v>7.31</c:v>
                </c:pt>
                <c:pt idx="81">
                  <c:v>4.5226430899999999</c:v>
                </c:pt>
                <c:pt idx="82">
                  <c:v>2.74805593</c:v>
                </c:pt>
                <c:pt idx="83">
                  <c:v>2.4700000000000002</c:v>
                </c:pt>
                <c:pt idx="84">
                  <c:v>2.2097239500000008</c:v>
                </c:pt>
                <c:pt idx="85">
                  <c:v>5.670455930000001</c:v>
                </c:pt>
                <c:pt idx="86">
                  <c:v>2.36</c:v>
                </c:pt>
                <c:pt idx="87">
                  <c:v>0.79207379000000011</c:v>
                </c:pt>
                <c:pt idx="88">
                  <c:v>4.5999999999999996</c:v>
                </c:pt>
                <c:pt idx="89">
                  <c:v>3.3664405299999998</c:v>
                </c:pt>
                <c:pt idx="90">
                  <c:v>4.7781925200000002</c:v>
                </c:pt>
                <c:pt idx="91">
                  <c:v>0.92961764000000002</c:v>
                </c:pt>
                <c:pt idx="92">
                  <c:v>5.14</c:v>
                </c:pt>
                <c:pt idx="93">
                  <c:v>5.0199999999999996</c:v>
                </c:pt>
                <c:pt idx="94">
                  <c:v>0.68988532000000002</c:v>
                </c:pt>
                <c:pt idx="95">
                  <c:v>1.5622458500000003</c:v>
                </c:pt>
                <c:pt idx="96">
                  <c:v>2.1767413600000003</c:v>
                </c:pt>
                <c:pt idx="97">
                  <c:v>9.08</c:v>
                </c:pt>
                <c:pt idx="98">
                  <c:v>1.3905919799999997</c:v>
                </c:pt>
                <c:pt idx="99">
                  <c:v>1.4931711000000001</c:v>
                </c:pt>
                <c:pt idx="100">
                  <c:v>3.3295488399999997</c:v>
                </c:pt>
                <c:pt idx="101">
                  <c:v>3.2903547299999998</c:v>
                </c:pt>
                <c:pt idx="102">
                  <c:v>2.6754693999999999</c:v>
                </c:pt>
                <c:pt idx="103">
                  <c:v>4.54</c:v>
                </c:pt>
                <c:pt idx="104">
                  <c:v>2.5692517800000001</c:v>
                </c:pt>
                <c:pt idx="105">
                  <c:v>7.13</c:v>
                </c:pt>
                <c:pt idx="106">
                  <c:v>2.4656434100000002</c:v>
                </c:pt>
                <c:pt idx="107">
                  <c:v>2.3967418700000005</c:v>
                </c:pt>
                <c:pt idx="108">
                  <c:v>0.7</c:v>
                </c:pt>
                <c:pt idx="109">
                  <c:v>4.4191732400000001</c:v>
                </c:pt>
                <c:pt idx="110">
                  <c:v>1.57</c:v>
                </c:pt>
                <c:pt idx="111">
                  <c:v>7.72</c:v>
                </c:pt>
                <c:pt idx="112">
                  <c:v>7.8431453699999993</c:v>
                </c:pt>
                <c:pt idx="113">
                  <c:v>5.3503565800000006</c:v>
                </c:pt>
                <c:pt idx="114">
                  <c:v>2.3136591900000001</c:v>
                </c:pt>
                <c:pt idx="115">
                  <c:v>0.50597857999999996</c:v>
                </c:pt>
                <c:pt idx="116">
                  <c:v>4.67</c:v>
                </c:pt>
                <c:pt idx="117">
                  <c:v>9.82</c:v>
                </c:pt>
                <c:pt idx="118">
                  <c:v>4.6819205299999993</c:v>
                </c:pt>
                <c:pt idx="119">
                  <c:v>1.0395474400000002</c:v>
                </c:pt>
                <c:pt idx="120">
                  <c:v>5.8625101999999991</c:v>
                </c:pt>
                <c:pt idx="121">
                  <c:v>1.5820705900000003</c:v>
                </c:pt>
                <c:pt idx="122">
                  <c:v>4.1331815699999996</c:v>
                </c:pt>
                <c:pt idx="123">
                  <c:v>4.3261494599999999</c:v>
                </c:pt>
                <c:pt idx="124">
                  <c:v>2.33</c:v>
                </c:pt>
                <c:pt idx="125">
                  <c:v>4.67</c:v>
                </c:pt>
                <c:pt idx="126">
                  <c:v>6.77</c:v>
                </c:pt>
                <c:pt idx="127">
                  <c:v>3.3099398600000001</c:v>
                </c:pt>
                <c:pt idx="128">
                  <c:v>4.99</c:v>
                </c:pt>
                <c:pt idx="129">
                  <c:v>5.45</c:v>
                </c:pt>
                <c:pt idx="130">
                  <c:v>3.0229272800000002</c:v>
                </c:pt>
                <c:pt idx="131">
                  <c:v>2.9954733799999995</c:v>
                </c:pt>
                <c:pt idx="132">
                  <c:v>3.2571597100000007</c:v>
                </c:pt>
                <c:pt idx="133">
                  <c:v>4.7128205299999992</c:v>
                </c:pt>
                <c:pt idx="134">
                  <c:v>2.9599623700000004</c:v>
                </c:pt>
                <c:pt idx="135">
                  <c:v>5.2034235000000004</c:v>
                </c:pt>
                <c:pt idx="136">
                  <c:v>1.7216187700000003</c:v>
                </c:pt>
                <c:pt idx="137">
                  <c:v>5.3023901000000002</c:v>
                </c:pt>
                <c:pt idx="138">
                  <c:v>1.3640774500000001</c:v>
                </c:pt>
                <c:pt idx="139">
                  <c:v>3.4229888900000001</c:v>
                </c:pt>
                <c:pt idx="140">
                  <c:v>5.72</c:v>
                </c:pt>
                <c:pt idx="141">
                  <c:v>6.85</c:v>
                </c:pt>
                <c:pt idx="142">
                  <c:v>3.6238062399999995</c:v>
                </c:pt>
                <c:pt idx="143">
                  <c:v>5.2967476799999984</c:v>
                </c:pt>
                <c:pt idx="144">
                  <c:v>4.995855810000001</c:v>
                </c:pt>
                <c:pt idx="145">
                  <c:v>7.8598737700000019</c:v>
                </c:pt>
                <c:pt idx="146">
                  <c:v>1.97</c:v>
                </c:pt>
                <c:pt idx="147">
                  <c:v>1.03047943</c:v>
                </c:pt>
                <c:pt idx="148">
                  <c:v>4.3769655200000006</c:v>
                </c:pt>
                <c:pt idx="149">
                  <c:v>4.2129478499999991</c:v>
                </c:pt>
                <c:pt idx="150">
                  <c:v>2.15</c:v>
                </c:pt>
                <c:pt idx="151">
                  <c:v>3.0659668399999997</c:v>
                </c:pt>
                <c:pt idx="152">
                  <c:v>0.89014059000000023</c:v>
                </c:pt>
                <c:pt idx="153">
                  <c:v>3.06095958</c:v>
                </c:pt>
                <c:pt idx="154">
                  <c:v>3.4342911200000001</c:v>
                </c:pt>
                <c:pt idx="155">
                  <c:v>4.3100929299999997</c:v>
                </c:pt>
                <c:pt idx="156">
                  <c:v>3.64</c:v>
                </c:pt>
                <c:pt idx="157">
                  <c:v>1.0080543800000001</c:v>
                </c:pt>
                <c:pt idx="158">
                  <c:v>0.94001566999999997</c:v>
                </c:pt>
                <c:pt idx="159">
                  <c:v>3.73</c:v>
                </c:pt>
                <c:pt idx="160">
                  <c:v>3.5522999799999995</c:v>
                </c:pt>
                <c:pt idx="161">
                  <c:v>10.17722607</c:v>
                </c:pt>
                <c:pt idx="162">
                  <c:v>6.543526169999998</c:v>
                </c:pt>
                <c:pt idx="163">
                  <c:v>3.12</c:v>
                </c:pt>
                <c:pt idx="164">
                  <c:v>2.5721950499999999</c:v>
                </c:pt>
                <c:pt idx="165">
                  <c:v>1.7906467899999996</c:v>
                </c:pt>
                <c:pt idx="166">
                  <c:v>3.5990383600000002</c:v>
                </c:pt>
                <c:pt idx="167">
                  <c:v>0.65268922000000007</c:v>
                </c:pt>
              </c:numCache>
            </c:numRef>
          </c:xVal>
          <c:yVal>
            <c:numRef>
              <c:f>'2020_cleaned'!$G$2:$G$169</c:f>
              <c:numCache>
                <c:formatCode>0.00</c:formatCode>
                <c:ptCount val="168"/>
                <c:pt idx="0">
                  <c:v>6.4297194780391376</c:v>
                </c:pt>
                <c:pt idx="1">
                  <c:v>2.0794415416798357</c:v>
                </c:pt>
                <c:pt idx="2">
                  <c:v>4.3567088266895917</c:v>
                </c:pt>
                <c:pt idx="3">
                  <c:v>5.4026773818722793</c:v>
                </c:pt>
                <c:pt idx="4">
                  <c:v>3.044522437723423</c:v>
                </c:pt>
                <c:pt idx="5">
                  <c:v>3.8066624897703196</c:v>
                </c:pt>
                <c:pt idx="6">
                  <c:v>3.2958368660043291</c:v>
                </c:pt>
                <c:pt idx="7">
                  <c:v>1.0986122886681098</c:v>
                </c:pt>
                <c:pt idx="8">
                  <c:v>1.6094379124341003</c:v>
                </c:pt>
                <c:pt idx="9">
                  <c:v>3.713572066704308</c:v>
                </c:pt>
                <c:pt idx="10">
                  <c:v>4.3438054218536841</c:v>
                </c:pt>
                <c:pt idx="11">
                  <c:v>2.7725887222397811</c:v>
                </c:pt>
                <c:pt idx="12">
                  <c:v>4.8121843553724171</c:v>
                </c:pt>
                <c:pt idx="13">
                  <c:v>3.6635616461296463</c:v>
                </c:pt>
                <c:pt idx="14">
                  <c:v>0</c:v>
                </c:pt>
                <c:pt idx="15">
                  <c:v>1.6094379124341003</c:v>
                </c:pt>
                <c:pt idx="16">
                  <c:v>4.8675344504555822</c:v>
                </c:pt>
                <c:pt idx="17">
                  <c:v>6.2595814640649232</c:v>
                </c:pt>
                <c:pt idx="18">
                  <c:v>4.0943445622221004</c:v>
                </c:pt>
                <c:pt idx="19">
                  <c:v>5.0814043649844631</c:v>
                </c:pt>
                <c:pt idx="20">
                  <c:v>1.791759469228055</c:v>
                </c:pt>
                <c:pt idx="21">
                  <c:v>5.2257466737132017</c:v>
                </c:pt>
                <c:pt idx="22">
                  <c:v>4.2766661190160553</c:v>
                </c:pt>
                <c:pt idx="23">
                  <c:v>3.784189633918261</c:v>
                </c:pt>
                <c:pt idx="24">
                  <c:v>1.9459101490553132</c:v>
                </c:pt>
                <c:pt idx="25">
                  <c:v>5.575949103146316</c:v>
                </c:pt>
                <c:pt idx="26">
                  <c:v>6.2025355171879228</c:v>
                </c:pt>
                <c:pt idx="27">
                  <c:v>5.3844950627890888</c:v>
                </c:pt>
                <c:pt idx="28">
                  <c:v>6.0822189103764464</c:v>
                </c:pt>
                <c:pt idx="29">
                  <c:v>2.3978952727983707</c:v>
                </c:pt>
                <c:pt idx="30">
                  <c:v>3.7376696182833684</c:v>
                </c:pt>
                <c:pt idx="31">
                  <c:v>6.7274317248508551</c:v>
                </c:pt>
                <c:pt idx="32">
                  <c:v>6.9688503783419478</c:v>
                </c:pt>
                <c:pt idx="33">
                  <c:v>2.7080502011022101</c:v>
                </c:pt>
                <c:pt idx="34">
                  <c:v>3.1354942159291497</c:v>
                </c:pt>
                <c:pt idx="35">
                  <c:v>4.3174881135363101</c:v>
                </c:pt>
                <c:pt idx="36">
                  <c:v>5.3798973535404597</c:v>
                </c:pt>
                <c:pt idx="37">
                  <c:v>5.6419070709381138</c:v>
                </c:pt>
                <c:pt idx="38">
                  <c:v>3.0910424533583161</c:v>
                </c:pt>
                <c:pt idx="39">
                  <c:v>6.1737861039019366</c:v>
                </c:pt>
                <c:pt idx="40">
                  <c:v>1.6094379124341003</c:v>
                </c:pt>
                <c:pt idx="41">
                  <c:v>4.219507705176107</c:v>
                </c:pt>
                <c:pt idx="42">
                  <c:v>1.0986122886681098</c:v>
                </c:pt>
                <c:pt idx="43">
                  <c:v>6.3044488024219811</c:v>
                </c:pt>
                <c:pt idx="44">
                  <c:v>1.6094379124341003</c:v>
                </c:pt>
                <c:pt idx="45">
                  <c:v>5.4553211153577017</c:v>
                </c:pt>
                <c:pt idx="46">
                  <c:v>4.6728288344619058</c:v>
                </c:pt>
                <c:pt idx="47">
                  <c:v>5.3181199938442161</c:v>
                </c:pt>
                <c:pt idx="48">
                  <c:v>4.1896547420264252</c:v>
                </c:pt>
                <c:pt idx="49">
                  <c:v>2.8332133440562162</c:v>
                </c:pt>
                <c:pt idx="50">
                  <c:v>3.7612001156935624</c:v>
                </c:pt>
                <c:pt idx="51">
                  <c:v>5.3565862746720123</c:v>
                </c:pt>
                <c:pt idx="52">
                  <c:v>5.7745515455444085</c:v>
                </c:pt>
                <c:pt idx="53">
                  <c:v>1.6094379124341003</c:v>
                </c:pt>
                <c:pt idx="54">
                  <c:v>5.4806389233419912</c:v>
                </c:pt>
                <c:pt idx="55">
                  <c:v>5.5872486584002496</c:v>
                </c:pt>
                <c:pt idx="56">
                  <c:v>3.6375861597263857</c:v>
                </c:pt>
                <c:pt idx="57">
                  <c:v>2.0794415416798357</c:v>
                </c:pt>
                <c:pt idx="58">
                  <c:v>2.0794415416798357</c:v>
                </c:pt>
                <c:pt idx="59">
                  <c:v>5.4249500174814029</c:v>
                </c:pt>
                <c:pt idx="60">
                  <c:v>6.1268691841141854</c:v>
                </c:pt>
                <c:pt idx="61">
                  <c:v>3.3322045101752038</c:v>
                </c:pt>
                <c:pt idx="62">
                  <c:v>1.3862943611198906</c:v>
                </c:pt>
                <c:pt idx="63">
                  <c:v>5.5721540321777647</c:v>
                </c:pt>
                <c:pt idx="64">
                  <c:v>2.0794415416798357</c:v>
                </c:pt>
                <c:pt idx="65">
                  <c:v>3.044522437723423</c:v>
                </c:pt>
                <c:pt idx="66">
                  <c:v>4.5643481914678361</c:v>
                </c:pt>
                <c:pt idx="67">
                  <c:v>6.315358001522335</c:v>
                </c:pt>
                <c:pt idx="68">
                  <c:v>6.5861716548546747</c:v>
                </c:pt>
                <c:pt idx="69">
                  <c:v>4.7184988712950942</c:v>
                </c:pt>
                <c:pt idx="70">
                  <c:v>5.857933154483459</c:v>
                </c:pt>
                <c:pt idx="71">
                  <c:v>4.2766661190160553</c:v>
                </c:pt>
                <c:pt idx="72">
                  <c:v>2.7080502011022101</c:v>
                </c:pt>
                <c:pt idx="73">
                  <c:v>1.0986122886681098</c:v>
                </c:pt>
                <c:pt idx="74">
                  <c:v>4.6347289882296359</c:v>
                </c:pt>
                <c:pt idx="75">
                  <c:v>5.1532915944977793</c:v>
                </c:pt>
                <c:pt idx="76">
                  <c:v>3.0910424533583161</c:v>
                </c:pt>
                <c:pt idx="77">
                  <c:v>4.3307333402863311</c:v>
                </c:pt>
                <c:pt idx="78">
                  <c:v>1.6094379124341003</c:v>
                </c:pt>
                <c:pt idx="79">
                  <c:v>1.0986122886681098</c:v>
                </c:pt>
                <c:pt idx="80">
                  <c:v>1.6094379124341003</c:v>
                </c:pt>
                <c:pt idx="81">
                  <c:v>4.5951198501345898</c:v>
                </c:pt>
                <c:pt idx="82">
                  <c:v>3.713572066704308</c:v>
                </c:pt>
                <c:pt idx="83">
                  <c:v>2.5649493574615367</c:v>
                </c:pt>
                <c:pt idx="84">
                  <c:v>6.2728770065461674</c:v>
                </c:pt>
                <c:pt idx="85">
                  <c:v>1.9459101490553132</c:v>
                </c:pt>
                <c:pt idx="86">
                  <c:v>3.912023005428146</c:v>
                </c:pt>
                <c:pt idx="87">
                  <c:v>4.836281906951478</c:v>
                </c:pt>
                <c:pt idx="88">
                  <c:v>2.8903717578961645</c:v>
                </c:pt>
                <c:pt idx="89">
                  <c:v>3.044522437723423</c:v>
                </c:pt>
                <c:pt idx="90">
                  <c:v>6.3385940782031831</c:v>
                </c:pt>
                <c:pt idx="91">
                  <c:v>6.4800445619266531</c:v>
                </c:pt>
                <c:pt idx="92">
                  <c:v>2.1972245773362196</c:v>
                </c:pt>
                <c:pt idx="93">
                  <c:v>1.791759469228055</c:v>
                </c:pt>
                <c:pt idx="94">
                  <c:v>5.9712618397904622</c:v>
                </c:pt>
                <c:pt idx="95">
                  <c:v>5.9427993751267012</c:v>
                </c:pt>
                <c:pt idx="96">
                  <c:v>3.044522437723423</c:v>
                </c:pt>
                <c:pt idx="97">
                  <c:v>4.0430512678345503</c:v>
                </c:pt>
                <c:pt idx="98">
                  <c:v>6.0867747269123065</c:v>
                </c:pt>
                <c:pt idx="99">
                  <c:v>6.1398845522262553</c:v>
                </c:pt>
                <c:pt idx="100">
                  <c:v>4.4308167988433134</c:v>
                </c:pt>
                <c:pt idx="101">
                  <c:v>4.0775374439057197</c:v>
                </c:pt>
                <c:pt idx="102">
                  <c:v>4.3040650932041702</c:v>
                </c:pt>
                <c:pt idx="103">
                  <c:v>2.4849066497880004</c:v>
                </c:pt>
                <c:pt idx="104">
                  <c:v>3.6635616461296463</c:v>
                </c:pt>
                <c:pt idx="105">
                  <c:v>1.791759469228055</c:v>
                </c:pt>
                <c:pt idx="106">
                  <c:v>4.2766661190160553</c:v>
                </c:pt>
                <c:pt idx="107">
                  <c:v>4.8441870864585912</c:v>
                </c:pt>
                <c:pt idx="108">
                  <c:v>5.1873858058407549</c:v>
                </c:pt>
                <c:pt idx="109">
                  <c:v>5.3706380281276624</c:v>
                </c:pt>
                <c:pt idx="110">
                  <c:v>5.1590552992145291</c:v>
                </c:pt>
                <c:pt idx="111">
                  <c:v>1.3862943611198906</c:v>
                </c:pt>
                <c:pt idx="112">
                  <c:v>1.9459101490553132</c:v>
                </c:pt>
                <c:pt idx="113">
                  <c:v>4.3567088266895917</c:v>
                </c:pt>
                <c:pt idx="114">
                  <c:v>6.089044875446846</c:v>
                </c:pt>
                <c:pt idx="115">
                  <c:v>6.953684210870537</c:v>
                </c:pt>
                <c:pt idx="116">
                  <c:v>1.0986122886681098</c:v>
                </c:pt>
                <c:pt idx="117">
                  <c:v>0.69314718055994529</c:v>
                </c:pt>
                <c:pt idx="118">
                  <c:v>2.8332133440562162</c:v>
                </c:pt>
                <c:pt idx="119">
                  <c:v>5.0369526024136295</c:v>
                </c:pt>
                <c:pt idx="120">
                  <c:v>3.912023005428146</c:v>
                </c:pt>
                <c:pt idx="121">
                  <c:v>5.2574953720277815</c:v>
                </c:pt>
                <c:pt idx="122">
                  <c:v>4.2626798770413155</c:v>
                </c:pt>
                <c:pt idx="123">
                  <c:v>4.2341065045972597</c:v>
                </c:pt>
                <c:pt idx="124">
                  <c:v>4.3567088266895917</c:v>
                </c:pt>
                <c:pt idx="125">
                  <c:v>0.69314718055994529</c:v>
                </c:pt>
                <c:pt idx="126">
                  <c:v>2.4849066497880004</c:v>
                </c:pt>
                <c:pt idx="127">
                  <c:v>2.0794415416798357</c:v>
                </c:pt>
                <c:pt idx="128">
                  <c:v>2.3025850929940459</c:v>
                </c:pt>
                <c:pt idx="129">
                  <c:v>2.6390573296152584</c:v>
                </c:pt>
                <c:pt idx="130">
                  <c:v>5.5568280616995374</c:v>
                </c:pt>
                <c:pt idx="131">
                  <c:v>4.290459441148391</c:v>
                </c:pt>
                <c:pt idx="132">
                  <c:v>4.1271343850450917</c:v>
                </c:pt>
                <c:pt idx="133">
                  <c:v>4.0775374439057197</c:v>
                </c:pt>
                <c:pt idx="134">
                  <c:v>4.9836066217083363</c:v>
                </c:pt>
                <c:pt idx="135">
                  <c:v>2.7725887222397811</c:v>
                </c:pt>
                <c:pt idx="136">
                  <c:v>5.5645204073226937</c:v>
                </c:pt>
                <c:pt idx="137">
                  <c:v>2.3025850929940459</c:v>
                </c:pt>
                <c:pt idx="138">
                  <c:v>6.0935697700451357</c:v>
                </c:pt>
                <c:pt idx="139">
                  <c:v>1.9459101490553132</c:v>
                </c:pt>
                <c:pt idx="140">
                  <c:v>1.6094379124341003</c:v>
                </c:pt>
                <c:pt idx="141">
                  <c:v>1.6094379124341003</c:v>
                </c:pt>
                <c:pt idx="142">
                  <c:v>4.8040210447332568</c:v>
                </c:pt>
                <c:pt idx="143">
                  <c:v>4.8441870864585912</c:v>
                </c:pt>
                <c:pt idx="144">
                  <c:v>2.0794415416798357</c:v>
                </c:pt>
                <c:pt idx="145">
                  <c:v>1.0986122886681098</c:v>
                </c:pt>
                <c:pt idx="146">
                  <c:v>3.3672958299864741</c:v>
                </c:pt>
                <c:pt idx="147">
                  <c:v>5.598421958998375</c:v>
                </c:pt>
                <c:pt idx="148">
                  <c:v>4.5643481914678361</c:v>
                </c:pt>
                <c:pt idx="149">
                  <c:v>1.9459101490553132</c:v>
                </c:pt>
                <c:pt idx="150">
                  <c:v>2.8332133440562162</c:v>
                </c:pt>
                <c:pt idx="151">
                  <c:v>3.3672958299864741</c:v>
                </c:pt>
                <c:pt idx="152">
                  <c:v>5.9889614168898637</c:v>
                </c:pt>
                <c:pt idx="153">
                  <c:v>4.836281906951478</c:v>
                </c:pt>
                <c:pt idx="154">
                  <c:v>3.2958368660043291</c:v>
                </c:pt>
                <c:pt idx="155">
                  <c:v>3.6109179126442243</c:v>
                </c:pt>
                <c:pt idx="156">
                  <c:v>2.8332133440562162</c:v>
                </c:pt>
                <c:pt idx="157">
                  <c:v>1.6094379124341003</c:v>
                </c:pt>
                <c:pt idx="158">
                  <c:v>5.6489742381612063</c:v>
                </c:pt>
                <c:pt idx="159">
                  <c:v>2.8332133440562162</c:v>
                </c:pt>
                <c:pt idx="160">
                  <c:v>2.1972245773362196</c:v>
                </c:pt>
                <c:pt idx="161">
                  <c:v>2.3025850929940459</c:v>
                </c:pt>
                <c:pt idx="162">
                  <c:v>2.9444389791664403</c:v>
                </c:pt>
                <c:pt idx="163">
                  <c:v>3.4011973816621555</c:v>
                </c:pt>
                <c:pt idx="164">
                  <c:v>4.5432947822700038</c:v>
                </c:pt>
                <c:pt idx="165">
                  <c:v>3.8286413964890951</c:v>
                </c:pt>
                <c:pt idx="166">
                  <c:v>4.9052747784384296</c:v>
                </c:pt>
                <c:pt idx="167">
                  <c:v>5.8777357817796387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7-42EC-8E68-CAED19984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523712"/>
        <c:axId val="1284511232"/>
      </c:scatterChart>
      <c:valAx>
        <c:axId val="128452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11232"/>
        <c:crosses val="autoZero"/>
        <c:crossBetween val="midCat"/>
      </c:valAx>
      <c:valAx>
        <c:axId val="12845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2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Norm_HDI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'2019_cleaned'!$F$2:$F$169</c:f>
              <c:numCache>
                <c:formatCode>General</c:formatCode>
                <c:ptCount val="168"/>
                <c:pt idx="0">
                  <c:v>17.86</c:v>
                </c:pt>
                <c:pt idx="1">
                  <c:v>71.8</c:v>
                </c:pt>
                <c:pt idx="2">
                  <c:v>61.65</c:v>
                </c:pt>
                <c:pt idx="3">
                  <c:v>36.25</c:v>
                </c:pt>
                <c:pt idx="4">
                  <c:v>77.23</c:v>
                </c:pt>
                <c:pt idx="5">
                  <c:v>81.09</c:v>
                </c:pt>
                <c:pt idx="6">
                  <c:v>69.88</c:v>
                </c:pt>
                <c:pt idx="7">
                  <c:v>96.5</c:v>
                </c:pt>
                <c:pt idx="8">
                  <c:v>92.82</c:v>
                </c:pt>
                <c:pt idx="9">
                  <c:v>65.150000000000006</c:v>
                </c:pt>
                <c:pt idx="10">
                  <c:v>72.150000000000006</c:v>
                </c:pt>
                <c:pt idx="11">
                  <c:v>87.22</c:v>
                </c:pt>
                <c:pt idx="12">
                  <c:v>44.83</c:v>
                </c:pt>
                <c:pt idx="13">
                  <c:v>72.849999999999994</c:v>
                </c:pt>
                <c:pt idx="14">
                  <c:v>73.56</c:v>
                </c:pt>
                <c:pt idx="15">
                  <c:v>95.62</c:v>
                </c:pt>
                <c:pt idx="16">
                  <c:v>57.44</c:v>
                </c:pt>
                <c:pt idx="17">
                  <c:v>20.32</c:v>
                </c:pt>
                <c:pt idx="18">
                  <c:v>48.69</c:v>
                </c:pt>
                <c:pt idx="19">
                  <c:v>56.92</c:v>
                </c:pt>
                <c:pt idx="20">
                  <c:v>68.3</c:v>
                </c:pt>
                <c:pt idx="21">
                  <c:v>54.82</c:v>
                </c:pt>
                <c:pt idx="22">
                  <c:v>65.5</c:v>
                </c:pt>
                <c:pt idx="23">
                  <c:v>76.53</c:v>
                </c:pt>
                <c:pt idx="24">
                  <c:v>74.08</c:v>
                </c:pt>
                <c:pt idx="25">
                  <c:v>9.81</c:v>
                </c:pt>
                <c:pt idx="26">
                  <c:v>5.78</c:v>
                </c:pt>
                <c:pt idx="27">
                  <c:v>36.08</c:v>
                </c:pt>
                <c:pt idx="28">
                  <c:v>34.33</c:v>
                </c:pt>
                <c:pt idx="29">
                  <c:v>94.92</c:v>
                </c:pt>
                <c:pt idx="30">
                  <c:v>48.51</c:v>
                </c:pt>
                <c:pt idx="31">
                  <c:v>0.18</c:v>
                </c:pt>
                <c:pt idx="32">
                  <c:v>1.4</c:v>
                </c:pt>
                <c:pt idx="33">
                  <c:v>82.14</c:v>
                </c:pt>
                <c:pt idx="34">
                  <c:v>67.430000000000007</c:v>
                </c:pt>
                <c:pt idx="35">
                  <c:v>66.2</c:v>
                </c:pt>
                <c:pt idx="36">
                  <c:v>33.979999999999997</c:v>
                </c:pt>
                <c:pt idx="37">
                  <c:v>36.08</c:v>
                </c:pt>
                <c:pt idx="38">
                  <c:v>73.73</c:v>
                </c:pt>
                <c:pt idx="39">
                  <c:v>24.34</c:v>
                </c:pt>
                <c:pt idx="40">
                  <c:v>83.36</c:v>
                </c:pt>
                <c:pt idx="41">
                  <c:v>89.49</c:v>
                </c:pt>
                <c:pt idx="42">
                  <c:v>88.62</c:v>
                </c:pt>
                <c:pt idx="43">
                  <c:v>15.06</c:v>
                </c:pt>
                <c:pt idx="44">
                  <c:v>97.37</c:v>
                </c:pt>
                <c:pt idx="45">
                  <c:v>20.67</c:v>
                </c:pt>
                <c:pt idx="46">
                  <c:v>65.67</c:v>
                </c:pt>
                <c:pt idx="47">
                  <c:v>41.51</c:v>
                </c:pt>
                <c:pt idx="48">
                  <c:v>64.45</c:v>
                </c:pt>
                <c:pt idx="49">
                  <c:v>58.49</c:v>
                </c:pt>
                <c:pt idx="50">
                  <c:v>50.09</c:v>
                </c:pt>
                <c:pt idx="51">
                  <c:v>46.06</c:v>
                </c:pt>
                <c:pt idx="52">
                  <c:v>16.989999999999998</c:v>
                </c:pt>
                <c:pt idx="53">
                  <c:v>88.09</c:v>
                </c:pt>
                <c:pt idx="54">
                  <c:v>40.81</c:v>
                </c:pt>
                <c:pt idx="55">
                  <c:v>16.64</c:v>
                </c:pt>
                <c:pt idx="56">
                  <c:v>59.54</c:v>
                </c:pt>
                <c:pt idx="57">
                  <c:v>96.15</c:v>
                </c:pt>
                <c:pt idx="58">
                  <c:v>90.19</c:v>
                </c:pt>
                <c:pt idx="59">
                  <c:v>54.64</c:v>
                </c:pt>
                <c:pt idx="60">
                  <c:v>17.86</c:v>
                </c:pt>
                <c:pt idx="61">
                  <c:v>74.61</c:v>
                </c:pt>
                <c:pt idx="62">
                  <c:v>98.25</c:v>
                </c:pt>
                <c:pt idx="63">
                  <c:v>36.6</c:v>
                </c:pt>
                <c:pt idx="64">
                  <c:v>87.57</c:v>
                </c:pt>
                <c:pt idx="65">
                  <c:v>70.05</c:v>
                </c:pt>
                <c:pt idx="66">
                  <c:v>44.66</c:v>
                </c:pt>
                <c:pt idx="67">
                  <c:v>14.01</c:v>
                </c:pt>
                <c:pt idx="68">
                  <c:v>17.16</c:v>
                </c:pt>
                <c:pt idx="69">
                  <c:v>56.22</c:v>
                </c:pt>
                <c:pt idx="70">
                  <c:v>29.6</c:v>
                </c:pt>
                <c:pt idx="71">
                  <c:v>41.86</c:v>
                </c:pt>
                <c:pt idx="72">
                  <c:v>81.260000000000005</c:v>
                </c:pt>
                <c:pt idx="73">
                  <c:v>99.47</c:v>
                </c:pt>
                <c:pt idx="74">
                  <c:v>43.43</c:v>
                </c:pt>
                <c:pt idx="75">
                  <c:v>57.44</c:v>
                </c:pt>
                <c:pt idx="76">
                  <c:v>69.180000000000007</c:v>
                </c:pt>
                <c:pt idx="77">
                  <c:v>50.44</c:v>
                </c:pt>
                <c:pt idx="78">
                  <c:v>96.67</c:v>
                </c:pt>
                <c:pt idx="79">
                  <c:v>90.89</c:v>
                </c:pt>
                <c:pt idx="80">
                  <c:v>89.14</c:v>
                </c:pt>
                <c:pt idx="81">
                  <c:v>56.39</c:v>
                </c:pt>
                <c:pt idx="82">
                  <c:v>62</c:v>
                </c:pt>
                <c:pt idx="83">
                  <c:v>73.56</c:v>
                </c:pt>
                <c:pt idx="84">
                  <c:v>37.479999999999997</c:v>
                </c:pt>
                <c:pt idx="85">
                  <c:v>78.459999999999994</c:v>
                </c:pt>
                <c:pt idx="86">
                  <c:v>54.12</c:v>
                </c:pt>
                <c:pt idx="87">
                  <c:v>39.75</c:v>
                </c:pt>
                <c:pt idx="88">
                  <c:v>84.59</c:v>
                </c:pt>
                <c:pt idx="89">
                  <c:v>64.8</c:v>
                </c:pt>
                <c:pt idx="90">
                  <c:v>24.17</c:v>
                </c:pt>
                <c:pt idx="91">
                  <c:v>16.64</c:v>
                </c:pt>
                <c:pt idx="92">
                  <c:v>86.87</c:v>
                </c:pt>
                <c:pt idx="93">
                  <c:v>93.7</c:v>
                </c:pt>
                <c:pt idx="94">
                  <c:v>18.91</c:v>
                </c:pt>
                <c:pt idx="95">
                  <c:v>21.72</c:v>
                </c:pt>
                <c:pt idx="96">
                  <c:v>72.680000000000007</c:v>
                </c:pt>
                <c:pt idx="97">
                  <c:v>63.57</c:v>
                </c:pt>
                <c:pt idx="98">
                  <c:v>5.43</c:v>
                </c:pt>
                <c:pt idx="99">
                  <c:v>28.37</c:v>
                </c:pt>
                <c:pt idx="100">
                  <c:v>72.849999999999994</c:v>
                </c:pt>
                <c:pt idx="101">
                  <c:v>68.48</c:v>
                </c:pt>
                <c:pt idx="102">
                  <c:v>43.78</c:v>
                </c:pt>
                <c:pt idx="103">
                  <c:v>67.08</c:v>
                </c:pt>
                <c:pt idx="104">
                  <c:v>62.87</c:v>
                </c:pt>
                <c:pt idx="105">
                  <c:v>78.98</c:v>
                </c:pt>
                <c:pt idx="106">
                  <c:v>51.49</c:v>
                </c:pt>
                <c:pt idx="107">
                  <c:v>13.13</c:v>
                </c:pt>
                <c:pt idx="108">
                  <c:v>38.18</c:v>
                </c:pt>
                <c:pt idx="109">
                  <c:v>43.43</c:v>
                </c:pt>
                <c:pt idx="110">
                  <c:v>36.43</c:v>
                </c:pt>
                <c:pt idx="111">
                  <c:v>96.5</c:v>
                </c:pt>
                <c:pt idx="112">
                  <c:v>95.8</c:v>
                </c:pt>
                <c:pt idx="113">
                  <c:v>47.46</c:v>
                </c:pt>
                <c:pt idx="114">
                  <c:v>0</c:v>
                </c:pt>
                <c:pt idx="115">
                  <c:v>25.74</c:v>
                </c:pt>
                <c:pt idx="116">
                  <c:v>69.53</c:v>
                </c:pt>
                <c:pt idx="117">
                  <c:v>100</c:v>
                </c:pt>
                <c:pt idx="118">
                  <c:v>78.98</c:v>
                </c:pt>
                <c:pt idx="119">
                  <c:v>25.74</c:v>
                </c:pt>
                <c:pt idx="120">
                  <c:v>75.31</c:v>
                </c:pt>
                <c:pt idx="121">
                  <c:v>30.12</c:v>
                </c:pt>
                <c:pt idx="122">
                  <c:v>62.35</c:v>
                </c:pt>
                <c:pt idx="123">
                  <c:v>67.25</c:v>
                </c:pt>
                <c:pt idx="124">
                  <c:v>56.74</c:v>
                </c:pt>
                <c:pt idx="125">
                  <c:v>85.81</c:v>
                </c:pt>
                <c:pt idx="126">
                  <c:v>83.01</c:v>
                </c:pt>
                <c:pt idx="127">
                  <c:v>83.89</c:v>
                </c:pt>
                <c:pt idx="128">
                  <c:v>77.760000000000005</c:v>
                </c:pt>
                <c:pt idx="129">
                  <c:v>78.63</c:v>
                </c:pt>
                <c:pt idx="130">
                  <c:v>24.69</c:v>
                </c:pt>
                <c:pt idx="131">
                  <c:v>60.07</c:v>
                </c:pt>
                <c:pt idx="132">
                  <c:v>69.88</c:v>
                </c:pt>
                <c:pt idx="133">
                  <c:v>56.39</c:v>
                </c:pt>
                <c:pt idx="134">
                  <c:v>38.18</c:v>
                </c:pt>
                <c:pt idx="135">
                  <c:v>82.66</c:v>
                </c:pt>
                <c:pt idx="136">
                  <c:v>21.72</c:v>
                </c:pt>
                <c:pt idx="137">
                  <c:v>73.91</c:v>
                </c:pt>
                <c:pt idx="138">
                  <c:v>11.73</c:v>
                </c:pt>
                <c:pt idx="139">
                  <c:v>97.2</c:v>
                </c:pt>
                <c:pt idx="140">
                  <c:v>82.84</c:v>
                </c:pt>
                <c:pt idx="141">
                  <c:v>92.47</c:v>
                </c:pt>
                <c:pt idx="142">
                  <c:v>31.17</c:v>
                </c:pt>
                <c:pt idx="143">
                  <c:v>61.47</c:v>
                </c:pt>
                <c:pt idx="144">
                  <c:v>93.17</c:v>
                </c:pt>
                <c:pt idx="145">
                  <c:v>90.02</c:v>
                </c:pt>
                <c:pt idx="146">
                  <c:v>67.430000000000007</c:v>
                </c:pt>
                <c:pt idx="147">
                  <c:v>22.94</c:v>
                </c:pt>
                <c:pt idx="148">
                  <c:v>56.04</c:v>
                </c:pt>
                <c:pt idx="149">
                  <c:v>99.82</c:v>
                </c:pt>
                <c:pt idx="150">
                  <c:v>48.69</c:v>
                </c:pt>
                <c:pt idx="151">
                  <c:v>71.98</c:v>
                </c:pt>
                <c:pt idx="152">
                  <c:v>25.57</c:v>
                </c:pt>
                <c:pt idx="153">
                  <c:v>61.3</c:v>
                </c:pt>
                <c:pt idx="154">
                  <c:v>74.08</c:v>
                </c:pt>
                <c:pt idx="155">
                  <c:v>61.3</c:v>
                </c:pt>
                <c:pt idx="156">
                  <c:v>79.16</c:v>
                </c:pt>
                <c:pt idx="157">
                  <c:v>59.89</c:v>
                </c:pt>
                <c:pt idx="158">
                  <c:v>26.97</c:v>
                </c:pt>
                <c:pt idx="159">
                  <c:v>67.25</c:v>
                </c:pt>
                <c:pt idx="160">
                  <c:v>95.1</c:v>
                </c:pt>
                <c:pt idx="161">
                  <c:v>95.1</c:v>
                </c:pt>
                <c:pt idx="162">
                  <c:v>74.959999999999994</c:v>
                </c:pt>
                <c:pt idx="163">
                  <c:v>58.67</c:v>
                </c:pt>
                <c:pt idx="164">
                  <c:v>39.229999999999997</c:v>
                </c:pt>
                <c:pt idx="165">
                  <c:v>57.27</c:v>
                </c:pt>
                <c:pt idx="166">
                  <c:v>32.22</c:v>
                </c:pt>
                <c:pt idx="167">
                  <c:v>29.77</c:v>
                </c:pt>
              </c:numCache>
            </c:numRef>
          </c:xVal>
          <c:yVal>
            <c:numRef>
              <c:f>'2019_regression'!$C$25:$C$192</c:f>
              <c:numCache>
                <c:formatCode>General</c:formatCode>
                <c:ptCount val="168"/>
                <c:pt idx="0">
                  <c:v>0.31978205159320616</c:v>
                </c:pt>
                <c:pt idx="1">
                  <c:v>-1.4707134318642547</c:v>
                </c:pt>
                <c:pt idx="2">
                  <c:v>0.6863864078916313</c:v>
                </c:pt>
                <c:pt idx="3">
                  <c:v>0.32733559928224931</c:v>
                </c:pt>
                <c:pt idx="4">
                  <c:v>0.17311161972265499</c:v>
                </c:pt>
                <c:pt idx="5">
                  <c:v>0.94471253748100681</c:v>
                </c:pt>
                <c:pt idx="6">
                  <c:v>2.9527049461047117E-2</c:v>
                </c:pt>
                <c:pt idx="7">
                  <c:v>-6.5933979579197777E-2</c:v>
                </c:pt>
                <c:pt idx="8">
                  <c:v>-0.27522905587106039</c:v>
                </c:pt>
                <c:pt idx="9">
                  <c:v>-0.16252433083231033</c:v>
                </c:pt>
                <c:pt idx="10">
                  <c:v>1.3464736846784398</c:v>
                </c:pt>
                <c:pt idx="11">
                  <c:v>0.50489072539638835</c:v>
                </c:pt>
                <c:pt idx="12">
                  <c:v>0.44221179594355675</c:v>
                </c:pt>
                <c:pt idx="13">
                  <c:v>0.8297136025493268</c:v>
                </c:pt>
                <c:pt idx="14">
                  <c:v>-2.9800536991152899</c:v>
                </c:pt>
                <c:pt idx="15">
                  <c:v>-0.11598280217072987</c:v>
                </c:pt>
                <c:pt idx="16">
                  <c:v>0.55749016512060079</c:v>
                </c:pt>
                <c:pt idx="17">
                  <c:v>0.24966012197963838</c:v>
                </c:pt>
                <c:pt idx="18">
                  <c:v>-0.26736728890134742</c:v>
                </c:pt>
                <c:pt idx="19">
                  <c:v>1.2440525596466121</c:v>
                </c:pt>
                <c:pt idx="20">
                  <c:v>-1.6697712489896677</c:v>
                </c:pt>
                <c:pt idx="21">
                  <c:v>0.72481849879887772</c:v>
                </c:pt>
                <c:pt idx="22">
                  <c:v>0.67241844904921289</c:v>
                </c:pt>
                <c:pt idx="23">
                  <c:v>0.9955235669014515</c:v>
                </c:pt>
                <c:pt idx="24">
                  <c:v>-1.004569245801344</c:v>
                </c:pt>
                <c:pt idx="25">
                  <c:v>-0.96030275625636019</c:v>
                </c:pt>
                <c:pt idx="26">
                  <c:v>-0.66324991449308701</c:v>
                </c:pt>
                <c:pt idx="27">
                  <c:v>0.25429746280356724</c:v>
                </c:pt>
                <c:pt idx="28">
                  <c:v>0.8755672661313163</c:v>
                </c:pt>
                <c:pt idx="29">
                  <c:v>0.63266299476845766</c:v>
                </c:pt>
                <c:pt idx="30">
                  <c:v>-0.66706931482951992</c:v>
                </c:pt>
                <c:pt idx="31">
                  <c:v>-0.41174232465260729</c:v>
                </c:pt>
                <c:pt idx="32">
                  <c:v>-0.13037294075041039</c:v>
                </c:pt>
                <c:pt idx="33">
                  <c:v>0.21597252225436092</c:v>
                </c:pt>
                <c:pt idx="34">
                  <c:v>-0.3329569738409508</c:v>
                </c:pt>
                <c:pt idx="35">
                  <c:v>0.77574341819662118</c:v>
                </c:pt>
                <c:pt idx="36">
                  <c:v>0.2369468986415999</c:v>
                </c:pt>
                <c:pt idx="37">
                  <c:v>0.56507525004999781</c:v>
                </c:pt>
                <c:pt idx="38">
                  <c:v>-2.5946197402758386E-2</c:v>
                </c:pt>
                <c:pt idx="39">
                  <c:v>0.40064130913361762</c:v>
                </c:pt>
                <c:pt idx="40">
                  <c:v>-0.81325389873003329</c:v>
                </c:pt>
                <c:pt idx="41">
                  <c:v>2.0848268204751887</c:v>
                </c:pt>
                <c:pt idx="42">
                  <c:v>-1.0249240601875462</c:v>
                </c:pt>
                <c:pt idx="43">
                  <c:v>-1.3743649364997168E-2</c:v>
                </c:pt>
                <c:pt idx="44">
                  <c:v>-1.6453893608023629E-2</c:v>
                </c:pt>
                <c:pt idx="45">
                  <c:v>-0.49093345889725715</c:v>
                </c:pt>
                <c:pt idx="46">
                  <c:v>1.2059420956516291</c:v>
                </c:pt>
                <c:pt idx="47">
                  <c:v>0.60879148449132447</c:v>
                </c:pt>
                <c:pt idx="48">
                  <c:v>0.80589233294244833</c:v>
                </c:pt>
                <c:pt idx="49">
                  <c:v>-0.94676802809911775</c:v>
                </c:pt>
                <c:pt idx="50">
                  <c:v>-0.65131690096662709</c:v>
                </c:pt>
                <c:pt idx="51">
                  <c:v>0.83119900258348789</c:v>
                </c:pt>
                <c:pt idx="52">
                  <c:v>-0.39226179156583374</c:v>
                </c:pt>
                <c:pt idx="53">
                  <c:v>-0.54424147730054639</c:v>
                </c:pt>
                <c:pt idx="54">
                  <c:v>0.58667949816564402</c:v>
                </c:pt>
                <c:pt idx="55">
                  <c:v>-0.53372277485618191</c:v>
                </c:pt>
                <c:pt idx="56">
                  <c:v>-0.13983628113127322</c:v>
                </c:pt>
                <c:pt idx="57">
                  <c:v>0.50194690361038097</c:v>
                </c:pt>
                <c:pt idx="58">
                  <c:v>4.5196842220435851E-2</c:v>
                </c:pt>
                <c:pt idx="59">
                  <c:v>1.3599970173711835</c:v>
                </c:pt>
                <c:pt idx="60">
                  <c:v>1.3290647183929138E-2</c:v>
                </c:pt>
                <c:pt idx="61">
                  <c:v>0.33776018404381558</c:v>
                </c:pt>
                <c:pt idx="62">
                  <c:v>-0.18954862233070124</c:v>
                </c:pt>
                <c:pt idx="63">
                  <c:v>0.41506397733355183</c:v>
                </c:pt>
                <c:pt idx="64">
                  <c:v>-0.39149422476522533</c:v>
                </c:pt>
                <c:pt idx="65">
                  <c:v>-0.18394797930707085</c:v>
                </c:pt>
                <c:pt idx="66">
                  <c:v>-1.8532345962751329E-2</c:v>
                </c:pt>
                <c:pt idx="67">
                  <c:v>-4.6111979098519384E-2</c:v>
                </c:pt>
                <c:pt idx="68">
                  <c:v>0.37753673209913075</c:v>
                </c:pt>
                <c:pt idx="69">
                  <c:v>0.73423736697579489</c:v>
                </c:pt>
                <c:pt idx="70">
                  <c:v>0.37485203999194994</c:v>
                </c:pt>
                <c:pt idx="71">
                  <c:v>-0.57825616626020793</c:v>
                </c:pt>
                <c:pt idx="72">
                  <c:v>9.6930828175877171E-2</c:v>
                </c:pt>
                <c:pt idx="73">
                  <c:v>-0.40784482709876646</c:v>
                </c:pt>
                <c:pt idx="74">
                  <c:v>5.9933054851447842E-2</c:v>
                </c:pt>
                <c:pt idx="75">
                  <c:v>1.1657379018940603</c:v>
                </c:pt>
                <c:pt idx="76">
                  <c:v>-0.18463790110881195</c:v>
                </c:pt>
                <c:pt idx="77">
                  <c:v>-4.5133242353418979E-3</c:v>
                </c:pt>
                <c:pt idx="78">
                  <c:v>0.12605609976084908</c:v>
                </c:pt>
                <c:pt idx="79">
                  <c:v>-0.89582084736620726</c:v>
                </c:pt>
                <c:pt idx="80">
                  <c:v>-0.484524132162923</c:v>
                </c:pt>
                <c:pt idx="81">
                  <c:v>0.57602501688272589</c:v>
                </c:pt>
                <c:pt idx="82">
                  <c:v>7.6058834454796553E-2</c:v>
                </c:pt>
                <c:pt idx="83">
                  <c:v>-0.34099636950003154</c:v>
                </c:pt>
                <c:pt idx="84">
                  <c:v>1.1885347447316201</c:v>
                </c:pt>
                <c:pt idx="85">
                  <c:v>-0.75546260608439941</c:v>
                </c:pt>
                <c:pt idx="86">
                  <c:v>-0.2355300873818118</c:v>
                </c:pt>
                <c:pt idx="87">
                  <c:v>0.12748570884565602</c:v>
                </c:pt>
                <c:pt idx="88">
                  <c:v>0.73830524649825602</c:v>
                </c:pt>
                <c:pt idx="89">
                  <c:v>-0.48253470499519002</c:v>
                </c:pt>
                <c:pt idx="90">
                  <c:v>0.65508738963539503</c:v>
                </c:pt>
                <c:pt idx="91">
                  <c:v>0.28698563134178201</c:v>
                </c:pt>
                <c:pt idx="92">
                  <c:v>-0.27715510836304902</c:v>
                </c:pt>
                <c:pt idx="93">
                  <c:v>-4.2858676485572733E-2</c:v>
                </c:pt>
                <c:pt idx="94">
                  <c:v>-0.10174732408908582</c:v>
                </c:pt>
                <c:pt idx="95">
                  <c:v>-1.4881333414565212E-2</c:v>
                </c:pt>
                <c:pt idx="96">
                  <c:v>6.0939931651494028E-2</c:v>
                </c:pt>
                <c:pt idx="97">
                  <c:v>0.36380142257489156</c:v>
                </c:pt>
                <c:pt idx="98">
                  <c:v>-0.79573309803474679</c:v>
                </c:pt>
                <c:pt idx="99">
                  <c:v>0.51593360358919682</c:v>
                </c:pt>
                <c:pt idx="100">
                  <c:v>0.87138629894989483</c:v>
                </c:pt>
                <c:pt idx="101">
                  <c:v>0.79147110828910128</c:v>
                </c:pt>
                <c:pt idx="102">
                  <c:v>-0.49936408464673843</c:v>
                </c:pt>
                <c:pt idx="103">
                  <c:v>-0.86368837931948317</c:v>
                </c:pt>
                <c:pt idx="104">
                  <c:v>0.100846307835599</c:v>
                </c:pt>
                <c:pt idx="105">
                  <c:v>-0.88003898165302408</c:v>
                </c:pt>
                <c:pt idx="106">
                  <c:v>9.5477920040222486E-2</c:v>
                </c:pt>
                <c:pt idx="107">
                  <c:v>-1.4062938018443791</c:v>
                </c:pt>
                <c:pt idx="108">
                  <c:v>0.3690483037663892</c:v>
                </c:pt>
                <c:pt idx="109">
                  <c:v>0.7135146352052022</c:v>
                </c:pt>
                <c:pt idx="110">
                  <c:v>0.11223391657105264</c:v>
                </c:pt>
                <c:pt idx="111">
                  <c:v>-0.28907753089340749</c:v>
                </c:pt>
                <c:pt idx="112">
                  <c:v>0.23072669361693232</c:v>
                </c:pt>
                <c:pt idx="113">
                  <c:v>-0.14696816471420249</c:v>
                </c:pt>
                <c:pt idx="114">
                  <c:v>-1.1475231187727584</c:v>
                </c:pt>
                <c:pt idx="115">
                  <c:v>1.3231158684138515</c:v>
                </c:pt>
                <c:pt idx="116">
                  <c:v>-2.110642268451584</c:v>
                </c:pt>
                <c:pt idx="117">
                  <c:v>-0.7831668943279394</c:v>
                </c:pt>
                <c:pt idx="118">
                  <c:v>0.10079027135870211</c:v>
                </c:pt>
                <c:pt idx="119">
                  <c:v>-0.51236641182803488</c:v>
                </c:pt>
                <c:pt idx="120">
                  <c:v>1.051300842171742</c:v>
                </c:pt>
                <c:pt idx="121">
                  <c:v>-0.20362150579135818</c:v>
                </c:pt>
                <c:pt idx="122">
                  <c:v>0.63088779151238938</c:v>
                </c:pt>
                <c:pt idx="123">
                  <c:v>0.93773961245466353</c:v>
                </c:pt>
                <c:pt idx="124">
                  <c:v>0.45778046011445017</c:v>
                </c:pt>
                <c:pt idx="125">
                  <c:v>-1.5902041586163991</c:v>
                </c:pt>
                <c:pt idx="126">
                  <c:v>-4.4702320078304325E-2</c:v>
                </c:pt>
                <c:pt idx="127">
                  <c:v>-0.44663862122982967</c:v>
                </c:pt>
                <c:pt idx="128">
                  <c:v>-0.43859922557074871</c:v>
                </c:pt>
                <c:pt idx="129">
                  <c:v>-0.74579408353830723</c:v>
                </c:pt>
                <c:pt idx="130">
                  <c:v>-0.1211148934726678</c:v>
                </c:pt>
                <c:pt idx="131">
                  <c:v>0.52938671903738754</c:v>
                </c:pt>
                <c:pt idx="132">
                  <c:v>0.98503849448848335</c:v>
                </c:pt>
                <c:pt idx="133">
                  <c:v>0.2330802657558948</c:v>
                </c:pt>
                <c:pt idx="134">
                  <c:v>-3.6416804341775411E-2</c:v>
                </c:pt>
                <c:pt idx="135">
                  <c:v>0.4278683833069481</c:v>
                </c:pt>
                <c:pt idx="136">
                  <c:v>-0.37542475413121768</c:v>
                </c:pt>
                <c:pt idx="137">
                  <c:v>-0.65756282440870351</c:v>
                </c:pt>
                <c:pt idx="138">
                  <c:v>-0.42120619170211526</c:v>
                </c:pt>
                <c:pt idx="139">
                  <c:v>0.15619914063983975</c:v>
                </c:pt>
                <c:pt idx="140">
                  <c:v>-0.84282820298866601</c:v>
                </c:pt>
                <c:pt idx="141">
                  <c:v>-0.80596046134959232</c:v>
                </c:pt>
                <c:pt idx="142">
                  <c:v>-0.54674114635562887</c:v>
                </c:pt>
                <c:pt idx="143">
                  <c:v>1.1030283513371626</c:v>
                </c:pt>
                <c:pt idx="144">
                  <c:v>-7.3001717364564289E-2</c:v>
                </c:pt>
                <c:pt idx="145">
                  <c:v>-0.94530093333738141</c:v>
                </c:pt>
                <c:pt idx="146">
                  <c:v>7.2508134267213808E-2</c:v>
                </c:pt>
                <c:pt idx="147">
                  <c:v>-0.16190498486371485</c:v>
                </c:pt>
                <c:pt idx="148">
                  <c:v>0.62868992800501999</c:v>
                </c:pt>
                <c:pt idx="149">
                  <c:v>0.45935881500097842</c:v>
                </c:pt>
                <c:pt idx="150">
                  <c:v>-1.6219129517066579</c:v>
                </c:pt>
                <c:pt idx="151">
                  <c:v>0.29738174485456925</c:v>
                </c:pt>
                <c:pt idx="152">
                  <c:v>0.32606069230987522</c:v>
                </c:pt>
                <c:pt idx="153">
                  <c:v>1.1509889416277073</c:v>
                </c:pt>
                <c:pt idx="154">
                  <c:v>0.30761714316482491</c:v>
                </c:pt>
                <c:pt idx="155">
                  <c:v>1.1554658439342003E-2</c:v>
                </c:pt>
                <c:pt idx="156">
                  <c:v>0.17165215234158637</c:v>
                </c:pt>
                <c:pt idx="157">
                  <c:v>-2.1480787467110174</c:v>
                </c:pt>
                <c:pt idx="158">
                  <c:v>4.6956188903566343E-2</c:v>
                </c:pt>
                <c:pt idx="159">
                  <c:v>-1.1417019292251722</c:v>
                </c:pt>
                <c:pt idx="160">
                  <c:v>0.4422295584727558</c:v>
                </c:pt>
                <c:pt idx="161">
                  <c:v>0.4422295584727558</c:v>
                </c:pt>
                <c:pt idx="162">
                  <c:v>9.5301701288865726E-2</c:v>
                </c:pt>
                <c:pt idx="163">
                  <c:v>-0.42570514516667712</c:v>
                </c:pt>
                <c:pt idx="164">
                  <c:v>-0.39992702365215571</c:v>
                </c:pt>
                <c:pt idx="165">
                  <c:v>5.4973517491481161E-3</c:v>
                </c:pt>
                <c:pt idx="166">
                  <c:v>-0.47139848331492473</c:v>
                </c:pt>
                <c:pt idx="167">
                  <c:v>0.50325825220487541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CF-46F1-92FE-E7AF97238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615712"/>
        <c:axId val="1125587392"/>
      </c:scatterChart>
      <c:valAx>
        <c:axId val="112561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Norm_HDI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5587392"/>
        <c:crosses val="autoZero"/>
        <c:crossBetween val="midCat"/>
      </c:valAx>
      <c:valAx>
        <c:axId val="112558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5615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Norm_HDI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LN_MMR</c:v>
          </c:tx>
          <c:spPr>
            <a:ln w="38100">
              <a:noFill/>
            </a:ln>
          </c:spPr>
          <c:xVal>
            <c:numRef>
              <c:f>'2019_cleaned'!$F$2:$F$169</c:f>
              <c:numCache>
                <c:formatCode>General</c:formatCode>
                <c:ptCount val="168"/>
                <c:pt idx="0">
                  <c:v>17.86</c:v>
                </c:pt>
                <c:pt idx="1">
                  <c:v>71.8</c:v>
                </c:pt>
                <c:pt idx="2">
                  <c:v>61.65</c:v>
                </c:pt>
                <c:pt idx="3">
                  <c:v>36.25</c:v>
                </c:pt>
                <c:pt idx="4">
                  <c:v>77.23</c:v>
                </c:pt>
                <c:pt idx="5">
                  <c:v>81.09</c:v>
                </c:pt>
                <c:pt idx="6">
                  <c:v>69.88</c:v>
                </c:pt>
                <c:pt idx="7">
                  <c:v>96.5</c:v>
                </c:pt>
                <c:pt idx="8">
                  <c:v>92.82</c:v>
                </c:pt>
                <c:pt idx="9">
                  <c:v>65.150000000000006</c:v>
                </c:pt>
                <c:pt idx="10">
                  <c:v>72.150000000000006</c:v>
                </c:pt>
                <c:pt idx="11">
                  <c:v>87.22</c:v>
                </c:pt>
                <c:pt idx="12">
                  <c:v>44.83</c:v>
                </c:pt>
                <c:pt idx="13">
                  <c:v>72.849999999999994</c:v>
                </c:pt>
                <c:pt idx="14">
                  <c:v>73.56</c:v>
                </c:pt>
                <c:pt idx="15">
                  <c:v>95.62</c:v>
                </c:pt>
                <c:pt idx="16">
                  <c:v>57.44</c:v>
                </c:pt>
                <c:pt idx="17">
                  <c:v>20.32</c:v>
                </c:pt>
                <c:pt idx="18">
                  <c:v>48.69</c:v>
                </c:pt>
                <c:pt idx="19">
                  <c:v>56.92</c:v>
                </c:pt>
                <c:pt idx="20">
                  <c:v>68.3</c:v>
                </c:pt>
                <c:pt idx="21">
                  <c:v>54.82</c:v>
                </c:pt>
                <c:pt idx="22">
                  <c:v>65.5</c:v>
                </c:pt>
                <c:pt idx="23">
                  <c:v>76.53</c:v>
                </c:pt>
                <c:pt idx="24">
                  <c:v>74.08</c:v>
                </c:pt>
                <c:pt idx="25">
                  <c:v>9.81</c:v>
                </c:pt>
                <c:pt idx="26">
                  <c:v>5.78</c:v>
                </c:pt>
                <c:pt idx="27">
                  <c:v>36.08</c:v>
                </c:pt>
                <c:pt idx="28">
                  <c:v>34.33</c:v>
                </c:pt>
                <c:pt idx="29">
                  <c:v>94.92</c:v>
                </c:pt>
                <c:pt idx="30">
                  <c:v>48.51</c:v>
                </c:pt>
                <c:pt idx="31">
                  <c:v>0.18</c:v>
                </c:pt>
                <c:pt idx="32">
                  <c:v>1.4</c:v>
                </c:pt>
                <c:pt idx="33">
                  <c:v>82.14</c:v>
                </c:pt>
                <c:pt idx="34">
                  <c:v>67.430000000000007</c:v>
                </c:pt>
                <c:pt idx="35">
                  <c:v>66.2</c:v>
                </c:pt>
                <c:pt idx="36">
                  <c:v>33.979999999999997</c:v>
                </c:pt>
                <c:pt idx="37">
                  <c:v>36.08</c:v>
                </c:pt>
                <c:pt idx="38">
                  <c:v>73.73</c:v>
                </c:pt>
                <c:pt idx="39">
                  <c:v>24.34</c:v>
                </c:pt>
                <c:pt idx="40">
                  <c:v>83.36</c:v>
                </c:pt>
                <c:pt idx="41">
                  <c:v>89.49</c:v>
                </c:pt>
                <c:pt idx="42">
                  <c:v>88.62</c:v>
                </c:pt>
                <c:pt idx="43">
                  <c:v>15.06</c:v>
                </c:pt>
                <c:pt idx="44">
                  <c:v>97.37</c:v>
                </c:pt>
                <c:pt idx="45">
                  <c:v>20.67</c:v>
                </c:pt>
                <c:pt idx="46">
                  <c:v>65.67</c:v>
                </c:pt>
                <c:pt idx="47">
                  <c:v>41.51</c:v>
                </c:pt>
                <c:pt idx="48">
                  <c:v>64.45</c:v>
                </c:pt>
                <c:pt idx="49">
                  <c:v>58.49</c:v>
                </c:pt>
                <c:pt idx="50">
                  <c:v>50.09</c:v>
                </c:pt>
                <c:pt idx="51">
                  <c:v>46.06</c:v>
                </c:pt>
                <c:pt idx="52">
                  <c:v>16.989999999999998</c:v>
                </c:pt>
                <c:pt idx="53">
                  <c:v>88.09</c:v>
                </c:pt>
                <c:pt idx="54">
                  <c:v>40.81</c:v>
                </c:pt>
                <c:pt idx="55">
                  <c:v>16.64</c:v>
                </c:pt>
                <c:pt idx="56">
                  <c:v>59.54</c:v>
                </c:pt>
                <c:pt idx="57">
                  <c:v>96.15</c:v>
                </c:pt>
                <c:pt idx="58">
                  <c:v>90.19</c:v>
                </c:pt>
                <c:pt idx="59">
                  <c:v>54.64</c:v>
                </c:pt>
                <c:pt idx="60">
                  <c:v>17.86</c:v>
                </c:pt>
                <c:pt idx="61">
                  <c:v>74.61</c:v>
                </c:pt>
                <c:pt idx="62">
                  <c:v>98.25</c:v>
                </c:pt>
                <c:pt idx="63">
                  <c:v>36.6</c:v>
                </c:pt>
                <c:pt idx="64">
                  <c:v>87.57</c:v>
                </c:pt>
                <c:pt idx="65">
                  <c:v>70.05</c:v>
                </c:pt>
                <c:pt idx="66">
                  <c:v>44.66</c:v>
                </c:pt>
                <c:pt idx="67">
                  <c:v>14.01</c:v>
                </c:pt>
                <c:pt idx="68">
                  <c:v>17.16</c:v>
                </c:pt>
                <c:pt idx="69">
                  <c:v>56.22</c:v>
                </c:pt>
                <c:pt idx="70">
                  <c:v>29.6</c:v>
                </c:pt>
                <c:pt idx="71">
                  <c:v>41.86</c:v>
                </c:pt>
                <c:pt idx="72">
                  <c:v>81.260000000000005</c:v>
                </c:pt>
                <c:pt idx="73">
                  <c:v>99.47</c:v>
                </c:pt>
                <c:pt idx="74">
                  <c:v>43.43</c:v>
                </c:pt>
                <c:pt idx="75">
                  <c:v>57.44</c:v>
                </c:pt>
                <c:pt idx="76">
                  <c:v>69.180000000000007</c:v>
                </c:pt>
                <c:pt idx="77">
                  <c:v>50.44</c:v>
                </c:pt>
                <c:pt idx="78">
                  <c:v>96.67</c:v>
                </c:pt>
                <c:pt idx="79">
                  <c:v>90.89</c:v>
                </c:pt>
                <c:pt idx="80">
                  <c:v>89.14</c:v>
                </c:pt>
                <c:pt idx="81">
                  <c:v>56.39</c:v>
                </c:pt>
                <c:pt idx="82">
                  <c:v>62</c:v>
                </c:pt>
                <c:pt idx="83">
                  <c:v>73.56</c:v>
                </c:pt>
                <c:pt idx="84">
                  <c:v>37.479999999999997</c:v>
                </c:pt>
                <c:pt idx="85">
                  <c:v>78.459999999999994</c:v>
                </c:pt>
                <c:pt idx="86">
                  <c:v>54.12</c:v>
                </c:pt>
                <c:pt idx="87">
                  <c:v>39.75</c:v>
                </c:pt>
                <c:pt idx="88">
                  <c:v>84.59</c:v>
                </c:pt>
                <c:pt idx="89">
                  <c:v>64.8</c:v>
                </c:pt>
                <c:pt idx="90">
                  <c:v>24.17</c:v>
                </c:pt>
                <c:pt idx="91">
                  <c:v>16.64</c:v>
                </c:pt>
                <c:pt idx="92">
                  <c:v>86.87</c:v>
                </c:pt>
                <c:pt idx="93">
                  <c:v>93.7</c:v>
                </c:pt>
                <c:pt idx="94">
                  <c:v>18.91</c:v>
                </c:pt>
                <c:pt idx="95">
                  <c:v>21.72</c:v>
                </c:pt>
                <c:pt idx="96">
                  <c:v>72.680000000000007</c:v>
                </c:pt>
                <c:pt idx="97">
                  <c:v>63.57</c:v>
                </c:pt>
                <c:pt idx="98">
                  <c:v>5.43</c:v>
                </c:pt>
                <c:pt idx="99">
                  <c:v>28.37</c:v>
                </c:pt>
                <c:pt idx="100">
                  <c:v>72.849999999999994</c:v>
                </c:pt>
                <c:pt idx="101">
                  <c:v>68.48</c:v>
                </c:pt>
                <c:pt idx="102">
                  <c:v>43.78</c:v>
                </c:pt>
                <c:pt idx="103">
                  <c:v>67.08</c:v>
                </c:pt>
                <c:pt idx="104">
                  <c:v>62.87</c:v>
                </c:pt>
                <c:pt idx="105">
                  <c:v>78.98</c:v>
                </c:pt>
                <c:pt idx="106">
                  <c:v>51.49</c:v>
                </c:pt>
                <c:pt idx="107">
                  <c:v>13.13</c:v>
                </c:pt>
                <c:pt idx="108">
                  <c:v>38.18</c:v>
                </c:pt>
                <c:pt idx="109">
                  <c:v>43.43</c:v>
                </c:pt>
                <c:pt idx="110">
                  <c:v>36.43</c:v>
                </c:pt>
                <c:pt idx="111">
                  <c:v>96.5</c:v>
                </c:pt>
                <c:pt idx="112">
                  <c:v>95.8</c:v>
                </c:pt>
                <c:pt idx="113">
                  <c:v>47.46</c:v>
                </c:pt>
                <c:pt idx="114">
                  <c:v>0</c:v>
                </c:pt>
                <c:pt idx="115">
                  <c:v>25.74</c:v>
                </c:pt>
                <c:pt idx="116">
                  <c:v>69.53</c:v>
                </c:pt>
                <c:pt idx="117">
                  <c:v>100</c:v>
                </c:pt>
                <c:pt idx="118">
                  <c:v>78.98</c:v>
                </c:pt>
                <c:pt idx="119">
                  <c:v>25.74</c:v>
                </c:pt>
                <c:pt idx="120">
                  <c:v>75.31</c:v>
                </c:pt>
                <c:pt idx="121">
                  <c:v>30.12</c:v>
                </c:pt>
                <c:pt idx="122">
                  <c:v>62.35</c:v>
                </c:pt>
                <c:pt idx="123">
                  <c:v>67.25</c:v>
                </c:pt>
                <c:pt idx="124">
                  <c:v>56.74</c:v>
                </c:pt>
                <c:pt idx="125">
                  <c:v>85.81</c:v>
                </c:pt>
                <c:pt idx="126">
                  <c:v>83.01</c:v>
                </c:pt>
                <c:pt idx="127">
                  <c:v>83.89</c:v>
                </c:pt>
                <c:pt idx="128">
                  <c:v>77.760000000000005</c:v>
                </c:pt>
                <c:pt idx="129">
                  <c:v>78.63</c:v>
                </c:pt>
                <c:pt idx="130">
                  <c:v>24.69</c:v>
                </c:pt>
                <c:pt idx="131">
                  <c:v>60.07</c:v>
                </c:pt>
                <c:pt idx="132">
                  <c:v>69.88</c:v>
                </c:pt>
                <c:pt idx="133">
                  <c:v>56.39</c:v>
                </c:pt>
                <c:pt idx="134">
                  <c:v>38.18</c:v>
                </c:pt>
                <c:pt idx="135">
                  <c:v>82.66</c:v>
                </c:pt>
                <c:pt idx="136">
                  <c:v>21.72</c:v>
                </c:pt>
                <c:pt idx="137">
                  <c:v>73.91</c:v>
                </c:pt>
                <c:pt idx="138">
                  <c:v>11.73</c:v>
                </c:pt>
                <c:pt idx="139">
                  <c:v>97.2</c:v>
                </c:pt>
                <c:pt idx="140">
                  <c:v>82.84</c:v>
                </c:pt>
                <c:pt idx="141">
                  <c:v>92.47</c:v>
                </c:pt>
                <c:pt idx="142">
                  <c:v>31.17</c:v>
                </c:pt>
                <c:pt idx="143">
                  <c:v>61.47</c:v>
                </c:pt>
                <c:pt idx="144">
                  <c:v>93.17</c:v>
                </c:pt>
                <c:pt idx="145">
                  <c:v>90.02</c:v>
                </c:pt>
                <c:pt idx="146">
                  <c:v>67.430000000000007</c:v>
                </c:pt>
                <c:pt idx="147">
                  <c:v>22.94</c:v>
                </c:pt>
                <c:pt idx="148">
                  <c:v>56.04</c:v>
                </c:pt>
                <c:pt idx="149">
                  <c:v>99.82</c:v>
                </c:pt>
                <c:pt idx="150">
                  <c:v>48.69</c:v>
                </c:pt>
                <c:pt idx="151">
                  <c:v>71.98</c:v>
                </c:pt>
                <c:pt idx="152">
                  <c:v>25.57</c:v>
                </c:pt>
                <c:pt idx="153">
                  <c:v>61.3</c:v>
                </c:pt>
                <c:pt idx="154">
                  <c:v>74.08</c:v>
                </c:pt>
                <c:pt idx="155">
                  <c:v>61.3</c:v>
                </c:pt>
                <c:pt idx="156">
                  <c:v>79.16</c:v>
                </c:pt>
                <c:pt idx="157">
                  <c:v>59.89</c:v>
                </c:pt>
                <c:pt idx="158">
                  <c:v>26.97</c:v>
                </c:pt>
                <c:pt idx="159">
                  <c:v>67.25</c:v>
                </c:pt>
                <c:pt idx="160">
                  <c:v>95.1</c:v>
                </c:pt>
                <c:pt idx="161">
                  <c:v>95.1</c:v>
                </c:pt>
                <c:pt idx="162">
                  <c:v>74.959999999999994</c:v>
                </c:pt>
                <c:pt idx="163">
                  <c:v>58.67</c:v>
                </c:pt>
                <c:pt idx="164">
                  <c:v>39.229999999999997</c:v>
                </c:pt>
                <c:pt idx="165">
                  <c:v>57.27</c:v>
                </c:pt>
                <c:pt idx="166">
                  <c:v>32.22</c:v>
                </c:pt>
                <c:pt idx="167">
                  <c:v>29.77</c:v>
                </c:pt>
              </c:numCache>
            </c:numRef>
          </c:xVal>
          <c:yVal>
            <c:numRef>
              <c:f>'2019_cleaned'!$G$2:$G$169</c:f>
              <c:numCache>
                <c:formatCode>0.00</c:formatCode>
                <c:ptCount val="168"/>
                <c:pt idx="0">
                  <c:v>6.4676987261043539</c:v>
                </c:pt>
                <c:pt idx="1">
                  <c:v>1.6094379124341003</c:v>
                </c:pt>
                <c:pt idx="2">
                  <c:v>4.3438054218536841</c:v>
                </c:pt>
                <c:pt idx="3">
                  <c:v>5.4293456289544411</c:v>
                </c:pt>
                <c:pt idx="4">
                  <c:v>2.9444389791664403</c:v>
                </c:pt>
                <c:pt idx="5">
                  <c:v>3.4965075614664802</c:v>
                </c:pt>
                <c:pt idx="6">
                  <c:v>3.2188758248682006</c:v>
                </c:pt>
                <c:pt idx="7">
                  <c:v>1.6094379124341003</c:v>
                </c:pt>
                <c:pt idx="8">
                  <c:v>1.6094379124341003</c:v>
                </c:pt>
                <c:pt idx="9">
                  <c:v>3.2958368660043291</c:v>
                </c:pt>
                <c:pt idx="10">
                  <c:v>4.4067192472642533</c:v>
                </c:pt>
                <c:pt idx="11">
                  <c:v>2.7080502011022101</c:v>
                </c:pt>
                <c:pt idx="12">
                  <c:v>5.0562458053483077</c:v>
                </c:pt>
                <c:pt idx="13">
                  <c:v>3.8501476017100584</c:v>
                </c:pt>
                <c:pt idx="14">
                  <c:v>0</c:v>
                </c:pt>
                <c:pt idx="15">
                  <c:v>1.6094379124341003</c:v>
                </c:pt>
                <c:pt idx="16">
                  <c:v>4.4543472962535073</c:v>
                </c:pt>
                <c:pt idx="17">
                  <c:v>6.2576675878826391</c:v>
                </c:pt>
                <c:pt idx="18">
                  <c:v>4.1271343850450917</c:v>
                </c:pt>
                <c:pt idx="19">
                  <c:v>5.1704839950381514</c:v>
                </c:pt>
                <c:pt idx="20">
                  <c:v>1.6094379124341003</c:v>
                </c:pt>
                <c:pt idx="21">
                  <c:v>4.7706846244656651</c:v>
                </c:pt>
                <c:pt idx="22">
                  <c:v>4.1108738641733114</c:v>
                </c:pt>
                <c:pt idx="23">
                  <c:v>3.8066624897703196</c:v>
                </c:pt>
                <c:pt idx="24">
                  <c:v>1.9459101490553132</c:v>
                </c:pt>
                <c:pt idx="25">
                  <c:v>5.6454468976432377</c:v>
                </c:pt>
                <c:pt idx="26">
                  <c:v>6.1717005974109149</c:v>
                </c:pt>
                <c:pt idx="27">
                  <c:v>5.3659760150218512</c:v>
                </c:pt>
                <c:pt idx="28">
                  <c:v>6.0867747269123065</c:v>
                </c:pt>
                <c:pt idx="29">
                  <c:v>2.3978952727983707</c:v>
                </c:pt>
                <c:pt idx="30">
                  <c:v>3.7376696182833684</c:v>
                </c:pt>
                <c:pt idx="31">
                  <c:v>6.7417006946520548</c:v>
                </c:pt>
                <c:pt idx="32">
                  <c:v>6.953684210870537</c:v>
                </c:pt>
                <c:pt idx="33">
                  <c:v>2.7080502011022101</c:v>
                </c:pt>
                <c:pt idx="34">
                  <c:v>2.9957322735539909</c:v>
                </c:pt>
                <c:pt idx="35">
                  <c:v>4.1743872698956368</c:v>
                </c:pt>
                <c:pt idx="36">
                  <c:v>5.4680601411351315</c:v>
                </c:pt>
                <c:pt idx="37">
                  <c:v>5.6767538022682817</c:v>
                </c:pt>
                <c:pt idx="38">
                  <c:v>2.9444389791664403</c:v>
                </c:pt>
                <c:pt idx="39">
                  <c:v>6.1800166536525722</c:v>
                </c:pt>
                <c:pt idx="40">
                  <c:v>1.6094379124341003</c:v>
                </c:pt>
                <c:pt idx="41">
                  <c:v>4.1588830833596715</c:v>
                </c:pt>
                <c:pt idx="42">
                  <c:v>1.0986122886681098</c:v>
                </c:pt>
                <c:pt idx="43">
                  <c:v>6.2934192788464811</c:v>
                </c:pt>
                <c:pt idx="44">
                  <c:v>1.6094379124341003</c:v>
                </c:pt>
                <c:pt idx="45">
                  <c:v>5.4971682252932021</c:v>
                </c:pt>
                <c:pt idx="46">
                  <c:v>4.6347289882296359</c:v>
                </c:pt>
                <c:pt idx="47">
                  <c:v>5.4116460518550396</c:v>
                </c:pt>
                <c:pt idx="48">
                  <c:v>4.3040650932041702</c:v>
                </c:pt>
                <c:pt idx="49">
                  <c:v>2.8903717578961645</c:v>
                </c:pt>
                <c:pt idx="50">
                  <c:v>3.6635616461296463</c:v>
                </c:pt>
                <c:pt idx="51">
                  <c:v>5.3752784076841653</c:v>
                </c:pt>
                <c:pt idx="52">
                  <c:v>5.8051349689164882</c:v>
                </c:pt>
                <c:pt idx="53">
                  <c:v>1.6094379124341003</c:v>
                </c:pt>
                <c:pt idx="54">
                  <c:v>5.4293456289544411</c:v>
                </c:pt>
                <c:pt idx="55">
                  <c:v>5.6835797673386814</c:v>
                </c:pt>
                <c:pt idx="56">
                  <c:v>3.6375861597263857</c:v>
                </c:pt>
                <c:pt idx="57">
                  <c:v>2.1972245773362196</c:v>
                </c:pt>
                <c:pt idx="58">
                  <c:v>2.0794415416798357</c:v>
                </c:pt>
                <c:pt idx="59">
                  <c:v>5.4161004022044201</c:v>
                </c:pt>
                <c:pt idx="60">
                  <c:v>6.1612073216950769</c:v>
                </c:pt>
                <c:pt idx="61">
                  <c:v>3.2580965380214821</c:v>
                </c:pt>
                <c:pt idx="62">
                  <c:v>1.3862943611198906</c:v>
                </c:pt>
                <c:pt idx="63">
                  <c:v>5.4971682252932021</c:v>
                </c:pt>
                <c:pt idx="64">
                  <c:v>1.791759469228055</c:v>
                </c:pt>
                <c:pt idx="65">
                  <c:v>2.9957322735539909</c:v>
                </c:pt>
                <c:pt idx="66">
                  <c:v>4.6051701859880918</c:v>
                </c:pt>
                <c:pt idx="67">
                  <c:v>6.3207682942505823</c:v>
                </c:pt>
                <c:pt idx="68">
                  <c:v>6.5652649700353614</c:v>
                </c:pt>
                <c:pt idx="69">
                  <c:v>4.7004803657924166</c:v>
                </c:pt>
                <c:pt idx="70">
                  <c:v>5.855071922202427</c:v>
                </c:pt>
                <c:pt idx="71">
                  <c:v>4.2046926193909657</c:v>
                </c:pt>
                <c:pt idx="72">
                  <c:v>2.6390573296152584</c:v>
                </c:pt>
                <c:pt idx="73">
                  <c:v>1.0986122886681098</c:v>
                </c:pt>
                <c:pt idx="74">
                  <c:v>4.7535901911063645</c:v>
                </c:pt>
                <c:pt idx="75">
                  <c:v>5.0625950330269669</c:v>
                </c:pt>
                <c:pt idx="76">
                  <c:v>3.044522437723423</c:v>
                </c:pt>
                <c:pt idx="77">
                  <c:v>4.290459441148391</c:v>
                </c:pt>
                <c:pt idx="78">
                  <c:v>1.791759469228055</c:v>
                </c:pt>
                <c:pt idx="79">
                  <c:v>1.0986122886681098</c:v>
                </c:pt>
                <c:pt idx="80">
                  <c:v>1.6094379124341003</c:v>
                </c:pt>
                <c:pt idx="81">
                  <c:v>4.5325994931532563</c:v>
                </c:pt>
                <c:pt idx="82">
                  <c:v>3.713572066704308</c:v>
                </c:pt>
                <c:pt idx="83">
                  <c:v>2.6390573296152584</c:v>
                </c:pt>
                <c:pt idx="84">
                  <c:v>6.2205901700997392</c:v>
                </c:pt>
                <c:pt idx="85">
                  <c:v>1.9459101490553132</c:v>
                </c:pt>
                <c:pt idx="86">
                  <c:v>3.8501476017100584</c:v>
                </c:pt>
                <c:pt idx="87">
                  <c:v>5.0304379213924353</c:v>
                </c:pt>
                <c:pt idx="88">
                  <c:v>3.0910424533583161</c:v>
                </c:pt>
                <c:pt idx="89">
                  <c:v>2.9957322735539909</c:v>
                </c:pt>
                <c:pt idx="90">
                  <c:v>6.444131256700441</c:v>
                </c:pt>
                <c:pt idx="91">
                  <c:v>6.5042881735366453</c:v>
                </c:pt>
                <c:pt idx="92">
                  <c:v>1.9459101490553132</c:v>
                </c:pt>
                <c:pt idx="93">
                  <c:v>1.791759469228055</c:v>
                </c:pt>
                <c:pt idx="94">
                  <c:v>5.9864520052844377</c:v>
                </c:pt>
                <c:pt idx="95">
                  <c:v>5.9135030056382698</c:v>
                </c:pt>
                <c:pt idx="96">
                  <c:v>3.0910424533583161</c:v>
                </c:pt>
                <c:pt idx="97">
                  <c:v>3.912023005428146</c:v>
                </c:pt>
                <c:pt idx="98">
                  <c:v>6.0591231955817966</c:v>
                </c:pt>
                <c:pt idx="99">
                  <c:v>6.0661080901037474</c:v>
                </c:pt>
                <c:pt idx="100">
                  <c:v>3.8918202981106265</c:v>
                </c:pt>
                <c:pt idx="101">
                  <c:v>4.0604430105464191</c:v>
                </c:pt>
                <c:pt idx="102">
                  <c:v>4.1743872698956368</c:v>
                </c:pt>
                <c:pt idx="103">
                  <c:v>2.4849066497880004</c:v>
                </c:pt>
                <c:pt idx="104">
                  <c:v>3.6888794541139363</c:v>
                </c:pt>
                <c:pt idx="105">
                  <c:v>1.791759469228055</c:v>
                </c:pt>
                <c:pt idx="106">
                  <c:v>4.3307333402863311</c:v>
                </c:pt>
                <c:pt idx="107">
                  <c:v>5.0106352940962555</c:v>
                </c:pt>
                <c:pt idx="108">
                  <c:v>5.3612921657094255</c:v>
                </c:pt>
                <c:pt idx="109">
                  <c:v>5.4071717714601188</c:v>
                </c:pt>
                <c:pt idx="110">
                  <c:v>5.2040066870767951</c:v>
                </c:pt>
                <c:pt idx="111">
                  <c:v>1.3862943611198906</c:v>
                </c:pt>
                <c:pt idx="112">
                  <c:v>1.9459101490553132</c:v>
                </c:pt>
                <c:pt idx="113">
                  <c:v>4.3174881135363101</c:v>
                </c:pt>
                <c:pt idx="114">
                  <c:v>6.0161571596983539</c:v>
                </c:pt>
                <c:pt idx="115">
                  <c:v>7.0228680860826413</c:v>
                </c:pt>
                <c:pt idx="116">
                  <c:v>1.0986122886681098</c:v>
                </c:pt>
                <c:pt idx="117">
                  <c:v>0.69314718055994529</c:v>
                </c:pt>
                <c:pt idx="118">
                  <c:v>2.7725887222397811</c:v>
                </c:pt>
                <c:pt idx="119">
                  <c:v>5.1873858058407549</c:v>
                </c:pt>
                <c:pt idx="120">
                  <c:v>3.9318256327243257</c:v>
                </c:pt>
                <c:pt idx="121">
                  <c:v>5.2470240721604862</c:v>
                </c:pt>
                <c:pt idx="122">
                  <c:v>4.2484952420493594</c:v>
                </c:pt>
                <c:pt idx="123">
                  <c:v>4.2766661190160553</c:v>
                </c:pt>
                <c:pt idx="124">
                  <c:v>4.3944491546724391</c:v>
                </c:pt>
                <c:pt idx="125">
                  <c:v>0.69314718055994529</c:v>
                </c:pt>
                <c:pt idx="126">
                  <c:v>2.3978952727983707</c:v>
                </c:pt>
                <c:pt idx="127">
                  <c:v>1.9459101490553132</c:v>
                </c:pt>
                <c:pt idx="128">
                  <c:v>2.3025850929940459</c:v>
                </c:pt>
                <c:pt idx="129">
                  <c:v>1.9459101490553132</c:v>
                </c:pt>
                <c:pt idx="130">
                  <c:v>5.6383546693337454</c:v>
                </c:pt>
                <c:pt idx="131">
                  <c:v>4.2766661190160553</c:v>
                </c:pt>
                <c:pt idx="132">
                  <c:v>4.1743872698956368</c:v>
                </c:pt>
                <c:pt idx="133">
                  <c:v>4.1896547420264252</c:v>
                </c:pt>
                <c:pt idx="134">
                  <c:v>4.9558270576012609</c:v>
                </c:pt>
                <c:pt idx="135">
                  <c:v>2.8903717578961645</c:v>
                </c:pt>
                <c:pt idx="136">
                  <c:v>5.5529595849216173</c:v>
                </c:pt>
                <c:pt idx="137">
                  <c:v>2.3025850929940459</c:v>
                </c:pt>
                <c:pt idx="138">
                  <c:v>6.0753460310886842</c:v>
                </c:pt>
                <c:pt idx="139">
                  <c:v>1.791759469228055</c:v>
                </c:pt>
                <c:pt idx="140">
                  <c:v>1.6094379124341003</c:v>
                </c:pt>
                <c:pt idx="141">
                  <c:v>1.0986122886681098</c:v>
                </c:pt>
                <c:pt idx="142">
                  <c:v>4.8441870864585912</c:v>
                </c:pt>
                <c:pt idx="143">
                  <c:v>4.7706846244656651</c:v>
                </c:pt>
                <c:pt idx="144">
                  <c:v>1.791759469228055</c:v>
                </c:pt>
                <c:pt idx="145">
                  <c:v>1.0986122886681098</c:v>
                </c:pt>
                <c:pt idx="146">
                  <c:v>3.4011973816621555</c:v>
                </c:pt>
                <c:pt idx="147">
                  <c:v>5.6970934865054046</c:v>
                </c:pt>
                <c:pt idx="148">
                  <c:v>4.6051701859880918</c:v>
                </c:pt>
                <c:pt idx="149">
                  <c:v>1.9459101490553132</c:v>
                </c:pt>
                <c:pt idx="150">
                  <c:v>2.7725887222397811</c:v>
                </c:pt>
                <c:pt idx="151">
                  <c:v>3.3672958299864741</c:v>
                </c:pt>
                <c:pt idx="152">
                  <c:v>6.0354814325247563</c:v>
                </c:pt>
                <c:pt idx="153">
                  <c:v>4.8283137373023015</c:v>
                </c:pt>
                <c:pt idx="154">
                  <c:v>3.2580965380214821</c:v>
                </c:pt>
                <c:pt idx="155">
                  <c:v>3.6888794541139363</c:v>
                </c:pt>
                <c:pt idx="156">
                  <c:v>2.8332133440562162</c:v>
                </c:pt>
                <c:pt idx="157">
                  <c:v>1.6094379124341003</c:v>
                </c:pt>
                <c:pt idx="158">
                  <c:v>5.6767538022682817</c:v>
                </c:pt>
                <c:pt idx="159">
                  <c:v>2.1972245773362196</c:v>
                </c:pt>
                <c:pt idx="160">
                  <c:v>2.1972245773362196</c:v>
                </c:pt>
                <c:pt idx="161">
                  <c:v>2.1972245773362196</c:v>
                </c:pt>
                <c:pt idx="162">
                  <c:v>2.9957322735539909</c:v>
                </c:pt>
                <c:pt idx="163">
                  <c:v>3.4011973816621555</c:v>
                </c:pt>
                <c:pt idx="164">
                  <c:v>4.5325994931532563</c:v>
                </c:pt>
                <c:pt idx="165">
                  <c:v>3.912023005428146</c:v>
                </c:pt>
                <c:pt idx="166">
                  <c:v>4.8598124043616719</c:v>
                </c:pt>
                <c:pt idx="167">
                  <c:v>5.9738096118692612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92-4CA2-9AEE-00B970CFBE4A}"/>
            </c:ext>
          </c:extLst>
        </c:ser>
        <c:ser>
          <c:idx val="1"/>
          <c:order val="1"/>
          <c:tx>
            <c:v>Predicted LN_MMR</c:v>
          </c:tx>
          <c:spPr>
            <a:ln w="38100">
              <a:noFill/>
            </a:ln>
          </c:spPr>
          <c:xVal>
            <c:numRef>
              <c:f>'2019_cleaned'!$F$2:$F$169</c:f>
              <c:numCache>
                <c:formatCode>General</c:formatCode>
                <c:ptCount val="168"/>
                <c:pt idx="0">
                  <c:v>17.86</c:v>
                </c:pt>
                <c:pt idx="1">
                  <c:v>71.8</c:v>
                </c:pt>
                <c:pt idx="2">
                  <c:v>61.65</c:v>
                </c:pt>
                <c:pt idx="3">
                  <c:v>36.25</c:v>
                </c:pt>
                <c:pt idx="4">
                  <c:v>77.23</c:v>
                </c:pt>
                <c:pt idx="5">
                  <c:v>81.09</c:v>
                </c:pt>
                <c:pt idx="6">
                  <c:v>69.88</c:v>
                </c:pt>
                <c:pt idx="7">
                  <c:v>96.5</c:v>
                </c:pt>
                <c:pt idx="8">
                  <c:v>92.82</c:v>
                </c:pt>
                <c:pt idx="9">
                  <c:v>65.150000000000006</c:v>
                </c:pt>
                <c:pt idx="10">
                  <c:v>72.150000000000006</c:v>
                </c:pt>
                <c:pt idx="11">
                  <c:v>87.22</c:v>
                </c:pt>
                <c:pt idx="12">
                  <c:v>44.83</c:v>
                </c:pt>
                <c:pt idx="13">
                  <c:v>72.849999999999994</c:v>
                </c:pt>
                <c:pt idx="14">
                  <c:v>73.56</c:v>
                </c:pt>
                <c:pt idx="15">
                  <c:v>95.62</c:v>
                </c:pt>
                <c:pt idx="16">
                  <c:v>57.44</c:v>
                </c:pt>
                <c:pt idx="17">
                  <c:v>20.32</c:v>
                </c:pt>
                <c:pt idx="18">
                  <c:v>48.69</c:v>
                </c:pt>
                <c:pt idx="19">
                  <c:v>56.92</c:v>
                </c:pt>
                <c:pt idx="20">
                  <c:v>68.3</c:v>
                </c:pt>
                <c:pt idx="21">
                  <c:v>54.82</c:v>
                </c:pt>
                <c:pt idx="22">
                  <c:v>65.5</c:v>
                </c:pt>
                <c:pt idx="23">
                  <c:v>76.53</c:v>
                </c:pt>
                <c:pt idx="24">
                  <c:v>74.08</c:v>
                </c:pt>
                <c:pt idx="25">
                  <c:v>9.81</c:v>
                </c:pt>
                <c:pt idx="26">
                  <c:v>5.78</c:v>
                </c:pt>
                <c:pt idx="27">
                  <c:v>36.08</c:v>
                </c:pt>
                <c:pt idx="28">
                  <c:v>34.33</c:v>
                </c:pt>
                <c:pt idx="29">
                  <c:v>94.92</c:v>
                </c:pt>
                <c:pt idx="30">
                  <c:v>48.51</c:v>
                </c:pt>
                <c:pt idx="31">
                  <c:v>0.18</c:v>
                </c:pt>
                <c:pt idx="32">
                  <c:v>1.4</c:v>
                </c:pt>
                <c:pt idx="33">
                  <c:v>82.14</c:v>
                </c:pt>
                <c:pt idx="34">
                  <c:v>67.430000000000007</c:v>
                </c:pt>
                <c:pt idx="35">
                  <c:v>66.2</c:v>
                </c:pt>
                <c:pt idx="36">
                  <c:v>33.979999999999997</c:v>
                </c:pt>
                <c:pt idx="37">
                  <c:v>36.08</c:v>
                </c:pt>
                <c:pt idx="38">
                  <c:v>73.73</c:v>
                </c:pt>
                <c:pt idx="39">
                  <c:v>24.34</c:v>
                </c:pt>
                <c:pt idx="40">
                  <c:v>83.36</c:v>
                </c:pt>
                <c:pt idx="41">
                  <c:v>89.49</c:v>
                </c:pt>
                <c:pt idx="42">
                  <c:v>88.62</c:v>
                </c:pt>
                <c:pt idx="43">
                  <c:v>15.06</c:v>
                </c:pt>
                <c:pt idx="44">
                  <c:v>97.37</c:v>
                </c:pt>
                <c:pt idx="45">
                  <c:v>20.67</c:v>
                </c:pt>
                <c:pt idx="46">
                  <c:v>65.67</c:v>
                </c:pt>
                <c:pt idx="47">
                  <c:v>41.51</c:v>
                </c:pt>
                <c:pt idx="48">
                  <c:v>64.45</c:v>
                </c:pt>
                <c:pt idx="49">
                  <c:v>58.49</c:v>
                </c:pt>
                <c:pt idx="50">
                  <c:v>50.09</c:v>
                </c:pt>
                <c:pt idx="51">
                  <c:v>46.06</c:v>
                </c:pt>
                <c:pt idx="52">
                  <c:v>16.989999999999998</c:v>
                </c:pt>
                <c:pt idx="53">
                  <c:v>88.09</c:v>
                </c:pt>
                <c:pt idx="54">
                  <c:v>40.81</c:v>
                </c:pt>
                <c:pt idx="55">
                  <c:v>16.64</c:v>
                </c:pt>
                <c:pt idx="56">
                  <c:v>59.54</c:v>
                </c:pt>
                <c:pt idx="57">
                  <c:v>96.15</c:v>
                </c:pt>
                <c:pt idx="58">
                  <c:v>90.19</c:v>
                </c:pt>
                <c:pt idx="59">
                  <c:v>54.64</c:v>
                </c:pt>
                <c:pt idx="60">
                  <c:v>17.86</c:v>
                </c:pt>
                <c:pt idx="61">
                  <c:v>74.61</c:v>
                </c:pt>
                <c:pt idx="62">
                  <c:v>98.25</c:v>
                </c:pt>
                <c:pt idx="63">
                  <c:v>36.6</c:v>
                </c:pt>
                <c:pt idx="64">
                  <c:v>87.57</c:v>
                </c:pt>
                <c:pt idx="65">
                  <c:v>70.05</c:v>
                </c:pt>
                <c:pt idx="66">
                  <c:v>44.66</c:v>
                </c:pt>
                <c:pt idx="67">
                  <c:v>14.01</c:v>
                </c:pt>
                <c:pt idx="68">
                  <c:v>17.16</c:v>
                </c:pt>
                <c:pt idx="69">
                  <c:v>56.22</c:v>
                </c:pt>
                <c:pt idx="70">
                  <c:v>29.6</c:v>
                </c:pt>
                <c:pt idx="71">
                  <c:v>41.86</c:v>
                </c:pt>
                <c:pt idx="72">
                  <c:v>81.260000000000005</c:v>
                </c:pt>
                <c:pt idx="73">
                  <c:v>99.47</c:v>
                </c:pt>
                <c:pt idx="74">
                  <c:v>43.43</c:v>
                </c:pt>
                <c:pt idx="75">
                  <c:v>57.44</c:v>
                </c:pt>
                <c:pt idx="76">
                  <c:v>69.180000000000007</c:v>
                </c:pt>
                <c:pt idx="77">
                  <c:v>50.44</c:v>
                </c:pt>
                <c:pt idx="78">
                  <c:v>96.67</c:v>
                </c:pt>
                <c:pt idx="79">
                  <c:v>90.89</c:v>
                </c:pt>
                <c:pt idx="80">
                  <c:v>89.14</c:v>
                </c:pt>
                <c:pt idx="81">
                  <c:v>56.39</c:v>
                </c:pt>
                <c:pt idx="82">
                  <c:v>62</c:v>
                </c:pt>
                <c:pt idx="83">
                  <c:v>73.56</c:v>
                </c:pt>
                <c:pt idx="84">
                  <c:v>37.479999999999997</c:v>
                </c:pt>
                <c:pt idx="85">
                  <c:v>78.459999999999994</c:v>
                </c:pt>
                <c:pt idx="86">
                  <c:v>54.12</c:v>
                </c:pt>
                <c:pt idx="87">
                  <c:v>39.75</c:v>
                </c:pt>
                <c:pt idx="88">
                  <c:v>84.59</c:v>
                </c:pt>
                <c:pt idx="89">
                  <c:v>64.8</c:v>
                </c:pt>
                <c:pt idx="90">
                  <c:v>24.17</c:v>
                </c:pt>
                <c:pt idx="91">
                  <c:v>16.64</c:v>
                </c:pt>
                <c:pt idx="92">
                  <c:v>86.87</c:v>
                </c:pt>
                <c:pt idx="93">
                  <c:v>93.7</c:v>
                </c:pt>
                <c:pt idx="94">
                  <c:v>18.91</c:v>
                </c:pt>
                <c:pt idx="95">
                  <c:v>21.72</c:v>
                </c:pt>
                <c:pt idx="96">
                  <c:v>72.680000000000007</c:v>
                </c:pt>
                <c:pt idx="97">
                  <c:v>63.57</c:v>
                </c:pt>
                <c:pt idx="98">
                  <c:v>5.43</c:v>
                </c:pt>
                <c:pt idx="99">
                  <c:v>28.37</c:v>
                </c:pt>
                <c:pt idx="100">
                  <c:v>72.849999999999994</c:v>
                </c:pt>
                <c:pt idx="101">
                  <c:v>68.48</c:v>
                </c:pt>
                <c:pt idx="102">
                  <c:v>43.78</c:v>
                </c:pt>
                <c:pt idx="103">
                  <c:v>67.08</c:v>
                </c:pt>
                <c:pt idx="104">
                  <c:v>62.87</c:v>
                </c:pt>
                <c:pt idx="105">
                  <c:v>78.98</c:v>
                </c:pt>
                <c:pt idx="106">
                  <c:v>51.49</c:v>
                </c:pt>
                <c:pt idx="107">
                  <c:v>13.13</c:v>
                </c:pt>
                <c:pt idx="108">
                  <c:v>38.18</c:v>
                </c:pt>
                <c:pt idx="109">
                  <c:v>43.43</c:v>
                </c:pt>
                <c:pt idx="110">
                  <c:v>36.43</c:v>
                </c:pt>
                <c:pt idx="111">
                  <c:v>96.5</c:v>
                </c:pt>
                <c:pt idx="112">
                  <c:v>95.8</c:v>
                </c:pt>
                <c:pt idx="113">
                  <c:v>47.46</c:v>
                </c:pt>
                <c:pt idx="114">
                  <c:v>0</c:v>
                </c:pt>
                <c:pt idx="115">
                  <c:v>25.74</c:v>
                </c:pt>
                <c:pt idx="116">
                  <c:v>69.53</c:v>
                </c:pt>
                <c:pt idx="117">
                  <c:v>100</c:v>
                </c:pt>
                <c:pt idx="118">
                  <c:v>78.98</c:v>
                </c:pt>
                <c:pt idx="119">
                  <c:v>25.74</c:v>
                </c:pt>
                <c:pt idx="120">
                  <c:v>75.31</c:v>
                </c:pt>
                <c:pt idx="121">
                  <c:v>30.12</c:v>
                </c:pt>
                <c:pt idx="122">
                  <c:v>62.35</c:v>
                </c:pt>
                <c:pt idx="123">
                  <c:v>67.25</c:v>
                </c:pt>
                <c:pt idx="124">
                  <c:v>56.74</c:v>
                </c:pt>
                <c:pt idx="125">
                  <c:v>85.81</c:v>
                </c:pt>
                <c:pt idx="126">
                  <c:v>83.01</c:v>
                </c:pt>
                <c:pt idx="127">
                  <c:v>83.89</c:v>
                </c:pt>
                <c:pt idx="128">
                  <c:v>77.760000000000005</c:v>
                </c:pt>
                <c:pt idx="129">
                  <c:v>78.63</c:v>
                </c:pt>
                <c:pt idx="130">
                  <c:v>24.69</c:v>
                </c:pt>
                <c:pt idx="131">
                  <c:v>60.07</c:v>
                </c:pt>
                <c:pt idx="132">
                  <c:v>69.88</c:v>
                </c:pt>
                <c:pt idx="133">
                  <c:v>56.39</c:v>
                </c:pt>
                <c:pt idx="134">
                  <c:v>38.18</c:v>
                </c:pt>
                <c:pt idx="135">
                  <c:v>82.66</c:v>
                </c:pt>
                <c:pt idx="136">
                  <c:v>21.72</c:v>
                </c:pt>
                <c:pt idx="137">
                  <c:v>73.91</c:v>
                </c:pt>
                <c:pt idx="138">
                  <c:v>11.73</c:v>
                </c:pt>
                <c:pt idx="139">
                  <c:v>97.2</c:v>
                </c:pt>
                <c:pt idx="140">
                  <c:v>82.84</c:v>
                </c:pt>
                <c:pt idx="141">
                  <c:v>92.47</c:v>
                </c:pt>
                <c:pt idx="142">
                  <c:v>31.17</c:v>
                </c:pt>
                <c:pt idx="143">
                  <c:v>61.47</c:v>
                </c:pt>
                <c:pt idx="144">
                  <c:v>93.17</c:v>
                </c:pt>
                <c:pt idx="145">
                  <c:v>90.02</c:v>
                </c:pt>
                <c:pt idx="146">
                  <c:v>67.430000000000007</c:v>
                </c:pt>
                <c:pt idx="147">
                  <c:v>22.94</c:v>
                </c:pt>
                <c:pt idx="148">
                  <c:v>56.04</c:v>
                </c:pt>
                <c:pt idx="149">
                  <c:v>99.82</c:v>
                </c:pt>
                <c:pt idx="150">
                  <c:v>48.69</c:v>
                </c:pt>
                <c:pt idx="151">
                  <c:v>71.98</c:v>
                </c:pt>
                <c:pt idx="152">
                  <c:v>25.57</c:v>
                </c:pt>
                <c:pt idx="153">
                  <c:v>61.3</c:v>
                </c:pt>
                <c:pt idx="154">
                  <c:v>74.08</c:v>
                </c:pt>
                <c:pt idx="155">
                  <c:v>61.3</c:v>
                </c:pt>
                <c:pt idx="156">
                  <c:v>79.16</c:v>
                </c:pt>
                <c:pt idx="157">
                  <c:v>59.89</c:v>
                </c:pt>
                <c:pt idx="158">
                  <c:v>26.97</c:v>
                </c:pt>
                <c:pt idx="159">
                  <c:v>67.25</c:v>
                </c:pt>
                <c:pt idx="160">
                  <c:v>95.1</c:v>
                </c:pt>
                <c:pt idx="161">
                  <c:v>95.1</c:v>
                </c:pt>
                <c:pt idx="162">
                  <c:v>74.959999999999994</c:v>
                </c:pt>
                <c:pt idx="163">
                  <c:v>58.67</c:v>
                </c:pt>
                <c:pt idx="164">
                  <c:v>39.229999999999997</c:v>
                </c:pt>
                <c:pt idx="165">
                  <c:v>57.27</c:v>
                </c:pt>
                <c:pt idx="166">
                  <c:v>32.22</c:v>
                </c:pt>
                <c:pt idx="167">
                  <c:v>29.77</c:v>
                </c:pt>
              </c:numCache>
            </c:numRef>
          </c:xVal>
          <c:yVal>
            <c:numRef>
              <c:f>'2019_regression'!$B$25:$B$192</c:f>
              <c:numCache>
                <c:formatCode>General</c:formatCode>
                <c:ptCount val="168"/>
                <c:pt idx="0">
                  <c:v>6.1479166745111478</c:v>
                </c:pt>
                <c:pt idx="1">
                  <c:v>3.080151344298355</c:v>
                </c:pt>
                <c:pt idx="2">
                  <c:v>3.6574190139620528</c:v>
                </c:pt>
                <c:pt idx="3">
                  <c:v>5.1020100296721917</c:v>
                </c:pt>
                <c:pt idx="4">
                  <c:v>2.7713273594437853</c:v>
                </c:pt>
                <c:pt idx="5">
                  <c:v>2.5517950239854734</c:v>
                </c:pt>
                <c:pt idx="6">
                  <c:v>3.1893487754071534</c:v>
                </c:pt>
                <c:pt idx="7">
                  <c:v>1.6753718920132981</c:v>
                </c:pt>
                <c:pt idx="8">
                  <c:v>1.8846669683051607</c:v>
                </c:pt>
                <c:pt idx="9">
                  <c:v>3.4583611968366395</c:v>
                </c:pt>
                <c:pt idx="10">
                  <c:v>3.0602455625858136</c:v>
                </c:pt>
                <c:pt idx="11">
                  <c:v>2.2031594757058217</c:v>
                </c:pt>
                <c:pt idx="12">
                  <c:v>4.6140340094047509</c:v>
                </c:pt>
                <c:pt idx="13">
                  <c:v>3.0204339991607316</c:v>
                </c:pt>
                <c:pt idx="14">
                  <c:v>2.9800536991152899</c:v>
                </c:pt>
                <c:pt idx="15">
                  <c:v>1.7254207146048302</c:v>
                </c:pt>
                <c:pt idx="16">
                  <c:v>3.8968571311329065</c:v>
                </c:pt>
                <c:pt idx="17">
                  <c:v>6.0080074659030007</c:v>
                </c:pt>
                <c:pt idx="18">
                  <c:v>4.3945016739464391</c:v>
                </c:pt>
                <c:pt idx="19">
                  <c:v>3.9264314353915393</c:v>
                </c:pt>
                <c:pt idx="20">
                  <c:v>3.2792091614237679</c:v>
                </c:pt>
                <c:pt idx="21">
                  <c:v>4.0458661256667874</c:v>
                </c:pt>
                <c:pt idx="22">
                  <c:v>3.4384554151240985</c:v>
                </c:pt>
                <c:pt idx="23">
                  <c:v>2.8111389228688681</c:v>
                </c:pt>
                <c:pt idx="24">
                  <c:v>2.9504793948566572</c:v>
                </c:pt>
                <c:pt idx="25">
                  <c:v>6.6057496538995979</c:v>
                </c:pt>
                <c:pt idx="26">
                  <c:v>6.8349505119040019</c:v>
                </c:pt>
                <c:pt idx="27">
                  <c:v>5.1116785522182839</c:v>
                </c:pt>
                <c:pt idx="28">
                  <c:v>5.2112074607809902</c:v>
                </c:pt>
                <c:pt idx="29">
                  <c:v>1.765232278029913</c:v>
                </c:pt>
                <c:pt idx="30">
                  <c:v>4.4047389331128883</c:v>
                </c:pt>
                <c:pt idx="31">
                  <c:v>7.1534430193046621</c:v>
                </c:pt>
                <c:pt idx="32">
                  <c:v>7.0840571516209474</c:v>
                </c:pt>
                <c:pt idx="33">
                  <c:v>2.4920776788478491</c:v>
                </c:pt>
                <c:pt idx="34">
                  <c:v>3.3286892473949417</c:v>
                </c:pt>
                <c:pt idx="35">
                  <c:v>3.3986438516990156</c:v>
                </c:pt>
                <c:pt idx="36">
                  <c:v>5.2311132424935316</c:v>
                </c:pt>
                <c:pt idx="37">
                  <c:v>5.1116785522182839</c:v>
                </c:pt>
                <c:pt idx="38">
                  <c:v>2.9703851765691986</c:v>
                </c:pt>
                <c:pt idx="39">
                  <c:v>5.7793753445189546</c:v>
                </c:pt>
                <c:pt idx="40">
                  <c:v>2.4226918111641336</c:v>
                </c:pt>
                <c:pt idx="41">
                  <c:v>2.0740562628844827</c:v>
                </c:pt>
                <c:pt idx="42">
                  <c:v>2.123536348855656</c:v>
                </c:pt>
                <c:pt idx="43">
                  <c:v>6.3071629282114783</c:v>
                </c:pt>
                <c:pt idx="44">
                  <c:v>1.6258918060421239</c:v>
                </c:pt>
                <c:pt idx="45">
                  <c:v>5.9881016841904593</c:v>
                </c:pt>
                <c:pt idx="46">
                  <c:v>3.4287868925780067</c:v>
                </c:pt>
                <c:pt idx="47">
                  <c:v>4.8028545673637151</c:v>
                </c:pt>
                <c:pt idx="48">
                  <c:v>3.4981727602617219</c:v>
                </c:pt>
                <c:pt idx="49">
                  <c:v>3.8371397859952823</c:v>
                </c:pt>
                <c:pt idx="50">
                  <c:v>4.3148785470962734</c:v>
                </c:pt>
                <c:pt idx="51">
                  <c:v>4.5440794051006774</c:v>
                </c:pt>
                <c:pt idx="52">
                  <c:v>6.1973967604823219</c:v>
                </c:pt>
                <c:pt idx="53">
                  <c:v>2.1536793897346467</c:v>
                </c:pt>
                <c:pt idx="54">
                  <c:v>4.842666130788797</c:v>
                </c:pt>
                <c:pt idx="55">
                  <c:v>6.2173025421948633</c:v>
                </c:pt>
                <c:pt idx="56">
                  <c:v>3.7774224408576589</c:v>
                </c:pt>
                <c:pt idx="57">
                  <c:v>1.6952776737258386</c:v>
                </c:pt>
                <c:pt idx="58">
                  <c:v>2.0342446994593999</c:v>
                </c:pt>
                <c:pt idx="59">
                  <c:v>4.0561033848332366</c:v>
                </c:pt>
                <c:pt idx="60">
                  <c:v>6.1479166745111478</c:v>
                </c:pt>
                <c:pt idx="61">
                  <c:v>2.9203363539776666</c:v>
                </c:pt>
                <c:pt idx="62">
                  <c:v>1.5758429834505918</c:v>
                </c:pt>
                <c:pt idx="63">
                  <c:v>5.0821042479596503</c:v>
                </c:pt>
                <c:pt idx="64">
                  <c:v>2.1832536939932803</c:v>
                </c:pt>
                <c:pt idx="65">
                  <c:v>3.1796802528610617</c:v>
                </c:pt>
                <c:pt idx="66">
                  <c:v>4.6237025319508431</c:v>
                </c:pt>
                <c:pt idx="67">
                  <c:v>6.3668802733491017</c:v>
                </c:pt>
                <c:pt idx="68">
                  <c:v>6.1877282379362306</c:v>
                </c:pt>
                <c:pt idx="69">
                  <c:v>3.9662429988166217</c:v>
                </c:pt>
                <c:pt idx="70">
                  <c:v>5.4802198822104771</c:v>
                </c:pt>
                <c:pt idx="71">
                  <c:v>4.7829487856511737</c:v>
                </c:pt>
                <c:pt idx="72">
                  <c:v>2.5421265014393812</c:v>
                </c:pt>
                <c:pt idx="73">
                  <c:v>1.5064571157668762</c:v>
                </c:pt>
                <c:pt idx="74">
                  <c:v>4.6936571362549167</c:v>
                </c:pt>
                <c:pt idx="75">
                  <c:v>3.8968571311329065</c:v>
                </c:pt>
                <c:pt idx="76">
                  <c:v>3.229160338832235</c:v>
                </c:pt>
                <c:pt idx="77">
                  <c:v>4.2949727653837328</c:v>
                </c:pt>
                <c:pt idx="78">
                  <c:v>1.6657033694672059</c:v>
                </c:pt>
                <c:pt idx="79">
                  <c:v>1.994433136034317</c:v>
                </c:pt>
                <c:pt idx="80">
                  <c:v>2.0939620445970233</c:v>
                </c:pt>
                <c:pt idx="81">
                  <c:v>3.9565744762705304</c:v>
                </c:pt>
                <c:pt idx="82">
                  <c:v>3.6375132322495114</c:v>
                </c:pt>
                <c:pt idx="83">
                  <c:v>2.9800536991152899</c:v>
                </c:pt>
                <c:pt idx="84">
                  <c:v>5.0320554253681191</c:v>
                </c:pt>
                <c:pt idx="85">
                  <c:v>2.7013727551397126</c:v>
                </c:pt>
                <c:pt idx="86">
                  <c:v>4.0856776890918702</c:v>
                </c:pt>
                <c:pt idx="87">
                  <c:v>4.9029522125467793</c:v>
                </c:pt>
                <c:pt idx="88">
                  <c:v>2.35273720686006</c:v>
                </c:pt>
                <c:pt idx="89">
                  <c:v>3.4782669785491809</c:v>
                </c:pt>
                <c:pt idx="90">
                  <c:v>5.7890438670650459</c:v>
                </c:pt>
                <c:pt idx="91">
                  <c:v>6.2173025421948633</c:v>
                </c:pt>
                <c:pt idx="92">
                  <c:v>2.2230652574183623</c:v>
                </c:pt>
                <c:pt idx="93">
                  <c:v>1.8346181457136277</c:v>
                </c:pt>
                <c:pt idx="94">
                  <c:v>6.0881993293735235</c:v>
                </c:pt>
                <c:pt idx="95">
                  <c:v>5.928384339052835</c:v>
                </c:pt>
                <c:pt idx="96">
                  <c:v>3.030102521706822</c:v>
                </c:pt>
                <c:pt idx="97">
                  <c:v>3.5482215828532544</c:v>
                </c:pt>
                <c:pt idx="98">
                  <c:v>6.8548562936165434</c:v>
                </c:pt>
                <c:pt idx="99">
                  <c:v>5.5501744865145506</c:v>
                </c:pt>
                <c:pt idx="100">
                  <c:v>3.0204339991607316</c:v>
                </c:pt>
                <c:pt idx="101">
                  <c:v>3.2689719022573178</c:v>
                </c:pt>
                <c:pt idx="102">
                  <c:v>4.6737513545423752</c:v>
                </c:pt>
                <c:pt idx="103">
                  <c:v>3.3485950291074835</c:v>
                </c:pt>
                <c:pt idx="104">
                  <c:v>3.5880331462783372</c:v>
                </c:pt>
                <c:pt idx="105">
                  <c:v>2.671798450881079</c:v>
                </c:pt>
                <c:pt idx="106">
                  <c:v>4.2352554202461086</c:v>
                </c:pt>
                <c:pt idx="107">
                  <c:v>6.4169290959406347</c:v>
                </c:pt>
                <c:pt idx="108">
                  <c:v>4.9922438619430363</c:v>
                </c:pt>
                <c:pt idx="109">
                  <c:v>4.6936571362549167</c:v>
                </c:pt>
                <c:pt idx="110">
                  <c:v>5.0917727705057425</c:v>
                </c:pt>
                <c:pt idx="111">
                  <c:v>1.6753718920132981</c:v>
                </c:pt>
                <c:pt idx="112">
                  <c:v>1.7151834554383809</c:v>
                </c:pt>
                <c:pt idx="113">
                  <c:v>4.4644562782505126</c:v>
                </c:pt>
                <c:pt idx="114">
                  <c:v>7.1636802784711122</c:v>
                </c:pt>
                <c:pt idx="115">
                  <c:v>5.6997522176687898</c:v>
                </c:pt>
                <c:pt idx="116">
                  <c:v>3.209254557119694</c:v>
                </c:pt>
                <c:pt idx="117">
                  <c:v>1.4763140748878847</c:v>
                </c:pt>
                <c:pt idx="118">
                  <c:v>2.671798450881079</c:v>
                </c:pt>
                <c:pt idx="119">
                  <c:v>5.6997522176687898</c:v>
                </c:pt>
                <c:pt idx="120">
                  <c:v>2.8805247905525837</c:v>
                </c:pt>
                <c:pt idx="121">
                  <c:v>5.4506455779518443</c:v>
                </c:pt>
                <c:pt idx="122">
                  <c:v>3.61760745053697</c:v>
                </c:pt>
                <c:pt idx="123">
                  <c:v>3.3389265065613918</c:v>
                </c:pt>
                <c:pt idx="124">
                  <c:v>3.936668694557989</c:v>
                </c:pt>
                <c:pt idx="125">
                  <c:v>2.2833513391763445</c:v>
                </c:pt>
                <c:pt idx="126">
                  <c:v>2.442597592876675</c:v>
                </c:pt>
                <c:pt idx="127">
                  <c:v>2.3925487702851429</c:v>
                </c:pt>
                <c:pt idx="128">
                  <c:v>2.7411843185647946</c:v>
                </c:pt>
                <c:pt idx="129">
                  <c:v>2.6917042325936205</c:v>
                </c:pt>
                <c:pt idx="130">
                  <c:v>5.7594695628064132</c:v>
                </c:pt>
                <c:pt idx="131">
                  <c:v>3.7472793999786678</c:v>
                </c:pt>
                <c:pt idx="132">
                  <c:v>3.1893487754071534</c:v>
                </c:pt>
                <c:pt idx="133">
                  <c:v>3.9565744762705304</c:v>
                </c:pt>
                <c:pt idx="134">
                  <c:v>4.9922438619430363</c:v>
                </c:pt>
                <c:pt idx="135">
                  <c:v>2.4625033745892164</c:v>
                </c:pt>
                <c:pt idx="136">
                  <c:v>5.928384339052835</c:v>
                </c:pt>
                <c:pt idx="137">
                  <c:v>2.9601479174027494</c:v>
                </c:pt>
                <c:pt idx="138">
                  <c:v>6.4965522227907995</c:v>
                </c:pt>
                <c:pt idx="139">
                  <c:v>1.6355603285882152</c:v>
                </c:pt>
                <c:pt idx="140">
                  <c:v>2.4522661154227663</c:v>
                </c:pt>
                <c:pt idx="141">
                  <c:v>1.9045727500177021</c:v>
                </c:pt>
                <c:pt idx="142">
                  <c:v>5.3909282328142201</c:v>
                </c:pt>
                <c:pt idx="143">
                  <c:v>3.6676562731285025</c:v>
                </c:pt>
                <c:pt idx="144">
                  <c:v>1.8647611865926192</c:v>
                </c:pt>
                <c:pt idx="145">
                  <c:v>2.0439132220054912</c:v>
                </c:pt>
                <c:pt idx="146">
                  <c:v>3.3286892473949417</c:v>
                </c:pt>
                <c:pt idx="147">
                  <c:v>5.8589984713691194</c:v>
                </c:pt>
                <c:pt idx="148">
                  <c:v>3.9764802579830718</c:v>
                </c:pt>
                <c:pt idx="149">
                  <c:v>1.4865513340543348</c:v>
                </c:pt>
                <c:pt idx="150">
                  <c:v>4.3945016739464391</c:v>
                </c:pt>
                <c:pt idx="151">
                  <c:v>3.0699140851319049</c:v>
                </c:pt>
                <c:pt idx="152">
                  <c:v>5.7094207402148811</c:v>
                </c:pt>
                <c:pt idx="153">
                  <c:v>3.6773247956745942</c:v>
                </c:pt>
                <c:pt idx="154">
                  <c:v>2.9504793948566572</c:v>
                </c:pt>
                <c:pt idx="155">
                  <c:v>3.6773247956745942</c:v>
                </c:pt>
                <c:pt idx="156">
                  <c:v>2.6615611917146298</c:v>
                </c:pt>
                <c:pt idx="157">
                  <c:v>3.7575166591451175</c:v>
                </c:pt>
                <c:pt idx="158">
                  <c:v>5.6297976133647154</c:v>
                </c:pt>
                <c:pt idx="159">
                  <c:v>3.3389265065613918</c:v>
                </c:pt>
                <c:pt idx="160">
                  <c:v>1.7549950188634638</c:v>
                </c:pt>
                <c:pt idx="161">
                  <c:v>1.7549950188634638</c:v>
                </c:pt>
                <c:pt idx="162">
                  <c:v>2.9004305722651251</c:v>
                </c:pt>
                <c:pt idx="163">
                  <c:v>3.8269025268288326</c:v>
                </c:pt>
                <c:pt idx="164">
                  <c:v>4.932526516805412</c:v>
                </c:pt>
                <c:pt idx="165">
                  <c:v>3.9065256536789978</c:v>
                </c:pt>
                <c:pt idx="166">
                  <c:v>5.3312108876765967</c:v>
                </c:pt>
                <c:pt idx="167">
                  <c:v>5.4705513596643858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92-4CA2-9AEE-00B970CFB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613792"/>
        <c:axId val="1125586432"/>
      </c:scatterChart>
      <c:valAx>
        <c:axId val="112561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Norm_HDI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5586432"/>
        <c:crosses val="autoZero"/>
        <c:crossBetween val="midCat"/>
      </c:valAx>
      <c:valAx>
        <c:axId val="112558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LN_MMR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256137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Norm_GGHED_GDP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'2019_cleaned'!$H$2:$H$169</c:f>
              <c:numCache>
                <c:formatCode>General</c:formatCode>
                <c:ptCount val="168"/>
                <c:pt idx="0">
                  <c:v>2.13</c:v>
                </c:pt>
                <c:pt idx="1">
                  <c:v>29.99</c:v>
                </c:pt>
                <c:pt idx="2">
                  <c:v>38.700000000000003</c:v>
                </c:pt>
                <c:pt idx="3">
                  <c:v>9.3000000000000007</c:v>
                </c:pt>
                <c:pt idx="4">
                  <c:v>25.73</c:v>
                </c:pt>
                <c:pt idx="5">
                  <c:v>66.11</c:v>
                </c:pt>
                <c:pt idx="6">
                  <c:v>12.59</c:v>
                </c:pt>
                <c:pt idx="7">
                  <c:v>82.77</c:v>
                </c:pt>
                <c:pt idx="8">
                  <c:v>86.37</c:v>
                </c:pt>
                <c:pt idx="9">
                  <c:v>8.69</c:v>
                </c:pt>
                <c:pt idx="10">
                  <c:v>30.97</c:v>
                </c:pt>
                <c:pt idx="11">
                  <c:v>22.87</c:v>
                </c:pt>
                <c:pt idx="12">
                  <c:v>1.55</c:v>
                </c:pt>
                <c:pt idx="13">
                  <c:v>28.31</c:v>
                </c:pt>
                <c:pt idx="14">
                  <c:v>43.75</c:v>
                </c:pt>
                <c:pt idx="15">
                  <c:v>89.47</c:v>
                </c:pt>
                <c:pt idx="16">
                  <c:v>34.14</c:v>
                </c:pt>
                <c:pt idx="17">
                  <c:v>0</c:v>
                </c:pt>
                <c:pt idx="18">
                  <c:v>26.8</c:v>
                </c:pt>
                <c:pt idx="19">
                  <c:v>52.53</c:v>
                </c:pt>
                <c:pt idx="20">
                  <c:v>66.66</c:v>
                </c:pt>
                <c:pt idx="21">
                  <c:v>46.53</c:v>
                </c:pt>
                <c:pt idx="22">
                  <c:v>41.31</c:v>
                </c:pt>
                <c:pt idx="23">
                  <c:v>20.16</c:v>
                </c:pt>
                <c:pt idx="24">
                  <c:v>44.43</c:v>
                </c:pt>
                <c:pt idx="25">
                  <c:v>21.91</c:v>
                </c:pt>
                <c:pt idx="26">
                  <c:v>22.5</c:v>
                </c:pt>
                <c:pt idx="27">
                  <c:v>15.51</c:v>
                </c:pt>
                <c:pt idx="28">
                  <c:v>1.0900000000000001</c:v>
                </c:pt>
                <c:pt idx="29">
                  <c:v>84.1</c:v>
                </c:pt>
                <c:pt idx="30">
                  <c:v>29.62</c:v>
                </c:pt>
                <c:pt idx="31">
                  <c:v>5.81</c:v>
                </c:pt>
                <c:pt idx="32">
                  <c:v>4.4400000000000004</c:v>
                </c:pt>
                <c:pt idx="33">
                  <c:v>51.05</c:v>
                </c:pt>
                <c:pt idx="34">
                  <c:v>30.74</c:v>
                </c:pt>
                <c:pt idx="35">
                  <c:v>58.71</c:v>
                </c:pt>
                <c:pt idx="36">
                  <c:v>5.97</c:v>
                </c:pt>
                <c:pt idx="37">
                  <c:v>9.1999999999999993</c:v>
                </c:pt>
                <c:pt idx="38">
                  <c:v>56.44</c:v>
                </c:pt>
                <c:pt idx="39">
                  <c:v>7.56</c:v>
                </c:pt>
                <c:pt idx="40">
                  <c:v>60.02</c:v>
                </c:pt>
                <c:pt idx="41">
                  <c:v>40.31</c:v>
                </c:pt>
                <c:pt idx="42">
                  <c:v>70.19</c:v>
                </c:pt>
                <c:pt idx="43">
                  <c:v>2.79</c:v>
                </c:pt>
                <c:pt idx="44">
                  <c:v>93.81</c:v>
                </c:pt>
                <c:pt idx="45">
                  <c:v>8.41</c:v>
                </c:pt>
                <c:pt idx="46">
                  <c:v>26.13</c:v>
                </c:pt>
                <c:pt idx="47">
                  <c:v>36.26</c:v>
                </c:pt>
                <c:pt idx="48">
                  <c:v>52.24</c:v>
                </c:pt>
                <c:pt idx="49">
                  <c:v>11.29</c:v>
                </c:pt>
                <c:pt idx="50">
                  <c:v>50.45</c:v>
                </c:pt>
                <c:pt idx="51">
                  <c:v>3.84</c:v>
                </c:pt>
                <c:pt idx="52">
                  <c:v>5.43</c:v>
                </c:pt>
                <c:pt idx="53">
                  <c:v>54.51</c:v>
                </c:pt>
                <c:pt idx="54">
                  <c:v>40.31</c:v>
                </c:pt>
                <c:pt idx="55">
                  <c:v>4.8099999999999996</c:v>
                </c:pt>
                <c:pt idx="56">
                  <c:v>26.5</c:v>
                </c:pt>
                <c:pt idx="57">
                  <c:v>80.64</c:v>
                </c:pt>
                <c:pt idx="58">
                  <c:v>91.91</c:v>
                </c:pt>
                <c:pt idx="59">
                  <c:v>15.56</c:v>
                </c:pt>
                <c:pt idx="60">
                  <c:v>11.33</c:v>
                </c:pt>
                <c:pt idx="61">
                  <c:v>27.59</c:v>
                </c:pt>
                <c:pt idx="62">
                  <c:v>100</c:v>
                </c:pt>
                <c:pt idx="63">
                  <c:v>22.84</c:v>
                </c:pt>
                <c:pt idx="64">
                  <c:v>42.23</c:v>
                </c:pt>
                <c:pt idx="65">
                  <c:v>19.82</c:v>
                </c:pt>
                <c:pt idx="66">
                  <c:v>23.61</c:v>
                </c:pt>
                <c:pt idx="67">
                  <c:v>6.98</c:v>
                </c:pt>
                <c:pt idx="68">
                  <c:v>1.69</c:v>
                </c:pt>
                <c:pt idx="69">
                  <c:v>29.7</c:v>
                </c:pt>
                <c:pt idx="70">
                  <c:v>1.1000000000000001</c:v>
                </c:pt>
                <c:pt idx="71">
                  <c:v>29.34</c:v>
                </c:pt>
                <c:pt idx="72">
                  <c:v>45.58</c:v>
                </c:pt>
                <c:pt idx="73">
                  <c:v>77.77</c:v>
                </c:pt>
                <c:pt idx="74">
                  <c:v>8.35</c:v>
                </c:pt>
                <c:pt idx="75">
                  <c:v>12.45</c:v>
                </c:pt>
                <c:pt idx="76">
                  <c:v>28.39</c:v>
                </c:pt>
                <c:pt idx="77">
                  <c:v>20.5</c:v>
                </c:pt>
                <c:pt idx="78">
                  <c:v>53.5</c:v>
                </c:pt>
                <c:pt idx="79">
                  <c:v>49.7</c:v>
                </c:pt>
                <c:pt idx="80">
                  <c:v>69.52</c:v>
                </c:pt>
                <c:pt idx="81">
                  <c:v>42.01</c:v>
                </c:pt>
                <c:pt idx="82">
                  <c:v>30.85</c:v>
                </c:pt>
                <c:pt idx="83">
                  <c:v>15.56</c:v>
                </c:pt>
                <c:pt idx="84">
                  <c:v>19.440000000000001</c:v>
                </c:pt>
                <c:pt idx="85">
                  <c:v>50.56</c:v>
                </c:pt>
                <c:pt idx="86">
                  <c:v>22.9</c:v>
                </c:pt>
                <c:pt idx="87">
                  <c:v>7.45</c:v>
                </c:pt>
                <c:pt idx="88">
                  <c:v>41.8</c:v>
                </c:pt>
                <c:pt idx="89">
                  <c:v>45.53</c:v>
                </c:pt>
                <c:pt idx="90">
                  <c:v>62.56</c:v>
                </c:pt>
                <c:pt idx="91">
                  <c:v>11.97</c:v>
                </c:pt>
                <c:pt idx="92">
                  <c:v>48.56</c:v>
                </c:pt>
                <c:pt idx="93">
                  <c:v>50.28</c:v>
                </c:pt>
                <c:pt idx="94">
                  <c:v>4.25</c:v>
                </c:pt>
                <c:pt idx="95">
                  <c:v>15.61</c:v>
                </c:pt>
                <c:pt idx="96">
                  <c:v>19.45</c:v>
                </c:pt>
                <c:pt idx="97">
                  <c:v>65.17</c:v>
                </c:pt>
                <c:pt idx="98">
                  <c:v>9.25</c:v>
                </c:pt>
                <c:pt idx="99">
                  <c:v>10.69</c:v>
                </c:pt>
                <c:pt idx="100">
                  <c:v>28.94</c:v>
                </c:pt>
                <c:pt idx="101">
                  <c:v>27.12</c:v>
                </c:pt>
                <c:pt idx="102">
                  <c:v>33.04</c:v>
                </c:pt>
                <c:pt idx="103">
                  <c:v>40.880000000000003</c:v>
                </c:pt>
                <c:pt idx="104">
                  <c:v>20.72</c:v>
                </c:pt>
                <c:pt idx="105">
                  <c:v>54.52</c:v>
                </c:pt>
                <c:pt idx="106">
                  <c:v>19.61</c:v>
                </c:pt>
                <c:pt idx="107">
                  <c:v>17.52</c:v>
                </c:pt>
                <c:pt idx="108">
                  <c:v>3.99</c:v>
                </c:pt>
                <c:pt idx="109">
                  <c:v>42.09</c:v>
                </c:pt>
                <c:pt idx="110">
                  <c:v>9.0299999999999994</c:v>
                </c:pt>
                <c:pt idx="111">
                  <c:v>73.08</c:v>
                </c:pt>
                <c:pt idx="112">
                  <c:v>78.12</c:v>
                </c:pt>
                <c:pt idx="113">
                  <c:v>56.88</c:v>
                </c:pt>
                <c:pt idx="114">
                  <c:v>19.600000000000001</c:v>
                </c:pt>
                <c:pt idx="115">
                  <c:v>1.81</c:v>
                </c:pt>
                <c:pt idx="116">
                  <c:v>45.24</c:v>
                </c:pt>
                <c:pt idx="117">
                  <c:v>98.97</c:v>
                </c:pt>
                <c:pt idx="118">
                  <c:v>34.61</c:v>
                </c:pt>
                <c:pt idx="119">
                  <c:v>7.24</c:v>
                </c:pt>
                <c:pt idx="120">
                  <c:v>51.48</c:v>
                </c:pt>
                <c:pt idx="121">
                  <c:v>11.97</c:v>
                </c:pt>
                <c:pt idx="122">
                  <c:v>34.450000000000003</c:v>
                </c:pt>
                <c:pt idx="123">
                  <c:v>33.75</c:v>
                </c:pt>
                <c:pt idx="124">
                  <c:v>15.79</c:v>
                </c:pt>
                <c:pt idx="125">
                  <c:v>49.25</c:v>
                </c:pt>
                <c:pt idx="126">
                  <c:v>62.65</c:v>
                </c:pt>
                <c:pt idx="127">
                  <c:v>27.62</c:v>
                </c:pt>
                <c:pt idx="128">
                  <c:v>48.9</c:v>
                </c:pt>
                <c:pt idx="129">
                  <c:v>35.96</c:v>
                </c:pt>
                <c:pt idx="130">
                  <c:v>25.26</c:v>
                </c:pt>
                <c:pt idx="131">
                  <c:v>20.27</c:v>
                </c:pt>
                <c:pt idx="132">
                  <c:v>29.3</c:v>
                </c:pt>
                <c:pt idx="133">
                  <c:v>45.86</c:v>
                </c:pt>
                <c:pt idx="134">
                  <c:v>21.14</c:v>
                </c:pt>
                <c:pt idx="135">
                  <c:v>42.65</c:v>
                </c:pt>
                <c:pt idx="136">
                  <c:v>8.5500000000000007</c:v>
                </c:pt>
                <c:pt idx="137">
                  <c:v>54.36</c:v>
                </c:pt>
                <c:pt idx="138">
                  <c:v>10.67</c:v>
                </c:pt>
                <c:pt idx="139">
                  <c:v>22.49</c:v>
                </c:pt>
                <c:pt idx="140">
                  <c:v>58.87</c:v>
                </c:pt>
                <c:pt idx="141">
                  <c:v>66.89</c:v>
                </c:pt>
                <c:pt idx="142">
                  <c:v>33.770000000000003</c:v>
                </c:pt>
                <c:pt idx="143">
                  <c:v>51.54</c:v>
                </c:pt>
                <c:pt idx="144">
                  <c:v>50.64</c:v>
                </c:pt>
                <c:pt idx="145">
                  <c:v>70.349999999999994</c:v>
                </c:pt>
                <c:pt idx="146">
                  <c:v>17.63</c:v>
                </c:pt>
                <c:pt idx="147">
                  <c:v>8.33</c:v>
                </c:pt>
                <c:pt idx="148">
                  <c:v>66.790000000000006</c:v>
                </c:pt>
                <c:pt idx="149">
                  <c:v>39.1</c:v>
                </c:pt>
                <c:pt idx="150">
                  <c:v>18.2</c:v>
                </c:pt>
                <c:pt idx="151">
                  <c:v>27.54</c:v>
                </c:pt>
                <c:pt idx="152">
                  <c:v>6.32</c:v>
                </c:pt>
                <c:pt idx="153">
                  <c:v>29.59</c:v>
                </c:pt>
                <c:pt idx="154">
                  <c:v>32.42</c:v>
                </c:pt>
                <c:pt idx="155">
                  <c:v>37.299999999999997</c:v>
                </c:pt>
                <c:pt idx="156">
                  <c:v>35.270000000000003</c:v>
                </c:pt>
                <c:pt idx="157">
                  <c:v>8</c:v>
                </c:pt>
                <c:pt idx="158">
                  <c:v>3.01</c:v>
                </c:pt>
                <c:pt idx="159">
                  <c:v>32.86</c:v>
                </c:pt>
                <c:pt idx="160">
                  <c:v>22.24</c:v>
                </c:pt>
                <c:pt idx="161">
                  <c:v>87.72</c:v>
                </c:pt>
                <c:pt idx="162">
                  <c:v>68.08</c:v>
                </c:pt>
                <c:pt idx="163">
                  <c:v>22.32</c:v>
                </c:pt>
                <c:pt idx="164">
                  <c:v>18.25</c:v>
                </c:pt>
                <c:pt idx="165">
                  <c:v>19.579999999999998</c:v>
                </c:pt>
                <c:pt idx="166">
                  <c:v>22.3</c:v>
                </c:pt>
                <c:pt idx="167">
                  <c:v>1.72</c:v>
                </c:pt>
              </c:numCache>
            </c:numRef>
          </c:xVal>
          <c:yVal>
            <c:numRef>
              <c:f>'2019_regression'!$V$26:$V$193</c:f>
              <c:numCache>
                <c:formatCode>General</c:formatCode>
                <c:ptCount val="168"/>
                <c:pt idx="0">
                  <c:v>1.0897104434992642</c:v>
                </c:pt>
                <c:pt idx="1">
                  <c:v>-2.4196037571722409</c:v>
                </c:pt>
                <c:pt idx="2">
                  <c:v>0.73649113915398656</c:v>
                </c:pt>
                <c:pt idx="3">
                  <c:v>0.39851984510028515</c:v>
                </c:pt>
                <c:pt idx="4">
                  <c:v>-1.2908666018316701</c:v>
                </c:pt>
                <c:pt idx="5">
                  <c:v>1.21635145042133</c:v>
                </c:pt>
                <c:pt idx="6">
                  <c:v>-1.6526522433805755</c:v>
                </c:pt>
                <c:pt idx="7">
                  <c:v>0.13593831870980977</c:v>
                </c:pt>
                <c:pt idx="8">
                  <c:v>0.31024584946341682</c:v>
                </c:pt>
                <c:pt idx="9">
                  <c:v>-1.7645243605608547</c:v>
                </c:pt>
                <c:pt idx="10">
                  <c:v>0.42512796102972672</c:v>
                </c:pt>
                <c:pt idx="11">
                  <c:v>-1.665733029327932</c:v>
                </c:pt>
                <c:pt idx="12">
                  <c:v>-0.34982535721152974</c:v>
                </c:pt>
                <c:pt idx="13">
                  <c:v>-0.26023758224796634</c:v>
                </c:pt>
                <c:pt idx="14">
                  <c:v>-3.3627995520592209</c:v>
                </c:pt>
                <c:pt idx="15">
                  <c:v>0.46034400094568961</c:v>
                </c:pt>
                <c:pt idx="16">
                  <c:v>0.62624347459924046</c:v>
                </c:pt>
                <c:pt idx="17">
                  <c:v>0.77654734958166483</c:v>
                </c:pt>
                <c:pt idx="18">
                  <c:v>-5.6363124312363233E-2</c:v>
                </c:pt>
                <c:pt idx="19">
                  <c:v>2.2328011429835612</c:v>
                </c:pt>
                <c:pt idx="20">
                  <c:v>-0.64408788141258211</c:v>
                </c:pt>
                <c:pt idx="21">
                  <c:v>1.5424892211550629</c:v>
                </c:pt>
                <c:pt idx="22">
                  <c:v>0.62993254126997877</c:v>
                </c:pt>
                <c:pt idx="23">
                  <c:v>-0.69833557631045462</c:v>
                </c:pt>
                <c:pt idx="24">
                  <c:v>-1.3839646471948932</c:v>
                </c:pt>
                <c:pt idx="25">
                  <c:v>1.2251816590121329</c:v>
                </c:pt>
                <c:pt idx="26">
                  <c:v>1.7800024263199852</c:v>
                </c:pt>
                <c:pt idx="27">
                  <c:v>0.6358307217176673</c:v>
                </c:pt>
                <c:pt idx="28">
                  <c:v>0.65843093542284059</c:v>
                </c:pt>
                <c:pt idx="29">
                  <c:v>0.98879262793582878</c:v>
                </c:pt>
                <c:pt idx="30">
                  <c:v>-0.30928699198376064</c:v>
                </c:pt>
                <c:pt idx="31">
                  <c:v>1.5418934434839855</c:v>
                </c:pt>
                <c:pt idx="32">
                  <c:v>1.6875432604990115</c:v>
                </c:pt>
                <c:pt idx="33">
                  <c:v>-0.30129241359552994</c:v>
                </c:pt>
                <c:pt idx="34">
                  <c:v>-0.99699532714534955</c:v>
                </c:pt>
                <c:pt idx="35">
                  <c:v>1.5359323456347389</c:v>
                </c:pt>
                <c:pt idx="36">
                  <c:v>0.27599989133388902</c:v>
                </c:pt>
                <c:pt idx="37">
                  <c:v>0.64108614255985863</c:v>
                </c:pt>
                <c:pt idx="38">
                  <c:v>0.19607347301368439</c:v>
                </c:pt>
                <c:pt idx="39">
                  <c:v>1.0649422299341733</c:v>
                </c:pt>
                <c:pt idx="40">
                  <c:v>-0.96558843813590189</c:v>
                </c:pt>
                <c:pt idx="41">
                  <c:v>0.62952300191367039</c:v>
                </c:pt>
                <c:pt idx="42">
                  <c:v>-0.98399528752295251</c:v>
                </c:pt>
                <c:pt idx="43">
                  <c:v>0.94738737687955243</c:v>
                </c:pt>
                <c:pt idx="44">
                  <c:v>0.67048141302087205</c:v>
                </c:pt>
                <c:pt idx="45">
                  <c:v>0.42324974633607138</c:v>
                </c:pt>
                <c:pt idx="46">
                  <c:v>0.41879091064859342</c:v>
                </c:pt>
                <c:pt idx="47">
                  <c:v>1.6861899983112303</c:v>
                </c:pt>
                <c:pt idx="48">
                  <c:v>1.3523408011722062</c:v>
                </c:pt>
                <c:pt idx="49">
                  <c:v>-2.0441006964580808</c:v>
                </c:pt>
                <c:pt idx="50">
                  <c:v>0.62516777630630527</c:v>
                </c:pt>
                <c:pt idx="51">
                  <c:v>8.0086202187038324E-2</c:v>
                </c:pt>
                <c:pt idx="52">
                  <c:v>0.58692858950220472</c:v>
                </c:pt>
                <c:pt idx="53">
                  <c:v>-1.2323757977060061</c:v>
                </c:pt>
                <c:pt idx="54">
                  <c:v>1.89998554750844</c:v>
                </c:pt>
                <c:pt idx="55">
                  <c:v>0.43535375762794359</c:v>
                </c:pt>
                <c:pt idx="56">
                  <c:v>-0.56043697719386998</c:v>
                </c:pt>
                <c:pt idx="57">
                  <c:v>0.62059302791604498</c:v>
                </c:pt>
                <c:pt idx="58">
                  <c:v>1.0484894010355368</c:v>
                </c:pt>
                <c:pt idx="59">
                  <c:v>0.6883760468273703</c:v>
                </c:pt>
                <c:pt idx="60">
                  <c:v>1.2286716176825383</c:v>
                </c:pt>
                <c:pt idx="61">
                  <c:v>-0.88715015208726422</c:v>
                </c:pt>
                <c:pt idx="62">
                  <c:v>0.74704997708578058</c:v>
                </c:pt>
                <c:pt idx="63">
                  <c:v>1.1219324321067798</c:v>
                </c:pt>
                <c:pt idx="64">
                  <c:v>-1.6446365958160225</c:v>
                </c:pt>
                <c:pt idx="65">
                  <c:v>-1.5257281704312908</c:v>
                </c:pt>
                <c:pt idx="66">
                  <c:v>0.26721683687952424</c:v>
                </c:pt>
                <c:pt idx="67">
                  <c:v>1.1776109905774348</c:v>
                </c:pt>
                <c:pt idx="68">
                  <c:v>1.1659724336714969</c:v>
                </c:pt>
                <c:pt idx="69">
                  <c:v>0.65739725620870093</c:v>
                </c:pt>
                <c:pt idx="70">
                  <c:v>0.42721231829838846</c:v>
                </c:pt>
                <c:pt idx="71">
                  <c:v>0.14417875673188973</c:v>
                </c:pt>
                <c:pt idx="72">
                  <c:v>-0.63513589431087913</c:v>
                </c:pt>
                <c:pt idx="73">
                  <c:v>-0.61698109776952426</c:v>
                </c:pt>
                <c:pt idx="74">
                  <c:v>-0.32323341336332678</c:v>
                </c:pt>
                <c:pt idx="75">
                  <c:v>0.18428833858221694</c:v>
                </c:pt>
                <c:pt idx="76">
                  <c:v>-1.0619892455511883</c:v>
                </c:pt>
                <c:pt idx="77">
                  <c:v>-0.19807624702787585</c:v>
                </c:pt>
                <c:pt idx="78">
                  <c:v>-1.0989571870401469</c:v>
                </c:pt>
                <c:pt idx="79">
                  <c:v>-1.9760956500622326</c:v>
                </c:pt>
                <c:pt idx="80">
                  <c:v>-0.50561023198055</c:v>
                </c:pt>
                <c:pt idx="81">
                  <c:v>1.0855513012297915</c:v>
                </c:pt>
                <c:pt idx="82">
                  <c:v>-0.27382947055533879</c:v>
                </c:pt>
                <c:pt idx="83">
                  <c:v>-2.0886670257617914</c:v>
                </c:pt>
                <c:pt idx="84">
                  <c:v>1.6807305978682434</c:v>
                </c:pt>
                <c:pt idx="85">
                  <c:v>-1.0871576573283341</c:v>
                </c:pt>
                <c:pt idx="86">
                  <c:v>-0.52218306596380426</c:v>
                </c:pt>
                <c:pt idx="87">
                  <c:v>-8.996256576565731E-2</c:v>
                </c:pt>
                <c:pt idx="88">
                  <c:v>-0.36617367785910915</c:v>
                </c:pt>
                <c:pt idx="89">
                  <c:v>-0.28088188829927985</c:v>
                </c:pt>
                <c:pt idx="90">
                  <c:v>3.9920885528288172</c:v>
                </c:pt>
                <c:pt idx="91">
                  <c:v>1.6027404749914149</c:v>
                </c:pt>
                <c:pt idx="92">
                  <c:v>-1.1839951744136716</c:v>
                </c:pt>
                <c:pt idx="93">
                  <c:v>-1.2548655895475398</c:v>
                </c:pt>
                <c:pt idx="94">
                  <c:v>0.71111149078980507</c:v>
                </c:pt>
                <c:pt idx="95">
                  <c:v>1.1881995881883531</c:v>
                </c:pt>
                <c:pt idx="96">
                  <c:v>-1.4483329312877533</c:v>
                </c:pt>
                <c:pt idx="97">
                  <c:v>1.5863532613528872</c:v>
                </c:pt>
                <c:pt idx="98">
                  <c:v>1.0258764738005075</c:v>
                </c:pt>
                <c:pt idx="99">
                  <c:v>1.1025843806239006</c:v>
                </c:pt>
                <c:pt idx="100">
                  <c:v>-0.18806106796551747</c:v>
                </c:pt>
                <c:pt idx="101">
                  <c:v>-0.10756049607738127</c:v>
                </c:pt>
                <c:pt idx="102">
                  <c:v>0.29302281384443463</c:v>
                </c:pt>
                <c:pt idx="103">
                  <c:v>-1.0168547392886795</c:v>
                </c:pt>
                <c:pt idx="104">
                  <c:v>-0.78900410718294323</c:v>
                </c:pt>
                <c:pt idx="105">
                  <c:v>-1.0495700533266246</c:v>
                </c:pt>
                <c:pt idx="106">
                  <c:v>-0.2008950429929115</c:v>
                </c:pt>
                <c:pt idx="107">
                  <c:v>0.37781170546283604</c:v>
                </c:pt>
                <c:pt idx="108">
                  <c:v>7.3362773993698838E-2</c:v>
                </c:pt>
                <c:pt idx="109">
                  <c:v>1.9639970802200679</c:v>
                </c:pt>
                <c:pt idx="110">
                  <c:v>0.16010783841611875</c:v>
                </c:pt>
                <c:pt idx="111">
                  <c:v>-0.55638300288285936</c:v>
                </c:pt>
                <c:pt idx="112">
                  <c:v>0.24726332810761353</c:v>
                </c:pt>
                <c:pt idx="113">
                  <c:v>1.5904268611423285</c:v>
                </c:pt>
                <c:pt idx="114">
                  <c:v>1.4840445888336848</c:v>
                </c:pt>
                <c:pt idx="115">
                  <c:v>1.6293858007438971</c:v>
                </c:pt>
                <c:pt idx="116">
                  <c:v>-2.192043313162535</c:v>
                </c:pt>
                <c:pt idx="117">
                  <c:v>4.0314752268865162E-3</c:v>
                </c:pt>
                <c:pt idx="118">
                  <c:v>-1.0327582828994313</c:v>
                </c:pt>
                <c:pt idx="119">
                  <c:v>5.6817379388701461E-2</c:v>
                </c:pt>
                <c:pt idx="120">
                  <c:v>0.94330308419993303</c:v>
                </c:pt>
                <c:pt idx="121">
                  <c:v>0.34547637361525574</c:v>
                </c:pt>
                <c:pt idx="122">
                  <c:v>0.43540123554332011</c:v>
                </c:pt>
                <c:pt idx="123">
                  <c:v>0.42967898153014783</c:v>
                </c:pt>
                <c:pt idx="124">
                  <c:v>-0.32213888623979692</c:v>
                </c:pt>
                <c:pt idx="125">
                  <c:v>-2.4033491995145981</c:v>
                </c:pt>
                <c:pt idx="126">
                  <c:v>-4.9789742804413173E-2</c:v>
                </c:pt>
                <c:pt idx="127">
                  <c:v>-2.1978839782971527</c:v>
                </c:pt>
                <c:pt idx="128">
                  <c:v>-0.81085785257043153</c:v>
                </c:pt>
                <c:pt idx="129">
                  <c:v>-1.7940715320512963</c:v>
                </c:pt>
                <c:pt idx="130">
                  <c:v>1.380292271820581</c:v>
                </c:pt>
                <c:pt idx="131">
                  <c:v>-0.22300588362502527</c:v>
                </c:pt>
                <c:pt idx="132">
                  <c:v>0.1119366568948541</c:v>
                </c:pt>
                <c:pt idx="133">
                  <c:v>0.92901877049223502</c:v>
                </c:pt>
                <c:pt idx="134">
                  <c:v>0.49827937489230134</c:v>
                </c:pt>
                <c:pt idx="135">
                  <c:v>-0.52568842855999209</c:v>
                </c:pt>
                <c:pt idx="136">
                  <c:v>0.48581973216046048</c:v>
                </c:pt>
                <c:pt idx="137">
                  <c:v>-0.54649143092746089</c:v>
                </c:pt>
                <c:pt idx="138">
                  <c:v>1.1108539464379845</c:v>
                </c:pt>
                <c:pt idx="139">
                  <c:v>-2.6004228894483012</c:v>
                </c:pt>
                <c:pt idx="140">
                  <c:v>-1.0212700104599708</c:v>
                </c:pt>
                <c:pt idx="141">
                  <c:v>-1.1437771907137588</c:v>
                </c:pt>
                <c:pt idx="142">
                  <c:v>0.99816832414353751</c:v>
                </c:pt>
                <c:pt idx="143">
                  <c:v>1.7850672014538329</c:v>
                </c:pt>
                <c:pt idx="144">
                  <c:v>-1.237434836472179</c:v>
                </c:pt>
                <c:pt idx="145">
                  <c:v>-0.97624828615612569</c:v>
                </c:pt>
                <c:pt idx="146">
                  <c:v>-1.2263001435315704</c:v>
                </c:pt>
                <c:pt idx="147">
                  <c:v>0.61930150686486041</c:v>
                </c:pt>
                <c:pt idx="148">
                  <c:v>2.3579388307519569</c:v>
                </c:pt>
                <c:pt idx="149">
                  <c:v>-1.6420366302273168</c:v>
                </c:pt>
                <c:pt idx="150">
                  <c:v>-1.8273101105846234</c:v>
                </c:pt>
                <c:pt idx="151">
                  <c:v>-0.78037179804940537</c:v>
                </c:pt>
                <c:pt idx="152">
                  <c:v>0.86036774821344775</c:v>
                </c:pt>
                <c:pt idx="153">
                  <c:v>0.77990456427889221</c:v>
                </c:pt>
                <c:pt idx="154">
                  <c:v>-0.65328754832617486</c:v>
                </c:pt>
                <c:pt idx="155">
                  <c:v>1.3778909454502219E-2</c:v>
                </c:pt>
                <c:pt idx="156">
                  <c:v>-0.94017728044483473</c:v>
                </c:pt>
                <c:pt idx="157">
                  <c:v>-3.4843322575255247</c:v>
                </c:pt>
                <c:pt idx="158">
                  <c:v>0.34137402718074039</c:v>
                </c:pt>
                <c:pt idx="159">
                  <c:v>-1.6928552552526628</c:v>
                </c:pt>
                <c:pt idx="160">
                  <c:v>-2.2070624709758042</c:v>
                </c:pt>
                <c:pt idx="161">
                  <c:v>0.96339783839813853</c:v>
                </c:pt>
                <c:pt idx="162">
                  <c:v>0.81096111683789784</c:v>
                </c:pt>
                <c:pt idx="163">
                  <c:v>-0.99921616596645491</c:v>
                </c:pt>
                <c:pt idx="164">
                  <c:v>-6.4878401744015157E-2</c:v>
                </c:pt>
                <c:pt idx="165">
                  <c:v>-0.62105794060737596</c:v>
                </c:pt>
                <c:pt idx="166">
                  <c:v>0.45843048156220867</c:v>
                </c:pt>
                <c:pt idx="167">
                  <c:v>0.57596963826167702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47-4A58-9B61-7D770711F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590752"/>
        <c:axId val="1125598432"/>
      </c:scatterChart>
      <c:valAx>
        <c:axId val="112559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Norm_GGHED_GDP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5598432"/>
        <c:crosses val="autoZero"/>
        <c:crossBetween val="midCat"/>
      </c:valAx>
      <c:valAx>
        <c:axId val="1125598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5590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Norm_GGHED_GDP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LN_MMR</c:v>
          </c:tx>
          <c:spPr>
            <a:ln w="38100">
              <a:noFill/>
            </a:ln>
          </c:spPr>
          <c:xVal>
            <c:numRef>
              <c:f>'2019_cleaned'!$H$2:$H$169</c:f>
              <c:numCache>
                <c:formatCode>General</c:formatCode>
                <c:ptCount val="168"/>
                <c:pt idx="0">
                  <c:v>2.13</c:v>
                </c:pt>
                <c:pt idx="1">
                  <c:v>29.99</c:v>
                </c:pt>
                <c:pt idx="2">
                  <c:v>38.700000000000003</c:v>
                </c:pt>
                <c:pt idx="3">
                  <c:v>9.3000000000000007</c:v>
                </c:pt>
                <c:pt idx="4">
                  <c:v>25.73</c:v>
                </c:pt>
                <c:pt idx="5">
                  <c:v>66.11</c:v>
                </c:pt>
                <c:pt idx="6">
                  <c:v>12.59</c:v>
                </c:pt>
                <c:pt idx="7">
                  <c:v>82.77</c:v>
                </c:pt>
                <c:pt idx="8">
                  <c:v>86.37</c:v>
                </c:pt>
                <c:pt idx="9">
                  <c:v>8.69</c:v>
                </c:pt>
                <c:pt idx="10">
                  <c:v>30.97</c:v>
                </c:pt>
                <c:pt idx="11">
                  <c:v>22.87</c:v>
                </c:pt>
                <c:pt idx="12">
                  <c:v>1.55</c:v>
                </c:pt>
                <c:pt idx="13">
                  <c:v>28.31</c:v>
                </c:pt>
                <c:pt idx="14">
                  <c:v>43.75</c:v>
                </c:pt>
                <c:pt idx="15">
                  <c:v>89.47</c:v>
                </c:pt>
                <c:pt idx="16">
                  <c:v>34.14</c:v>
                </c:pt>
                <c:pt idx="17">
                  <c:v>0</c:v>
                </c:pt>
                <c:pt idx="18">
                  <c:v>26.8</c:v>
                </c:pt>
                <c:pt idx="19">
                  <c:v>52.53</c:v>
                </c:pt>
                <c:pt idx="20">
                  <c:v>66.66</c:v>
                </c:pt>
                <c:pt idx="21">
                  <c:v>46.53</c:v>
                </c:pt>
                <c:pt idx="22">
                  <c:v>41.31</c:v>
                </c:pt>
                <c:pt idx="23">
                  <c:v>20.16</c:v>
                </c:pt>
                <c:pt idx="24">
                  <c:v>44.43</c:v>
                </c:pt>
                <c:pt idx="25">
                  <c:v>21.91</c:v>
                </c:pt>
                <c:pt idx="26">
                  <c:v>22.5</c:v>
                </c:pt>
                <c:pt idx="27">
                  <c:v>15.51</c:v>
                </c:pt>
                <c:pt idx="28">
                  <c:v>1.0900000000000001</c:v>
                </c:pt>
                <c:pt idx="29">
                  <c:v>84.1</c:v>
                </c:pt>
                <c:pt idx="30">
                  <c:v>29.62</c:v>
                </c:pt>
                <c:pt idx="31">
                  <c:v>5.81</c:v>
                </c:pt>
                <c:pt idx="32">
                  <c:v>4.4400000000000004</c:v>
                </c:pt>
                <c:pt idx="33">
                  <c:v>51.05</c:v>
                </c:pt>
                <c:pt idx="34">
                  <c:v>30.74</c:v>
                </c:pt>
                <c:pt idx="35">
                  <c:v>58.71</c:v>
                </c:pt>
                <c:pt idx="36">
                  <c:v>5.97</c:v>
                </c:pt>
                <c:pt idx="37">
                  <c:v>9.1999999999999993</c:v>
                </c:pt>
                <c:pt idx="38">
                  <c:v>56.44</c:v>
                </c:pt>
                <c:pt idx="39">
                  <c:v>7.56</c:v>
                </c:pt>
                <c:pt idx="40">
                  <c:v>60.02</c:v>
                </c:pt>
                <c:pt idx="41">
                  <c:v>40.31</c:v>
                </c:pt>
                <c:pt idx="42">
                  <c:v>70.19</c:v>
                </c:pt>
                <c:pt idx="43">
                  <c:v>2.79</c:v>
                </c:pt>
                <c:pt idx="44">
                  <c:v>93.81</c:v>
                </c:pt>
                <c:pt idx="45">
                  <c:v>8.41</c:v>
                </c:pt>
                <c:pt idx="46">
                  <c:v>26.13</c:v>
                </c:pt>
                <c:pt idx="47">
                  <c:v>36.26</c:v>
                </c:pt>
                <c:pt idx="48">
                  <c:v>52.24</c:v>
                </c:pt>
                <c:pt idx="49">
                  <c:v>11.29</c:v>
                </c:pt>
                <c:pt idx="50">
                  <c:v>50.45</c:v>
                </c:pt>
                <c:pt idx="51">
                  <c:v>3.84</c:v>
                </c:pt>
                <c:pt idx="52">
                  <c:v>5.43</c:v>
                </c:pt>
                <c:pt idx="53">
                  <c:v>54.51</c:v>
                </c:pt>
                <c:pt idx="54">
                  <c:v>40.31</c:v>
                </c:pt>
                <c:pt idx="55">
                  <c:v>4.8099999999999996</c:v>
                </c:pt>
                <c:pt idx="56">
                  <c:v>26.5</c:v>
                </c:pt>
                <c:pt idx="57">
                  <c:v>80.64</c:v>
                </c:pt>
                <c:pt idx="58">
                  <c:v>91.91</c:v>
                </c:pt>
                <c:pt idx="59">
                  <c:v>15.56</c:v>
                </c:pt>
                <c:pt idx="60">
                  <c:v>11.33</c:v>
                </c:pt>
                <c:pt idx="61">
                  <c:v>27.59</c:v>
                </c:pt>
                <c:pt idx="62">
                  <c:v>100</c:v>
                </c:pt>
                <c:pt idx="63">
                  <c:v>22.84</c:v>
                </c:pt>
                <c:pt idx="64">
                  <c:v>42.23</c:v>
                </c:pt>
                <c:pt idx="65">
                  <c:v>19.82</c:v>
                </c:pt>
                <c:pt idx="66">
                  <c:v>23.61</c:v>
                </c:pt>
                <c:pt idx="67">
                  <c:v>6.98</c:v>
                </c:pt>
                <c:pt idx="68">
                  <c:v>1.69</c:v>
                </c:pt>
                <c:pt idx="69">
                  <c:v>29.7</c:v>
                </c:pt>
                <c:pt idx="70">
                  <c:v>1.1000000000000001</c:v>
                </c:pt>
                <c:pt idx="71">
                  <c:v>29.34</c:v>
                </c:pt>
                <c:pt idx="72">
                  <c:v>45.58</c:v>
                </c:pt>
                <c:pt idx="73">
                  <c:v>77.77</c:v>
                </c:pt>
                <c:pt idx="74">
                  <c:v>8.35</c:v>
                </c:pt>
                <c:pt idx="75">
                  <c:v>12.45</c:v>
                </c:pt>
                <c:pt idx="76">
                  <c:v>28.39</c:v>
                </c:pt>
                <c:pt idx="77">
                  <c:v>20.5</c:v>
                </c:pt>
                <c:pt idx="78">
                  <c:v>53.5</c:v>
                </c:pt>
                <c:pt idx="79">
                  <c:v>49.7</c:v>
                </c:pt>
                <c:pt idx="80">
                  <c:v>69.52</c:v>
                </c:pt>
                <c:pt idx="81">
                  <c:v>42.01</c:v>
                </c:pt>
                <c:pt idx="82">
                  <c:v>30.85</c:v>
                </c:pt>
                <c:pt idx="83">
                  <c:v>15.56</c:v>
                </c:pt>
                <c:pt idx="84">
                  <c:v>19.440000000000001</c:v>
                </c:pt>
                <c:pt idx="85">
                  <c:v>50.56</c:v>
                </c:pt>
                <c:pt idx="86">
                  <c:v>22.9</c:v>
                </c:pt>
                <c:pt idx="87">
                  <c:v>7.45</c:v>
                </c:pt>
                <c:pt idx="88">
                  <c:v>41.8</c:v>
                </c:pt>
                <c:pt idx="89">
                  <c:v>45.53</c:v>
                </c:pt>
                <c:pt idx="90">
                  <c:v>62.56</c:v>
                </c:pt>
                <c:pt idx="91">
                  <c:v>11.97</c:v>
                </c:pt>
                <c:pt idx="92">
                  <c:v>48.56</c:v>
                </c:pt>
                <c:pt idx="93">
                  <c:v>50.28</c:v>
                </c:pt>
                <c:pt idx="94">
                  <c:v>4.25</c:v>
                </c:pt>
                <c:pt idx="95">
                  <c:v>15.61</c:v>
                </c:pt>
                <c:pt idx="96">
                  <c:v>19.45</c:v>
                </c:pt>
                <c:pt idx="97">
                  <c:v>65.17</c:v>
                </c:pt>
                <c:pt idx="98">
                  <c:v>9.25</c:v>
                </c:pt>
                <c:pt idx="99">
                  <c:v>10.69</c:v>
                </c:pt>
                <c:pt idx="100">
                  <c:v>28.94</c:v>
                </c:pt>
                <c:pt idx="101">
                  <c:v>27.12</c:v>
                </c:pt>
                <c:pt idx="102">
                  <c:v>33.04</c:v>
                </c:pt>
                <c:pt idx="103">
                  <c:v>40.880000000000003</c:v>
                </c:pt>
                <c:pt idx="104">
                  <c:v>20.72</c:v>
                </c:pt>
                <c:pt idx="105">
                  <c:v>54.52</c:v>
                </c:pt>
                <c:pt idx="106">
                  <c:v>19.61</c:v>
                </c:pt>
                <c:pt idx="107">
                  <c:v>17.52</c:v>
                </c:pt>
                <c:pt idx="108">
                  <c:v>3.99</c:v>
                </c:pt>
                <c:pt idx="109">
                  <c:v>42.09</c:v>
                </c:pt>
                <c:pt idx="110">
                  <c:v>9.0299999999999994</c:v>
                </c:pt>
                <c:pt idx="111">
                  <c:v>73.08</c:v>
                </c:pt>
                <c:pt idx="112">
                  <c:v>78.12</c:v>
                </c:pt>
                <c:pt idx="113">
                  <c:v>56.88</c:v>
                </c:pt>
                <c:pt idx="114">
                  <c:v>19.600000000000001</c:v>
                </c:pt>
                <c:pt idx="115">
                  <c:v>1.81</c:v>
                </c:pt>
                <c:pt idx="116">
                  <c:v>45.24</c:v>
                </c:pt>
                <c:pt idx="117">
                  <c:v>98.97</c:v>
                </c:pt>
                <c:pt idx="118">
                  <c:v>34.61</c:v>
                </c:pt>
                <c:pt idx="119">
                  <c:v>7.24</c:v>
                </c:pt>
                <c:pt idx="120">
                  <c:v>51.48</c:v>
                </c:pt>
                <c:pt idx="121">
                  <c:v>11.97</c:v>
                </c:pt>
                <c:pt idx="122">
                  <c:v>34.450000000000003</c:v>
                </c:pt>
                <c:pt idx="123">
                  <c:v>33.75</c:v>
                </c:pt>
                <c:pt idx="124">
                  <c:v>15.79</c:v>
                </c:pt>
                <c:pt idx="125">
                  <c:v>49.25</c:v>
                </c:pt>
                <c:pt idx="126">
                  <c:v>62.65</c:v>
                </c:pt>
                <c:pt idx="127">
                  <c:v>27.62</c:v>
                </c:pt>
                <c:pt idx="128">
                  <c:v>48.9</c:v>
                </c:pt>
                <c:pt idx="129">
                  <c:v>35.96</c:v>
                </c:pt>
                <c:pt idx="130">
                  <c:v>25.26</c:v>
                </c:pt>
                <c:pt idx="131">
                  <c:v>20.27</c:v>
                </c:pt>
                <c:pt idx="132">
                  <c:v>29.3</c:v>
                </c:pt>
                <c:pt idx="133">
                  <c:v>45.86</c:v>
                </c:pt>
                <c:pt idx="134">
                  <c:v>21.14</c:v>
                </c:pt>
                <c:pt idx="135">
                  <c:v>42.65</c:v>
                </c:pt>
                <c:pt idx="136">
                  <c:v>8.5500000000000007</c:v>
                </c:pt>
                <c:pt idx="137">
                  <c:v>54.36</c:v>
                </c:pt>
                <c:pt idx="138">
                  <c:v>10.67</c:v>
                </c:pt>
                <c:pt idx="139">
                  <c:v>22.49</c:v>
                </c:pt>
                <c:pt idx="140">
                  <c:v>58.87</c:v>
                </c:pt>
                <c:pt idx="141">
                  <c:v>66.89</c:v>
                </c:pt>
                <c:pt idx="142">
                  <c:v>33.770000000000003</c:v>
                </c:pt>
                <c:pt idx="143">
                  <c:v>51.54</c:v>
                </c:pt>
                <c:pt idx="144">
                  <c:v>50.64</c:v>
                </c:pt>
                <c:pt idx="145">
                  <c:v>70.349999999999994</c:v>
                </c:pt>
                <c:pt idx="146">
                  <c:v>17.63</c:v>
                </c:pt>
                <c:pt idx="147">
                  <c:v>8.33</c:v>
                </c:pt>
                <c:pt idx="148">
                  <c:v>66.790000000000006</c:v>
                </c:pt>
                <c:pt idx="149">
                  <c:v>39.1</c:v>
                </c:pt>
                <c:pt idx="150">
                  <c:v>18.2</c:v>
                </c:pt>
                <c:pt idx="151">
                  <c:v>27.54</c:v>
                </c:pt>
                <c:pt idx="152">
                  <c:v>6.32</c:v>
                </c:pt>
                <c:pt idx="153">
                  <c:v>29.59</c:v>
                </c:pt>
                <c:pt idx="154">
                  <c:v>32.42</c:v>
                </c:pt>
                <c:pt idx="155">
                  <c:v>37.299999999999997</c:v>
                </c:pt>
                <c:pt idx="156">
                  <c:v>35.270000000000003</c:v>
                </c:pt>
                <c:pt idx="157">
                  <c:v>8</c:v>
                </c:pt>
                <c:pt idx="158">
                  <c:v>3.01</c:v>
                </c:pt>
                <c:pt idx="159">
                  <c:v>32.86</c:v>
                </c:pt>
                <c:pt idx="160">
                  <c:v>22.24</c:v>
                </c:pt>
                <c:pt idx="161">
                  <c:v>87.72</c:v>
                </c:pt>
                <c:pt idx="162">
                  <c:v>68.08</c:v>
                </c:pt>
                <c:pt idx="163">
                  <c:v>22.32</c:v>
                </c:pt>
                <c:pt idx="164">
                  <c:v>18.25</c:v>
                </c:pt>
                <c:pt idx="165">
                  <c:v>19.579999999999998</c:v>
                </c:pt>
                <c:pt idx="166">
                  <c:v>22.3</c:v>
                </c:pt>
                <c:pt idx="167">
                  <c:v>1.72</c:v>
                </c:pt>
              </c:numCache>
            </c:numRef>
          </c:xVal>
          <c:yVal>
            <c:numRef>
              <c:f>'2019_cleaned'!$G$2:$G$169</c:f>
              <c:numCache>
                <c:formatCode>0.00</c:formatCode>
                <c:ptCount val="168"/>
                <c:pt idx="0">
                  <c:v>6.4676987261043539</c:v>
                </c:pt>
                <c:pt idx="1">
                  <c:v>1.6094379124341003</c:v>
                </c:pt>
                <c:pt idx="2">
                  <c:v>4.3438054218536841</c:v>
                </c:pt>
                <c:pt idx="3">
                  <c:v>5.4293456289544411</c:v>
                </c:pt>
                <c:pt idx="4">
                  <c:v>2.9444389791664403</c:v>
                </c:pt>
                <c:pt idx="5">
                  <c:v>3.4965075614664802</c:v>
                </c:pt>
                <c:pt idx="6">
                  <c:v>3.2188758248682006</c:v>
                </c:pt>
                <c:pt idx="7">
                  <c:v>1.6094379124341003</c:v>
                </c:pt>
                <c:pt idx="8">
                  <c:v>1.6094379124341003</c:v>
                </c:pt>
                <c:pt idx="9">
                  <c:v>3.2958368660043291</c:v>
                </c:pt>
                <c:pt idx="10">
                  <c:v>4.4067192472642533</c:v>
                </c:pt>
                <c:pt idx="11">
                  <c:v>2.7080502011022101</c:v>
                </c:pt>
                <c:pt idx="12">
                  <c:v>5.0562458053483077</c:v>
                </c:pt>
                <c:pt idx="13">
                  <c:v>3.8501476017100584</c:v>
                </c:pt>
                <c:pt idx="14">
                  <c:v>0</c:v>
                </c:pt>
                <c:pt idx="15">
                  <c:v>1.6094379124341003</c:v>
                </c:pt>
                <c:pt idx="16">
                  <c:v>4.4543472962535073</c:v>
                </c:pt>
                <c:pt idx="17">
                  <c:v>6.2576675878826391</c:v>
                </c:pt>
                <c:pt idx="18">
                  <c:v>4.1271343850450917</c:v>
                </c:pt>
                <c:pt idx="19">
                  <c:v>5.1704839950381514</c:v>
                </c:pt>
                <c:pt idx="20">
                  <c:v>1.6094379124341003</c:v>
                </c:pt>
                <c:pt idx="21">
                  <c:v>4.7706846244656651</c:v>
                </c:pt>
                <c:pt idx="22">
                  <c:v>4.1108738641733114</c:v>
                </c:pt>
                <c:pt idx="23">
                  <c:v>3.8066624897703196</c:v>
                </c:pt>
                <c:pt idx="24">
                  <c:v>1.9459101490553132</c:v>
                </c:pt>
                <c:pt idx="25">
                  <c:v>5.6454468976432377</c:v>
                </c:pt>
                <c:pt idx="26">
                  <c:v>6.1717005974109149</c:v>
                </c:pt>
                <c:pt idx="27">
                  <c:v>5.3659760150218512</c:v>
                </c:pt>
                <c:pt idx="28">
                  <c:v>6.0867747269123065</c:v>
                </c:pt>
                <c:pt idx="29">
                  <c:v>2.3978952727983707</c:v>
                </c:pt>
                <c:pt idx="30">
                  <c:v>3.7376696182833684</c:v>
                </c:pt>
                <c:pt idx="31">
                  <c:v>6.7417006946520548</c:v>
                </c:pt>
                <c:pt idx="32">
                  <c:v>6.953684210870537</c:v>
                </c:pt>
                <c:pt idx="33">
                  <c:v>2.7080502011022101</c:v>
                </c:pt>
                <c:pt idx="34">
                  <c:v>2.9957322735539909</c:v>
                </c:pt>
                <c:pt idx="35">
                  <c:v>4.1743872698956368</c:v>
                </c:pt>
                <c:pt idx="36">
                  <c:v>5.4680601411351315</c:v>
                </c:pt>
                <c:pt idx="37">
                  <c:v>5.6767538022682817</c:v>
                </c:pt>
                <c:pt idx="38">
                  <c:v>2.9444389791664403</c:v>
                </c:pt>
                <c:pt idx="39">
                  <c:v>6.1800166536525722</c:v>
                </c:pt>
                <c:pt idx="40">
                  <c:v>1.6094379124341003</c:v>
                </c:pt>
                <c:pt idx="41">
                  <c:v>4.1588830833596715</c:v>
                </c:pt>
                <c:pt idx="42">
                  <c:v>1.0986122886681098</c:v>
                </c:pt>
                <c:pt idx="43">
                  <c:v>6.2934192788464811</c:v>
                </c:pt>
                <c:pt idx="44">
                  <c:v>1.6094379124341003</c:v>
                </c:pt>
                <c:pt idx="45">
                  <c:v>5.4971682252932021</c:v>
                </c:pt>
                <c:pt idx="46">
                  <c:v>4.6347289882296359</c:v>
                </c:pt>
                <c:pt idx="47">
                  <c:v>5.4116460518550396</c:v>
                </c:pt>
                <c:pt idx="48">
                  <c:v>4.3040650932041702</c:v>
                </c:pt>
                <c:pt idx="49">
                  <c:v>2.8903717578961645</c:v>
                </c:pt>
                <c:pt idx="50">
                  <c:v>3.6635616461296463</c:v>
                </c:pt>
                <c:pt idx="51">
                  <c:v>5.3752784076841653</c:v>
                </c:pt>
                <c:pt idx="52">
                  <c:v>5.8051349689164882</c:v>
                </c:pt>
                <c:pt idx="53">
                  <c:v>1.6094379124341003</c:v>
                </c:pt>
                <c:pt idx="54">
                  <c:v>5.4293456289544411</c:v>
                </c:pt>
                <c:pt idx="55">
                  <c:v>5.6835797673386814</c:v>
                </c:pt>
                <c:pt idx="56">
                  <c:v>3.6375861597263857</c:v>
                </c:pt>
                <c:pt idx="57">
                  <c:v>2.1972245773362196</c:v>
                </c:pt>
                <c:pt idx="58">
                  <c:v>2.0794415416798357</c:v>
                </c:pt>
                <c:pt idx="59">
                  <c:v>5.4161004022044201</c:v>
                </c:pt>
                <c:pt idx="60">
                  <c:v>6.1612073216950769</c:v>
                </c:pt>
                <c:pt idx="61">
                  <c:v>3.2580965380214821</c:v>
                </c:pt>
                <c:pt idx="62">
                  <c:v>1.3862943611198906</c:v>
                </c:pt>
                <c:pt idx="63">
                  <c:v>5.4971682252932021</c:v>
                </c:pt>
                <c:pt idx="64">
                  <c:v>1.791759469228055</c:v>
                </c:pt>
                <c:pt idx="65">
                  <c:v>2.9957322735539909</c:v>
                </c:pt>
                <c:pt idx="66">
                  <c:v>4.6051701859880918</c:v>
                </c:pt>
                <c:pt idx="67">
                  <c:v>6.3207682942505823</c:v>
                </c:pt>
                <c:pt idx="68">
                  <c:v>6.5652649700353614</c:v>
                </c:pt>
                <c:pt idx="69">
                  <c:v>4.7004803657924166</c:v>
                </c:pt>
                <c:pt idx="70">
                  <c:v>5.855071922202427</c:v>
                </c:pt>
                <c:pt idx="71">
                  <c:v>4.2046926193909657</c:v>
                </c:pt>
                <c:pt idx="72">
                  <c:v>2.6390573296152584</c:v>
                </c:pt>
                <c:pt idx="73">
                  <c:v>1.0986122886681098</c:v>
                </c:pt>
                <c:pt idx="74">
                  <c:v>4.7535901911063645</c:v>
                </c:pt>
                <c:pt idx="75">
                  <c:v>5.0625950330269669</c:v>
                </c:pt>
                <c:pt idx="76">
                  <c:v>3.044522437723423</c:v>
                </c:pt>
                <c:pt idx="77">
                  <c:v>4.290459441148391</c:v>
                </c:pt>
                <c:pt idx="78">
                  <c:v>1.791759469228055</c:v>
                </c:pt>
                <c:pt idx="79">
                  <c:v>1.0986122886681098</c:v>
                </c:pt>
                <c:pt idx="80">
                  <c:v>1.6094379124341003</c:v>
                </c:pt>
                <c:pt idx="81">
                  <c:v>4.5325994931532563</c:v>
                </c:pt>
                <c:pt idx="82">
                  <c:v>3.713572066704308</c:v>
                </c:pt>
                <c:pt idx="83">
                  <c:v>2.6390573296152584</c:v>
                </c:pt>
                <c:pt idx="84">
                  <c:v>6.2205901700997392</c:v>
                </c:pt>
                <c:pt idx="85">
                  <c:v>1.9459101490553132</c:v>
                </c:pt>
                <c:pt idx="86">
                  <c:v>3.8501476017100584</c:v>
                </c:pt>
                <c:pt idx="87">
                  <c:v>5.0304379213924353</c:v>
                </c:pt>
                <c:pt idx="88">
                  <c:v>3.0910424533583161</c:v>
                </c:pt>
                <c:pt idx="89">
                  <c:v>2.9957322735539909</c:v>
                </c:pt>
                <c:pt idx="90">
                  <c:v>6.444131256700441</c:v>
                </c:pt>
                <c:pt idx="91">
                  <c:v>6.5042881735366453</c:v>
                </c:pt>
                <c:pt idx="92">
                  <c:v>1.9459101490553132</c:v>
                </c:pt>
                <c:pt idx="93">
                  <c:v>1.791759469228055</c:v>
                </c:pt>
                <c:pt idx="94">
                  <c:v>5.9864520052844377</c:v>
                </c:pt>
                <c:pt idx="95">
                  <c:v>5.9135030056382698</c:v>
                </c:pt>
                <c:pt idx="96">
                  <c:v>3.0910424533583161</c:v>
                </c:pt>
                <c:pt idx="97">
                  <c:v>3.912023005428146</c:v>
                </c:pt>
                <c:pt idx="98">
                  <c:v>6.0591231955817966</c:v>
                </c:pt>
                <c:pt idx="99">
                  <c:v>6.0661080901037474</c:v>
                </c:pt>
                <c:pt idx="100">
                  <c:v>3.8918202981106265</c:v>
                </c:pt>
                <c:pt idx="101">
                  <c:v>4.0604430105464191</c:v>
                </c:pt>
                <c:pt idx="102">
                  <c:v>4.1743872698956368</c:v>
                </c:pt>
                <c:pt idx="103">
                  <c:v>2.4849066497880004</c:v>
                </c:pt>
                <c:pt idx="104">
                  <c:v>3.6888794541139363</c:v>
                </c:pt>
                <c:pt idx="105">
                  <c:v>1.791759469228055</c:v>
                </c:pt>
                <c:pt idx="106">
                  <c:v>4.3307333402863311</c:v>
                </c:pt>
                <c:pt idx="107">
                  <c:v>5.0106352940962555</c:v>
                </c:pt>
                <c:pt idx="108">
                  <c:v>5.3612921657094255</c:v>
                </c:pt>
                <c:pt idx="109">
                  <c:v>5.4071717714601188</c:v>
                </c:pt>
                <c:pt idx="110">
                  <c:v>5.2040066870767951</c:v>
                </c:pt>
                <c:pt idx="111">
                  <c:v>1.3862943611198906</c:v>
                </c:pt>
                <c:pt idx="112">
                  <c:v>1.9459101490553132</c:v>
                </c:pt>
                <c:pt idx="113">
                  <c:v>4.3174881135363101</c:v>
                </c:pt>
                <c:pt idx="114">
                  <c:v>6.0161571596983539</c:v>
                </c:pt>
                <c:pt idx="115">
                  <c:v>7.0228680860826413</c:v>
                </c:pt>
                <c:pt idx="116">
                  <c:v>1.0986122886681098</c:v>
                </c:pt>
                <c:pt idx="117">
                  <c:v>0.69314718055994529</c:v>
                </c:pt>
                <c:pt idx="118">
                  <c:v>2.7725887222397811</c:v>
                </c:pt>
                <c:pt idx="119">
                  <c:v>5.1873858058407549</c:v>
                </c:pt>
                <c:pt idx="120">
                  <c:v>3.9318256327243257</c:v>
                </c:pt>
                <c:pt idx="121">
                  <c:v>5.2470240721604862</c:v>
                </c:pt>
                <c:pt idx="122">
                  <c:v>4.2484952420493594</c:v>
                </c:pt>
                <c:pt idx="123">
                  <c:v>4.2766661190160553</c:v>
                </c:pt>
                <c:pt idx="124">
                  <c:v>4.3944491546724391</c:v>
                </c:pt>
                <c:pt idx="125">
                  <c:v>0.69314718055994529</c:v>
                </c:pt>
                <c:pt idx="126">
                  <c:v>2.3978952727983707</c:v>
                </c:pt>
                <c:pt idx="127">
                  <c:v>1.9459101490553132</c:v>
                </c:pt>
                <c:pt idx="128">
                  <c:v>2.3025850929940459</c:v>
                </c:pt>
                <c:pt idx="129">
                  <c:v>1.9459101490553132</c:v>
                </c:pt>
                <c:pt idx="130">
                  <c:v>5.6383546693337454</c:v>
                </c:pt>
                <c:pt idx="131">
                  <c:v>4.2766661190160553</c:v>
                </c:pt>
                <c:pt idx="132">
                  <c:v>4.1743872698956368</c:v>
                </c:pt>
                <c:pt idx="133">
                  <c:v>4.1896547420264252</c:v>
                </c:pt>
                <c:pt idx="134">
                  <c:v>4.9558270576012609</c:v>
                </c:pt>
                <c:pt idx="135">
                  <c:v>2.8903717578961645</c:v>
                </c:pt>
                <c:pt idx="136">
                  <c:v>5.5529595849216173</c:v>
                </c:pt>
                <c:pt idx="137">
                  <c:v>2.3025850929940459</c:v>
                </c:pt>
                <c:pt idx="138">
                  <c:v>6.0753460310886842</c:v>
                </c:pt>
                <c:pt idx="139">
                  <c:v>1.791759469228055</c:v>
                </c:pt>
                <c:pt idx="140">
                  <c:v>1.6094379124341003</c:v>
                </c:pt>
                <c:pt idx="141">
                  <c:v>1.0986122886681098</c:v>
                </c:pt>
                <c:pt idx="142">
                  <c:v>4.8441870864585912</c:v>
                </c:pt>
                <c:pt idx="143">
                  <c:v>4.7706846244656651</c:v>
                </c:pt>
                <c:pt idx="144">
                  <c:v>1.791759469228055</c:v>
                </c:pt>
                <c:pt idx="145">
                  <c:v>1.0986122886681098</c:v>
                </c:pt>
                <c:pt idx="146">
                  <c:v>3.4011973816621555</c:v>
                </c:pt>
                <c:pt idx="147">
                  <c:v>5.6970934865054046</c:v>
                </c:pt>
                <c:pt idx="148">
                  <c:v>4.6051701859880918</c:v>
                </c:pt>
                <c:pt idx="149">
                  <c:v>1.9459101490553132</c:v>
                </c:pt>
                <c:pt idx="150">
                  <c:v>2.7725887222397811</c:v>
                </c:pt>
                <c:pt idx="151">
                  <c:v>3.3672958299864741</c:v>
                </c:pt>
                <c:pt idx="152">
                  <c:v>6.0354814325247563</c:v>
                </c:pt>
                <c:pt idx="153">
                  <c:v>4.8283137373023015</c:v>
                </c:pt>
                <c:pt idx="154">
                  <c:v>3.2580965380214821</c:v>
                </c:pt>
                <c:pt idx="155">
                  <c:v>3.6888794541139363</c:v>
                </c:pt>
                <c:pt idx="156">
                  <c:v>2.8332133440562162</c:v>
                </c:pt>
                <c:pt idx="157">
                  <c:v>1.6094379124341003</c:v>
                </c:pt>
                <c:pt idx="158">
                  <c:v>5.6767538022682817</c:v>
                </c:pt>
                <c:pt idx="159">
                  <c:v>2.1972245773362196</c:v>
                </c:pt>
                <c:pt idx="160">
                  <c:v>2.1972245773362196</c:v>
                </c:pt>
                <c:pt idx="161">
                  <c:v>2.1972245773362196</c:v>
                </c:pt>
                <c:pt idx="162">
                  <c:v>2.9957322735539909</c:v>
                </c:pt>
                <c:pt idx="163">
                  <c:v>3.4011973816621555</c:v>
                </c:pt>
                <c:pt idx="164">
                  <c:v>4.5325994931532563</c:v>
                </c:pt>
                <c:pt idx="165">
                  <c:v>3.912023005428146</c:v>
                </c:pt>
                <c:pt idx="166">
                  <c:v>4.8598124043616719</c:v>
                </c:pt>
                <c:pt idx="167">
                  <c:v>5.9738096118692612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3D-45DA-A46C-81EDD461E8DA}"/>
            </c:ext>
          </c:extLst>
        </c:ser>
        <c:ser>
          <c:idx val="1"/>
          <c:order val="1"/>
          <c:tx>
            <c:v>Predicted LN_MMR</c:v>
          </c:tx>
          <c:spPr>
            <a:ln w="38100">
              <a:noFill/>
            </a:ln>
          </c:spPr>
          <c:xVal>
            <c:numRef>
              <c:f>'2019_cleaned'!$H$2:$H$169</c:f>
              <c:numCache>
                <c:formatCode>General</c:formatCode>
                <c:ptCount val="168"/>
                <c:pt idx="0">
                  <c:v>2.13</c:v>
                </c:pt>
                <c:pt idx="1">
                  <c:v>29.99</c:v>
                </c:pt>
                <c:pt idx="2">
                  <c:v>38.700000000000003</c:v>
                </c:pt>
                <c:pt idx="3">
                  <c:v>9.3000000000000007</c:v>
                </c:pt>
                <c:pt idx="4">
                  <c:v>25.73</c:v>
                </c:pt>
                <c:pt idx="5">
                  <c:v>66.11</c:v>
                </c:pt>
                <c:pt idx="6">
                  <c:v>12.59</c:v>
                </c:pt>
                <c:pt idx="7">
                  <c:v>82.77</c:v>
                </c:pt>
                <c:pt idx="8">
                  <c:v>86.37</c:v>
                </c:pt>
                <c:pt idx="9">
                  <c:v>8.69</c:v>
                </c:pt>
                <c:pt idx="10">
                  <c:v>30.97</c:v>
                </c:pt>
                <c:pt idx="11">
                  <c:v>22.87</c:v>
                </c:pt>
                <c:pt idx="12">
                  <c:v>1.55</c:v>
                </c:pt>
                <c:pt idx="13">
                  <c:v>28.31</c:v>
                </c:pt>
                <c:pt idx="14">
                  <c:v>43.75</c:v>
                </c:pt>
                <c:pt idx="15">
                  <c:v>89.47</c:v>
                </c:pt>
                <c:pt idx="16">
                  <c:v>34.14</c:v>
                </c:pt>
                <c:pt idx="17">
                  <c:v>0</c:v>
                </c:pt>
                <c:pt idx="18">
                  <c:v>26.8</c:v>
                </c:pt>
                <c:pt idx="19">
                  <c:v>52.53</c:v>
                </c:pt>
                <c:pt idx="20">
                  <c:v>66.66</c:v>
                </c:pt>
                <c:pt idx="21">
                  <c:v>46.53</c:v>
                </c:pt>
                <c:pt idx="22">
                  <c:v>41.31</c:v>
                </c:pt>
                <c:pt idx="23">
                  <c:v>20.16</c:v>
                </c:pt>
                <c:pt idx="24">
                  <c:v>44.43</c:v>
                </c:pt>
                <c:pt idx="25">
                  <c:v>21.91</c:v>
                </c:pt>
                <c:pt idx="26">
                  <c:v>22.5</c:v>
                </c:pt>
                <c:pt idx="27">
                  <c:v>15.51</c:v>
                </c:pt>
                <c:pt idx="28">
                  <c:v>1.0900000000000001</c:v>
                </c:pt>
                <c:pt idx="29">
                  <c:v>84.1</c:v>
                </c:pt>
                <c:pt idx="30">
                  <c:v>29.62</c:v>
                </c:pt>
                <c:pt idx="31">
                  <c:v>5.81</c:v>
                </c:pt>
                <c:pt idx="32">
                  <c:v>4.4400000000000004</c:v>
                </c:pt>
                <c:pt idx="33">
                  <c:v>51.05</c:v>
                </c:pt>
                <c:pt idx="34">
                  <c:v>30.74</c:v>
                </c:pt>
                <c:pt idx="35">
                  <c:v>58.71</c:v>
                </c:pt>
                <c:pt idx="36">
                  <c:v>5.97</c:v>
                </c:pt>
                <c:pt idx="37">
                  <c:v>9.1999999999999993</c:v>
                </c:pt>
                <c:pt idx="38">
                  <c:v>56.44</c:v>
                </c:pt>
                <c:pt idx="39">
                  <c:v>7.56</c:v>
                </c:pt>
                <c:pt idx="40">
                  <c:v>60.02</c:v>
                </c:pt>
                <c:pt idx="41">
                  <c:v>40.31</c:v>
                </c:pt>
                <c:pt idx="42">
                  <c:v>70.19</c:v>
                </c:pt>
                <c:pt idx="43">
                  <c:v>2.79</c:v>
                </c:pt>
                <c:pt idx="44">
                  <c:v>93.81</c:v>
                </c:pt>
                <c:pt idx="45">
                  <c:v>8.41</c:v>
                </c:pt>
                <c:pt idx="46">
                  <c:v>26.13</c:v>
                </c:pt>
                <c:pt idx="47">
                  <c:v>36.26</c:v>
                </c:pt>
                <c:pt idx="48">
                  <c:v>52.24</c:v>
                </c:pt>
                <c:pt idx="49">
                  <c:v>11.29</c:v>
                </c:pt>
                <c:pt idx="50">
                  <c:v>50.45</c:v>
                </c:pt>
                <c:pt idx="51">
                  <c:v>3.84</c:v>
                </c:pt>
                <c:pt idx="52">
                  <c:v>5.43</c:v>
                </c:pt>
                <c:pt idx="53">
                  <c:v>54.51</c:v>
                </c:pt>
                <c:pt idx="54">
                  <c:v>40.31</c:v>
                </c:pt>
                <c:pt idx="55">
                  <c:v>4.8099999999999996</c:v>
                </c:pt>
                <c:pt idx="56">
                  <c:v>26.5</c:v>
                </c:pt>
                <c:pt idx="57">
                  <c:v>80.64</c:v>
                </c:pt>
                <c:pt idx="58">
                  <c:v>91.91</c:v>
                </c:pt>
                <c:pt idx="59">
                  <c:v>15.56</c:v>
                </c:pt>
                <c:pt idx="60">
                  <c:v>11.33</c:v>
                </c:pt>
                <c:pt idx="61">
                  <c:v>27.59</c:v>
                </c:pt>
                <c:pt idx="62">
                  <c:v>100</c:v>
                </c:pt>
                <c:pt idx="63">
                  <c:v>22.84</c:v>
                </c:pt>
                <c:pt idx="64">
                  <c:v>42.23</c:v>
                </c:pt>
                <c:pt idx="65">
                  <c:v>19.82</c:v>
                </c:pt>
                <c:pt idx="66">
                  <c:v>23.61</c:v>
                </c:pt>
                <c:pt idx="67">
                  <c:v>6.98</c:v>
                </c:pt>
                <c:pt idx="68">
                  <c:v>1.69</c:v>
                </c:pt>
                <c:pt idx="69">
                  <c:v>29.7</c:v>
                </c:pt>
                <c:pt idx="70">
                  <c:v>1.1000000000000001</c:v>
                </c:pt>
                <c:pt idx="71">
                  <c:v>29.34</c:v>
                </c:pt>
                <c:pt idx="72">
                  <c:v>45.58</c:v>
                </c:pt>
                <c:pt idx="73">
                  <c:v>77.77</c:v>
                </c:pt>
                <c:pt idx="74">
                  <c:v>8.35</c:v>
                </c:pt>
                <c:pt idx="75">
                  <c:v>12.45</c:v>
                </c:pt>
                <c:pt idx="76">
                  <c:v>28.39</c:v>
                </c:pt>
                <c:pt idx="77">
                  <c:v>20.5</c:v>
                </c:pt>
                <c:pt idx="78">
                  <c:v>53.5</c:v>
                </c:pt>
                <c:pt idx="79">
                  <c:v>49.7</c:v>
                </c:pt>
                <c:pt idx="80">
                  <c:v>69.52</c:v>
                </c:pt>
                <c:pt idx="81">
                  <c:v>42.01</c:v>
                </c:pt>
                <c:pt idx="82">
                  <c:v>30.85</c:v>
                </c:pt>
                <c:pt idx="83">
                  <c:v>15.56</c:v>
                </c:pt>
                <c:pt idx="84">
                  <c:v>19.440000000000001</c:v>
                </c:pt>
                <c:pt idx="85">
                  <c:v>50.56</c:v>
                </c:pt>
                <c:pt idx="86">
                  <c:v>22.9</c:v>
                </c:pt>
                <c:pt idx="87">
                  <c:v>7.45</c:v>
                </c:pt>
                <c:pt idx="88">
                  <c:v>41.8</c:v>
                </c:pt>
                <c:pt idx="89">
                  <c:v>45.53</c:v>
                </c:pt>
                <c:pt idx="90">
                  <c:v>62.56</c:v>
                </c:pt>
                <c:pt idx="91">
                  <c:v>11.97</c:v>
                </c:pt>
                <c:pt idx="92">
                  <c:v>48.56</c:v>
                </c:pt>
                <c:pt idx="93">
                  <c:v>50.28</c:v>
                </c:pt>
                <c:pt idx="94">
                  <c:v>4.25</c:v>
                </c:pt>
                <c:pt idx="95">
                  <c:v>15.61</c:v>
                </c:pt>
                <c:pt idx="96">
                  <c:v>19.45</c:v>
                </c:pt>
                <c:pt idx="97">
                  <c:v>65.17</c:v>
                </c:pt>
                <c:pt idx="98">
                  <c:v>9.25</c:v>
                </c:pt>
                <c:pt idx="99">
                  <c:v>10.69</c:v>
                </c:pt>
                <c:pt idx="100">
                  <c:v>28.94</c:v>
                </c:pt>
                <c:pt idx="101">
                  <c:v>27.12</c:v>
                </c:pt>
                <c:pt idx="102">
                  <c:v>33.04</c:v>
                </c:pt>
                <c:pt idx="103">
                  <c:v>40.880000000000003</c:v>
                </c:pt>
                <c:pt idx="104">
                  <c:v>20.72</c:v>
                </c:pt>
                <c:pt idx="105">
                  <c:v>54.52</c:v>
                </c:pt>
                <c:pt idx="106">
                  <c:v>19.61</c:v>
                </c:pt>
                <c:pt idx="107">
                  <c:v>17.52</c:v>
                </c:pt>
                <c:pt idx="108">
                  <c:v>3.99</c:v>
                </c:pt>
                <c:pt idx="109">
                  <c:v>42.09</c:v>
                </c:pt>
                <c:pt idx="110">
                  <c:v>9.0299999999999994</c:v>
                </c:pt>
                <c:pt idx="111">
                  <c:v>73.08</c:v>
                </c:pt>
                <c:pt idx="112">
                  <c:v>78.12</c:v>
                </c:pt>
                <c:pt idx="113">
                  <c:v>56.88</c:v>
                </c:pt>
                <c:pt idx="114">
                  <c:v>19.600000000000001</c:v>
                </c:pt>
                <c:pt idx="115">
                  <c:v>1.81</c:v>
                </c:pt>
                <c:pt idx="116">
                  <c:v>45.24</c:v>
                </c:pt>
                <c:pt idx="117">
                  <c:v>98.97</c:v>
                </c:pt>
                <c:pt idx="118">
                  <c:v>34.61</c:v>
                </c:pt>
                <c:pt idx="119">
                  <c:v>7.24</c:v>
                </c:pt>
                <c:pt idx="120">
                  <c:v>51.48</c:v>
                </c:pt>
                <c:pt idx="121">
                  <c:v>11.97</c:v>
                </c:pt>
                <c:pt idx="122">
                  <c:v>34.450000000000003</c:v>
                </c:pt>
                <c:pt idx="123">
                  <c:v>33.75</c:v>
                </c:pt>
                <c:pt idx="124">
                  <c:v>15.79</c:v>
                </c:pt>
                <c:pt idx="125">
                  <c:v>49.25</c:v>
                </c:pt>
                <c:pt idx="126">
                  <c:v>62.65</c:v>
                </c:pt>
                <c:pt idx="127">
                  <c:v>27.62</c:v>
                </c:pt>
                <c:pt idx="128">
                  <c:v>48.9</c:v>
                </c:pt>
                <c:pt idx="129">
                  <c:v>35.96</c:v>
                </c:pt>
                <c:pt idx="130">
                  <c:v>25.26</c:v>
                </c:pt>
                <c:pt idx="131">
                  <c:v>20.27</c:v>
                </c:pt>
                <c:pt idx="132">
                  <c:v>29.3</c:v>
                </c:pt>
                <c:pt idx="133">
                  <c:v>45.86</c:v>
                </c:pt>
                <c:pt idx="134">
                  <c:v>21.14</c:v>
                </c:pt>
                <c:pt idx="135">
                  <c:v>42.65</c:v>
                </c:pt>
                <c:pt idx="136">
                  <c:v>8.5500000000000007</c:v>
                </c:pt>
                <c:pt idx="137">
                  <c:v>54.36</c:v>
                </c:pt>
                <c:pt idx="138">
                  <c:v>10.67</c:v>
                </c:pt>
                <c:pt idx="139">
                  <c:v>22.49</c:v>
                </c:pt>
                <c:pt idx="140">
                  <c:v>58.87</c:v>
                </c:pt>
                <c:pt idx="141">
                  <c:v>66.89</c:v>
                </c:pt>
                <c:pt idx="142">
                  <c:v>33.770000000000003</c:v>
                </c:pt>
                <c:pt idx="143">
                  <c:v>51.54</c:v>
                </c:pt>
                <c:pt idx="144">
                  <c:v>50.64</c:v>
                </c:pt>
                <c:pt idx="145">
                  <c:v>70.349999999999994</c:v>
                </c:pt>
                <c:pt idx="146">
                  <c:v>17.63</c:v>
                </c:pt>
                <c:pt idx="147">
                  <c:v>8.33</c:v>
                </c:pt>
                <c:pt idx="148">
                  <c:v>66.790000000000006</c:v>
                </c:pt>
                <c:pt idx="149">
                  <c:v>39.1</c:v>
                </c:pt>
                <c:pt idx="150">
                  <c:v>18.2</c:v>
                </c:pt>
                <c:pt idx="151">
                  <c:v>27.54</c:v>
                </c:pt>
                <c:pt idx="152">
                  <c:v>6.32</c:v>
                </c:pt>
                <c:pt idx="153">
                  <c:v>29.59</c:v>
                </c:pt>
                <c:pt idx="154">
                  <c:v>32.42</c:v>
                </c:pt>
                <c:pt idx="155">
                  <c:v>37.299999999999997</c:v>
                </c:pt>
                <c:pt idx="156">
                  <c:v>35.270000000000003</c:v>
                </c:pt>
                <c:pt idx="157">
                  <c:v>8</c:v>
                </c:pt>
                <c:pt idx="158">
                  <c:v>3.01</c:v>
                </c:pt>
                <c:pt idx="159">
                  <c:v>32.86</c:v>
                </c:pt>
                <c:pt idx="160">
                  <c:v>22.24</c:v>
                </c:pt>
                <c:pt idx="161">
                  <c:v>87.72</c:v>
                </c:pt>
                <c:pt idx="162">
                  <c:v>68.08</c:v>
                </c:pt>
                <c:pt idx="163">
                  <c:v>22.32</c:v>
                </c:pt>
                <c:pt idx="164">
                  <c:v>18.25</c:v>
                </c:pt>
                <c:pt idx="165">
                  <c:v>19.579999999999998</c:v>
                </c:pt>
                <c:pt idx="166">
                  <c:v>22.3</c:v>
                </c:pt>
                <c:pt idx="167">
                  <c:v>1.72</c:v>
                </c:pt>
              </c:numCache>
            </c:numRef>
          </c:xVal>
          <c:yVal>
            <c:numRef>
              <c:f>'2019_regression'!$U$26:$U$193</c:f>
              <c:numCache>
                <c:formatCode>General</c:formatCode>
                <c:ptCount val="168"/>
                <c:pt idx="0">
                  <c:v>5.3779882826050898</c:v>
                </c:pt>
                <c:pt idx="1">
                  <c:v>4.0290416696063414</c:v>
                </c:pt>
                <c:pt idx="2">
                  <c:v>3.6073142826996976</c:v>
                </c:pt>
                <c:pt idx="3">
                  <c:v>5.0308257838541559</c:v>
                </c:pt>
                <c:pt idx="4">
                  <c:v>4.2353055809981104</c:v>
                </c:pt>
                <c:pt idx="5">
                  <c:v>2.2801561110451503</c:v>
                </c:pt>
                <c:pt idx="6">
                  <c:v>4.871528068248776</c:v>
                </c:pt>
                <c:pt idx="7">
                  <c:v>1.4734995937242905</c:v>
                </c:pt>
                <c:pt idx="8">
                  <c:v>1.2991920629706835</c:v>
                </c:pt>
                <c:pt idx="9">
                  <c:v>5.0603612265651838</c:v>
                </c:pt>
                <c:pt idx="10">
                  <c:v>3.9815912862345266</c:v>
                </c:pt>
                <c:pt idx="11">
                  <c:v>4.3737832304301421</c:v>
                </c:pt>
                <c:pt idx="12">
                  <c:v>5.4060711625598374</c:v>
                </c:pt>
                <c:pt idx="13">
                  <c:v>4.1103851839580248</c:v>
                </c:pt>
                <c:pt idx="14">
                  <c:v>3.3627995520592209</c:v>
                </c:pt>
                <c:pt idx="15">
                  <c:v>1.1490939114884107</c:v>
                </c:pt>
                <c:pt idx="16">
                  <c:v>3.8281038216542669</c:v>
                </c:pt>
                <c:pt idx="17">
                  <c:v>5.4811202383009743</c:v>
                </c:pt>
                <c:pt idx="18">
                  <c:v>4.1834975093574549</c:v>
                </c:pt>
                <c:pt idx="19">
                  <c:v>2.9376828520545901</c:v>
                </c:pt>
                <c:pt idx="20">
                  <c:v>2.2535257938466824</c:v>
                </c:pt>
                <c:pt idx="21">
                  <c:v>3.2281954033106022</c:v>
                </c:pt>
                <c:pt idx="22">
                  <c:v>3.4809413229033326</c:v>
                </c:pt>
                <c:pt idx="23">
                  <c:v>4.5049980660807742</c:v>
                </c:pt>
                <c:pt idx="24">
                  <c:v>3.3298747962502064</c:v>
                </c:pt>
                <c:pt idx="25">
                  <c:v>4.4202652386311048</c:v>
                </c:pt>
                <c:pt idx="26">
                  <c:v>4.3916981710909297</c:v>
                </c:pt>
                <c:pt idx="27">
                  <c:v>4.7301452933041839</c:v>
                </c:pt>
                <c:pt idx="28">
                  <c:v>5.4283437914894659</c:v>
                </c:pt>
                <c:pt idx="29">
                  <c:v>1.4091026448625419</c:v>
                </c:pt>
                <c:pt idx="30">
                  <c:v>4.0469566102671291</c:v>
                </c:pt>
                <c:pt idx="31">
                  <c:v>5.1998072511680693</c:v>
                </c:pt>
                <c:pt idx="32">
                  <c:v>5.2661409503715255</c:v>
                </c:pt>
                <c:pt idx="33">
                  <c:v>3.00934261469774</c:v>
                </c:pt>
                <c:pt idx="34">
                  <c:v>3.9927276006993404</c:v>
                </c:pt>
                <c:pt idx="35">
                  <c:v>2.6384549242608979</c:v>
                </c:pt>
                <c:pt idx="36">
                  <c:v>5.1920602498012425</c:v>
                </c:pt>
                <c:pt idx="37">
                  <c:v>5.0356676597084231</c:v>
                </c:pt>
                <c:pt idx="38">
                  <c:v>2.7483655061527559</c:v>
                </c:pt>
                <c:pt idx="39">
                  <c:v>5.1150744237183989</c:v>
                </c:pt>
                <c:pt idx="40">
                  <c:v>2.5750263505700022</c:v>
                </c:pt>
                <c:pt idx="41">
                  <c:v>3.5293600814460011</c:v>
                </c:pt>
                <c:pt idx="42">
                  <c:v>2.0826075761910623</c:v>
                </c:pt>
                <c:pt idx="43">
                  <c:v>5.3460319019669287</c:v>
                </c:pt>
                <c:pt idx="44">
                  <c:v>0.93895649941322823</c:v>
                </c:pt>
                <c:pt idx="45">
                  <c:v>5.0739184789571308</c:v>
                </c:pt>
                <c:pt idx="46">
                  <c:v>4.2159380775810424</c:v>
                </c:pt>
                <c:pt idx="47">
                  <c:v>3.7254560535438093</c:v>
                </c:pt>
                <c:pt idx="48">
                  <c:v>2.951724292031964</c:v>
                </c:pt>
                <c:pt idx="49">
                  <c:v>4.9344724543542453</c:v>
                </c:pt>
                <c:pt idx="50">
                  <c:v>3.038393869823341</c:v>
                </c:pt>
                <c:pt idx="51">
                  <c:v>5.295192205497127</c:v>
                </c:pt>
                <c:pt idx="52">
                  <c:v>5.2182063794142834</c:v>
                </c:pt>
                <c:pt idx="53">
                  <c:v>2.8418137101401064</c:v>
                </c:pt>
                <c:pt idx="54">
                  <c:v>3.5293600814460011</c:v>
                </c:pt>
                <c:pt idx="55">
                  <c:v>5.2482260097107378</c:v>
                </c:pt>
                <c:pt idx="56">
                  <c:v>4.1980231369202556</c:v>
                </c:pt>
                <c:pt idx="57">
                  <c:v>1.5766315494201746</c:v>
                </c:pt>
                <c:pt idx="58">
                  <c:v>1.030952140644299</c:v>
                </c:pt>
                <c:pt idx="59">
                  <c:v>4.7277243553770498</c:v>
                </c:pt>
                <c:pt idx="60">
                  <c:v>4.9325357040125386</c:v>
                </c:pt>
                <c:pt idx="61">
                  <c:v>4.1452466901087464</c:v>
                </c:pt>
                <c:pt idx="62">
                  <c:v>0.63924438403410999</c:v>
                </c:pt>
                <c:pt idx="63">
                  <c:v>4.3752357931864223</c:v>
                </c:pt>
                <c:pt idx="64">
                  <c:v>3.4363960650440775</c:v>
                </c:pt>
                <c:pt idx="65">
                  <c:v>4.5214604439852817</c:v>
                </c:pt>
                <c:pt idx="66">
                  <c:v>4.3379533491085676</c:v>
                </c:pt>
                <c:pt idx="67">
                  <c:v>5.1431573036731475</c:v>
                </c:pt>
                <c:pt idx="68">
                  <c:v>5.3992925363638644</c:v>
                </c:pt>
                <c:pt idx="69">
                  <c:v>4.0430831095837156</c:v>
                </c:pt>
                <c:pt idx="70">
                  <c:v>5.4278596039040385</c:v>
                </c:pt>
                <c:pt idx="71">
                  <c:v>4.060513862659076</c:v>
                </c:pt>
                <c:pt idx="72">
                  <c:v>3.2741932239261375</c:v>
                </c:pt>
                <c:pt idx="73">
                  <c:v>1.715593386437634</c:v>
                </c:pt>
                <c:pt idx="74">
                  <c:v>5.0768236044696913</c:v>
                </c:pt>
                <c:pt idx="75">
                  <c:v>4.87830669444475</c:v>
                </c:pt>
                <c:pt idx="76">
                  <c:v>4.1065116832746114</c:v>
                </c:pt>
                <c:pt idx="77">
                  <c:v>4.4885356881762668</c:v>
                </c:pt>
                <c:pt idx="78">
                  <c:v>2.8907166562682018</c:v>
                </c:pt>
                <c:pt idx="79">
                  <c:v>3.0747079387303424</c:v>
                </c:pt>
                <c:pt idx="80">
                  <c:v>2.1150481444146503</c:v>
                </c:pt>
                <c:pt idx="81">
                  <c:v>3.4470481919234648</c:v>
                </c:pt>
                <c:pt idx="82">
                  <c:v>3.9874015372596467</c:v>
                </c:pt>
                <c:pt idx="83">
                  <c:v>4.7277243553770498</c:v>
                </c:pt>
                <c:pt idx="84">
                  <c:v>4.5398595722314958</c:v>
                </c:pt>
                <c:pt idx="85">
                  <c:v>3.0330678063836474</c:v>
                </c:pt>
                <c:pt idx="86">
                  <c:v>4.3723306676738627</c:v>
                </c:pt>
                <c:pt idx="87">
                  <c:v>5.1204004871580926</c:v>
                </c:pt>
                <c:pt idx="88">
                  <c:v>3.4572161312174252</c:v>
                </c:pt>
                <c:pt idx="89">
                  <c:v>3.2766141618532707</c:v>
                </c:pt>
                <c:pt idx="90">
                  <c:v>2.4520427038716237</c:v>
                </c:pt>
                <c:pt idx="91">
                  <c:v>4.9015476985452304</c:v>
                </c:pt>
                <c:pt idx="92">
                  <c:v>3.1299053234689849</c:v>
                </c:pt>
                <c:pt idx="93">
                  <c:v>3.0466250587755948</c:v>
                </c:pt>
                <c:pt idx="94">
                  <c:v>5.2753405144946326</c:v>
                </c:pt>
                <c:pt idx="95">
                  <c:v>4.7253034174499167</c:v>
                </c:pt>
                <c:pt idx="96">
                  <c:v>4.5393753846460694</c:v>
                </c:pt>
                <c:pt idx="97">
                  <c:v>2.3256697440752587</c:v>
                </c:pt>
                <c:pt idx="98">
                  <c:v>5.0332467217812891</c:v>
                </c:pt>
                <c:pt idx="99">
                  <c:v>4.9635237094798468</c:v>
                </c:pt>
                <c:pt idx="100">
                  <c:v>4.0798813660761439</c:v>
                </c:pt>
                <c:pt idx="101">
                  <c:v>4.1680035066238004</c:v>
                </c:pt>
                <c:pt idx="102">
                  <c:v>3.8813644560512022</c:v>
                </c:pt>
                <c:pt idx="103">
                  <c:v>3.5017613890766799</c:v>
                </c:pt>
                <c:pt idx="104">
                  <c:v>4.4778835612968795</c:v>
                </c:pt>
                <c:pt idx="105">
                  <c:v>2.8413295225546795</c:v>
                </c:pt>
                <c:pt idx="106">
                  <c:v>4.5316283832792426</c:v>
                </c:pt>
                <c:pt idx="107">
                  <c:v>4.6328235886334195</c:v>
                </c:pt>
                <c:pt idx="108">
                  <c:v>5.2879293917157266</c:v>
                </c:pt>
                <c:pt idx="109">
                  <c:v>3.4431746912400509</c:v>
                </c:pt>
                <c:pt idx="110">
                  <c:v>5.0438988486606764</c:v>
                </c:pt>
                <c:pt idx="111">
                  <c:v>1.9426773640027499</c:v>
                </c:pt>
                <c:pt idx="112">
                  <c:v>1.6986468209476997</c:v>
                </c:pt>
                <c:pt idx="113">
                  <c:v>2.7270612523939817</c:v>
                </c:pt>
                <c:pt idx="114">
                  <c:v>4.532112570864669</c:v>
                </c:pt>
                <c:pt idx="115">
                  <c:v>5.3934822853387443</c:v>
                </c:pt>
                <c:pt idx="116">
                  <c:v>3.2906556018306445</c:v>
                </c:pt>
                <c:pt idx="117">
                  <c:v>0.68911570533305877</c:v>
                </c:pt>
                <c:pt idx="118">
                  <c:v>3.8053470051392124</c:v>
                </c:pt>
                <c:pt idx="119">
                  <c:v>5.1305684264520535</c:v>
                </c:pt>
                <c:pt idx="120">
                  <c:v>2.9885225485243927</c:v>
                </c:pt>
                <c:pt idx="121">
                  <c:v>4.9015476985452304</c:v>
                </c:pt>
                <c:pt idx="122">
                  <c:v>3.8130940065060392</c:v>
                </c:pt>
                <c:pt idx="123">
                  <c:v>3.8469871374859075</c:v>
                </c:pt>
                <c:pt idx="124">
                  <c:v>4.716588040912236</c:v>
                </c:pt>
                <c:pt idx="125">
                  <c:v>3.0964963800745435</c:v>
                </c:pt>
                <c:pt idx="126">
                  <c:v>2.4476850156027838</c:v>
                </c:pt>
                <c:pt idx="127">
                  <c:v>4.1437941273524661</c:v>
                </c:pt>
                <c:pt idx="128">
                  <c:v>3.1134429455644774</c:v>
                </c:pt>
                <c:pt idx="129">
                  <c:v>3.7399816811066096</c:v>
                </c:pt>
                <c:pt idx="130">
                  <c:v>4.2580623975131644</c:v>
                </c:pt>
                <c:pt idx="131">
                  <c:v>4.4996720026410806</c:v>
                </c:pt>
                <c:pt idx="132">
                  <c:v>4.0624506130007827</c:v>
                </c:pt>
                <c:pt idx="133">
                  <c:v>3.2606359715341902</c:v>
                </c:pt>
                <c:pt idx="134">
                  <c:v>4.4575476827089595</c:v>
                </c:pt>
                <c:pt idx="135">
                  <c:v>3.4160601864561566</c:v>
                </c:pt>
                <c:pt idx="136">
                  <c:v>5.0671398527611569</c:v>
                </c:pt>
                <c:pt idx="137">
                  <c:v>2.8490765239215068</c:v>
                </c:pt>
                <c:pt idx="138">
                  <c:v>4.9644920846506997</c:v>
                </c:pt>
                <c:pt idx="139">
                  <c:v>4.3921823586763562</c:v>
                </c:pt>
                <c:pt idx="140">
                  <c:v>2.6307079228940711</c:v>
                </c:pt>
                <c:pt idx="141">
                  <c:v>2.2423894793818686</c:v>
                </c:pt>
                <c:pt idx="142">
                  <c:v>3.8460187623150537</c:v>
                </c:pt>
                <c:pt idx="143">
                  <c:v>2.9856174230118322</c:v>
                </c:pt>
                <c:pt idx="144">
                  <c:v>3.029194305700234</c:v>
                </c:pt>
                <c:pt idx="145">
                  <c:v>2.0748605748242355</c:v>
                </c:pt>
                <c:pt idx="146">
                  <c:v>4.6274975251937258</c:v>
                </c:pt>
                <c:pt idx="147">
                  <c:v>5.0777919796405442</c:v>
                </c:pt>
                <c:pt idx="148">
                  <c:v>2.2472313552361349</c:v>
                </c:pt>
                <c:pt idx="149">
                  <c:v>3.5879467792826301</c:v>
                </c:pt>
                <c:pt idx="150">
                  <c:v>4.5998988328244046</c:v>
                </c:pt>
                <c:pt idx="151">
                  <c:v>4.1476676280358795</c:v>
                </c:pt>
                <c:pt idx="152">
                  <c:v>5.1751136843113086</c:v>
                </c:pt>
                <c:pt idx="153">
                  <c:v>4.0484091730234093</c:v>
                </c:pt>
                <c:pt idx="154">
                  <c:v>3.911384086347657</c:v>
                </c:pt>
                <c:pt idx="155">
                  <c:v>3.675100544659434</c:v>
                </c:pt>
                <c:pt idx="156">
                  <c:v>3.7733906245010509</c:v>
                </c:pt>
                <c:pt idx="157">
                  <c:v>5.0937701699596252</c:v>
                </c:pt>
                <c:pt idx="158">
                  <c:v>5.3353797750875414</c:v>
                </c:pt>
                <c:pt idx="159">
                  <c:v>3.8900798325888823</c:v>
                </c:pt>
                <c:pt idx="160">
                  <c:v>4.4042870483120238</c:v>
                </c:pt>
                <c:pt idx="161">
                  <c:v>1.233826738938081</c:v>
                </c:pt>
                <c:pt idx="162">
                  <c:v>2.184771156716093</c:v>
                </c:pt>
                <c:pt idx="163">
                  <c:v>4.4004135476286104</c:v>
                </c:pt>
                <c:pt idx="164">
                  <c:v>4.5974778948972714</c:v>
                </c:pt>
                <c:pt idx="165">
                  <c:v>4.5330809460355219</c:v>
                </c:pt>
                <c:pt idx="166">
                  <c:v>4.4013819227994633</c:v>
                </c:pt>
                <c:pt idx="167">
                  <c:v>5.3978399736075842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3D-45DA-A46C-81EDD461E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590272"/>
        <c:axId val="1125590752"/>
      </c:scatterChart>
      <c:valAx>
        <c:axId val="112559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Norm_GGHED_GDP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5590752"/>
        <c:crosses val="autoZero"/>
        <c:crossBetween val="midCat"/>
      </c:valAx>
      <c:valAx>
        <c:axId val="1125590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LN_MMR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255902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18442A97-632D-408F-A645-0AF46353E2B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GGHED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GGHED</a:t>
          </a:r>
        </a:p>
      </cx:txPr>
    </cx:title>
    <cx:plotArea>
      <cx:plotAreaRegion>
        <cx:series layoutId="boxWhisker" uniqueId="{BCB4A338-2EA2-44AA-A8F7-ADF4136884A6}">
          <cx:tx>
            <cx:txData>
              <cx:f>_xlchart.v1.16</cx:f>
              <cx:v>gghed_gdp</cx:v>
            </cx:txData>
          </cx:tx>
          <cx:spPr>
            <a:solidFill>
              <a:schemeClr val="tx2">
                <a:lumMod val="25000"/>
                <a:lumOff val="75000"/>
              </a:schemeClr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HDI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HDI</a:t>
          </a:r>
        </a:p>
      </cx:txPr>
    </cx:title>
    <cx:plotArea>
      <cx:plotAreaRegion>
        <cx:series layoutId="boxWhisker" uniqueId="{40F6C5F9-5C0A-449B-8B84-E91C6895C327}">
          <cx:tx>
            <cx:txData>
              <cx:f>_xlchart.v1.18</cx:f>
              <cx:v>HDI</cx:v>
            </cx:txData>
          </cx:tx>
          <cx:spPr>
            <a:solidFill>
              <a:schemeClr val="tx2">
                <a:lumMod val="10000"/>
                <a:lumOff val="90000"/>
              </a:schemeClr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LN_MMR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LN_MMR</a:t>
          </a:r>
        </a:p>
      </cx:txPr>
    </cx:title>
    <cx:plotArea>
      <cx:plotAreaRegion>
        <cx:series layoutId="boxWhisker" uniqueId="{9AA6E84A-2D55-40EA-AE15-3CC986154BA0}">
          <cx:tx>
            <cx:txData>
              <cx:f>_xlchart.v1.22</cx:f>
              <cx:v>LN_MMR</cx:v>
            </cx:txData>
          </cx:tx>
          <cx:spPr>
            <a:solidFill>
              <a:schemeClr val="tx2">
                <a:lumMod val="10000"/>
                <a:lumOff val="90000"/>
              </a:schemeClr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GGHED_wo_Outliers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GGHED_wo_Outliers</a:t>
          </a:r>
        </a:p>
      </cx:txPr>
    </cx:title>
    <cx:plotArea>
      <cx:plotAreaRegion>
        <cx:series layoutId="boxWhisker" uniqueId="{2EA97274-89D3-4ED7-98F2-FB26AF5CE1B8}">
          <cx:tx>
            <cx:txData>
              <cx:f>_xlchart.v1.20</cx:f>
              <cx:v>gghed_gdp</cx:v>
            </cx:txData>
          </cx:tx>
          <cx:spPr>
            <a:solidFill>
              <a:schemeClr val="tx2">
                <a:lumMod val="10000"/>
                <a:lumOff val="90000"/>
              </a:schemeClr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txData>
          <cx:v>HDI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HDI</a:t>
          </a:r>
        </a:p>
      </cx:txPr>
    </cx:title>
    <cx:plotArea>
      <cx:plotAreaRegion>
        <cx:series layoutId="boxWhisker" uniqueId="{70495038-468B-4537-B27C-8824193AFB58}">
          <cx:tx>
            <cx:txData>
              <cx:f>_xlchart.v1.28</cx:f>
              <cx:v>HDI</cx:v>
            </cx:txData>
          </cx:tx>
          <cx:spPr>
            <a:solidFill>
              <a:schemeClr val="tx2">
                <a:lumMod val="10000"/>
                <a:lumOff val="90000"/>
              </a:schemeClr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txData>
          <cx:v>MMR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MMR</a:t>
          </a:r>
        </a:p>
      </cx:txPr>
    </cx:title>
    <cx:plotArea>
      <cx:plotAreaRegion>
        <cx:series layoutId="boxWhisker" uniqueId="{A0E7ED64-4D54-476E-B3FE-505B2A2B0FA3}">
          <cx:tx>
            <cx:txData>
              <cx:f>_xlchart.v1.26</cx:f>
              <cx:v>MMR</cx:v>
            </cx:txData>
          </cx:tx>
          <cx:spPr>
            <a:solidFill>
              <a:schemeClr val="tx2">
                <a:lumMod val="10000"/>
                <a:lumOff val="90000"/>
              </a:schemeClr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GGHED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GGHED</a:t>
          </a:r>
        </a:p>
      </cx:txPr>
    </cx:title>
    <cx:plotArea>
      <cx:plotAreaRegion>
        <cx:series layoutId="boxWhisker" uniqueId="{B834ADC6-B1F4-41E6-BB6C-A629BA7BFA4A}">
          <cx:tx>
            <cx:txData>
              <cx:f>_xlchart.v1.24</cx:f>
              <cx:v>gghed_gdp</cx:v>
            </cx:txData>
          </cx:tx>
          <cx:spPr>
            <a:solidFill>
              <a:schemeClr val="tx2">
                <a:lumMod val="25000"/>
                <a:lumOff val="75000"/>
              </a:schemeClr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txData>
          <cx:v>GGHED_wo_Outlier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GGHED_wo_Outlier</a:t>
          </a:r>
        </a:p>
      </cx:txPr>
    </cx:title>
    <cx:plotArea>
      <cx:plotAreaRegion>
        <cx:series layoutId="boxWhisker" uniqueId="{0AEC708C-5860-48A2-AB1B-60B11B3EB0CD}">
          <cx:tx>
            <cx:txData>
              <cx:f>_xlchart.v1.30</cx:f>
              <cx:v>gghed_gdp</cx:v>
            </cx:txData>
          </cx:tx>
          <cx:spPr>
            <a:solidFill>
              <a:schemeClr val="tx2">
                <a:lumMod val="10000"/>
                <a:lumOff val="90000"/>
              </a:schemeClr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</cx:chartData>
  <cx:chart>
    <cx:title pos="t" align="ctr" overlay="0">
      <cx:tx>
        <cx:txData>
          <cx:v>LN_MMR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LN_MMR</a:t>
          </a:r>
        </a:p>
      </cx:txPr>
    </cx:title>
    <cx:plotArea>
      <cx:plotAreaRegion>
        <cx:series layoutId="boxWhisker" uniqueId="{8661E325-6209-486E-B9E5-FE41F31C43C9}">
          <cx:tx>
            <cx:txData>
              <cx:f>_xlchart.v1.32</cx:f>
              <cx:v>LN_MMR</cx:v>
            </cx:txData>
          </cx:tx>
          <cx:spPr>
            <a:solidFill>
              <a:schemeClr val="tx2">
                <a:lumMod val="10000"/>
                <a:lumOff val="90000"/>
              </a:schemeClr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</cx:chartData>
  <cx:chart>
    <cx:title pos="t" align="ctr" overlay="0">
      <cx:tx>
        <cx:txData>
          <cx:v> Box Plot of Normalized gghed_gdp year 2020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 Box Plot of Normalized gghed_gdp year 2020</a:t>
          </a:r>
        </a:p>
      </cx:txPr>
    </cx:title>
    <cx:plotArea>
      <cx:plotAreaRegion>
        <cx:series layoutId="boxWhisker" uniqueId="{F9FB88FE-7034-437E-9905-B2739712945B}">
          <cx:tx>
            <cx:txData>
              <cx:f>_xlchart.v1.34</cx:f>
              <cx:v>Normalized_gghed_gdp_2020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endParaRPr>
            </a:p>
          </cx:txPr>
        </cx:title>
        <cx:tickLabels/>
      </cx:axis>
      <cx:axis id="1">
        <cx:valScaling/>
        <cx:title>
          <cx:tx>
            <cx:txData>
              <cx:v>normalized gghed_gdp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normalized gghed_gdp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18442A97-632D-408F-A645-0AF46353E2B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</cx:chartData>
  <cx:chart>
    <cx:title pos="t" align="ctr" overlay="0">
      <cx:tx>
        <cx:txData>
          <cx:v> Box Plot of Normalized gghed_gdp year 2019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 Box Plot of Normalized gghed_gdp year 2019</a:t>
          </a:r>
        </a:p>
      </cx:txPr>
    </cx:title>
    <cx:plotArea>
      <cx:plotAreaRegion>
        <cx:series layoutId="boxWhisker" uniqueId="{9E288C02-9CB6-4BAE-A315-216792EFC440}">
          <cx:tx>
            <cx:txData>
              <cx:f>_xlchart.v1.36</cx:f>
              <cx:v>Normalized_gghed_gdp_2019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endParaRPr>
            </a:p>
          </cx:txPr>
        </cx:title>
        <cx:tickLabels/>
      </cx:axis>
      <cx:axis id="1">
        <cx:valScaling/>
        <cx:title>
          <cx:tx>
            <cx:txData>
              <cx:v>normalized gghed_gdp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normalized gghed_gdp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HDI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HDI Histogram</a:t>
          </a:r>
        </a:p>
      </cx:txPr>
    </cx:title>
    <cx:plotArea>
      <cx:plotAreaRegion>
        <cx:series layoutId="clusteredColumn" uniqueId="{7E5F94B3-7E25-4D9A-9808-F421905CD964}">
          <cx:tx>
            <cx:txData>
              <cx:f>_xlchart.v1.2</cx:f>
              <cx:v>HDI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HDI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HDI</a:t>
          </a:r>
        </a:p>
      </cx:txPr>
    </cx:title>
    <cx:plotArea>
      <cx:plotAreaRegion>
        <cx:series layoutId="boxWhisker" uniqueId="{D6FF5F8F-0743-48C1-8143-C151532BD5F4}">
          <cx:tx>
            <cx:txData>
              <cx:f>_xlchart.v1.6</cx:f>
              <cx:v>HDI</cx:v>
            </cx:txData>
          </cx:tx>
          <cx:spPr>
            <a:solidFill>
              <a:schemeClr val="tx2">
                <a:lumMod val="25000"/>
                <a:lumOff val="75000"/>
              </a:schemeClr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MMR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MMR</a:t>
          </a:r>
        </a:p>
      </cx:txPr>
    </cx:title>
    <cx:plotArea>
      <cx:plotAreaRegion>
        <cx:series layoutId="boxWhisker" uniqueId="{C2D00A4C-906D-4F5C-8149-E30974EC5D46}">
          <cx:tx>
            <cx:txData>
              <cx:f>_xlchart.v1.8</cx:f>
              <cx:v>MMR</cx:v>
            </cx:txData>
          </cx:tx>
          <cx:spPr>
            <a:solidFill>
              <a:schemeClr val="tx2">
                <a:lumMod val="25000"/>
                <a:lumOff val="75000"/>
              </a:schemeClr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GGHED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GGHED</a:t>
          </a:r>
        </a:p>
      </cx:txPr>
    </cx:title>
    <cx:plotArea>
      <cx:plotAreaRegion>
        <cx:series layoutId="boxWhisker" uniqueId="{3DC02193-99F3-47AD-B863-355EB110B13D}">
          <cx:tx>
            <cx:txData>
              <cx:f>_xlchart.v1.4</cx:f>
              <cx:v>gghed_gdp</cx:v>
            </cx:txData>
          </cx:tx>
          <cx:spPr>
            <a:solidFill>
              <a:schemeClr val="tx2">
                <a:lumMod val="25000"/>
                <a:lumOff val="75000"/>
              </a:schemeClr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LNMMR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LNMMR</a:t>
          </a:r>
        </a:p>
      </cx:txPr>
    </cx:title>
    <cx:plotArea>
      <cx:plotAreaRegion>
        <cx:series layoutId="boxWhisker" uniqueId="{936FEEAB-46E6-4A5A-8C23-913F1E0C7A6A}">
          <cx:tx>
            <cx:txData>
              <cx:f>_xlchart.v1.10</cx:f>
              <cx:v>LN_MMR</cx:v>
            </cx:txData>
          </cx:tx>
          <cx:spPr>
            <a:solidFill>
              <a:schemeClr val="tx2">
                <a:lumMod val="10000"/>
                <a:lumOff val="9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GGHED_wo_Outliers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GGHED_wo_Outliers</a:t>
          </a:r>
        </a:p>
      </cx:txPr>
    </cx:title>
    <cx:plotArea>
      <cx:plotAreaRegion>
        <cx:series layoutId="boxWhisker" uniqueId="{71778DF8-2563-49F5-A9C6-DE8AA336295A}">
          <cx:tx>
            <cx:txData>
              <cx:f>_xlchart.v1.12</cx:f>
              <cx:v>gghed_gdp</cx:v>
            </cx:txData>
          </cx:tx>
          <cx:spPr>
            <a:solidFill>
              <a:schemeClr val="tx2">
                <a:lumMod val="25000"/>
                <a:lumOff val="75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MMR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MMR</a:t>
          </a:r>
        </a:p>
      </cx:txPr>
    </cx:title>
    <cx:plotArea>
      <cx:plotAreaRegion>
        <cx:series layoutId="boxWhisker" uniqueId="{45AC4C65-CBA3-4F59-806B-0F5DEEF5F5AF}">
          <cx:tx>
            <cx:txData>
              <cx:f>_xlchart.v1.14</cx:f>
              <cx:v>MMR</cx:v>
            </cx:txData>
          </cx:tx>
          <cx:spPr>
            <a:solidFill>
              <a:schemeClr val="tx2">
                <a:lumMod val="10000"/>
                <a:lumOff val="90000"/>
              </a:schemeClr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18.xml"/><Relationship Id="rId1" Type="http://schemas.microsoft.com/office/2014/relationships/chartEx" Target="../charts/chartEx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microsoft.com/office/2014/relationships/chartEx" Target="../charts/chartEx20.xml"/><Relationship Id="rId1" Type="http://schemas.microsoft.com/office/2014/relationships/chartEx" Target="../charts/chartEx1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1.xml"/><Relationship Id="rId2" Type="http://schemas.microsoft.com/office/2014/relationships/chartEx" Target="../charts/chartEx10.xml"/><Relationship Id="rId1" Type="http://schemas.microsoft.com/office/2014/relationships/chartEx" Target="../charts/chartEx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13.xml"/><Relationship Id="rId1" Type="http://schemas.microsoft.com/office/2014/relationships/chartEx" Target="../charts/chartEx12.xml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14/relationships/chartEx" Target="../charts/chartEx16.xml"/><Relationship Id="rId2" Type="http://schemas.microsoft.com/office/2014/relationships/chartEx" Target="../charts/chartEx15.xml"/><Relationship Id="rId1" Type="http://schemas.microsoft.com/office/2014/relationships/chartEx" Target="../charts/chartEx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1546</xdr:row>
      <xdr:rowOff>0</xdr:rowOff>
    </xdr:from>
    <xdr:to>
      <xdr:col>20</xdr:col>
      <xdr:colOff>359229</xdr:colOff>
      <xdr:row>1560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F4B9E4A-A8E2-49D7-990C-DE6F555E5B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00860" y="26494740"/>
              <a:ext cx="4451169" cy="182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152400</xdr:colOff>
      <xdr:row>1546</xdr:row>
      <xdr:rowOff>152400</xdr:rowOff>
    </xdr:from>
    <xdr:to>
      <xdr:col>20</xdr:col>
      <xdr:colOff>511629</xdr:colOff>
      <xdr:row>1561</xdr:row>
      <xdr:rowOff>119743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639188E-D954-4E0B-BAF9-692D771846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53260" y="26494740"/>
              <a:ext cx="4451169" cy="182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451757</xdr:colOff>
      <xdr:row>1</xdr:row>
      <xdr:rowOff>87085</xdr:rowOff>
    </xdr:from>
    <xdr:to>
      <xdr:col>25</xdr:col>
      <xdr:colOff>223157</xdr:colOff>
      <xdr:row>16</xdr:row>
      <xdr:rowOff>163286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3E71270-2E81-4BDF-9276-9B0C012F88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15757" y="701040"/>
              <a:ext cx="4648200" cy="373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510540</xdr:colOff>
      <xdr:row>2</xdr:row>
      <xdr:rowOff>45720</xdr:rowOff>
    </xdr:from>
    <xdr:to>
      <xdr:col>16</xdr:col>
      <xdr:colOff>205740</xdr:colOff>
      <xdr:row>17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F3D36A9-2700-4C62-A006-11D486ED24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9240" y="419100"/>
              <a:ext cx="4572000" cy="2766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15240</xdr:colOff>
      <xdr:row>20</xdr:row>
      <xdr:rowOff>26670</xdr:rowOff>
    </xdr:from>
    <xdr:to>
      <xdr:col>16</xdr:col>
      <xdr:colOff>320040</xdr:colOff>
      <xdr:row>35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754E182-8873-BA56-DD0F-4E7F092AA8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63540" y="3714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190500</xdr:colOff>
      <xdr:row>0</xdr:row>
      <xdr:rowOff>278130</xdr:rowOff>
    </xdr:from>
    <xdr:to>
      <xdr:col>30</xdr:col>
      <xdr:colOff>411480</xdr:colOff>
      <xdr:row>20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BF7137-C18F-F238-7AE5-B9B7852B4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228600</xdr:colOff>
      <xdr:row>24</xdr:row>
      <xdr:rowOff>3810</xdr:rowOff>
    </xdr:from>
    <xdr:to>
      <xdr:col>31</xdr:col>
      <xdr:colOff>144780</xdr:colOff>
      <xdr:row>49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3071C5-6323-BF90-1DC6-3B9990E3B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279918</xdr:colOff>
      <xdr:row>1</xdr:row>
      <xdr:rowOff>13530</xdr:rowOff>
    </xdr:from>
    <xdr:to>
      <xdr:col>29</xdr:col>
      <xdr:colOff>502142</xdr:colOff>
      <xdr:row>25</xdr:row>
      <xdr:rowOff>93305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4672D1-0097-4303-8D22-F5F87AD1E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111189</xdr:colOff>
      <xdr:row>30</xdr:row>
      <xdr:rowOff>98749</xdr:rowOff>
    </xdr:from>
    <xdr:to>
      <xdr:col>29</xdr:col>
      <xdr:colOff>565279</xdr:colOff>
      <xdr:row>54</xdr:row>
      <xdr:rowOff>26438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85EFA2-11BD-0FC9-FF21-46C6F1FA0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342900</xdr:colOff>
      <xdr:row>74</xdr:row>
      <xdr:rowOff>133350</xdr:rowOff>
    </xdr:from>
    <xdr:to>
      <xdr:col>30</xdr:col>
      <xdr:colOff>289560</xdr:colOff>
      <xdr:row>97</xdr:row>
      <xdr:rowOff>30480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3E685B-D7E4-94DD-AD2A-825D91ED2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528734</xdr:colOff>
      <xdr:row>0</xdr:row>
      <xdr:rowOff>544286</xdr:rowOff>
    </xdr:from>
    <xdr:to>
      <xdr:col>43</xdr:col>
      <xdr:colOff>87707</xdr:colOff>
      <xdr:row>25</xdr:row>
      <xdr:rowOff>144003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05D56C-65CA-414C-978E-9A4D01959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464820</xdr:colOff>
      <xdr:row>7</xdr:row>
      <xdr:rowOff>45720</xdr:rowOff>
    </xdr:from>
    <xdr:to>
      <xdr:col>28</xdr:col>
      <xdr:colOff>723899</xdr:colOff>
      <xdr:row>17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BFA2A-C1E4-E47F-C4F0-01CB4286E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464820</xdr:colOff>
      <xdr:row>3</xdr:row>
      <xdr:rowOff>99060</xdr:rowOff>
    </xdr:from>
    <xdr:to>
      <xdr:col>39</xdr:col>
      <xdr:colOff>464822</xdr:colOff>
      <xdr:row>13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6B23BF-209A-8BC6-FD92-816BD37A9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647700</xdr:colOff>
      <xdr:row>100</xdr:row>
      <xdr:rowOff>53340</xdr:rowOff>
    </xdr:from>
    <xdr:to>
      <xdr:col>21</xdr:col>
      <xdr:colOff>365760</xdr:colOff>
      <xdr:row>110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D0A9B4-4A0D-AF10-A6CE-CD4639343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609600</xdr:colOff>
      <xdr:row>88</xdr:row>
      <xdr:rowOff>114300</xdr:rowOff>
    </xdr:from>
    <xdr:to>
      <xdr:col>20</xdr:col>
      <xdr:colOff>571500</xdr:colOff>
      <xdr:row>98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C7CC41-487D-BCFD-8C98-80CBF2955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693420</xdr:colOff>
      <xdr:row>76</xdr:row>
      <xdr:rowOff>68580</xdr:rowOff>
    </xdr:from>
    <xdr:to>
      <xdr:col>20</xdr:col>
      <xdr:colOff>266700</xdr:colOff>
      <xdr:row>86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80C34B-0AA2-73B8-F85C-9F0A73179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716280</xdr:colOff>
      <xdr:row>64</xdr:row>
      <xdr:rowOff>60960</xdr:rowOff>
    </xdr:from>
    <xdr:to>
      <xdr:col>20</xdr:col>
      <xdr:colOff>76200</xdr:colOff>
      <xdr:row>74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AD0AA7-026A-9BC0-DFFE-032827B9A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571500</xdr:colOff>
      <xdr:row>52</xdr:row>
      <xdr:rowOff>137160</xdr:rowOff>
    </xdr:from>
    <xdr:to>
      <xdr:col>20</xdr:col>
      <xdr:colOff>106680</xdr:colOff>
      <xdr:row>62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9739FA-839A-75A6-D68D-1BB83CD62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556260</xdr:colOff>
      <xdr:row>41</xdr:row>
      <xdr:rowOff>144780</xdr:rowOff>
    </xdr:from>
    <xdr:to>
      <xdr:col>20</xdr:col>
      <xdr:colOff>91440</xdr:colOff>
      <xdr:row>51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9E343D-B144-9E5D-C57A-537A5BDF7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171</xdr:row>
      <xdr:rowOff>7620</xdr:rowOff>
    </xdr:from>
    <xdr:to>
      <xdr:col>8</xdr:col>
      <xdr:colOff>320040</xdr:colOff>
      <xdr:row>186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CD0655E-3892-3277-89CA-5AF75156FC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20" y="13190220"/>
              <a:ext cx="5943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171</xdr:row>
      <xdr:rowOff>7620</xdr:rowOff>
    </xdr:from>
    <xdr:to>
      <xdr:col>14</xdr:col>
      <xdr:colOff>373380</xdr:colOff>
      <xdr:row>186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DF0CDD6-4A18-CB70-6303-C7847E020A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83680" y="13190220"/>
              <a:ext cx="35052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762000</xdr:colOff>
      <xdr:row>42</xdr:row>
      <xdr:rowOff>0</xdr:rowOff>
    </xdr:from>
    <xdr:to>
      <xdr:col>20</xdr:col>
      <xdr:colOff>541020</xdr:colOff>
      <xdr:row>62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62D63B-03EB-9857-1CD7-72B0D75D1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548640</xdr:colOff>
      <xdr:row>1</xdr:row>
      <xdr:rowOff>152400</xdr:rowOff>
    </xdr:from>
    <xdr:to>
      <xdr:col>24</xdr:col>
      <xdr:colOff>384175</xdr:colOff>
      <xdr:row>26</xdr:row>
      <xdr:rowOff>59690</xdr:rowOff>
    </xdr:to>
    <xdr:pic>
      <xdr:nvPicPr>
        <xdr:cNvPr id="2" name="Picture 1" descr="A screenshot of a test results&#10;&#10;Description automatically generated">
          <a:extLst>
            <a:ext uri="{FF2B5EF4-FFF2-40B4-BE49-F238E27FC236}">
              <a16:creationId xmlns:a16="http://schemas.microsoft.com/office/drawing/2014/main" id="{55891FF6-E262-7691-FE10-1E2E7421E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3840" y="335280"/>
          <a:ext cx="5321935" cy="4845050"/>
        </a:xfrm>
        <a:prstGeom prst="rect">
          <a:avLst/>
        </a:prstGeom>
      </xdr:spPr>
    </xdr:pic>
    <xdr:clientData/>
  </xdr:twoCellAnchor>
  <xdr:twoCellAnchor editAs="oneCell">
    <xdr:from>
      <xdr:col>15</xdr:col>
      <xdr:colOff>586740</xdr:colOff>
      <xdr:row>30</xdr:row>
      <xdr:rowOff>114300</xdr:rowOff>
    </xdr:from>
    <xdr:to>
      <xdr:col>25</xdr:col>
      <xdr:colOff>222250</xdr:colOff>
      <xdr:row>55</xdr:row>
      <xdr:rowOff>75565</xdr:rowOff>
    </xdr:to>
    <xdr:pic>
      <xdr:nvPicPr>
        <xdr:cNvPr id="3" name="Picture 2" descr="A screenshot of a computer&#10;&#10;Description automatically generated">
          <a:extLst>
            <a:ext uri="{FF2B5EF4-FFF2-40B4-BE49-F238E27FC236}">
              <a16:creationId xmlns:a16="http://schemas.microsoft.com/office/drawing/2014/main" id="{E5C01CE1-7FAF-A7D9-9675-E999267C3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01940" y="5600700"/>
          <a:ext cx="5731510" cy="4533265"/>
        </a:xfrm>
        <a:prstGeom prst="rect">
          <a:avLst/>
        </a:prstGeom>
      </xdr:spPr>
    </xdr:pic>
    <xdr:clientData/>
  </xdr:twoCellAnchor>
  <xdr:twoCellAnchor editAs="oneCell">
    <xdr:from>
      <xdr:col>16</xdr:col>
      <xdr:colOff>548640</xdr:colOff>
      <xdr:row>93</xdr:row>
      <xdr:rowOff>121920</xdr:rowOff>
    </xdr:from>
    <xdr:to>
      <xdr:col>26</xdr:col>
      <xdr:colOff>184150</xdr:colOff>
      <xdr:row>121</xdr:row>
      <xdr:rowOff>43180</xdr:rowOff>
    </xdr:to>
    <xdr:pic>
      <xdr:nvPicPr>
        <xdr:cNvPr id="4" name="Picture 3" descr="A screenshot of a test results&#10;&#10;Description automatically generated">
          <a:extLst>
            <a:ext uri="{FF2B5EF4-FFF2-40B4-BE49-F238E27FC236}">
              <a16:creationId xmlns:a16="http://schemas.microsoft.com/office/drawing/2014/main" id="{DF383022-57EA-D6AA-A0DA-D5A07CAB7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18820" y="17495520"/>
          <a:ext cx="5731510" cy="5041900"/>
        </a:xfrm>
        <a:prstGeom prst="rect">
          <a:avLst/>
        </a:prstGeom>
      </xdr:spPr>
    </xdr:pic>
    <xdr:clientData/>
  </xdr:twoCellAnchor>
  <xdr:twoCellAnchor editAs="oneCell">
    <xdr:from>
      <xdr:col>16</xdr:col>
      <xdr:colOff>312420</xdr:colOff>
      <xdr:row>62</xdr:row>
      <xdr:rowOff>160020</xdr:rowOff>
    </xdr:from>
    <xdr:to>
      <xdr:col>25</xdr:col>
      <xdr:colOff>557530</xdr:colOff>
      <xdr:row>92</xdr:row>
      <xdr:rowOff>168910</xdr:rowOff>
    </xdr:to>
    <xdr:pic>
      <xdr:nvPicPr>
        <xdr:cNvPr id="5" name="Picture 4" descr="A screenshot of a test results&#10;&#10;Description automatically generated">
          <a:extLst>
            <a:ext uri="{FF2B5EF4-FFF2-40B4-BE49-F238E27FC236}">
              <a16:creationId xmlns:a16="http://schemas.microsoft.com/office/drawing/2014/main" id="{EAF5461E-E2A1-C862-FEED-70CD3233F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82600" y="11864340"/>
          <a:ext cx="5731510" cy="5495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76200</xdr:rowOff>
    </xdr:from>
    <xdr:to>
      <xdr:col>14</xdr:col>
      <xdr:colOff>320040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1285EEF-1BB4-428D-B40D-C97C29F25E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35040" y="2590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68580</xdr:colOff>
      <xdr:row>19</xdr:row>
      <xdr:rowOff>38100</xdr:rowOff>
    </xdr:from>
    <xdr:to>
      <xdr:col>14</xdr:col>
      <xdr:colOff>495300</xdr:colOff>
      <xdr:row>36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78C7310-45D0-45C8-9CFA-7A3CDB554E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8380" y="3512820"/>
              <a:ext cx="4693920" cy="3116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746760</xdr:colOff>
      <xdr:row>38</xdr:row>
      <xdr:rowOff>118110</xdr:rowOff>
    </xdr:from>
    <xdr:to>
      <xdr:col>14</xdr:col>
      <xdr:colOff>297180</xdr:colOff>
      <xdr:row>53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E6B8DBD-DDB9-1D93-1A8C-7EB79CB03B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2180" y="7067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21A20-04B7-42FF-9011-4EC232241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327660</xdr:colOff>
      <xdr:row>12</xdr:row>
      <xdr:rowOff>137160</xdr:rowOff>
    </xdr:from>
    <xdr:to>
      <xdr:col>15</xdr:col>
      <xdr:colOff>327660</xdr:colOff>
      <xdr:row>22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79E750-0602-AF68-49AF-9AE9B0E73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251461</xdr:colOff>
      <xdr:row>1</xdr:row>
      <xdr:rowOff>175260</xdr:rowOff>
    </xdr:from>
    <xdr:to>
      <xdr:col>34</xdr:col>
      <xdr:colOff>251461</xdr:colOff>
      <xdr:row>11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747946-EED3-A6E2-351D-D20710FBC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289561</xdr:colOff>
      <xdr:row>12</xdr:row>
      <xdr:rowOff>68580</xdr:rowOff>
    </xdr:from>
    <xdr:to>
      <xdr:col>34</xdr:col>
      <xdr:colOff>289561</xdr:colOff>
      <xdr:row>22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22AED4-1F6D-F745-AB28-DF0D6ED30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</xdr:colOff>
      <xdr:row>26</xdr:row>
      <xdr:rowOff>19050</xdr:rowOff>
    </xdr:from>
    <xdr:to>
      <xdr:col>23</xdr:col>
      <xdr:colOff>281940</xdr:colOff>
      <xdr:row>41</xdr:row>
      <xdr:rowOff>34290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7C74103-2F74-CE0F-CDDF-96F8B04B8C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3940" y="4796790"/>
              <a:ext cx="4572000" cy="2758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137160</xdr:colOff>
      <xdr:row>26</xdr:row>
      <xdr:rowOff>19050</xdr:rowOff>
    </xdr:from>
    <xdr:to>
      <xdr:col>16</xdr:col>
      <xdr:colOff>441960</xdr:colOff>
      <xdr:row>41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890450C-9AE2-8B17-B9B3-A19FE58F3F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00" y="4796790"/>
              <a:ext cx="51739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510540</xdr:colOff>
      <xdr:row>0</xdr:row>
      <xdr:rowOff>0</xdr:rowOff>
    </xdr:from>
    <xdr:to>
      <xdr:col>15</xdr:col>
      <xdr:colOff>213360</xdr:colOff>
      <xdr:row>14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16A41A-D29C-3FE4-654C-E632A1D0B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1</xdr:row>
      <xdr:rowOff>49530</xdr:rowOff>
    </xdr:from>
    <xdr:to>
      <xdr:col>13</xdr:col>
      <xdr:colOff>579120</xdr:colOff>
      <xdr:row>16</xdr:row>
      <xdr:rowOff>49530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707CC96-4041-2969-ACD9-5604DBACD4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7740" y="2324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259080</xdr:colOff>
      <xdr:row>18</xdr:row>
      <xdr:rowOff>133350</xdr:rowOff>
    </xdr:from>
    <xdr:to>
      <xdr:col>13</xdr:col>
      <xdr:colOff>563880</xdr:colOff>
      <xdr:row>33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EB9E9FF-29FF-490E-DB8B-08DED7FEA8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00" y="34251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243840</xdr:colOff>
      <xdr:row>35</xdr:row>
      <xdr:rowOff>15240</xdr:rowOff>
    </xdr:from>
    <xdr:to>
      <xdr:col>13</xdr:col>
      <xdr:colOff>548640</xdr:colOff>
      <xdr:row>50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8B9A724-8C8E-470D-8C8A-0252D9721C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7260" y="64160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D468F-1ABB-DC1B-8538-8ECEF26FA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281940</xdr:colOff>
      <xdr:row>11</xdr:row>
      <xdr:rowOff>121920</xdr:rowOff>
    </xdr:from>
    <xdr:to>
      <xdr:col>15</xdr:col>
      <xdr:colOff>281940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C5E4D4-7A54-3AB7-1D10-7B3244D09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251459</xdr:colOff>
      <xdr:row>1</xdr:row>
      <xdr:rowOff>175260</xdr:rowOff>
    </xdr:from>
    <xdr:to>
      <xdr:col>34</xdr:col>
      <xdr:colOff>251459</xdr:colOff>
      <xdr:row>11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3CD756-033F-6FFB-B3AE-85140C41F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251459</xdr:colOff>
      <xdr:row>3</xdr:row>
      <xdr:rowOff>175260</xdr:rowOff>
    </xdr:from>
    <xdr:to>
      <xdr:col>35</xdr:col>
      <xdr:colOff>251459</xdr:colOff>
      <xdr:row>13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B09E53-133D-3254-0750-C230DFE8F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3</xdr:row>
      <xdr:rowOff>26670</xdr:rowOff>
    </xdr:from>
    <xdr:to>
      <xdr:col>15</xdr:col>
      <xdr:colOff>510540</xdr:colOff>
      <xdr:row>18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D4C871E-81FA-AC72-9F47-4DB3579587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8360" y="582930"/>
              <a:ext cx="4572000" cy="2766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304800</xdr:colOff>
      <xdr:row>20</xdr:row>
      <xdr:rowOff>45720</xdr:rowOff>
    </xdr:from>
    <xdr:to>
      <xdr:col>16</xdr:col>
      <xdr:colOff>0</xdr:colOff>
      <xdr:row>35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45769E1-B784-4897-9646-945541E224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27420" y="3733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1</xdr:row>
      <xdr:rowOff>7620</xdr:rowOff>
    </xdr:from>
    <xdr:to>
      <xdr:col>14</xdr:col>
      <xdr:colOff>335280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FECE747-F926-4A04-B941-E273632F58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69180" y="190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30480</xdr:colOff>
      <xdr:row>18</xdr:row>
      <xdr:rowOff>171450</xdr:rowOff>
    </xdr:from>
    <xdr:to>
      <xdr:col>14</xdr:col>
      <xdr:colOff>335280</xdr:colOff>
      <xdr:row>33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D10179F-BDF4-64FD-DD6B-B65400C7CE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69180" y="34632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37</xdr:row>
      <xdr:rowOff>11430</xdr:rowOff>
    </xdr:from>
    <xdr:to>
      <xdr:col>14</xdr:col>
      <xdr:colOff>304800</xdr:colOff>
      <xdr:row>52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7A4E3AB-DD9C-F669-6A52-CE983C5EA9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38700" y="67779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AF07A-4C39-1658-99C0-EF9134FE1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251460</xdr:colOff>
      <xdr:row>12</xdr:row>
      <xdr:rowOff>144780</xdr:rowOff>
    </xdr:from>
    <xdr:to>
      <xdr:col>15</xdr:col>
      <xdr:colOff>251460</xdr:colOff>
      <xdr:row>22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A9C348-179F-6580-1142-C734832F6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</xdr:colOff>
      <xdr:row>1</xdr:row>
      <xdr:rowOff>144780</xdr:rowOff>
    </xdr:from>
    <xdr:to>
      <xdr:col>35</xdr:col>
      <xdr:colOff>1</xdr:colOff>
      <xdr:row>11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35EA49-3D4C-42F8-E629-144EBEBAF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</xdr:colOff>
      <xdr:row>13</xdr:row>
      <xdr:rowOff>30480</xdr:rowOff>
    </xdr:from>
    <xdr:to>
      <xdr:col>35</xdr:col>
      <xdr:colOff>1</xdr:colOff>
      <xdr:row>23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ADB732-2D70-4B97-C7AC-9522A6CF4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tudy\UNFC\LectureNotes\DAMO_500_PrinciplesOfAnalytics\Project\dataset\maternal_motality\who\API_SH.STA.MMRT_DS2_en_excel_v2_10320.xls" TargetMode="External"/><Relationship Id="rId1" Type="http://schemas.openxmlformats.org/officeDocument/2006/relationships/externalLinkPath" Target="dataset/maternal_motality/who/API_SH.STA.MMRT_DS2_en_excel_v2_103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Mort"/>
      <sheetName val="Data"/>
      <sheetName val="Metadata - Countries"/>
      <sheetName val="Metadata - Indicators"/>
    </sheetNames>
    <sheetDataSet>
      <sheetData sheetId="0"/>
      <sheetData sheetId="1">
        <row r="1">
          <cell r="A1" t="str">
            <v>Country Name</v>
          </cell>
          <cell r="B1" t="str">
            <v>Country Code</v>
          </cell>
          <cell r="C1">
            <v>2010</v>
          </cell>
          <cell r="D1">
            <v>2011</v>
          </cell>
          <cell r="E1">
            <v>2012</v>
          </cell>
          <cell r="F1">
            <v>2013</v>
          </cell>
          <cell r="G1">
            <v>2014</v>
          </cell>
          <cell r="H1">
            <v>2015</v>
          </cell>
          <cell r="I1">
            <v>2016</v>
          </cell>
          <cell r="J1">
            <v>2017</v>
          </cell>
          <cell r="K1">
            <v>2018</v>
          </cell>
          <cell r="L1">
            <v>2019</v>
          </cell>
          <cell r="M1">
            <v>2020</v>
          </cell>
          <cell r="N1">
            <v>2021</v>
          </cell>
        </row>
        <row r="2">
          <cell r="A2" t="str">
            <v>Aruba</v>
          </cell>
          <cell r="B2" t="str">
            <v>ABW</v>
          </cell>
          <cell r="N2">
            <v>0</v>
          </cell>
        </row>
        <row r="3">
          <cell r="A3" t="str">
            <v>Africa Eastern and Southern</v>
          </cell>
          <cell r="B3" t="str">
            <v>AFE</v>
          </cell>
          <cell r="C3">
            <v>507</v>
          </cell>
          <cell r="D3">
            <v>485</v>
          </cell>
          <cell r="E3">
            <v>458</v>
          </cell>
          <cell r="F3">
            <v>442</v>
          </cell>
          <cell r="G3">
            <v>425</v>
          </cell>
          <cell r="H3">
            <v>410</v>
          </cell>
          <cell r="I3">
            <v>392</v>
          </cell>
          <cell r="J3">
            <v>381</v>
          </cell>
          <cell r="K3">
            <v>364</v>
          </cell>
          <cell r="L3">
            <v>354</v>
          </cell>
          <cell r="M3">
            <v>347</v>
          </cell>
          <cell r="N3">
            <v>0</v>
          </cell>
        </row>
        <row r="4">
          <cell r="A4" t="str">
            <v>Afghanistan</v>
          </cell>
          <cell r="B4" t="str">
            <v>AFG</v>
          </cell>
          <cell r="C4">
            <v>899</v>
          </cell>
          <cell r="D4">
            <v>884</v>
          </cell>
          <cell r="E4">
            <v>833</v>
          </cell>
          <cell r="F4">
            <v>821</v>
          </cell>
          <cell r="G4">
            <v>785</v>
          </cell>
          <cell r="H4">
            <v>776</v>
          </cell>
          <cell r="I4">
            <v>750</v>
          </cell>
          <cell r="J4">
            <v>682</v>
          </cell>
          <cell r="K4">
            <v>663</v>
          </cell>
          <cell r="L4">
            <v>644</v>
          </cell>
          <cell r="M4">
            <v>620</v>
          </cell>
          <cell r="N4">
            <v>0</v>
          </cell>
        </row>
        <row r="5">
          <cell r="A5" t="str">
            <v>Africa Western and Central</v>
          </cell>
          <cell r="B5" t="str">
            <v>AFW</v>
          </cell>
          <cell r="C5">
            <v>839</v>
          </cell>
          <cell r="D5">
            <v>806</v>
          </cell>
          <cell r="E5">
            <v>805</v>
          </cell>
          <cell r="F5">
            <v>808</v>
          </cell>
          <cell r="G5">
            <v>811</v>
          </cell>
          <cell r="H5">
            <v>788</v>
          </cell>
          <cell r="I5">
            <v>787</v>
          </cell>
          <cell r="J5">
            <v>780</v>
          </cell>
          <cell r="K5">
            <v>779</v>
          </cell>
          <cell r="L5">
            <v>764</v>
          </cell>
          <cell r="M5">
            <v>733</v>
          </cell>
          <cell r="N5">
            <v>0</v>
          </cell>
        </row>
        <row r="6">
          <cell r="A6" t="str">
            <v>Angola</v>
          </cell>
          <cell r="B6" t="str">
            <v>AGO</v>
          </cell>
          <cell r="C6">
            <v>367</v>
          </cell>
          <cell r="D6">
            <v>335</v>
          </cell>
          <cell r="E6">
            <v>304</v>
          </cell>
          <cell r="F6">
            <v>291</v>
          </cell>
          <cell r="G6">
            <v>292</v>
          </cell>
          <cell r="H6">
            <v>274</v>
          </cell>
          <cell r="I6">
            <v>270</v>
          </cell>
          <cell r="J6">
            <v>253</v>
          </cell>
          <cell r="K6">
            <v>233</v>
          </cell>
          <cell r="L6">
            <v>228</v>
          </cell>
          <cell r="M6">
            <v>222</v>
          </cell>
          <cell r="N6">
            <v>0</v>
          </cell>
        </row>
        <row r="7">
          <cell r="A7" t="str">
            <v>Albania</v>
          </cell>
          <cell r="B7" t="str">
            <v>ALB</v>
          </cell>
          <cell r="C7">
            <v>9</v>
          </cell>
          <cell r="D7">
            <v>8</v>
          </cell>
          <cell r="E7">
            <v>8</v>
          </cell>
          <cell r="F7">
            <v>7</v>
          </cell>
          <cell r="G7">
            <v>7</v>
          </cell>
          <cell r="H7">
            <v>7</v>
          </cell>
          <cell r="I7">
            <v>7</v>
          </cell>
          <cell r="J7">
            <v>7</v>
          </cell>
          <cell r="K7">
            <v>5</v>
          </cell>
          <cell r="L7">
            <v>5</v>
          </cell>
          <cell r="M7">
            <v>8</v>
          </cell>
          <cell r="N7">
            <v>0</v>
          </cell>
        </row>
        <row r="8">
          <cell r="A8" t="str">
            <v>Andorra</v>
          </cell>
          <cell r="B8" t="str">
            <v>AND</v>
          </cell>
          <cell r="N8">
            <v>0</v>
          </cell>
        </row>
        <row r="9">
          <cell r="A9" t="str">
            <v>Arab World</v>
          </cell>
          <cell r="B9" t="str">
            <v>ARB</v>
          </cell>
          <cell r="C9">
            <v>169</v>
          </cell>
          <cell r="D9">
            <v>161</v>
          </cell>
          <cell r="E9">
            <v>151</v>
          </cell>
          <cell r="F9">
            <v>146</v>
          </cell>
          <cell r="G9">
            <v>140</v>
          </cell>
          <cell r="H9">
            <v>141</v>
          </cell>
          <cell r="I9">
            <v>139</v>
          </cell>
          <cell r="J9">
            <v>136</v>
          </cell>
          <cell r="K9">
            <v>134</v>
          </cell>
          <cell r="L9">
            <v>134</v>
          </cell>
          <cell r="M9">
            <v>132</v>
          </cell>
          <cell r="N9">
            <v>0</v>
          </cell>
        </row>
        <row r="10">
          <cell r="A10" t="str">
            <v>United Arab Emirates</v>
          </cell>
          <cell r="B10" t="str">
            <v>ARE</v>
          </cell>
          <cell r="C10">
            <v>9</v>
          </cell>
          <cell r="D10">
            <v>10</v>
          </cell>
          <cell r="E10">
            <v>9</v>
          </cell>
          <cell r="F10">
            <v>9</v>
          </cell>
          <cell r="G10">
            <v>9</v>
          </cell>
          <cell r="H10">
            <v>9</v>
          </cell>
          <cell r="I10">
            <v>8</v>
          </cell>
          <cell r="J10">
            <v>9</v>
          </cell>
          <cell r="K10">
            <v>9</v>
          </cell>
          <cell r="L10">
            <v>9</v>
          </cell>
          <cell r="M10">
            <v>9</v>
          </cell>
          <cell r="N10">
            <v>0</v>
          </cell>
        </row>
        <row r="11">
          <cell r="A11" t="str">
            <v>Argentina</v>
          </cell>
          <cell r="B11" t="str">
            <v>ARG</v>
          </cell>
          <cell r="C11">
            <v>55</v>
          </cell>
          <cell r="D11">
            <v>50</v>
          </cell>
          <cell r="E11">
            <v>45</v>
          </cell>
          <cell r="F11">
            <v>43</v>
          </cell>
          <cell r="G11">
            <v>42</v>
          </cell>
          <cell r="H11">
            <v>39</v>
          </cell>
          <cell r="I11">
            <v>40</v>
          </cell>
          <cell r="J11">
            <v>38</v>
          </cell>
          <cell r="K11">
            <v>34</v>
          </cell>
          <cell r="L11">
            <v>33</v>
          </cell>
          <cell r="M11">
            <v>45</v>
          </cell>
          <cell r="N11">
            <v>0</v>
          </cell>
        </row>
        <row r="12">
          <cell r="A12" t="str">
            <v>Armenia</v>
          </cell>
          <cell r="B12" t="str">
            <v>ARM</v>
          </cell>
          <cell r="C12">
            <v>33</v>
          </cell>
          <cell r="D12">
            <v>31</v>
          </cell>
          <cell r="E12">
            <v>29</v>
          </cell>
          <cell r="F12">
            <v>27</v>
          </cell>
          <cell r="G12">
            <v>28</v>
          </cell>
          <cell r="H12">
            <v>25</v>
          </cell>
          <cell r="I12">
            <v>24</v>
          </cell>
          <cell r="J12">
            <v>25</v>
          </cell>
          <cell r="K12">
            <v>25</v>
          </cell>
          <cell r="L12">
            <v>25</v>
          </cell>
          <cell r="M12">
            <v>27</v>
          </cell>
          <cell r="N12">
            <v>0</v>
          </cell>
        </row>
        <row r="13">
          <cell r="A13" t="str">
            <v>American Samoa</v>
          </cell>
          <cell r="B13" t="str">
            <v>ASM</v>
          </cell>
          <cell r="N13">
            <v>0</v>
          </cell>
        </row>
        <row r="14">
          <cell r="A14" t="str">
            <v>Antigua and Barbuda</v>
          </cell>
          <cell r="B14" t="str">
            <v>ATG</v>
          </cell>
          <cell r="C14">
            <v>31</v>
          </cell>
          <cell r="D14">
            <v>31</v>
          </cell>
          <cell r="E14">
            <v>30</v>
          </cell>
          <cell r="F14">
            <v>29</v>
          </cell>
          <cell r="G14">
            <v>23</v>
          </cell>
          <cell r="H14">
            <v>27</v>
          </cell>
          <cell r="I14">
            <v>21</v>
          </cell>
          <cell r="J14">
            <v>21</v>
          </cell>
          <cell r="K14">
            <v>19</v>
          </cell>
          <cell r="L14">
            <v>19</v>
          </cell>
          <cell r="M14">
            <v>21</v>
          </cell>
          <cell r="N14">
            <v>0</v>
          </cell>
        </row>
        <row r="15">
          <cell r="A15" t="str">
            <v>Australia</v>
          </cell>
          <cell r="B15" t="str">
            <v>AUS</v>
          </cell>
          <cell r="C15">
            <v>5</v>
          </cell>
          <cell r="D15">
            <v>6</v>
          </cell>
          <cell r="E15">
            <v>6</v>
          </cell>
          <cell r="F15">
            <v>6</v>
          </cell>
          <cell r="G15">
            <v>5</v>
          </cell>
          <cell r="H15">
            <v>5</v>
          </cell>
          <cell r="I15">
            <v>5</v>
          </cell>
          <cell r="J15">
            <v>5</v>
          </cell>
          <cell r="K15">
            <v>4</v>
          </cell>
          <cell r="L15">
            <v>5</v>
          </cell>
          <cell r="M15">
            <v>3</v>
          </cell>
          <cell r="N15">
            <v>0</v>
          </cell>
        </row>
        <row r="16">
          <cell r="A16" t="str">
            <v>Austria</v>
          </cell>
          <cell r="B16" t="str">
            <v>AUT</v>
          </cell>
          <cell r="C16">
            <v>6</v>
          </cell>
          <cell r="D16">
            <v>6</v>
          </cell>
          <cell r="E16">
            <v>6</v>
          </cell>
          <cell r="F16">
            <v>6</v>
          </cell>
          <cell r="G16">
            <v>6</v>
          </cell>
          <cell r="H16">
            <v>6</v>
          </cell>
          <cell r="I16">
            <v>5</v>
          </cell>
          <cell r="J16">
            <v>5</v>
          </cell>
          <cell r="K16">
            <v>6</v>
          </cell>
          <cell r="L16">
            <v>5</v>
          </cell>
          <cell r="M16">
            <v>5</v>
          </cell>
          <cell r="N16">
            <v>0</v>
          </cell>
        </row>
        <row r="17">
          <cell r="A17" t="str">
            <v>Azerbaijan</v>
          </cell>
          <cell r="B17" t="str">
            <v>AZE</v>
          </cell>
          <cell r="C17">
            <v>33</v>
          </cell>
          <cell r="D17">
            <v>31</v>
          </cell>
          <cell r="E17">
            <v>29</v>
          </cell>
          <cell r="F17">
            <v>28</v>
          </cell>
          <cell r="G17">
            <v>29</v>
          </cell>
          <cell r="H17">
            <v>29</v>
          </cell>
          <cell r="I17">
            <v>26</v>
          </cell>
          <cell r="J17">
            <v>27</v>
          </cell>
          <cell r="K17">
            <v>28</v>
          </cell>
          <cell r="L17">
            <v>27</v>
          </cell>
          <cell r="M17">
            <v>41</v>
          </cell>
          <cell r="N17">
            <v>0</v>
          </cell>
        </row>
        <row r="18">
          <cell r="A18" t="str">
            <v>Burundi</v>
          </cell>
          <cell r="B18" t="str">
            <v>BDI</v>
          </cell>
          <cell r="C18">
            <v>608</v>
          </cell>
          <cell r="D18">
            <v>575</v>
          </cell>
          <cell r="E18">
            <v>564</v>
          </cell>
          <cell r="F18">
            <v>555</v>
          </cell>
          <cell r="G18">
            <v>527</v>
          </cell>
          <cell r="H18">
            <v>514</v>
          </cell>
          <cell r="I18">
            <v>508</v>
          </cell>
          <cell r="J18">
            <v>499</v>
          </cell>
          <cell r="K18">
            <v>518</v>
          </cell>
          <cell r="L18">
            <v>479</v>
          </cell>
          <cell r="M18">
            <v>494</v>
          </cell>
          <cell r="N18">
            <v>0</v>
          </cell>
        </row>
        <row r="19">
          <cell r="A19" t="str">
            <v>Belgium</v>
          </cell>
          <cell r="B19" t="str">
            <v>BEL</v>
          </cell>
          <cell r="C19">
            <v>6</v>
          </cell>
          <cell r="D19">
            <v>6</v>
          </cell>
          <cell r="E19">
            <v>5</v>
          </cell>
          <cell r="F19">
            <v>6</v>
          </cell>
          <cell r="G19">
            <v>5</v>
          </cell>
          <cell r="H19">
            <v>5</v>
          </cell>
          <cell r="I19">
            <v>5</v>
          </cell>
          <cell r="J19">
            <v>5</v>
          </cell>
          <cell r="K19">
            <v>5</v>
          </cell>
          <cell r="L19">
            <v>5</v>
          </cell>
          <cell r="M19">
            <v>5</v>
          </cell>
          <cell r="N19">
            <v>0</v>
          </cell>
        </row>
        <row r="20">
          <cell r="A20" t="str">
            <v>Benin</v>
          </cell>
          <cell r="B20" t="str">
            <v>BEN</v>
          </cell>
          <cell r="C20">
            <v>598</v>
          </cell>
          <cell r="D20">
            <v>615</v>
          </cell>
          <cell r="E20">
            <v>625</v>
          </cell>
          <cell r="F20">
            <v>608</v>
          </cell>
          <cell r="G20">
            <v>612</v>
          </cell>
          <cell r="H20">
            <v>591</v>
          </cell>
          <cell r="I20">
            <v>590</v>
          </cell>
          <cell r="J20">
            <v>569</v>
          </cell>
          <cell r="K20">
            <v>542</v>
          </cell>
          <cell r="L20">
            <v>522</v>
          </cell>
          <cell r="M20">
            <v>523</v>
          </cell>
          <cell r="N20">
            <v>0</v>
          </cell>
        </row>
        <row r="21">
          <cell r="A21" t="str">
            <v>Burkina Faso</v>
          </cell>
          <cell r="B21" t="str">
            <v>BFA</v>
          </cell>
          <cell r="C21">
            <v>357</v>
          </cell>
          <cell r="D21">
            <v>340</v>
          </cell>
          <cell r="E21">
            <v>321</v>
          </cell>
          <cell r="F21">
            <v>324</v>
          </cell>
          <cell r="G21">
            <v>313</v>
          </cell>
          <cell r="H21">
            <v>295</v>
          </cell>
          <cell r="I21">
            <v>293</v>
          </cell>
          <cell r="J21">
            <v>283</v>
          </cell>
          <cell r="K21">
            <v>277</v>
          </cell>
          <cell r="L21">
            <v>283</v>
          </cell>
          <cell r="M21">
            <v>264</v>
          </cell>
          <cell r="N21">
            <v>0</v>
          </cell>
        </row>
        <row r="22">
          <cell r="A22" t="str">
            <v>Bangladesh</v>
          </cell>
          <cell r="B22" t="str">
            <v>BGD</v>
          </cell>
          <cell r="C22">
            <v>301</v>
          </cell>
          <cell r="D22">
            <v>301</v>
          </cell>
          <cell r="E22">
            <v>237</v>
          </cell>
          <cell r="F22">
            <v>219</v>
          </cell>
          <cell r="G22">
            <v>219</v>
          </cell>
          <cell r="H22">
            <v>212</v>
          </cell>
          <cell r="I22">
            <v>196</v>
          </cell>
          <cell r="J22">
            <v>183</v>
          </cell>
          <cell r="K22">
            <v>172</v>
          </cell>
          <cell r="L22">
            <v>157</v>
          </cell>
          <cell r="M22">
            <v>123</v>
          </cell>
          <cell r="N22">
            <v>0</v>
          </cell>
        </row>
        <row r="23">
          <cell r="A23" t="str">
            <v>Bulgaria</v>
          </cell>
          <cell r="B23" t="str">
            <v>BGR</v>
          </cell>
          <cell r="C23">
            <v>10</v>
          </cell>
          <cell r="D23">
            <v>8</v>
          </cell>
          <cell r="E23">
            <v>8</v>
          </cell>
          <cell r="F23">
            <v>7</v>
          </cell>
          <cell r="G23">
            <v>7</v>
          </cell>
          <cell r="H23">
            <v>8</v>
          </cell>
          <cell r="I23">
            <v>7</v>
          </cell>
          <cell r="J23">
            <v>7</v>
          </cell>
          <cell r="K23">
            <v>7</v>
          </cell>
          <cell r="L23">
            <v>7</v>
          </cell>
          <cell r="M23">
            <v>7</v>
          </cell>
          <cell r="N23">
            <v>0</v>
          </cell>
        </row>
        <row r="24">
          <cell r="A24" t="str">
            <v>Bahrain</v>
          </cell>
          <cell r="B24" t="str">
            <v>BHR</v>
          </cell>
          <cell r="C24">
            <v>20</v>
          </cell>
          <cell r="D24">
            <v>19</v>
          </cell>
          <cell r="E24">
            <v>18</v>
          </cell>
          <cell r="F24">
            <v>16</v>
          </cell>
          <cell r="G24">
            <v>15</v>
          </cell>
          <cell r="H24">
            <v>16</v>
          </cell>
          <cell r="I24">
            <v>15</v>
          </cell>
          <cell r="J24">
            <v>15</v>
          </cell>
          <cell r="K24">
            <v>14</v>
          </cell>
          <cell r="L24">
            <v>15</v>
          </cell>
          <cell r="M24">
            <v>16</v>
          </cell>
          <cell r="N24">
            <v>0</v>
          </cell>
        </row>
        <row r="25">
          <cell r="A25" t="str">
            <v>Bahamas</v>
          </cell>
          <cell r="B25" t="str">
            <v>BHS</v>
          </cell>
          <cell r="C25">
            <v>79</v>
          </cell>
          <cell r="D25">
            <v>101</v>
          </cell>
          <cell r="E25">
            <v>101</v>
          </cell>
          <cell r="F25">
            <v>82</v>
          </cell>
          <cell r="G25">
            <v>97</v>
          </cell>
          <cell r="H25">
            <v>84</v>
          </cell>
          <cell r="I25">
            <v>79</v>
          </cell>
          <cell r="J25">
            <v>77</v>
          </cell>
          <cell r="K25">
            <v>77</v>
          </cell>
          <cell r="L25">
            <v>82</v>
          </cell>
          <cell r="M25">
            <v>77</v>
          </cell>
          <cell r="N25">
            <v>0</v>
          </cell>
        </row>
        <row r="26">
          <cell r="A26" t="str">
            <v>Bosnia and Herzegovina</v>
          </cell>
          <cell r="B26" t="str">
            <v>BIH</v>
          </cell>
          <cell r="C26">
            <v>8</v>
          </cell>
          <cell r="D26">
            <v>8</v>
          </cell>
          <cell r="E26">
            <v>7</v>
          </cell>
          <cell r="F26">
            <v>8</v>
          </cell>
          <cell r="G26">
            <v>8</v>
          </cell>
          <cell r="H26">
            <v>7</v>
          </cell>
          <cell r="I26">
            <v>6</v>
          </cell>
          <cell r="J26">
            <v>6</v>
          </cell>
          <cell r="K26">
            <v>6</v>
          </cell>
          <cell r="L26">
            <v>5</v>
          </cell>
          <cell r="M26">
            <v>6</v>
          </cell>
          <cell r="N26">
            <v>0</v>
          </cell>
        </row>
        <row r="27">
          <cell r="A27" t="str">
            <v>Belarus</v>
          </cell>
          <cell r="B27" t="str">
            <v>BLR</v>
          </cell>
          <cell r="C27">
            <v>3</v>
          </cell>
          <cell r="D27">
            <v>3</v>
          </cell>
          <cell r="E27">
            <v>2</v>
          </cell>
          <cell r="F27">
            <v>2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0</v>
          </cell>
        </row>
        <row r="28">
          <cell r="A28" t="str">
            <v>Belize</v>
          </cell>
          <cell r="B28" t="str">
            <v>BLZ</v>
          </cell>
          <cell r="C28">
            <v>33</v>
          </cell>
          <cell r="D28">
            <v>33</v>
          </cell>
          <cell r="E28">
            <v>28</v>
          </cell>
          <cell r="F28">
            <v>32</v>
          </cell>
          <cell r="G28">
            <v>38</v>
          </cell>
          <cell r="H28">
            <v>49</v>
          </cell>
          <cell r="I28">
            <v>59</v>
          </cell>
          <cell r="J28">
            <v>72</v>
          </cell>
          <cell r="K28">
            <v>78</v>
          </cell>
          <cell r="L28">
            <v>86</v>
          </cell>
          <cell r="M28">
            <v>130</v>
          </cell>
          <cell r="N28">
            <v>0</v>
          </cell>
        </row>
        <row r="29">
          <cell r="A29" t="str">
            <v>Bermuda</v>
          </cell>
          <cell r="B29" t="str">
            <v>BMU</v>
          </cell>
          <cell r="N29">
            <v>0</v>
          </cell>
        </row>
        <row r="30">
          <cell r="A30" t="str">
            <v>Bolivia</v>
          </cell>
          <cell r="B30" t="str">
            <v>BOL</v>
          </cell>
          <cell r="C30">
            <v>184</v>
          </cell>
          <cell r="D30">
            <v>178</v>
          </cell>
          <cell r="E30">
            <v>179</v>
          </cell>
          <cell r="F30">
            <v>175</v>
          </cell>
          <cell r="G30">
            <v>163</v>
          </cell>
          <cell r="H30">
            <v>165</v>
          </cell>
          <cell r="I30">
            <v>161</v>
          </cell>
          <cell r="J30">
            <v>164</v>
          </cell>
          <cell r="K30">
            <v>171</v>
          </cell>
          <cell r="L30">
            <v>176</v>
          </cell>
          <cell r="M30">
            <v>161</v>
          </cell>
          <cell r="N30">
            <v>0</v>
          </cell>
        </row>
        <row r="31">
          <cell r="A31" t="str">
            <v>Brazil</v>
          </cell>
          <cell r="B31" t="str">
            <v>BRA</v>
          </cell>
          <cell r="C31">
            <v>64</v>
          </cell>
          <cell r="D31">
            <v>62</v>
          </cell>
          <cell r="E31">
            <v>57</v>
          </cell>
          <cell r="F31">
            <v>61</v>
          </cell>
          <cell r="G31">
            <v>62</v>
          </cell>
          <cell r="H31">
            <v>62</v>
          </cell>
          <cell r="I31">
            <v>63</v>
          </cell>
          <cell r="J31">
            <v>60</v>
          </cell>
          <cell r="K31">
            <v>59</v>
          </cell>
          <cell r="L31">
            <v>61</v>
          </cell>
          <cell r="M31">
            <v>72</v>
          </cell>
          <cell r="N31">
            <v>0</v>
          </cell>
        </row>
        <row r="32">
          <cell r="A32" t="str">
            <v>Barbados</v>
          </cell>
          <cell r="B32" t="str">
            <v>BRB</v>
          </cell>
          <cell r="C32">
            <v>53</v>
          </cell>
          <cell r="D32">
            <v>53</v>
          </cell>
          <cell r="E32">
            <v>52</v>
          </cell>
          <cell r="F32">
            <v>51</v>
          </cell>
          <cell r="G32">
            <v>49</v>
          </cell>
          <cell r="H32">
            <v>49</v>
          </cell>
          <cell r="I32">
            <v>48</v>
          </cell>
          <cell r="J32">
            <v>47</v>
          </cell>
          <cell r="K32">
            <v>47</v>
          </cell>
          <cell r="L32">
            <v>47</v>
          </cell>
          <cell r="M32">
            <v>39</v>
          </cell>
          <cell r="N32">
            <v>0</v>
          </cell>
        </row>
        <row r="33">
          <cell r="A33" t="str">
            <v>Brunei Darussalam</v>
          </cell>
          <cell r="B33" t="str">
            <v>BRN</v>
          </cell>
          <cell r="C33">
            <v>42</v>
          </cell>
          <cell r="D33">
            <v>42</v>
          </cell>
          <cell r="E33">
            <v>43</v>
          </cell>
          <cell r="F33">
            <v>43</v>
          </cell>
          <cell r="G33">
            <v>44</v>
          </cell>
          <cell r="H33">
            <v>45</v>
          </cell>
          <cell r="I33">
            <v>45</v>
          </cell>
          <cell r="J33">
            <v>45</v>
          </cell>
          <cell r="K33">
            <v>45</v>
          </cell>
          <cell r="L33">
            <v>45</v>
          </cell>
          <cell r="M33">
            <v>44</v>
          </cell>
          <cell r="N33">
            <v>0</v>
          </cell>
        </row>
        <row r="34">
          <cell r="A34" t="str">
            <v>Bhutan</v>
          </cell>
          <cell r="B34" t="str">
            <v>BTN</v>
          </cell>
          <cell r="C34">
            <v>117</v>
          </cell>
          <cell r="D34">
            <v>94</v>
          </cell>
          <cell r="E34">
            <v>92</v>
          </cell>
          <cell r="F34">
            <v>84</v>
          </cell>
          <cell r="G34">
            <v>78</v>
          </cell>
          <cell r="H34">
            <v>74</v>
          </cell>
          <cell r="I34">
            <v>66</v>
          </cell>
          <cell r="J34">
            <v>68</v>
          </cell>
          <cell r="K34">
            <v>57</v>
          </cell>
          <cell r="L34">
            <v>62</v>
          </cell>
          <cell r="M34">
            <v>60</v>
          </cell>
          <cell r="N34">
            <v>0</v>
          </cell>
        </row>
        <row r="35">
          <cell r="A35" t="str">
            <v>Botswana</v>
          </cell>
          <cell r="B35" t="str">
            <v>BWA</v>
          </cell>
          <cell r="C35">
            <v>156</v>
          </cell>
          <cell r="D35">
            <v>226</v>
          </cell>
          <cell r="E35">
            <v>260</v>
          </cell>
          <cell r="F35">
            <v>142</v>
          </cell>
          <cell r="G35">
            <v>179</v>
          </cell>
          <cell r="H35">
            <v>184</v>
          </cell>
          <cell r="I35">
            <v>134</v>
          </cell>
          <cell r="J35">
            <v>108</v>
          </cell>
          <cell r="K35">
            <v>162</v>
          </cell>
          <cell r="L35">
            <v>118</v>
          </cell>
          <cell r="M35">
            <v>186</v>
          </cell>
          <cell r="N35">
            <v>0</v>
          </cell>
        </row>
        <row r="36">
          <cell r="A36" t="str">
            <v>Central African Republic</v>
          </cell>
          <cell r="B36" t="str">
            <v>CAF</v>
          </cell>
          <cell r="C36">
            <v>1052</v>
          </cell>
          <cell r="D36">
            <v>1029</v>
          </cell>
          <cell r="E36">
            <v>963</v>
          </cell>
          <cell r="F36">
            <v>963</v>
          </cell>
          <cell r="G36">
            <v>939</v>
          </cell>
          <cell r="H36">
            <v>909</v>
          </cell>
          <cell r="I36">
            <v>877</v>
          </cell>
          <cell r="J36">
            <v>904</v>
          </cell>
          <cell r="K36">
            <v>868</v>
          </cell>
          <cell r="L36">
            <v>847</v>
          </cell>
          <cell r="M36">
            <v>835</v>
          </cell>
          <cell r="N36">
            <v>0</v>
          </cell>
        </row>
        <row r="37">
          <cell r="A37" t="str">
            <v>Canada</v>
          </cell>
          <cell r="B37" t="str">
            <v>CAN</v>
          </cell>
          <cell r="C37">
            <v>12</v>
          </cell>
          <cell r="D37">
            <v>12</v>
          </cell>
          <cell r="E37">
            <v>12</v>
          </cell>
          <cell r="F37">
            <v>11</v>
          </cell>
          <cell r="G37">
            <v>12</v>
          </cell>
          <cell r="H37">
            <v>12</v>
          </cell>
          <cell r="I37">
            <v>13</v>
          </cell>
          <cell r="J37">
            <v>13</v>
          </cell>
          <cell r="K37">
            <v>11</v>
          </cell>
          <cell r="L37">
            <v>11</v>
          </cell>
          <cell r="M37">
            <v>11</v>
          </cell>
          <cell r="N37">
            <v>0</v>
          </cell>
        </row>
        <row r="38">
          <cell r="A38" t="str">
            <v>Central Europe and the Baltics</v>
          </cell>
          <cell r="B38" t="str">
            <v>CEB</v>
          </cell>
          <cell r="C38">
            <v>9</v>
          </cell>
          <cell r="D38">
            <v>8</v>
          </cell>
          <cell r="E38">
            <v>8</v>
          </cell>
          <cell r="F38">
            <v>8</v>
          </cell>
          <cell r="G38">
            <v>7</v>
          </cell>
          <cell r="H38">
            <v>7</v>
          </cell>
          <cell r="I38">
            <v>7</v>
          </cell>
          <cell r="J38">
            <v>7</v>
          </cell>
          <cell r="K38">
            <v>6</v>
          </cell>
          <cell r="L38">
            <v>6</v>
          </cell>
          <cell r="M38">
            <v>6</v>
          </cell>
          <cell r="N38">
            <v>0</v>
          </cell>
        </row>
        <row r="39">
          <cell r="A39" t="str">
            <v>Switzerland</v>
          </cell>
          <cell r="B39" t="str">
            <v>CHE</v>
          </cell>
          <cell r="C39">
            <v>8</v>
          </cell>
          <cell r="D39">
            <v>8</v>
          </cell>
          <cell r="E39">
            <v>7</v>
          </cell>
          <cell r="F39">
            <v>7</v>
          </cell>
          <cell r="G39">
            <v>7</v>
          </cell>
          <cell r="H39">
            <v>6</v>
          </cell>
          <cell r="I39">
            <v>8</v>
          </cell>
          <cell r="J39">
            <v>6</v>
          </cell>
          <cell r="K39">
            <v>7</v>
          </cell>
          <cell r="L39">
            <v>7</v>
          </cell>
          <cell r="M39">
            <v>7</v>
          </cell>
          <cell r="N39">
            <v>0</v>
          </cell>
        </row>
        <row r="40">
          <cell r="A40" t="str">
            <v>Channel Islands</v>
          </cell>
          <cell r="B40" t="str">
            <v>CHI</v>
          </cell>
          <cell r="N40">
            <v>0</v>
          </cell>
        </row>
        <row r="41">
          <cell r="A41" t="str">
            <v>Chile</v>
          </cell>
          <cell r="B41" t="str">
            <v>CHL</v>
          </cell>
          <cell r="C41">
            <v>23</v>
          </cell>
          <cell r="D41">
            <v>20</v>
          </cell>
          <cell r="E41">
            <v>19</v>
          </cell>
          <cell r="F41">
            <v>18</v>
          </cell>
          <cell r="G41">
            <v>16</v>
          </cell>
          <cell r="H41">
            <v>16</v>
          </cell>
          <cell r="I41">
            <v>15</v>
          </cell>
          <cell r="J41">
            <v>15</v>
          </cell>
          <cell r="K41">
            <v>15</v>
          </cell>
          <cell r="L41">
            <v>15</v>
          </cell>
          <cell r="M41">
            <v>15</v>
          </cell>
          <cell r="N41">
            <v>0</v>
          </cell>
        </row>
        <row r="42">
          <cell r="A42" t="str">
            <v>China</v>
          </cell>
          <cell r="B42" t="str">
            <v>CHN</v>
          </cell>
          <cell r="C42">
            <v>33</v>
          </cell>
          <cell r="D42">
            <v>32</v>
          </cell>
          <cell r="E42">
            <v>28</v>
          </cell>
          <cell r="F42">
            <v>28</v>
          </cell>
          <cell r="G42">
            <v>26</v>
          </cell>
          <cell r="H42">
            <v>26</v>
          </cell>
          <cell r="I42">
            <v>23</v>
          </cell>
          <cell r="J42">
            <v>22</v>
          </cell>
          <cell r="K42">
            <v>20</v>
          </cell>
          <cell r="L42">
            <v>20</v>
          </cell>
          <cell r="M42">
            <v>23</v>
          </cell>
          <cell r="N42">
            <v>0</v>
          </cell>
        </row>
        <row r="43">
          <cell r="A43" t="str">
            <v>Cote d'Ivoire</v>
          </cell>
          <cell r="B43" t="str">
            <v>CIV</v>
          </cell>
          <cell r="C43">
            <v>604</v>
          </cell>
          <cell r="D43">
            <v>591</v>
          </cell>
          <cell r="E43">
            <v>597</v>
          </cell>
          <cell r="F43">
            <v>579</v>
          </cell>
          <cell r="G43">
            <v>550</v>
          </cell>
          <cell r="H43">
            <v>530</v>
          </cell>
          <cell r="I43">
            <v>537</v>
          </cell>
          <cell r="J43">
            <v>512</v>
          </cell>
          <cell r="K43">
            <v>522</v>
          </cell>
          <cell r="L43">
            <v>483</v>
          </cell>
          <cell r="M43">
            <v>480</v>
          </cell>
          <cell r="N43">
            <v>0</v>
          </cell>
        </row>
        <row r="44">
          <cell r="A44" t="str">
            <v>Cameroon</v>
          </cell>
          <cell r="B44" t="str">
            <v>CMR</v>
          </cell>
          <cell r="C44">
            <v>527</v>
          </cell>
          <cell r="D44">
            <v>519</v>
          </cell>
          <cell r="E44">
            <v>487</v>
          </cell>
          <cell r="F44">
            <v>491</v>
          </cell>
          <cell r="G44">
            <v>478</v>
          </cell>
          <cell r="H44">
            <v>447</v>
          </cell>
          <cell r="I44">
            <v>437</v>
          </cell>
          <cell r="J44">
            <v>443</v>
          </cell>
          <cell r="K44">
            <v>424</v>
          </cell>
          <cell r="L44">
            <v>440</v>
          </cell>
          <cell r="M44">
            <v>438</v>
          </cell>
          <cell r="N44">
            <v>0</v>
          </cell>
        </row>
        <row r="45">
          <cell r="A45" t="str">
            <v>Democratic Republic of Congo</v>
          </cell>
          <cell r="B45" t="str">
            <v>COD</v>
          </cell>
          <cell r="C45">
            <v>601</v>
          </cell>
          <cell r="D45">
            <v>585</v>
          </cell>
          <cell r="E45">
            <v>595</v>
          </cell>
          <cell r="F45">
            <v>585</v>
          </cell>
          <cell r="G45">
            <v>573</v>
          </cell>
          <cell r="H45">
            <v>578</v>
          </cell>
          <cell r="I45">
            <v>562</v>
          </cell>
          <cell r="J45">
            <v>570</v>
          </cell>
          <cell r="K45">
            <v>543</v>
          </cell>
          <cell r="L45">
            <v>541</v>
          </cell>
          <cell r="M45">
            <v>547</v>
          </cell>
          <cell r="N45">
            <v>0</v>
          </cell>
        </row>
        <row r="46">
          <cell r="A46" t="str">
            <v>Congo, Rep.</v>
          </cell>
          <cell r="B46" t="str">
            <v>COG</v>
          </cell>
          <cell r="C46">
            <v>389</v>
          </cell>
          <cell r="D46">
            <v>387</v>
          </cell>
          <cell r="E46">
            <v>402</v>
          </cell>
          <cell r="F46">
            <v>362</v>
          </cell>
          <cell r="G46">
            <v>375</v>
          </cell>
          <cell r="H46">
            <v>360</v>
          </cell>
          <cell r="I46">
            <v>353</v>
          </cell>
          <cell r="J46">
            <v>366</v>
          </cell>
          <cell r="K46">
            <v>370</v>
          </cell>
          <cell r="L46">
            <v>292</v>
          </cell>
          <cell r="M46">
            <v>282</v>
          </cell>
          <cell r="N46">
            <v>0</v>
          </cell>
        </row>
        <row r="47">
          <cell r="A47" t="str">
            <v>Colombia</v>
          </cell>
          <cell r="B47" t="str">
            <v>COL</v>
          </cell>
          <cell r="C47">
            <v>71</v>
          </cell>
          <cell r="D47">
            <v>71</v>
          </cell>
          <cell r="E47">
            <v>71</v>
          </cell>
          <cell r="F47">
            <v>70</v>
          </cell>
          <cell r="G47">
            <v>70</v>
          </cell>
          <cell r="H47">
            <v>70</v>
          </cell>
          <cell r="I47">
            <v>70</v>
          </cell>
          <cell r="J47">
            <v>71</v>
          </cell>
          <cell r="K47">
            <v>63</v>
          </cell>
          <cell r="L47">
            <v>65</v>
          </cell>
          <cell r="M47">
            <v>75</v>
          </cell>
          <cell r="N47">
            <v>0</v>
          </cell>
        </row>
        <row r="48">
          <cell r="A48" t="str">
            <v>Comoros</v>
          </cell>
          <cell r="B48" t="str">
            <v>COM</v>
          </cell>
          <cell r="C48">
            <v>316</v>
          </cell>
          <cell r="D48">
            <v>293</v>
          </cell>
          <cell r="E48">
            <v>297</v>
          </cell>
          <cell r="F48">
            <v>285</v>
          </cell>
          <cell r="G48">
            <v>292</v>
          </cell>
          <cell r="H48">
            <v>261</v>
          </cell>
          <cell r="I48">
            <v>255</v>
          </cell>
          <cell r="J48">
            <v>241</v>
          </cell>
          <cell r="K48">
            <v>244</v>
          </cell>
          <cell r="L48">
            <v>237</v>
          </cell>
          <cell r="M48">
            <v>217</v>
          </cell>
          <cell r="N48">
            <v>0</v>
          </cell>
        </row>
        <row r="49">
          <cell r="A49" t="str">
            <v>Cabo Verde</v>
          </cell>
          <cell r="B49" t="str">
            <v>CPV</v>
          </cell>
          <cell r="C49">
            <v>54</v>
          </cell>
          <cell r="D49">
            <v>50</v>
          </cell>
          <cell r="E49">
            <v>54</v>
          </cell>
          <cell r="F49">
            <v>42</v>
          </cell>
          <cell r="G49">
            <v>42</v>
          </cell>
          <cell r="H49">
            <v>47</v>
          </cell>
          <cell r="I49">
            <v>42</v>
          </cell>
          <cell r="J49">
            <v>40</v>
          </cell>
          <cell r="K49">
            <v>48</v>
          </cell>
          <cell r="L49">
            <v>42</v>
          </cell>
          <cell r="M49">
            <v>42</v>
          </cell>
          <cell r="N49">
            <v>0</v>
          </cell>
        </row>
        <row r="50">
          <cell r="A50" t="str">
            <v>Costa Rica</v>
          </cell>
          <cell r="B50" t="str">
            <v>CRI</v>
          </cell>
          <cell r="C50">
            <v>27</v>
          </cell>
          <cell r="D50">
            <v>24</v>
          </cell>
          <cell r="E50">
            <v>24</v>
          </cell>
          <cell r="F50">
            <v>23</v>
          </cell>
          <cell r="G50">
            <v>24</v>
          </cell>
          <cell r="H50">
            <v>20</v>
          </cell>
          <cell r="I50">
            <v>19</v>
          </cell>
          <cell r="J50">
            <v>19</v>
          </cell>
          <cell r="K50">
            <v>18</v>
          </cell>
          <cell r="L50">
            <v>19</v>
          </cell>
          <cell r="M50">
            <v>22</v>
          </cell>
          <cell r="N50">
            <v>0</v>
          </cell>
        </row>
        <row r="51">
          <cell r="A51" t="str">
            <v>Caribbean small states</v>
          </cell>
          <cell r="B51" t="str">
            <v>CSS</v>
          </cell>
          <cell r="C51">
            <v>101</v>
          </cell>
          <cell r="D51">
            <v>101</v>
          </cell>
          <cell r="E51">
            <v>96</v>
          </cell>
          <cell r="F51">
            <v>94</v>
          </cell>
          <cell r="G51">
            <v>96</v>
          </cell>
          <cell r="H51">
            <v>94</v>
          </cell>
          <cell r="I51">
            <v>89</v>
          </cell>
          <cell r="J51">
            <v>89</v>
          </cell>
          <cell r="K51">
            <v>89</v>
          </cell>
          <cell r="L51">
            <v>90</v>
          </cell>
          <cell r="M51">
            <v>94</v>
          </cell>
          <cell r="N51">
            <v>0</v>
          </cell>
        </row>
        <row r="52">
          <cell r="A52" t="str">
            <v>Cuba</v>
          </cell>
          <cell r="B52" t="str">
            <v>CUB</v>
          </cell>
          <cell r="C52">
            <v>41</v>
          </cell>
          <cell r="D52">
            <v>40</v>
          </cell>
          <cell r="E52">
            <v>41</v>
          </cell>
          <cell r="F52">
            <v>41</v>
          </cell>
          <cell r="G52">
            <v>41</v>
          </cell>
          <cell r="H52">
            <v>39</v>
          </cell>
          <cell r="I52">
            <v>41</v>
          </cell>
          <cell r="J52">
            <v>40</v>
          </cell>
          <cell r="K52">
            <v>39</v>
          </cell>
          <cell r="L52">
            <v>40</v>
          </cell>
          <cell r="M52">
            <v>39</v>
          </cell>
          <cell r="N52">
            <v>0</v>
          </cell>
        </row>
        <row r="53">
          <cell r="A53" t="str">
            <v>Curacao</v>
          </cell>
          <cell r="B53" t="str">
            <v>CUW</v>
          </cell>
          <cell r="N53">
            <v>0</v>
          </cell>
        </row>
        <row r="54">
          <cell r="A54" t="str">
            <v>Cayman Islands</v>
          </cell>
          <cell r="B54" t="str">
            <v>CYM</v>
          </cell>
          <cell r="N54">
            <v>0</v>
          </cell>
        </row>
        <row r="55">
          <cell r="A55" t="str">
            <v>Cyprus</v>
          </cell>
          <cell r="B55" t="str">
            <v>CYP</v>
          </cell>
          <cell r="C55">
            <v>27</v>
          </cell>
          <cell r="D55">
            <v>31</v>
          </cell>
          <cell r="E55">
            <v>32</v>
          </cell>
          <cell r="F55">
            <v>36</v>
          </cell>
          <cell r="G55">
            <v>39</v>
          </cell>
          <cell r="H55">
            <v>42</v>
          </cell>
          <cell r="I55">
            <v>42</v>
          </cell>
          <cell r="J55">
            <v>49</v>
          </cell>
          <cell r="K55">
            <v>59</v>
          </cell>
          <cell r="L55">
            <v>64</v>
          </cell>
          <cell r="M55">
            <v>68</v>
          </cell>
          <cell r="N55">
            <v>0</v>
          </cell>
        </row>
        <row r="56">
          <cell r="A56" t="str">
            <v>Czechia</v>
          </cell>
          <cell r="B56" t="str">
            <v>CZE</v>
          </cell>
          <cell r="C56">
            <v>4</v>
          </cell>
          <cell r="D56">
            <v>4</v>
          </cell>
          <cell r="E56">
            <v>4</v>
          </cell>
          <cell r="F56">
            <v>3</v>
          </cell>
          <cell r="G56">
            <v>3</v>
          </cell>
          <cell r="H56">
            <v>4</v>
          </cell>
          <cell r="I56">
            <v>3</v>
          </cell>
          <cell r="J56">
            <v>3</v>
          </cell>
          <cell r="K56">
            <v>3</v>
          </cell>
          <cell r="L56">
            <v>3</v>
          </cell>
          <cell r="M56">
            <v>3</v>
          </cell>
          <cell r="N56">
            <v>0</v>
          </cell>
        </row>
        <row r="57">
          <cell r="A57" t="str">
            <v>Germany</v>
          </cell>
          <cell r="B57" t="str">
            <v>DEU</v>
          </cell>
          <cell r="C57">
            <v>6</v>
          </cell>
          <cell r="D57">
            <v>6</v>
          </cell>
          <cell r="E57">
            <v>5</v>
          </cell>
          <cell r="F57">
            <v>5</v>
          </cell>
          <cell r="G57">
            <v>5</v>
          </cell>
          <cell r="H57">
            <v>5</v>
          </cell>
          <cell r="I57">
            <v>5</v>
          </cell>
          <cell r="J57">
            <v>5</v>
          </cell>
          <cell r="K57">
            <v>5</v>
          </cell>
          <cell r="L57">
            <v>4</v>
          </cell>
          <cell r="M57">
            <v>4</v>
          </cell>
          <cell r="N57">
            <v>0</v>
          </cell>
        </row>
        <row r="58">
          <cell r="A58" t="str">
            <v>Djibouti</v>
          </cell>
          <cell r="B58" t="str">
            <v>DJI</v>
          </cell>
          <cell r="C58">
            <v>274</v>
          </cell>
          <cell r="D58">
            <v>269</v>
          </cell>
          <cell r="E58">
            <v>257</v>
          </cell>
          <cell r="F58">
            <v>246</v>
          </cell>
          <cell r="G58">
            <v>236</v>
          </cell>
          <cell r="H58">
            <v>244</v>
          </cell>
          <cell r="I58">
            <v>251</v>
          </cell>
          <cell r="J58">
            <v>247</v>
          </cell>
          <cell r="K58">
            <v>257</v>
          </cell>
          <cell r="L58">
            <v>244</v>
          </cell>
          <cell r="M58">
            <v>234</v>
          </cell>
          <cell r="N58">
            <v>0</v>
          </cell>
        </row>
        <row r="59">
          <cell r="A59" t="str">
            <v>Dominica</v>
          </cell>
          <cell r="B59" t="str">
            <v>DMA</v>
          </cell>
          <cell r="N59">
            <v>0</v>
          </cell>
        </row>
        <row r="60">
          <cell r="A60" t="str">
            <v>Denmark</v>
          </cell>
          <cell r="B60" t="str">
            <v>DNK</v>
          </cell>
          <cell r="C60">
            <v>7</v>
          </cell>
          <cell r="D60">
            <v>7</v>
          </cell>
          <cell r="E60">
            <v>6</v>
          </cell>
          <cell r="F60">
            <v>5</v>
          </cell>
          <cell r="G60">
            <v>5</v>
          </cell>
          <cell r="H60">
            <v>6</v>
          </cell>
          <cell r="I60">
            <v>5</v>
          </cell>
          <cell r="J60">
            <v>5</v>
          </cell>
          <cell r="K60">
            <v>5</v>
          </cell>
          <cell r="L60">
            <v>5</v>
          </cell>
          <cell r="M60">
            <v>5</v>
          </cell>
          <cell r="N60">
            <v>0</v>
          </cell>
        </row>
        <row r="61">
          <cell r="A61" t="str">
            <v>Dominican Republic</v>
          </cell>
          <cell r="B61" t="str">
            <v>DOM</v>
          </cell>
          <cell r="C61">
            <v>92</v>
          </cell>
          <cell r="D61">
            <v>93</v>
          </cell>
          <cell r="E61">
            <v>91</v>
          </cell>
          <cell r="F61">
            <v>93</v>
          </cell>
          <cell r="G61">
            <v>96</v>
          </cell>
          <cell r="H61">
            <v>99</v>
          </cell>
          <cell r="I61">
            <v>102</v>
          </cell>
          <cell r="J61">
            <v>104</v>
          </cell>
          <cell r="K61">
            <v>109</v>
          </cell>
          <cell r="L61">
            <v>103</v>
          </cell>
          <cell r="M61">
            <v>107</v>
          </cell>
          <cell r="N61">
            <v>0</v>
          </cell>
        </row>
        <row r="62">
          <cell r="A62" t="str">
            <v>Algeria</v>
          </cell>
          <cell r="B62" t="str">
            <v>DZA</v>
          </cell>
          <cell r="C62">
            <v>112</v>
          </cell>
          <cell r="D62">
            <v>105</v>
          </cell>
          <cell r="E62">
            <v>99</v>
          </cell>
          <cell r="F62">
            <v>94</v>
          </cell>
          <cell r="G62">
            <v>86</v>
          </cell>
          <cell r="H62">
            <v>89</v>
          </cell>
          <cell r="I62">
            <v>89</v>
          </cell>
          <cell r="J62">
            <v>89</v>
          </cell>
          <cell r="K62">
            <v>79</v>
          </cell>
          <cell r="L62">
            <v>77</v>
          </cell>
          <cell r="M62">
            <v>78</v>
          </cell>
          <cell r="N62">
            <v>0</v>
          </cell>
        </row>
        <row r="63">
          <cell r="A63" t="str">
            <v>East Asia &amp; Pacific (excluding high income)</v>
          </cell>
          <cell r="B63" t="str">
            <v>EAP</v>
          </cell>
          <cell r="C63">
            <v>86</v>
          </cell>
          <cell r="D63">
            <v>88</v>
          </cell>
          <cell r="E63">
            <v>78</v>
          </cell>
          <cell r="F63">
            <v>76</v>
          </cell>
          <cell r="G63">
            <v>71</v>
          </cell>
          <cell r="H63">
            <v>72</v>
          </cell>
          <cell r="I63">
            <v>69</v>
          </cell>
          <cell r="J63">
            <v>67</v>
          </cell>
          <cell r="K63">
            <v>68</v>
          </cell>
          <cell r="L63">
            <v>65</v>
          </cell>
          <cell r="M63">
            <v>71</v>
          </cell>
          <cell r="N63">
            <v>0</v>
          </cell>
        </row>
        <row r="64">
          <cell r="A64" t="str">
            <v>Early-demographic dividend</v>
          </cell>
          <cell r="B64" t="str">
            <v>EAR</v>
          </cell>
          <cell r="C64">
            <v>197</v>
          </cell>
          <cell r="D64">
            <v>189</v>
          </cell>
          <cell r="E64">
            <v>176</v>
          </cell>
          <cell r="F64">
            <v>166</v>
          </cell>
          <cell r="G64">
            <v>155</v>
          </cell>
          <cell r="H64">
            <v>147</v>
          </cell>
          <cell r="I64">
            <v>141</v>
          </cell>
          <cell r="J64">
            <v>138</v>
          </cell>
          <cell r="K64">
            <v>133</v>
          </cell>
          <cell r="L64">
            <v>131</v>
          </cell>
          <cell r="M64">
            <v>122</v>
          </cell>
          <cell r="N64">
            <v>0</v>
          </cell>
        </row>
        <row r="65">
          <cell r="A65" t="str">
            <v>East Asia &amp; Pacific</v>
          </cell>
          <cell r="B65" t="str">
            <v>EAS</v>
          </cell>
          <cell r="C65">
            <v>84</v>
          </cell>
          <cell r="D65">
            <v>86</v>
          </cell>
          <cell r="E65">
            <v>77</v>
          </cell>
          <cell r="F65">
            <v>75</v>
          </cell>
          <cell r="G65">
            <v>71</v>
          </cell>
          <cell r="H65">
            <v>73</v>
          </cell>
          <cell r="I65">
            <v>70</v>
          </cell>
          <cell r="J65">
            <v>69</v>
          </cell>
          <cell r="K65">
            <v>70</v>
          </cell>
          <cell r="L65">
            <v>68</v>
          </cell>
          <cell r="M65">
            <v>74</v>
          </cell>
          <cell r="N65">
            <v>0</v>
          </cell>
        </row>
        <row r="66">
          <cell r="A66" t="str">
            <v>Europe &amp; Central Asia (excluding high income)</v>
          </cell>
          <cell r="B66" t="str">
            <v>ECA</v>
          </cell>
          <cell r="C66">
            <v>26</v>
          </cell>
          <cell r="D66">
            <v>25</v>
          </cell>
          <cell r="E66">
            <v>23</v>
          </cell>
          <cell r="F66">
            <v>22</v>
          </cell>
          <cell r="G66">
            <v>21</v>
          </cell>
          <cell r="H66">
            <v>21</v>
          </cell>
          <cell r="I66">
            <v>20</v>
          </cell>
          <cell r="J66">
            <v>19</v>
          </cell>
          <cell r="K66">
            <v>20</v>
          </cell>
          <cell r="L66">
            <v>19</v>
          </cell>
          <cell r="M66">
            <v>21</v>
          </cell>
          <cell r="N66">
            <v>0</v>
          </cell>
        </row>
        <row r="67">
          <cell r="A67" t="str">
            <v>Europe &amp; Central Asia</v>
          </cell>
          <cell r="B67" t="str">
            <v>ECS</v>
          </cell>
          <cell r="C67">
            <v>16</v>
          </cell>
          <cell r="D67">
            <v>15</v>
          </cell>
          <cell r="E67">
            <v>14</v>
          </cell>
          <cell r="F67">
            <v>13</v>
          </cell>
          <cell r="G67">
            <v>13</v>
          </cell>
          <cell r="H67">
            <v>13</v>
          </cell>
          <cell r="I67">
            <v>12</v>
          </cell>
          <cell r="J67">
            <v>12</v>
          </cell>
          <cell r="K67">
            <v>12</v>
          </cell>
          <cell r="L67">
            <v>12</v>
          </cell>
          <cell r="M67">
            <v>13</v>
          </cell>
          <cell r="N67">
            <v>0</v>
          </cell>
        </row>
        <row r="68">
          <cell r="A68" t="str">
            <v>Ecuador</v>
          </cell>
          <cell r="B68" t="str">
            <v>ECU</v>
          </cell>
          <cell r="C68">
            <v>76</v>
          </cell>
          <cell r="D68">
            <v>73</v>
          </cell>
          <cell r="E68">
            <v>72</v>
          </cell>
          <cell r="F68">
            <v>72</v>
          </cell>
          <cell r="G68">
            <v>65</v>
          </cell>
          <cell r="H68">
            <v>66</v>
          </cell>
          <cell r="I68">
            <v>70</v>
          </cell>
          <cell r="J68">
            <v>69</v>
          </cell>
          <cell r="K68">
            <v>71</v>
          </cell>
          <cell r="L68">
            <v>74</v>
          </cell>
          <cell r="M68">
            <v>66</v>
          </cell>
          <cell r="N68">
            <v>0</v>
          </cell>
        </row>
        <row r="69">
          <cell r="A69" t="str">
            <v>Egypt, Arab Rep.</v>
          </cell>
          <cell r="B69" t="str">
            <v>EGY</v>
          </cell>
          <cell r="C69">
            <v>38</v>
          </cell>
          <cell r="D69">
            <v>34</v>
          </cell>
          <cell r="E69">
            <v>31</v>
          </cell>
          <cell r="F69">
            <v>28</v>
          </cell>
          <cell r="G69">
            <v>25</v>
          </cell>
          <cell r="H69">
            <v>24</v>
          </cell>
          <cell r="I69">
            <v>21</v>
          </cell>
          <cell r="J69">
            <v>20</v>
          </cell>
          <cell r="K69">
            <v>19</v>
          </cell>
          <cell r="L69">
            <v>18</v>
          </cell>
          <cell r="M69">
            <v>17</v>
          </cell>
          <cell r="N69">
            <v>0</v>
          </cell>
        </row>
        <row r="70">
          <cell r="A70" t="str">
            <v>Euro area</v>
          </cell>
          <cell r="B70" t="str">
            <v>EMU</v>
          </cell>
          <cell r="C70">
            <v>7</v>
          </cell>
          <cell r="D70">
            <v>7</v>
          </cell>
          <cell r="E70">
            <v>7</v>
          </cell>
          <cell r="F70">
            <v>7</v>
          </cell>
          <cell r="G70">
            <v>6</v>
          </cell>
          <cell r="H70">
            <v>6</v>
          </cell>
          <cell r="I70">
            <v>6</v>
          </cell>
          <cell r="J70">
            <v>6</v>
          </cell>
          <cell r="K70">
            <v>6</v>
          </cell>
          <cell r="L70">
            <v>6</v>
          </cell>
          <cell r="M70">
            <v>6</v>
          </cell>
          <cell r="N70">
            <v>0</v>
          </cell>
        </row>
        <row r="71">
          <cell r="A71" t="str">
            <v>Eritrea</v>
          </cell>
          <cell r="B71" t="str">
            <v>ERI</v>
          </cell>
          <cell r="C71">
            <v>480</v>
          </cell>
          <cell r="D71">
            <v>454</v>
          </cell>
          <cell r="E71">
            <v>422</v>
          </cell>
          <cell r="F71">
            <v>420</v>
          </cell>
          <cell r="G71">
            <v>398</v>
          </cell>
          <cell r="H71">
            <v>399</v>
          </cell>
          <cell r="I71">
            <v>389</v>
          </cell>
          <cell r="J71">
            <v>359</v>
          </cell>
          <cell r="K71">
            <v>338</v>
          </cell>
          <cell r="L71">
            <v>332</v>
          </cell>
          <cell r="M71">
            <v>322</v>
          </cell>
          <cell r="N71">
            <v>0</v>
          </cell>
        </row>
        <row r="72">
          <cell r="A72" t="str">
            <v>Spain</v>
          </cell>
          <cell r="B72" t="str">
            <v>ESP</v>
          </cell>
          <cell r="C72">
            <v>4</v>
          </cell>
          <cell r="D72">
            <v>4</v>
          </cell>
          <cell r="E72">
            <v>4</v>
          </cell>
          <cell r="F72">
            <v>4</v>
          </cell>
          <cell r="G72">
            <v>4</v>
          </cell>
          <cell r="H72">
            <v>4</v>
          </cell>
          <cell r="I72">
            <v>4</v>
          </cell>
          <cell r="J72">
            <v>4</v>
          </cell>
          <cell r="K72">
            <v>4</v>
          </cell>
          <cell r="L72">
            <v>3</v>
          </cell>
          <cell r="M72">
            <v>3</v>
          </cell>
          <cell r="N72">
            <v>0</v>
          </cell>
        </row>
        <row r="73">
          <cell r="A73" t="str">
            <v>Estonia</v>
          </cell>
          <cell r="B73" t="str">
            <v>EST</v>
          </cell>
          <cell r="C73">
            <v>8</v>
          </cell>
          <cell r="D73">
            <v>8</v>
          </cell>
          <cell r="E73">
            <v>8</v>
          </cell>
          <cell r="F73">
            <v>7</v>
          </cell>
          <cell r="G73">
            <v>7</v>
          </cell>
          <cell r="H73">
            <v>6</v>
          </cell>
          <cell r="I73">
            <v>6</v>
          </cell>
          <cell r="J73">
            <v>6</v>
          </cell>
          <cell r="K73">
            <v>5</v>
          </cell>
          <cell r="L73">
            <v>5</v>
          </cell>
          <cell r="M73">
            <v>5</v>
          </cell>
          <cell r="N73">
            <v>0</v>
          </cell>
        </row>
        <row r="74">
          <cell r="A74" t="str">
            <v>Ethiopia</v>
          </cell>
          <cell r="B74" t="str">
            <v>ETH</v>
          </cell>
          <cell r="C74">
            <v>635</v>
          </cell>
          <cell r="D74">
            <v>603</v>
          </cell>
          <cell r="E74">
            <v>543</v>
          </cell>
          <cell r="F74">
            <v>498</v>
          </cell>
          <cell r="G74">
            <v>447</v>
          </cell>
          <cell r="H74">
            <v>399</v>
          </cell>
          <cell r="I74">
            <v>356</v>
          </cell>
          <cell r="J74">
            <v>348</v>
          </cell>
          <cell r="K74">
            <v>312</v>
          </cell>
          <cell r="L74">
            <v>294</v>
          </cell>
          <cell r="M74">
            <v>267</v>
          </cell>
          <cell r="N74">
            <v>0</v>
          </cell>
        </row>
        <row r="75">
          <cell r="A75" t="str">
            <v>European Union</v>
          </cell>
          <cell r="B75" t="str">
            <v>EUU</v>
          </cell>
          <cell r="C75">
            <v>7</v>
          </cell>
          <cell r="D75">
            <v>7</v>
          </cell>
          <cell r="E75">
            <v>7</v>
          </cell>
          <cell r="F75">
            <v>7</v>
          </cell>
          <cell r="G75">
            <v>6</v>
          </cell>
          <cell r="H75">
            <v>6</v>
          </cell>
          <cell r="I75">
            <v>6</v>
          </cell>
          <cell r="J75">
            <v>6</v>
          </cell>
          <cell r="K75">
            <v>6</v>
          </cell>
          <cell r="L75">
            <v>6</v>
          </cell>
          <cell r="M75">
            <v>6</v>
          </cell>
          <cell r="N75">
            <v>0</v>
          </cell>
        </row>
        <row r="76">
          <cell r="A76" t="str">
            <v>Fragile and conflict affected situations</v>
          </cell>
          <cell r="B76" t="str">
            <v>FCS</v>
          </cell>
          <cell r="C76">
            <v>654</v>
          </cell>
          <cell r="D76">
            <v>630</v>
          </cell>
          <cell r="E76">
            <v>621</v>
          </cell>
          <cell r="F76">
            <v>617</v>
          </cell>
          <cell r="G76">
            <v>610</v>
          </cell>
          <cell r="H76">
            <v>596</v>
          </cell>
          <cell r="I76">
            <v>591</v>
          </cell>
          <cell r="J76">
            <v>583</v>
          </cell>
          <cell r="K76">
            <v>574</v>
          </cell>
          <cell r="L76">
            <v>565</v>
          </cell>
          <cell r="M76">
            <v>543</v>
          </cell>
          <cell r="N76">
            <v>0</v>
          </cell>
        </row>
        <row r="77">
          <cell r="A77" t="str">
            <v>Finland</v>
          </cell>
          <cell r="B77" t="str">
            <v>FIN</v>
          </cell>
          <cell r="C77">
            <v>7</v>
          </cell>
          <cell r="D77">
            <v>7</v>
          </cell>
          <cell r="E77">
            <v>7</v>
          </cell>
          <cell r="F77">
            <v>7</v>
          </cell>
          <cell r="G77">
            <v>7</v>
          </cell>
          <cell r="H77">
            <v>7</v>
          </cell>
          <cell r="I77">
            <v>8</v>
          </cell>
          <cell r="J77">
            <v>7</v>
          </cell>
          <cell r="K77">
            <v>8</v>
          </cell>
          <cell r="L77">
            <v>9</v>
          </cell>
          <cell r="M77">
            <v>8</v>
          </cell>
          <cell r="N77">
            <v>0</v>
          </cell>
        </row>
        <row r="78">
          <cell r="A78" t="str">
            <v>Fiji</v>
          </cell>
          <cell r="B78" t="str">
            <v>FJI</v>
          </cell>
          <cell r="C78">
            <v>42</v>
          </cell>
          <cell r="D78">
            <v>39</v>
          </cell>
          <cell r="E78">
            <v>39</v>
          </cell>
          <cell r="F78">
            <v>39</v>
          </cell>
          <cell r="G78">
            <v>38</v>
          </cell>
          <cell r="H78">
            <v>39</v>
          </cell>
          <cell r="I78">
            <v>40</v>
          </cell>
          <cell r="J78">
            <v>37</v>
          </cell>
          <cell r="K78">
            <v>37</v>
          </cell>
          <cell r="L78">
            <v>38</v>
          </cell>
          <cell r="M78">
            <v>38</v>
          </cell>
          <cell r="N78">
            <v>0</v>
          </cell>
        </row>
        <row r="79">
          <cell r="A79" t="str">
            <v>France</v>
          </cell>
          <cell r="B79" t="str">
            <v>FRA</v>
          </cell>
          <cell r="C79">
            <v>9</v>
          </cell>
          <cell r="D79">
            <v>9</v>
          </cell>
          <cell r="E79">
            <v>9</v>
          </cell>
          <cell r="F79">
            <v>9</v>
          </cell>
          <cell r="G79">
            <v>9</v>
          </cell>
          <cell r="H79">
            <v>8</v>
          </cell>
          <cell r="I79">
            <v>8</v>
          </cell>
          <cell r="J79">
            <v>8</v>
          </cell>
          <cell r="K79">
            <v>8</v>
          </cell>
          <cell r="L79">
            <v>8</v>
          </cell>
          <cell r="M79">
            <v>8</v>
          </cell>
          <cell r="N79">
            <v>0</v>
          </cell>
        </row>
        <row r="80">
          <cell r="A80" t="str">
            <v>Faroe Islands</v>
          </cell>
          <cell r="B80" t="str">
            <v>FRO</v>
          </cell>
          <cell r="N80">
            <v>0</v>
          </cell>
        </row>
        <row r="81">
          <cell r="A81" t="str">
            <v>Micronesia, Fed. Sts.</v>
          </cell>
          <cell r="B81" t="str">
            <v>FSM</v>
          </cell>
          <cell r="C81">
            <v>46</v>
          </cell>
          <cell r="D81">
            <v>46</v>
          </cell>
          <cell r="E81">
            <v>42</v>
          </cell>
          <cell r="F81">
            <v>66</v>
          </cell>
          <cell r="G81">
            <v>61</v>
          </cell>
          <cell r="H81">
            <v>64</v>
          </cell>
          <cell r="I81">
            <v>64</v>
          </cell>
          <cell r="J81">
            <v>63</v>
          </cell>
          <cell r="K81">
            <v>69</v>
          </cell>
          <cell r="L81">
            <v>65</v>
          </cell>
          <cell r="M81">
            <v>74</v>
          </cell>
          <cell r="N81">
            <v>0</v>
          </cell>
        </row>
        <row r="82">
          <cell r="A82" t="str">
            <v>Gabon</v>
          </cell>
          <cell r="B82" t="str">
            <v>GAB</v>
          </cell>
          <cell r="C82">
            <v>193</v>
          </cell>
          <cell r="D82">
            <v>188</v>
          </cell>
          <cell r="E82">
            <v>178</v>
          </cell>
          <cell r="F82">
            <v>194</v>
          </cell>
          <cell r="G82">
            <v>216</v>
          </cell>
          <cell r="H82">
            <v>212</v>
          </cell>
          <cell r="I82">
            <v>216</v>
          </cell>
          <cell r="J82">
            <v>218</v>
          </cell>
          <cell r="K82">
            <v>229</v>
          </cell>
          <cell r="L82">
            <v>225</v>
          </cell>
          <cell r="M82">
            <v>227</v>
          </cell>
          <cell r="N82">
            <v>0</v>
          </cell>
        </row>
        <row r="83">
          <cell r="A83" t="str">
            <v>United Kingdom</v>
          </cell>
          <cell r="B83" t="str">
            <v>GBR</v>
          </cell>
          <cell r="C83">
            <v>10</v>
          </cell>
          <cell r="D83">
            <v>9</v>
          </cell>
          <cell r="E83">
            <v>8</v>
          </cell>
          <cell r="F83">
            <v>8</v>
          </cell>
          <cell r="G83">
            <v>8</v>
          </cell>
          <cell r="H83">
            <v>8</v>
          </cell>
          <cell r="I83">
            <v>9</v>
          </cell>
          <cell r="J83">
            <v>9</v>
          </cell>
          <cell r="K83">
            <v>9</v>
          </cell>
          <cell r="L83">
            <v>9</v>
          </cell>
          <cell r="M83">
            <v>10</v>
          </cell>
          <cell r="N83">
            <v>0</v>
          </cell>
        </row>
        <row r="84">
          <cell r="A84" t="str">
            <v>Georgia</v>
          </cell>
          <cell r="B84" t="str">
            <v>GEO</v>
          </cell>
          <cell r="C84">
            <v>41</v>
          </cell>
          <cell r="D84">
            <v>39</v>
          </cell>
          <cell r="E84">
            <v>36</v>
          </cell>
          <cell r="F84">
            <v>33</v>
          </cell>
          <cell r="G84">
            <v>29</v>
          </cell>
          <cell r="H84">
            <v>30</v>
          </cell>
          <cell r="I84">
            <v>25</v>
          </cell>
          <cell r="J84">
            <v>26</v>
          </cell>
          <cell r="K84">
            <v>26</v>
          </cell>
          <cell r="L84">
            <v>26</v>
          </cell>
          <cell r="M84">
            <v>28</v>
          </cell>
          <cell r="N84">
            <v>0</v>
          </cell>
        </row>
        <row r="85">
          <cell r="A85" t="str">
            <v>Ghana</v>
          </cell>
          <cell r="B85" t="str">
            <v>GHA</v>
          </cell>
          <cell r="C85">
            <v>337</v>
          </cell>
          <cell r="D85">
            <v>317</v>
          </cell>
          <cell r="E85">
            <v>305</v>
          </cell>
          <cell r="F85">
            <v>305</v>
          </cell>
          <cell r="G85">
            <v>286</v>
          </cell>
          <cell r="H85">
            <v>286</v>
          </cell>
          <cell r="I85">
            <v>258</v>
          </cell>
          <cell r="J85">
            <v>274</v>
          </cell>
          <cell r="K85">
            <v>273</v>
          </cell>
          <cell r="L85">
            <v>244</v>
          </cell>
          <cell r="M85">
            <v>263</v>
          </cell>
          <cell r="N85">
            <v>0</v>
          </cell>
        </row>
        <row r="86">
          <cell r="A86" t="str">
            <v>Gibraltar</v>
          </cell>
          <cell r="B86" t="str">
            <v>GIB</v>
          </cell>
          <cell r="N86">
            <v>0</v>
          </cell>
        </row>
        <row r="87">
          <cell r="A87" t="str">
            <v>Guinea</v>
          </cell>
          <cell r="B87" t="str">
            <v>GIN</v>
          </cell>
          <cell r="C87">
            <v>741</v>
          </cell>
          <cell r="D87">
            <v>744</v>
          </cell>
          <cell r="E87">
            <v>679</v>
          </cell>
          <cell r="F87">
            <v>677</v>
          </cell>
          <cell r="G87">
            <v>661</v>
          </cell>
          <cell r="H87">
            <v>649</v>
          </cell>
          <cell r="I87">
            <v>626</v>
          </cell>
          <cell r="J87">
            <v>572</v>
          </cell>
          <cell r="K87">
            <v>568</v>
          </cell>
          <cell r="L87">
            <v>556</v>
          </cell>
          <cell r="M87">
            <v>553</v>
          </cell>
          <cell r="N87">
            <v>0</v>
          </cell>
        </row>
        <row r="88">
          <cell r="A88" t="str">
            <v>Gambia</v>
          </cell>
          <cell r="B88" t="str">
            <v>GMB</v>
          </cell>
          <cell r="C88">
            <v>620</v>
          </cell>
          <cell r="D88">
            <v>597</v>
          </cell>
          <cell r="E88">
            <v>575</v>
          </cell>
          <cell r="F88">
            <v>598</v>
          </cell>
          <cell r="G88">
            <v>543</v>
          </cell>
          <cell r="H88">
            <v>535</v>
          </cell>
          <cell r="I88">
            <v>505</v>
          </cell>
          <cell r="J88">
            <v>494</v>
          </cell>
          <cell r="K88">
            <v>512</v>
          </cell>
          <cell r="L88">
            <v>474</v>
          </cell>
          <cell r="M88">
            <v>458</v>
          </cell>
          <cell r="N88">
            <v>0</v>
          </cell>
        </row>
        <row r="89">
          <cell r="A89" t="str">
            <v>Guinea-Bissau</v>
          </cell>
          <cell r="B89" t="str">
            <v>GNB</v>
          </cell>
          <cell r="C89">
            <v>795</v>
          </cell>
          <cell r="D89">
            <v>767</v>
          </cell>
          <cell r="E89">
            <v>758</v>
          </cell>
          <cell r="F89">
            <v>742</v>
          </cell>
          <cell r="G89">
            <v>733</v>
          </cell>
          <cell r="H89">
            <v>713</v>
          </cell>
          <cell r="I89">
            <v>673</v>
          </cell>
          <cell r="J89">
            <v>705</v>
          </cell>
          <cell r="K89">
            <v>648</v>
          </cell>
          <cell r="L89">
            <v>710</v>
          </cell>
          <cell r="M89">
            <v>725</v>
          </cell>
          <cell r="N89">
            <v>0</v>
          </cell>
        </row>
        <row r="90">
          <cell r="A90" t="str">
            <v>Equatorial Guinea</v>
          </cell>
          <cell r="B90" t="str">
            <v>GNQ</v>
          </cell>
          <cell r="C90">
            <v>211</v>
          </cell>
          <cell r="D90">
            <v>194</v>
          </cell>
          <cell r="E90">
            <v>179</v>
          </cell>
          <cell r="F90">
            <v>187</v>
          </cell>
          <cell r="G90">
            <v>207</v>
          </cell>
          <cell r="H90">
            <v>201</v>
          </cell>
          <cell r="I90">
            <v>182</v>
          </cell>
          <cell r="J90">
            <v>197</v>
          </cell>
          <cell r="K90">
            <v>219</v>
          </cell>
          <cell r="L90">
            <v>216</v>
          </cell>
          <cell r="M90">
            <v>212</v>
          </cell>
          <cell r="N90">
            <v>0</v>
          </cell>
        </row>
        <row r="91">
          <cell r="A91" t="str">
            <v>Greece</v>
          </cell>
          <cell r="B91" t="str">
            <v>GRC</v>
          </cell>
          <cell r="C91">
            <v>3</v>
          </cell>
          <cell r="D91">
            <v>4</v>
          </cell>
          <cell r="E91">
            <v>4</v>
          </cell>
          <cell r="F91">
            <v>4</v>
          </cell>
          <cell r="G91">
            <v>5</v>
          </cell>
          <cell r="H91">
            <v>5</v>
          </cell>
          <cell r="I91">
            <v>5</v>
          </cell>
          <cell r="J91">
            <v>6</v>
          </cell>
          <cell r="K91">
            <v>6</v>
          </cell>
          <cell r="L91">
            <v>6</v>
          </cell>
          <cell r="M91">
            <v>8</v>
          </cell>
          <cell r="N91">
            <v>0</v>
          </cell>
        </row>
        <row r="92">
          <cell r="A92" t="str">
            <v>Grenada</v>
          </cell>
          <cell r="B92" t="str">
            <v>GRD</v>
          </cell>
          <cell r="C92">
            <v>27</v>
          </cell>
          <cell r="D92">
            <v>27</v>
          </cell>
          <cell r="E92">
            <v>26</v>
          </cell>
          <cell r="F92">
            <v>25</v>
          </cell>
          <cell r="G92">
            <v>24</v>
          </cell>
          <cell r="H92">
            <v>23</v>
          </cell>
          <cell r="I92">
            <v>23</v>
          </cell>
          <cell r="J92">
            <v>24</v>
          </cell>
          <cell r="K92">
            <v>21</v>
          </cell>
          <cell r="L92">
            <v>20</v>
          </cell>
          <cell r="M92">
            <v>21</v>
          </cell>
          <cell r="N92">
            <v>0</v>
          </cell>
        </row>
        <row r="93">
          <cell r="A93" t="str">
            <v>Greenland</v>
          </cell>
          <cell r="B93" t="str">
            <v>GRL</v>
          </cell>
          <cell r="N93">
            <v>0</v>
          </cell>
        </row>
        <row r="94">
          <cell r="A94" t="str">
            <v>Guatemala</v>
          </cell>
          <cell r="B94" t="str">
            <v>GTM</v>
          </cell>
          <cell r="C94">
            <v>123</v>
          </cell>
          <cell r="D94">
            <v>120</v>
          </cell>
          <cell r="E94">
            <v>118</v>
          </cell>
          <cell r="F94">
            <v>109</v>
          </cell>
          <cell r="G94">
            <v>107</v>
          </cell>
          <cell r="H94">
            <v>107</v>
          </cell>
          <cell r="I94">
            <v>103</v>
          </cell>
          <cell r="J94">
            <v>95</v>
          </cell>
          <cell r="K94">
            <v>98</v>
          </cell>
          <cell r="L94">
            <v>100</v>
          </cell>
          <cell r="M94">
            <v>96</v>
          </cell>
          <cell r="N94">
            <v>0</v>
          </cell>
        </row>
        <row r="95">
          <cell r="A95" t="str">
            <v>Guam</v>
          </cell>
          <cell r="B95" t="str">
            <v>GUM</v>
          </cell>
          <cell r="N95">
            <v>0</v>
          </cell>
        </row>
        <row r="96">
          <cell r="A96" t="str">
            <v>Guyana</v>
          </cell>
          <cell r="B96" t="str">
            <v>GUY</v>
          </cell>
          <cell r="C96">
            <v>148</v>
          </cell>
          <cell r="D96">
            <v>142</v>
          </cell>
          <cell r="E96">
            <v>136</v>
          </cell>
          <cell r="F96">
            <v>133</v>
          </cell>
          <cell r="G96">
            <v>131</v>
          </cell>
          <cell r="H96">
            <v>128</v>
          </cell>
          <cell r="I96">
            <v>127</v>
          </cell>
          <cell r="J96">
            <v>123</v>
          </cell>
          <cell r="K96">
            <v>118</v>
          </cell>
          <cell r="L96">
            <v>110</v>
          </cell>
          <cell r="M96">
            <v>112</v>
          </cell>
          <cell r="N96">
            <v>0</v>
          </cell>
        </row>
        <row r="97">
          <cell r="A97" t="str">
            <v>High income</v>
          </cell>
          <cell r="B97" t="str">
            <v>HIC</v>
          </cell>
          <cell r="C97">
            <v>12</v>
          </cell>
          <cell r="D97">
            <v>11</v>
          </cell>
          <cell r="E97">
            <v>11</v>
          </cell>
          <cell r="F97">
            <v>11</v>
          </cell>
          <cell r="G97">
            <v>11</v>
          </cell>
          <cell r="H97">
            <v>11</v>
          </cell>
          <cell r="I97">
            <v>11</v>
          </cell>
          <cell r="J97">
            <v>11</v>
          </cell>
          <cell r="K97">
            <v>11</v>
          </cell>
          <cell r="L97">
            <v>11</v>
          </cell>
          <cell r="M97">
            <v>12</v>
          </cell>
          <cell r="N97">
            <v>0</v>
          </cell>
        </row>
        <row r="98">
          <cell r="A98" t="str">
            <v>Hong Kong SAR, China</v>
          </cell>
          <cell r="B98" t="str">
            <v>HKG</v>
          </cell>
          <cell r="N98">
            <v>0</v>
          </cell>
        </row>
        <row r="99">
          <cell r="A99" t="str">
            <v>Honduras</v>
          </cell>
          <cell r="B99" t="str">
            <v>HND</v>
          </cell>
          <cell r="C99">
            <v>73</v>
          </cell>
          <cell r="D99">
            <v>72</v>
          </cell>
          <cell r="E99">
            <v>65</v>
          </cell>
          <cell r="F99">
            <v>65</v>
          </cell>
          <cell r="G99">
            <v>68</v>
          </cell>
          <cell r="H99">
            <v>67</v>
          </cell>
          <cell r="I99">
            <v>62</v>
          </cell>
          <cell r="J99">
            <v>64</v>
          </cell>
          <cell r="K99">
            <v>65</v>
          </cell>
          <cell r="L99">
            <v>67</v>
          </cell>
          <cell r="M99">
            <v>72</v>
          </cell>
          <cell r="N99">
            <v>0</v>
          </cell>
        </row>
        <row r="100">
          <cell r="A100" t="str">
            <v>Heavily indebted poor countries (HIPC)</v>
          </cell>
          <cell r="B100" t="str">
            <v>HPC</v>
          </cell>
          <cell r="C100">
            <v>554</v>
          </cell>
          <cell r="D100">
            <v>534</v>
          </cell>
          <cell r="E100">
            <v>509</v>
          </cell>
          <cell r="F100">
            <v>491</v>
          </cell>
          <cell r="G100">
            <v>472</v>
          </cell>
          <cell r="H100">
            <v>456</v>
          </cell>
          <cell r="I100">
            <v>435</v>
          </cell>
          <cell r="J100">
            <v>423</v>
          </cell>
          <cell r="K100">
            <v>408</v>
          </cell>
          <cell r="L100">
            <v>396</v>
          </cell>
          <cell r="M100">
            <v>390</v>
          </cell>
          <cell r="N100">
            <v>0</v>
          </cell>
        </row>
        <row r="101">
          <cell r="A101" t="str">
            <v>Croatia</v>
          </cell>
          <cell r="B101" t="str">
            <v>HRV</v>
          </cell>
          <cell r="C101">
            <v>7</v>
          </cell>
          <cell r="D101">
            <v>7</v>
          </cell>
          <cell r="E101">
            <v>6</v>
          </cell>
          <cell r="F101">
            <v>6</v>
          </cell>
          <cell r="G101">
            <v>6</v>
          </cell>
          <cell r="H101">
            <v>6</v>
          </cell>
          <cell r="I101">
            <v>5</v>
          </cell>
          <cell r="J101">
            <v>5</v>
          </cell>
          <cell r="K101">
            <v>5</v>
          </cell>
          <cell r="L101">
            <v>5</v>
          </cell>
          <cell r="M101">
            <v>5</v>
          </cell>
          <cell r="N101">
            <v>0</v>
          </cell>
        </row>
        <row r="102">
          <cell r="A102" t="str">
            <v>Haiti</v>
          </cell>
          <cell r="B102" t="str">
            <v>HTI</v>
          </cell>
          <cell r="C102">
            <v>403</v>
          </cell>
          <cell r="D102">
            <v>424</v>
          </cell>
          <cell r="E102">
            <v>384</v>
          </cell>
          <cell r="F102">
            <v>392</v>
          </cell>
          <cell r="G102">
            <v>389</v>
          </cell>
          <cell r="H102">
            <v>391</v>
          </cell>
          <cell r="I102">
            <v>388</v>
          </cell>
          <cell r="J102">
            <v>351</v>
          </cell>
          <cell r="K102">
            <v>359</v>
          </cell>
          <cell r="L102">
            <v>349</v>
          </cell>
          <cell r="M102">
            <v>350</v>
          </cell>
          <cell r="N102">
            <v>0</v>
          </cell>
        </row>
        <row r="103">
          <cell r="A103" t="str">
            <v>Hungary</v>
          </cell>
          <cell r="B103" t="str">
            <v>HUN</v>
          </cell>
          <cell r="C103">
            <v>15</v>
          </cell>
          <cell r="D103">
            <v>16</v>
          </cell>
          <cell r="E103">
            <v>15</v>
          </cell>
          <cell r="F103">
            <v>15</v>
          </cell>
          <cell r="G103">
            <v>15</v>
          </cell>
          <cell r="H103">
            <v>15</v>
          </cell>
          <cell r="I103">
            <v>14</v>
          </cell>
          <cell r="J103">
            <v>14</v>
          </cell>
          <cell r="K103">
            <v>15</v>
          </cell>
          <cell r="L103">
            <v>14</v>
          </cell>
          <cell r="M103">
            <v>15</v>
          </cell>
          <cell r="N103">
            <v>0</v>
          </cell>
        </row>
        <row r="104">
          <cell r="A104" t="str">
            <v>IBRD only</v>
          </cell>
          <cell r="B104" t="str">
            <v>IBD</v>
          </cell>
          <cell r="C104">
            <v>110</v>
          </cell>
          <cell r="D104">
            <v>107</v>
          </cell>
          <cell r="E104">
            <v>98</v>
          </cell>
          <cell r="F104">
            <v>94</v>
          </cell>
          <cell r="G104">
            <v>85</v>
          </cell>
          <cell r="H104">
            <v>84</v>
          </cell>
          <cell r="I104">
            <v>80</v>
          </cell>
          <cell r="J104">
            <v>78</v>
          </cell>
          <cell r="K104">
            <v>78</v>
          </cell>
          <cell r="L104">
            <v>77</v>
          </cell>
          <cell r="M104">
            <v>77</v>
          </cell>
          <cell r="N104">
            <v>0</v>
          </cell>
        </row>
        <row r="105">
          <cell r="A105" t="str">
            <v>IDA &amp; IBRD total</v>
          </cell>
          <cell r="B105" t="str">
            <v>IBT</v>
          </cell>
          <cell r="C105">
            <v>272</v>
          </cell>
          <cell r="D105">
            <v>264</v>
          </cell>
          <cell r="E105">
            <v>253</v>
          </cell>
          <cell r="F105">
            <v>250</v>
          </cell>
          <cell r="G105">
            <v>244</v>
          </cell>
          <cell r="H105">
            <v>240</v>
          </cell>
          <cell r="I105">
            <v>235</v>
          </cell>
          <cell r="J105">
            <v>232</v>
          </cell>
          <cell r="K105">
            <v>234</v>
          </cell>
          <cell r="L105">
            <v>234</v>
          </cell>
          <cell r="M105">
            <v>231</v>
          </cell>
          <cell r="N105">
            <v>0</v>
          </cell>
        </row>
        <row r="106">
          <cell r="A106" t="str">
            <v>IDA total</v>
          </cell>
          <cell r="B106" t="str">
            <v>IDA</v>
          </cell>
          <cell r="C106">
            <v>538</v>
          </cell>
          <cell r="D106">
            <v>518</v>
          </cell>
          <cell r="E106">
            <v>504</v>
          </cell>
          <cell r="F106">
            <v>497</v>
          </cell>
          <cell r="G106">
            <v>492</v>
          </cell>
          <cell r="H106">
            <v>478</v>
          </cell>
          <cell r="I106">
            <v>470</v>
          </cell>
          <cell r="J106">
            <v>461</v>
          </cell>
          <cell r="K106">
            <v>453</v>
          </cell>
          <cell r="L106">
            <v>444</v>
          </cell>
          <cell r="M106">
            <v>425</v>
          </cell>
          <cell r="N106">
            <v>0</v>
          </cell>
        </row>
        <row r="107">
          <cell r="A107" t="str">
            <v>IDA blend</v>
          </cell>
          <cell r="B107" t="str">
            <v>IDB</v>
          </cell>
          <cell r="C107">
            <v>629</v>
          </cell>
          <cell r="D107">
            <v>602</v>
          </cell>
          <cell r="E107">
            <v>607</v>
          </cell>
          <cell r="F107">
            <v>615</v>
          </cell>
          <cell r="G107">
            <v>627</v>
          </cell>
          <cell r="H107">
            <v>608</v>
          </cell>
          <cell r="I107">
            <v>619</v>
          </cell>
          <cell r="J107">
            <v>615</v>
          </cell>
          <cell r="K107">
            <v>620</v>
          </cell>
          <cell r="L107">
            <v>617</v>
          </cell>
          <cell r="M107">
            <v>578</v>
          </cell>
          <cell r="N107">
            <v>0</v>
          </cell>
        </row>
        <row r="108">
          <cell r="A108" t="str">
            <v>Indonesia</v>
          </cell>
          <cell r="B108" t="str">
            <v>IDN</v>
          </cell>
          <cell r="C108">
            <v>219</v>
          </cell>
          <cell r="D108">
            <v>236</v>
          </cell>
          <cell r="E108">
            <v>207</v>
          </cell>
          <cell r="F108">
            <v>194</v>
          </cell>
          <cell r="G108">
            <v>194</v>
          </cell>
          <cell r="H108">
            <v>194</v>
          </cell>
          <cell r="I108">
            <v>194</v>
          </cell>
          <cell r="J108">
            <v>194</v>
          </cell>
          <cell r="K108">
            <v>181</v>
          </cell>
          <cell r="L108">
            <v>158</v>
          </cell>
          <cell r="M108">
            <v>173</v>
          </cell>
          <cell r="N108">
            <v>0</v>
          </cell>
        </row>
        <row r="109">
          <cell r="A109" t="str">
            <v>IDA only</v>
          </cell>
          <cell r="B109" t="str">
            <v>IDX</v>
          </cell>
          <cell r="C109">
            <v>489</v>
          </cell>
          <cell r="D109">
            <v>474</v>
          </cell>
          <cell r="E109">
            <v>449</v>
          </cell>
          <cell r="F109">
            <v>434</v>
          </cell>
          <cell r="G109">
            <v>421</v>
          </cell>
          <cell r="H109">
            <v>409</v>
          </cell>
          <cell r="I109">
            <v>392</v>
          </cell>
          <cell r="J109">
            <v>380</v>
          </cell>
          <cell r="K109">
            <v>366</v>
          </cell>
          <cell r="L109">
            <v>355</v>
          </cell>
          <cell r="M109">
            <v>346</v>
          </cell>
          <cell r="N109">
            <v>0</v>
          </cell>
        </row>
        <row r="110">
          <cell r="A110" t="str">
            <v>Isle of Man</v>
          </cell>
          <cell r="B110" t="str">
            <v>IMN</v>
          </cell>
          <cell r="N110">
            <v>0</v>
          </cell>
        </row>
        <row r="111">
          <cell r="A111" t="str">
            <v>India</v>
          </cell>
          <cell r="B111" t="str">
            <v>IND</v>
          </cell>
          <cell r="C111">
            <v>179</v>
          </cell>
          <cell r="D111">
            <v>170</v>
          </cell>
          <cell r="E111">
            <v>162</v>
          </cell>
          <cell r="F111">
            <v>154</v>
          </cell>
          <cell r="G111">
            <v>135</v>
          </cell>
          <cell r="H111">
            <v>128</v>
          </cell>
          <cell r="I111">
            <v>121</v>
          </cell>
          <cell r="J111">
            <v>119</v>
          </cell>
          <cell r="K111">
            <v>116</v>
          </cell>
          <cell r="L111">
            <v>116</v>
          </cell>
          <cell r="M111">
            <v>103</v>
          </cell>
          <cell r="N111">
            <v>0</v>
          </cell>
        </row>
        <row r="112">
          <cell r="A112" t="str">
            <v>Not classified</v>
          </cell>
          <cell r="B112" t="str">
            <v>INX</v>
          </cell>
          <cell r="N112">
            <v>0</v>
          </cell>
        </row>
        <row r="113">
          <cell r="A113" t="str">
            <v>Ireland</v>
          </cell>
          <cell r="B113" t="str">
            <v>IRL</v>
          </cell>
          <cell r="C113">
            <v>7</v>
          </cell>
          <cell r="D113">
            <v>7</v>
          </cell>
          <cell r="E113">
            <v>7</v>
          </cell>
          <cell r="F113">
            <v>6</v>
          </cell>
          <cell r="G113">
            <v>6</v>
          </cell>
          <cell r="H113">
            <v>6</v>
          </cell>
          <cell r="I113">
            <v>5</v>
          </cell>
          <cell r="J113">
            <v>6</v>
          </cell>
          <cell r="K113">
            <v>5</v>
          </cell>
          <cell r="L113">
            <v>6</v>
          </cell>
          <cell r="M113">
            <v>5</v>
          </cell>
          <cell r="N113">
            <v>0</v>
          </cell>
        </row>
        <row r="114">
          <cell r="A114" t="str">
            <v>Iran</v>
          </cell>
          <cell r="B114" t="str">
            <v>IRN</v>
          </cell>
          <cell r="C114">
            <v>32</v>
          </cell>
          <cell r="D114">
            <v>26</v>
          </cell>
          <cell r="E114">
            <v>23</v>
          </cell>
          <cell r="F114">
            <v>23</v>
          </cell>
          <cell r="G114">
            <v>21</v>
          </cell>
          <cell r="H114">
            <v>20</v>
          </cell>
          <cell r="I114">
            <v>20</v>
          </cell>
          <cell r="J114">
            <v>18</v>
          </cell>
          <cell r="K114">
            <v>17</v>
          </cell>
          <cell r="L114">
            <v>21</v>
          </cell>
          <cell r="M114">
            <v>22</v>
          </cell>
          <cell r="N114">
            <v>0</v>
          </cell>
        </row>
        <row r="115">
          <cell r="A115" t="str">
            <v>Iraq</v>
          </cell>
          <cell r="B115" t="str">
            <v>IRQ</v>
          </cell>
          <cell r="C115">
            <v>115</v>
          </cell>
          <cell r="D115">
            <v>111</v>
          </cell>
          <cell r="E115">
            <v>111</v>
          </cell>
          <cell r="F115">
            <v>110</v>
          </cell>
          <cell r="G115">
            <v>98</v>
          </cell>
          <cell r="H115">
            <v>102</v>
          </cell>
          <cell r="I115">
            <v>85</v>
          </cell>
          <cell r="J115">
            <v>78</v>
          </cell>
          <cell r="K115">
            <v>72</v>
          </cell>
          <cell r="L115">
            <v>73</v>
          </cell>
          <cell r="M115">
            <v>76</v>
          </cell>
          <cell r="N115">
            <v>0</v>
          </cell>
        </row>
        <row r="116">
          <cell r="A116" t="str">
            <v>Iceland</v>
          </cell>
          <cell r="B116" t="str">
            <v>ISL</v>
          </cell>
          <cell r="C116">
            <v>3</v>
          </cell>
          <cell r="D116">
            <v>3</v>
          </cell>
          <cell r="E116">
            <v>3</v>
          </cell>
          <cell r="F116">
            <v>4</v>
          </cell>
          <cell r="G116">
            <v>3</v>
          </cell>
          <cell r="H116">
            <v>3</v>
          </cell>
          <cell r="I116">
            <v>3</v>
          </cell>
          <cell r="J116">
            <v>3</v>
          </cell>
          <cell r="K116">
            <v>3</v>
          </cell>
          <cell r="L116">
            <v>3</v>
          </cell>
          <cell r="M116">
            <v>3</v>
          </cell>
          <cell r="N116">
            <v>0</v>
          </cell>
        </row>
        <row r="117">
          <cell r="A117" t="str">
            <v>Israel</v>
          </cell>
          <cell r="B117" t="str">
            <v>ISR</v>
          </cell>
          <cell r="C117">
            <v>3</v>
          </cell>
          <cell r="D117">
            <v>3</v>
          </cell>
          <cell r="E117">
            <v>3</v>
          </cell>
          <cell r="F117">
            <v>3</v>
          </cell>
          <cell r="G117">
            <v>3</v>
          </cell>
          <cell r="H117">
            <v>3</v>
          </cell>
          <cell r="I117">
            <v>3</v>
          </cell>
          <cell r="J117">
            <v>3</v>
          </cell>
          <cell r="K117">
            <v>3</v>
          </cell>
          <cell r="L117">
            <v>3</v>
          </cell>
          <cell r="M117">
            <v>3</v>
          </cell>
          <cell r="N117">
            <v>0</v>
          </cell>
        </row>
        <row r="118">
          <cell r="A118" t="str">
            <v>Italy</v>
          </cell>
          <cell r="B118" t="str">
            <v>ITA</v>
          </cell>
          <cell r="C118">
            <v>7</v>
          </cell>
          <cell r="D118">
            <v>7</v>
          </cell>
          <cell r="E118">
            <v>7</v>
          </cell>
          <cell r="F118">
            <v>7</v>
          </cell>
          <cell r="G118">
            <v>6</v>
          </cell>
          <cell r="H118">
            <v>7</v>
          </cell>
          <cell r="I118">
            <v>6</v>
          </cell>
          <cell r="J118">
            <v>6</v>
          </cell>
          <cell r="K118">
            <v>5</v>
          </cell>
          <cell r="L118">
            <v>5</v>
          </cell>
          <cell r="M118">
            <v>5</v>
          </cell>
          <cell r="N118">
            <v>0</v>
          </cell>
        </row>
        <row r="119">
          <cell r="A119" t="str">
            <v>Jamaica</v>
          </cell>
          <cell r="B119" t="str">
            <v>JAM</v>
          </cell>
          <cell r="C119">
            <v>88</v>
          </cell>
          <cell r="D119">
            <v>80</v>
          </cell>
          <cell r="E119">
            <v>83</v>
          </cell>
          <cell r="F119">
            <v>90</v>
          </cell>
          <cell r="G119">
            <v>101</v>
          </cell>
          <cell r="H119">
            <v>97</v>
          </cell>
          <cell r="I119">
            <v>98</v>
          </cell>
          <cell r="J119">
            <v>101</v>
          </cell>
          <cell r="K119">
            <v>91</v>
          </cell>
          <cell r="L119">
            <v>93</v>
          </cell>
          <cell r="M119">
            <v>99</v>
          </cell>
          <cell r="N119">
            <v>0</v>
          </cell>
        </row>
        <row r="120">
          <cell r="A120" t="str">
            <v>Jordan</v>
          </cell>
          <cell r="B120" t="str">
            <v>JOR</v>
          </cell>
          <cell r="C120">
            <v>47</v>
          </cell>
          <cell r="D120">
            <v>47</v>
          </cell>
          <cell r="E120">
            <v>48</v>
          </cell>
          <cell r="F120">
            <v>45</v>
          </cell>
          <cell r="G120">
            <v>45</v>
          </cell>
          <cell r="H120">
            <v>46</v>
          </cell>
          <cell r="I120">
            <v>43</v>
          </cell>
          <cell r="J120">
            <v>42</v>
          </cell>
          <cell r="K120">
            <v>42</v>
          </cell>
          <cell r="L120">
            <v>41</v>
          </cell>
          <cell r="M120">
            <v>41</v>
          </cell>
          <cell r="N120">
            <v>0</v>
          </cell>
        </row>
        <row r="121">
          <cell r="A121" t="str">
            <v>Japan</v>
          </cell>
          <cell r="B121" t="str">
            <v>JPN</v>
          </cell>
          <cell r="C121">
            <v>6</v>
          </cell>
          <cell r="D121">
            <v>5</v>
          </cell>
          <cell r="E121">
            <v>5</v>
          </cell>
          <cell r="F121">
            <v>5</v>
          </cell>
          <cell r="G121">
            <v>5</v>
          </cell>
          <cell r="H121">
            <v>5</v>
          </cell>
          <cell r="I121">
            <v>5</v>
          </cell>
          <cell r="J121">
            <v>5</v>
          </cell>
          <cell r="K121">
            <v>5</v>
          </cell>
          <cell r="L121">
            <v>4</v>
          </cell>
          <cell r="M121">
            <v>4</v>
          </cell>
          <cell r="N121">
            <v>0</v>
          </cell>
        </row>
        <row r="122">
          <cell r="A122" t="str">
            <v>Kazakhstan</v>
          </cell>
          <cell r="B122" t="str">
            <v>KAZ</v>
          </cell>
          <cell r="C122">
            <v>20</v>
          </cell>
          <cell r="D122">
            <v>17</v>
          </cell>
          <cell r="E122">
            <v>14</v>
          </cell>
          <cell r="F122">
            <v>13</v>
          </cell>
          <cell r="G122">
            <v>13</v>
          </cell>
          <cell r="H122">
            <v>13</v>
          </cell>
          <cell r="I122">
            <v>13</v>
          </cell>
          <cell r="J122">
            <v>13</v>
          </cell>
          <cell r="K122">
            <v>14</v>
          </cell>
          <cell r="L122">
            <v>14</v>
          </cell>
          <cell r="M122">
            <v>13</v>
          </cell>
          <cell r="N122">
            <v>0</v>
          </cell>
        </row>
        <row r="123">
          <cell r="A123" t="str">
            <v>Kenya</v>
          </cell>
          <cell r="B123" t="str">
            <v>KEN</v>
          </cell>
          <cell r="C123">
            <v>476</v>
          </cell>
          <cell r="D123">
            <v>473</v>
          </cell>
          <cell r="E123">
            <v>477</v>
          </cell>
          <cell r="F123">
            <v>516</v>
          </cell>
          <cell r="G123">
            <v>507</v>
          </cell>
          <cell r="H123">
            <v>483</v>
          </cell>
          <cell r="I123">
            <v>505</v>
          </cell>
          <cell r="J123">
            <v>490</v>
          </cell>
          <cell r="K123">
            <v>512</v>
          </cell>
          <cell r="L123">
            <v>503</v>
          </cell>
          <cell r="M123">
            <v>530</v>
          </cell>
          <cell r="N123">
            <v>0</v>
          </cell>
        </row>
        <row r="124">
          <cell r="A124" t="str">
            <v>Kyrgyzstan</v>
          </cell>
          <cell r="B124" t="str">
            <v>KGZ</v>
          </cell>
          <cell r="C124">
            <v>72</v>
          </cell>
          <cell r="D124">
            <v>66</v>
          </cell>
          <cell r="E124">
            <v>62</v>
          </cell>
          <cell r="F124">
            <v>66</v>
          </cell>
          <cell r="G124">
            <v>60</v>
          </cell>
          <cell r="H124">
            <v>61</v>
          </cell>
          <cell r="I124">
            <v>53</v>
          </cell>
          <cell r="J124">
            <v>53</v>
          </cell>
          <cell r="K124">
            <v>54</v>
          </cell>
          <cell r="L124">
            <v>47</v>
          </cell>
          <cell r="M124">
            <v>50</v>
          </cell>
          <cell r="N124">
            <v>0</v>
          </cell>
        </row>
        <row r="125">
          <cell r="A125" t="str">
            <v>Cambodia</v>
          </cell>
          <cell r="B125" t="str">
            <v>KHM</v>
          </cell>
          <cell r="C125">
            <v>276</v>
          </cell>
          <cell r="D125">
            <v>252</v>
          </cell>
          <cell r="E125">
            <v>246</v>
          </cell>
          <cell r="F125">
            <v>229</v>
          </cell>
          <cell r="G125">
            <v>228</v>
          </cell>
          <cell r="H125">
            <v>209</v>
          </cell>
          <cell r="I125">
            <v>197</v>
          </cell>
          <cell r="J125">
            <v>204</v>
          </cell>
          <cell r="K125">
            <v>209</v>
          </cell>
          <cell r="L125">
            <v>214</v>
          </cell>
          <cell r="M125">
            <v>218</v>
          </cell>
          <cell r="N125">
            <v>0</v>
          </cell>
        </row>
        <row r="126">
          <cell r="A126" t="str">
            <v>Kiribati</v>
          </cell>
          <cell r="B126" t="str">
            <v>KIR</v>
          </cell>
          <cell r="C126">
            <v>131</v>
          </cell>
          <cell r="D126">
            <v>129</v>
          </cell>
          <cell r="E126">
            <v>131</v>
          </cell>
          <cell r="F126">
            <v>119</v>
          </cell>
          <cell r="G126">
            <v>120</v>
          </cell>
          <cell r="H126">
            <v>121</v>
          </cell>
          <cell r="I126">
            <v>117</v>
          </cell>
          <cell r="J126">
            <v>112</v>
          </cell>
          <cell r="K126">
            <v>110</v>
          </cell>
          <cell r="L126">
            <v>108</v>
          </cell>
          <cell r="M126">
            <v>76</v>
          </cell>
          <cell r="N126">
            <v>0</v>
          </cell>
        </row>
        <row r="127">
          <cell r="A127" t="str">
            <v>St. Kitts and Nevis</v>
          </cell>
          <cell r="B127" t="str">
            <v>KNA</v>
          </cell>
          <cell r="N127">
            <v>0</v>
          </cell>
        </row>
        <row r="128">
          <cell r="A128" t="str">
            <v>South Korea</v>
          </cell>
          <cell r="B128" t="str">
            <v>KOR</v>
          </cell>
          <cell r="C128">
            <v>8</v>
          </cell>
          <cell r="D128">
            <v>10</v>
          </cell>
          <cell r="E128">
            <v>9</v>
          </cell>
          <cell r="F128">
            <v>7</v>
          </cell>
          <cell r="G128">
            <v>6</v>
          </cell>
          <cell r="H128">
            <v>6</v>
          </cell>
          <cell r="I128">
            <v>6</v>
          </cell>
          <cell r="J128">
            <v>6</v>
          </cell>
          <cell r="K128">
            <v>6</v>
          </cell>
          <cell r="L128">
            <v>6</v>
          </cell>
          <cell r="M128">
            <v>8</v>
          </cell>
          <cell r="N128">
            <v>0</v>
          </cell>
        </row>
        <row r="129">
          <cell r="A129" t="str">
            <v>Kuwait</v>
          </cell>
          <cell r="B129" t="str">
            <v>KWT</v>
          </cell>
          <cell r="C129">
            <v>9</v>
          </cell>
          <cell r="D129">
            <v>8</v>
          </cell>
          <cell r="E129">
            <v>7</v>
          </cell>
          <cell r="F129">
            <v>7</v>
          </cell>
          <cell r="G129">
            <v>7</v>
          </cell>
          <cell r="H129">
            <v>7</v>
          </cell>
          <cell r="I129">
            <v>6</v>
          </cell>
          <cell r="J129">
            <v>6</v>
          </cell>
          <cell r="K129">
            <v>7</v>
          </cell>
          <cell r="L129">
            <v>7</v>
          </cell>
          <cell r="M129">
            <v>7</v>
          </cell>
          <cell r="N129">
            <v>0</v>
          </cell>
        </row>
        <row r="130">
          <cell r="A130" t="str">
            <v>Latin America &amp; Caribbean (excluding high income)</v>
          </cell>
          <cell r="B130" t="str">
            <v>LAC</v>
          </cell>
          <cell r="C130">
            <v>78</v>
          </cell>
          <cell r="D130">
            <v>77</v>
          </cell>
          <cell r="E130">
            <v>73</v>
          </cell>
          <cell r="F130">
            <v>74</v>
          </cell>
          <cell r="G130">
            <v>73</v>
          </cell>
          <cell r="H130">
            <v>74</v>
          </cell>
          <cell r="I130">
            <v>73</v>
          </cell>
          <cell r="J130">
            <v>72</v>
          </cell>
          <cell r="K130">
            <v>72</v>
          </cell>
          <cell r="L130">
            <v>74</v>
          </cell>
          <cell r="M130">
            <v>79</v>
          </cell>
          <cell r="N130">
            <v>0</v>
          </cell>
        </row>
        <row r="131">
          <cell r="A131" t="str">
            <v>Laos</v>
          </cell>
          <cell r="B131" t="str">
            <v>LAO</v>
          </cell>
          <cell r="C131">
            <v>284</v>
          </cell>
          <cell r="D131">
            <v>271</v>
          </cell>
          <cell r="E131">
            <v>246</v>
          </cell>
          <cell r="F131">
            <v>234</v>
          </cell>
          <cell r="G131">
            <v>189</v>
          </cell>
          <cell r="H131">
            <v>184</v>
          </cell>
          <cell r="I131">
            <v>167</v>
          </cell>
          <cell r="J131">
            <v>166</v>
          </cell>
          <cell r="K131">
            <v>165</v>
          </cell>
          <cell r="L131">
            <v>153</v>
          </cell>
          <cell r="M131">
            <v>126</v>
          </cell>
          <cell r="N131">
            <v>0</v>
          </cell>
        </row>
        <row r="132">
          <cell r="A132" t="str">
            <v>Lebanon</v>
          </cell>
          <cell r="B132" t="str">
            <v>LBN</v>
          </cell>
          <cell r="C132">
            <v>18</v>
          </cell>
          <cell r="D132">
            <v>20</v>
          </cell>
          <cell r="E132">
            <v>20</v>
          </cell>
          <cell r="F132">
            <v>20</v>
          </cell>
          <cell r="G132">
            <v>20</v>
          </cell>
          <cell r="H132">
            <v>19</v>
          </cell>
          <cell r="I132">
            <v>19</v>
          </cell>
          <cell r="J132">
            <v>19</v>
          </cell>
          <cell r="K132">
            <v>18</v>
          </cell>
          <cell r="L132">
            <v>20</v>
          </cell>
          <cell r="M132">
            <v>21</v>
          </cell>
          <cell r="N132">
            <v>0</v>
          </cell>
        </row>
        <row r="133">
          <cell r="A133" t="str">
            <v>Liberia</v>
          </cell>
          <cell r="B133" t="str">
            <v>LBR</v>
          </cell>
          <cell r="C133">
            <v>634</v>
          </cell>
          <cell r="D133">
            <v>644</v>
          </cell>
          <cell r="E133">
            <v>644</v>
          </cell>
          <cell r="F133">
            <v>632</v>
          </cell>
          <cell r="G133">
            <v>776</v>
          </cell>
          <cell r="H133">
            <v>686</v>
          </cell>
          <cell r="I133">
            <v>628</v>
          </cell>
          <cell r="J133">
            <v>661</v>
          </cell>
          <cell r="K133">
            <v>684</v>
          </cell>
          <cell r="L133">
            <v>668</v>
          </cell>
          <cell r="M133">
            <v>652</v>
          </cell>
          <cell r="N133">
            <v>0</v>
          </cell>
        </row>
        <row r="134">
          <cell r="A134" t="str">
            <v>Libya</v>
          </cell>
          <cell r="B134" t="str">
            <v>LBY</v>
          </cell>
          <cell r="C134">
            <v>57</v>
          </cell>
          <cell r="D134">
            <v>62</v>
          </cell>
          <cell r="E134">
            <v>66</v>
          </cell>
          <cell r="F134">
            <v>70</v>
          </cell>
          <cell r="G134">
            <v>67</v>
          </cell>
          <cell r="H134">
            <v>71</v>
          </cell>
          <cell r="I134">
            <v>74</v>
          </cell>
          <cell r="J134">
            <v>67</v>
          </cell>
          <cell r="K134">
            <v>69</v>
          </cell>
          <cell r="L134">
            <v>72</v>
          </cell>
          <cell r="M134">
            <v>72</v>
          </cell>
          <cell r="N134">
            <v>0</v>
          </cell>
        </row>
        <row r="135">
          <cell r="A135" t="str">
            <v>Saint Lucia</v>
          </cell>
          <cell r="B135" t="str">
            <v>LCA</v>
          </cell>
          <cell r="C135">
            <v>73</v>
          </cell>
          <cell r="D135">
            <v>74</v>
          </cell>
          <cell r="E135">
            <v>75</v>
          </cell>
          <cell r="F135">
            <v>74</v>
          </cell>
          <cell r="G135">
            <v>72</v>
          </cell>
          <cell r="H135">
            <v>80</v>
          </cell>
          <cell r="I135">
            <v>64</v>
          </cell>
          <cell r="J135">
            <v>64</v>
          </cell>
          <cell r="K135">
            <v>61</v>
          </cell>
          <cell r="L135">
            <v>72</v>
          </cell>
          <cell r="M135">
            <v>73</v>
          </cell>
          <cell r="N135">
            <v>0</v>
          </cell>
        </row>
        <row r="136">
          <cell r="A136" t="str">
            <v>Latin America &amp; Caribbean</v>
          </cell>
          <cell r="B136" t="str">
            <v>LCN</v>
          </cell>
          <cell r="C136">
            <v>79</v>
          </cell>
          <cell r="D136">
            <v>78</v>
          </cell>
          <cell r="E136">
            <v>74</v>
          </cell>
          <cell r="F136">
            <v>75</v>
          </cell>
          <cell r="G136">
            <v>74</v>
          </cell>
          <cell r="H136">
            <v>75</v>
          </cell>
          <cell r="I136">
            <v>76</v>
          </cell>
          <cell r="J136">
            <v>76</v>
          </cell>
          <cell r="K136">
            <v>77</v>
          </cell>
          <cell r="L136">
            <v>78</v>
          </cell>
          <cell r="M136">
            <v>88</v>
          </cell>
          <cell r="N136">
            <v>0</v>
          </cell>
        </row>
        <row r="137">
          <cell r="A137" t="str">
            <v>Least developed countries: UN classification</v>
          </cell>
          <cell r="B137" t="str">
            <v>LDC</v>
          </cell>
          <cell r="C137">
            <v>513</v>
          </cell>
          <cell r="D137">
            <v>496</v>
          </cell>
          <cell r="E137">
            <v>468</v>
          </cell>
          <cell r="F137">
            <v>451</v>
          </cell>
          <cell r="G137">
            <v>437</v>
          </cell>
          <cell r="H137">
            <v>423</v>
          </cell>
          <cell r="I137">
            <v>404</v>
          </cell>
          <cell r="J137">
            <v>391</v>
          </cell>
          <cell r="K137">
            <v>374</v>
          </cell>
          <cell r="L137">
            <v>363</v>
          </cell>
          <cell r="M137">
            <v>354</v>
          </cell>
          <cell r="N137">
            <v>0</v>
          </cell>
        </row>
        <row r="138">
          <cell r="A138" t="str">
            <v>Low income</v>
          </cell>
          <cell r="B138" t="str">
            <v>LIC</v>
          </cell>
          <cell r="C138">
            <v>560</v>
          </cell>
          <cell r="D138">
            <v>542</v>
          </cell>
          <cell r="E138">
            <v>521</v>
          </cell>
          <cell r="F138">
            <v>505</v>
          </cell>
          <cell r="G138">
            <v>490</v>
          </cell>
          <cell r="H138">
            <v>478</v>
          </cell>
          <cell r="I138">
            <v>459</v>
          </cell>
          <cell r="J138">
            <v>445</v>
          </cell>
          <cell r="K138">
            <v>427</v>
          </cell>
          <cell r="L138">
            <v>416</v>
          </cell>
          <cell r="M138">
            <v>409</v>
          </cell>
          <cell r="N138">
            <v>0</v>
          </cell>
        </row>
        <row r="139">
          <cell r="A139" t="str">
            <v>Liechtenstein</v>
          </cell>
          <cell r="B139" t="str">
            <v>LIE</v>
          </cell>
          <cell r="N139">
            <v>0</v>
          </cell>
        </row>
        <row r="140">
          <cell r="A140" t="str">
            <v>Sri Lanka</v>
          </cell>
          <cell r="B140" t="str">
            <v>LKA</v>
          </cell>
          <cell r="C140">
            <v>37</v>
          </cell>
          <cell r="D140">
            <v>36</v>
          </cell>
          <cell r="E140">
            <v>35</v>
          </cell>
          <cell r="F140">
            <v>33</v>
          </cell>
          <cell r="G140">
            <v>30</v>
          </cell>
          <cell r="H140">
            <v>30</v>
          </cell>
          <cell r="I140">
            <v>30</v>
          </cell>
          <cell r="J140">
            <v>31</v>
          </cell>
          <cell r="K140">
            <v>30</v>
          </cell>
          <cell r="L140">
            <v>30</v>
          </cell>
          <cell r="M140">
            <v>29</v>
          </cell>
          <cell r="N140">
            <v>0</v>
          </cell>
        </row>
        <row r="141">
          <cell r="A141" t="str">
            <v>Lower middle income</v>
          </cell>
          <cell r="B141" t="str">
            <v>LMC</v>
          </cell>
          <cell r="C141">
            <v>323</v>
          </cell>
          <cell r="D141">
            <v>310</v>
          </cell>
          <cell r="E141">
            <v>302</v>
          </cell>
          <cell r="F141">
            <v>299</v>
          </cell>
          <cell r="G141">
            <v>294</v>
          </cell>
          <cell r="H141">
            <v>284</v>
          </cell>
          <cell r="I141">
            <v>282</v>
          </cell>
          <cell r="J141">
            <v>280</v>
          </cell>
          <cell r="K141">
            <v>279</v>
          </cell>
          <cell r="L141">
            <v>278</v>
          </cell>
          <cell r="M141">
            <v>261</v>
          </cell>
          <cell r="N141">
            <v>0</v>
          </cell>
        </row>
        <row r="142">
          <cell r="A142" t="str">
            <v>Low &amp; middle income</v>
          </cell>
          <cell r="B142" t="str">
            <v>LMY</v>
          </cell>
          <cell r="C142">
            <v>279</v>
          </cell>
          <cell r="D142">
            <v>270</v>
          </cell>
          <cell r="E142">
            <v>258</v>
          </cell>
          <cell r="F142">
            <v>255</v>
          </cell>
          <cell r="G142">
            <v>249</v>
          </cell>
          <cell r="H142">
            <v>245</v>
          </cell>
          <cell r="I142">
            <v>240</v>
          </cell>
          <cell r="J142">
            <v>236</v>
          </cell>
          <cell r="K142">
            <v>238</v>
          </cell>
          <cell r="L142">
            <v>238</v>
          </cell>
          <cell r="M142">
            <v>234</v>
          </cell>
          <cell r="N142">
            <v>0</v>
          </cell>
        </row>
        <row r="143">
          <cell r="A143" t="str">
            <v>Lesotho</v>
          </cell>
          <cell r="B143" t="str">
            <v>LSO</v>
          </cell>
          <cell r="C143">
            <v>1040</v>
          </cell>
          <cell r="D143">
            <v>1038</v>
          </cell>
          <cell r="E143">
            <v>963</v>
          </cell>
          <cell r="F143">
            <v>834</v>
          </cell>
          <cell r="G143">
            <v>784</v>
          </cell>
          <cell r="H143">
            <v>728</v>
          </cell>
          <cell r="I143">
            <v>668</v>
          </cell>
          <cell r="J143">
            <v>640</v>
          </cell>
          <cell r="K143">
            <v>599</v>
          </cell>
          <cell r="L143">
            <v>629</v>
          </cell>
          <cell r="M143">
            <v>566</v>
          </cell>
          <cell r="N143">
            <v>0</v>
          </cell>
        </row>
        <row r="144">
          <cell r="A144" t="str">
            <v>Late-demographic dividend</v>
          </cell>
          <cell r="B144" t="str">
            <v>LTE</v>
          </cell>
          <cell r="C144">
            <v>40</v>
          </cell>
          <cell r="D144">
            <v>38</v>
          </cell>
          <cell r="E144">
            <v>35</v>
          </cell>
          <cell r="F144">
            <v>35</v>
          </cell>
          <cell r="G144">
            <v>33</v>
          </cell>
          <cell r="H144">
            <v>33</v>
          </cell>
          <cell r="I144">
            <v>31</v>
          </cell>
          <cell r="J144">
            <v>30</v>
          </cell>
          <cell r="K144">
            <v>29</v>
          </cell>
          <cell r="L144">
            <v>30</v>
          </cell>
          <cell r="M144">
            <v>34</v>
          </cell>
          <cell r="N144">
            <v>0</v>
          </cell>
        </row>
        <row r="145">
          <cell r="A145" t="str">
            <v>Lithuania</v>
          </cell>
          <cell r="B145" t="str">
            <v>LTU</v>
          </cell>
          <cell r="C145">
            <v>10</v>
          </cell>
          <cell r="D145">
            <v>9</v>
          </cell>
          <cell r="E145">
            <v>8</v>
          </cell>
          <cell r="F145">
            <v>8</v>
          </cell>
          <cell r="G145">
            <v>9</v>
          </cell>
          <cell r="H145">
            <v>8</v>
          </cell>
          <cell r="I145">
            <v>8</v>
          </cell>
          <cell r="J145">
            <v>8</v>
          </cell>
          <cell r="K145">
            <v>8</v>
          </cell>
          <cell r="L145">
            <v>7</v>
          </cell>
          <cell r="M145">
            <v>9</v>
          </cell>
          <cell r="N145">
            <v>0</v>
          </cell>
        </row>
        <row r="146">
          <cell r="A146" t="str">
            <v>Luxembourg</v>
          </cell>
          <cell r="B146" t="str">
            <v>LUX</v>
          </cell>
          <cell r="C146">
            <v>8</v>
          </cell>
          <cell r="D146">
            <v>7</v>
          </cell>
          <cell r="E146">
            <v>8</v>
          </cell>
          <cell r="F146">
            <v>8</v>
          </cell>
          <cell r="G146">
            <v>6</v>
          </cell>
          <cell r="H146">
            <v>7</v>
          </cell>
          <cell r="I146">
            <v>6</v>
          </cell>
          <cell r="J146">
            <v>7</v>
          </cell>
          <cell r="K146">
            <v>7</v>
          </cell>
          <cell r="L146">
            <v>6</v>
          </cell>
          <cell r="M146">
            <v>6</v>
          </cell>
          <cell r="N146">
            <v>0</v>
          </cell>
        </row>
        <row r="147">
          <cell r="A147" t="str">
            <v>Latvia</v>
          </cell>
          <cell r="B147" t="str">
            <v>LVA</v>
          </cell>
          <cell r="C147">
            <v>25</v>
          </cell>
          <cell r="D147">
            <v>24</v>
          </cell>
          <cell r="E147">
            <v>23</v>
          </cell>
          <cell r="F147">
            <v>21</v>
          </cell>
          <cell r="G147">
            <v>22</v>
          </cell>
          <cell r="H147">
            <v>22</v>
          </cell>
          <cell r="I147">
            <v>21</v>
          </cell>
          <cell r="J147">
            <v>22</v>
          </cell>
          <cell r="K147">
            <v>23</v>
          </cell>
          <cell r="L147">
            <v>22</v>
          </cell>
          <cell r="M147">
            <v>18</v>
          </cell>
          <cell r="N147">
            <v>0</v>
          </cell>
        </row>
        <row r="148">
          <cell r="A148" t="str">
            <v>Macao SAR, China</v>
          </cell>
          <cell r="B148" t="str">
            <v>MAC</v>
          </cell>
          <cell r="N148">
            <v>0</v>
          </cell>
        </row>
        <row r="149">
          <cell r="A149" t="str">
            <v>St. Martin (French part)</v>
          </cell>
          <cell r="B149" t="str">
            <v>MAF</v>
          </cell>
          <cell r="N149">
            <v>0</v>
          </cell>
        </row>
        <row r="150">
          <cell r="A150" t="str">
            <v>Morocco</v>
          </cell>
          <cell r="B150" t="str">
            <v>MAR</v>
          </cell>
          <cell r="C150">
            <v>134</v>
          </cell>
          <cell r="D150">
            <v>122</v>
          </cell>
          <cell r="E150">
            <v>113</v>
          </cell>
          <cell r="F150">
            <v>106</v>
          </cell>
          <cell r="G150">
            <v>102</v>
          </cell>
          <cell r="H150">
            <v>97</v>
          </cell>
          <cell r="I150">
            <v>85</v>
          </cell>
          <cell r="J150">
            <v>80</v>
          </cell>
          <cell r="K150">
            <v>78</v>
          </cell>
          <cell r="L150">
            <v>76</v>
          </cell>
          <cell r="M150">
            <v>72</v>
          </cell>
          <cell r="N150">
            <v>0</v>
          </cell>
        </row>
        <row r="151">
          <cell r="A151" t="str">
            <v>Monaco</v>
          </cell>
          <cell r="B151" t="str">
            <v>MCO</v>
          </cell>
          <cell r="N151">
            <v>0</v>
          </cell>
        </row>
        <row r="152">
          <cell r="A152" t="str">
            <v>Moldova</v>
          </cell>
          <cell r="B152" t="str">
            <v>MDA</v>
          </cell>
          <cell r="C152">
            <v>18</v>
          </cell>
          <cell r="D152">
            <v>18</v>
          </cell>
          <cell r="E152">
            <v>18</v>
          </cell>
          <cell r="F152">
            <v>17</v>
          </cell>
          <cell r="G152">
            <v>18</v>
          </cell>
          <cell r="H152">
            <v>17</v>
          </cell>
          <cell r="I152">
            <v>15</v>
          </cell>
          <cell r="J152">
            <v>15</v>
          </cell>
          <cell r="K152">
            <v>14</v>
          </cell>
          <cell r="L152">
            <v>12</v>
          </cell>
          <cell r="M152">
            <v>12</v>
          </cell>
          <cell r="N152">
            <v>0</v>
          </cell>
        </row>
        <row r="153">
          <cell r="A153" t="str">
            <v>Madagascar</v>
          </cell>
          <cell r="B153" t="str">
            <v>MDG</v>
          </cell>
          <cell r="C153">
            <v>497</v>
          </cell>
          <cell r="D153">
            <v>484</v>
          </cell>
          <cell r="E153">
            <v>476</v>
          </cell>
          <cell r="F153">
            <v>455</v>
          </cell>
          <cell r="G153">
            <v>467</v>
          </cell>
          <cell r="H153">
            <v>482</v>
          </cell>
          <cell r="I153">
            <v>447</v>
          </cell>
          <cell r="J153">
            <v>423</v>
          </cell>
          <cell r="K153">
            <v>423</v>
          </cell>
          <cell r="L153">
            <v>398</v>
          </cell>
          <cell r="M153">
            <v>392</v>
          </cell>
          <cell r="N153">
            <v>0</v>
          </cell>
        </row>
        <row r="154">
          <cell r="A154" t="str">
            <v>Maldives</v>
          </cell>
          <cell r="B154" t="str">
            <v>MDV</v>
          </cell>
          <cell r="C154">
            <v>60</v>
          </cell>
          <cell r="D154">
            <v>60</v>
          </cell>
          <cell r="E154">
            <v>52</v>
          </cell>
          <cell r="F154">
            <v>49</v>
          </cell>
          <cell r="G154">
            <v>56</v>
          </cell>
          <cell r="H154">
            <v>57</v>
          </cell>
          <cell r="I154">
            <v>51</v>
          </cell>
          <cell r="J154">
            <v>46</v>
          </cell>
          <cell r="K154">
            <v>49</v>
          </cell>
          <cell r="L154">
            <v>50</v>
          </cell>
          <cell r="M154">
            <v>57</v>
          </cell>
          <cell r="N154">
            <v>0</v>
          </cell>
        </row>
        <row r="155">
          <cell r="A155" t="str">
            <v>Middle East &amp; North Africa</v>
          </cell>
          <cell r="B155" t="str">
            <v>MEA</v>
          </cell>
          <cell r="C155">
            <v>68</v>
          </cell>
          <cell r="D155">
            <v>65</v>
          </cell>
          <cell r="E155">
            <v>63</v>
          </cell>
          <cell r="F155">
            <v>60</v>
          </cell>
          <cell r="G155">
            <v>58</v>
          </cell>
          <cell r="H155">
            <v>59</v>
          </cell>
          <cell r="I155">
            <v>57</v>
          </cell>
          <cell r="J155">
            <v>56</v>
          </cell>
          <cell r="K155">
            <v>54</v>
          </cell>
          <cell r="L155">
            <v>56</v>
          </cell>
          <cell r="M155">
            <v>56</v>
          </cell>
          <cell r="N155">
            <v>0</v>
          </cell>
        </row>
        <row r="156">
          <cell r="A156" t="str">
            <v>Mexico</v>
          </cell>
          <cell r="B156" t="str">
            <v>MEX</v>
          </cell>
          <cell r="C156">
            <v>51</v>
          </cell>
          <cell r="D156">
            <v>50</v>
          </cell>
          <cell r="E156">
            <v>49</v>
          </cell>
          <cell r="F156">
            <v>49</v>
          </cell>
          <cell r="G156">
            <v>50</v>
          </cell>
          <cell r="H156">
            <v>52</v>
          </cell>
          <cell r="I156">
            <v>49</v>
          </cell>
          <cell r="J156">
            <v>52</v>
          </cell>
          <cell r="K156">
            <v>56</v>
          </cell>
          <cell r="L156">
            <v>58</v>
          </cell>
          <cell r="M156">
            <v>59</v>
          </cell>
          <cell r="N156">
            <v>0</v>
          </cell>
        </row>
        <row r="157">
          <cell r="A157" t="str">
            <v>Marshall Islands</v>
          </cell>
          <cell r="B157" t="str">
            <v>MHL</v>
          </cell>
          <cell r="N157">
            <v>0</v>
          </cell>
        </row>
        <row r="158">
          <cell r="A158" t="str">
            <v>Middle income</v>
          </cell>
          <cell r="B158" t="str">
            <v>MIC</v>
          </cell>
          <cell r="C158">
            <v>226</v>
          </cell>
          <cell r="D158">
            <v>218</v>
          </cell>
          <cell r="E158">
            <v>208</v>
          </cell>
          <cell r="F158">
            <v>206</v>
          </cell>
          <cell r="G158">
            <v>201</v>
          </cell>
          <cell r="H158">
            <v>197</v>
          </cell>
          <cell r="I158">
            <v>195</v>
          </cell>
          <cell r="J158">
            <v>193</v>
          </cell>
          <cell r="K158">
            <v>197</v>
          </cell>
          <cell r="L158">
            <v>197</v>
          </cell>
          <cell r="M158">
            <v>192</v>
          </cell>
          <cell r="N158">
            <v>0</v>
          </cell>
        </row>
        <row r="159">
          <cell r="A159" t="str">
            <v>North Macedonia</v>
          </cell>
          <cell r="B159" t="str">
            <v>MKD</v>
          </cell>
          <cell r="C159">
            <v>6</v>
          </cell>
          <cell r="D159">
            <v>5</v>
          </cell>
          <cell r="E159">
            <v>5</v>
          </cell>
          <cell r="F159">
            <v>4</v>
          </cell>
          <cell r="G159">
            <v>5</v>
          </cell>
          <cell r="H159">
            <v>5</v>
          </cell>
          <cell r="I159">
            <v>3</v>
          </cell>
          <cell r="J159">
            <v>3</v>
          </cell>
          <cell r="K159">
            <v>3</v>
          </cell>
          <cell r="L159">
            <v>3</v>
          </cell>
          <cell r="M159">
            <v>3</v>
          </cell>
          <cell r="N159">
            <v>0</v>
          </cell>
        </row>
        <row r="160">
          <cell r="A160" t="str">
            <v>Mali</v>
          </cell>
          <cell r="B160" t="str">
            <v>MLI</v>
          </cell>
          <cell r="C160">
            <v>547</v>
          </cell>
          <cell r="D160">
            <v>547</v>
          </cell>
          <cell r="E160">
            <v>555</v>
          </cell>
          <cell r="F160">
            <v>544</v>
          </cell>
          <cell r="G160">
            <v>519</v>
          </cell>
          <cell r="H160">
            <v>494</v>
          </cell>
          <cell r="I160">
            <v>470</v>
          </cell>
          <cell r="J160">
            <v>453</v>
          </cell>
          <cell r="K160">
            <v>440</v>
          </cell>
          <cell r="L160">
            <v>428</v>
          </cell>
          <cell r="M160">
            <v>440</v>
          </cell>
          <cell r="N160">
            <v>0</v>
          </cell>
        </row>
        <row r="161">
          <cell r="A161" t="str">
            <v>Malta</v>
          </cell>
          <cell r="B161" t="str">
            <v>MLT</v>
          </cell>
          <cell r="C161">
            <v>5</v>
          </cell>
          <cell r="D161">
            <v>6</v>
          </cell>
          <cell r="E161">
            <v>5</v>
          </cell>
          <cell r="F161">
            <v>4</v>
          </cell>
          <cell r="G161">
            <v>4</v>
          </cell>
          <cell r="H161">
            <v>4</v>
          </cell>
          <cell r="I161">
            <v>3</v>
          </cell>
          <cell r="J161">
            <v>4</v>
          </cell>
          <cell r="K161">
            <v>4</v>
          </cell>
          <cell r="L161">
            <v>4</v>
          </cell>
          <cell r="M161">
            <v>3</v>
          </cell>
          <cell r="N161">
            <v>0</v>
          </cell>
        </row>
        <row r="162">
          <cell r="A162" t="str">
            <v>Myanmar</v>
          </cell>
          <cell r="B162" t="str">
            <v>MMR</v>
          </cell>
          <cell r="C162">
            <v>293</v>
          </cell>
          <cell r="D162">
            <v>279</v>
          </cell>
          <cell r="E162">
            <v>285</v>
          </cell>
          <cell r="F162">
            <v>268</v>
          </cell>
          <cell r="G162">
            <v>262</v>
          </cell>
          <cell r="H162">
            <v>243</v>
          </cell>
          <cell r="I162">
            <v>242</v>
          </cell>
          <cell r="J162">
            <v>238</v>
          </cell>
          <cell r="K162">
            <v>215</v>
          </cell>
          <cell r="L162">
            <v>213</v>
          </cell>
          <cell r="M162">
            <v>179</v>
          </cell>
          <cell r="N162">
            <v>0</v>
          </cell>
        </row>
        <row r="163">
          <cell r="A163" t="str">
            <v>Middle East &amp; North Africa (excluding high income)</v>
          </cell>
          <cell r="B163" t="str">
            <v>MNA</v>
          </cell>
          <cell r="C163">
            <v>74</v>
          </cell>
          <cell r="D163">
            <v>70</v>
          </cell>
          <cell r="E163">
            <v>67</v>
          </cell>
          <cell r="F163">
            <v>65</v>
          </cell>
          <cell r="G163">
            <v>61</v>
          </cell>
          <cell r="H163">
            <v>62</v>
          </cell>
          <cell r="I163">
            <v>60</v>
          </cell>
          <cell r="J163">
            <v>59</v>
          </cell>
          <cell r="K163">
            <v>57</v>
          </cell>
          <cell r="L163">
            <v>58</v>
          </cell>
          <cell r="M163">
            <v>59</v>
          </cell>
          <cell r="N163">
            <v>0</v>
          </cell>
        </row>
        <row r="164">
          <cell r="A164" t="str">
            <v>Montenegro</v>
          </cell>
          <cell r="B164" t="str">
            <v>MNE</v>
          </cell>
          <cell r="C164">
            <v>7</v>
          </cell>
          <cell r="D164">
            <v>7</v>
          </cell>
          <cell r="E164">
            <v>7</v>
          </cell>
          <cell r="F164">
            <v>6</v>
          </cell>
          <cell r="G164">
            <v>6</v>
          </cell>
          <cell r="H164">
            <v>6</v>
          </cell>
          <cell r="I164">
            <v>6</v>
          </cell>
          <cell r="J164">
            <v>5</v>
          </cell>
          <cell r="K164">
            <v>5</v>
          </cell>
          <cell r="L164">
            <v>6</v>
          </cell>
          <cell r="M164">
            <v>6</v>
          </cell>
          <cell r="N164">
            <v>0</v>
          </cell>
        </row>
        <row r="165">
          <cell r="A165" t="str">
            <v>Mongolia</v>
          </cell>
          <cell r="B165" t="str">
            <v>MNG</v>
          </cell>
          <cell r="C165">
            <v>65</v>
          </cell>
          <cell r="D165">
            <v>61</v>
          </cell>
          <cell r="E165">
            <v>58</v>
          </cell>
          <cell r="F165">
            <v>52</v>
          </cell>
          <cell r="G165">
            <v>49</v>
          </cell>
          <cell r="H165">
            <v>47</v>
          </cell>
          <cell r="I165">
            <v>47</v>
          </cell>
          <cell r="J165">
            <v>48</v>
          </cell>
          <cell r="K165">
            <v>42</v>
          </cell>
          <cell r="L165">
            <v>40</v>
          </cell>
          <cell r="M165">
            <v>39</v>
          </cell>
          <cell r="N165">
            <v>0</v>
          </cell>
        </row>
        <row r="166">
          <cell r="A166" t="str">
            <v>Northern Mariana Islands</v>
          </cell>
          <cell r="B166" t="str">
            <v>MNP</v>
          </cell>
          <cell r="N166">
            <v>0</v>
          </cell>
        </row>
        <row r="167">
          <cell r="A167" t="str">
            <v>Mozambique</v>
          </cell>
          <cell r="B167" t="str">
            <v>MOZ</v>
          </cell>
          <cell r="C167">
            <v>322</v>
          </cell>
          <cell r="D167">
            <v>296</v>
          </cell>
          <cell r="E167">
            <v>271</v>
          </cell>
          <cell r="F167">
            <v>241</v>
          </cell>
          <cell r="G167">
            <v>241</v>
          </cell>
          <cell r="H167">
            <v>226</v>
          </cell>
          <cell r="I167">
            <v>194</v>
          </cell>
          <cell r="J167">
            <v>177</v>
          </cell>
          <cell r="K167">
            <v>160</v>
          </cell>
          <cell r="L167">
            <v>150</v>
          </cell>
          <cell r="M167">
            <v>127</v>
          </cell>
          <cell r="N167">
            <v>0</v>
          </cell>
        </row>
        <row r="168">
          <cell r="A168" t="str">
            <v>Mauritania</v>
          </cell>
          <cell r="B168" t="str">
            <v>MRT</v>
          </cell>
          <cell r="C168">
            <v>586</v>
          </cell>
          <cell r="D168">
            <v>566</v>
          </cell>
          <cell r="E168">
            <v>558</v>
          </cell>
          <cell r="F168">
            <v>534</v>
          </cell>
          <cell r="G168">
            <v>536</v>
          </cell>
          <cell r="H168">
            <v>510</v>
          </cell>
          <cell r="I168">
            <v>480</v>
          </cell>
          <cell r="J168">
            <v>458</v>
          </cell>
          <cell r="K168">
            <v>461</v>
          </cell>
          <cell r="L168">
            <v>431</v>
          </cell>
          <cell r="M168">
            <v>464</v>
          </cell>
          <cell r="N168">
            <v>0</v>
          </cell>
        </row>
        <row r="169">
          <cell r="A169" t="str">
            <v>Mauritius</v>
          </cell>
          <cell r="B169" t="str">
            <v>MUS</v>
          </cell>
          <cell r="C169">
            <v>55</v>
          </cell>
          <cell r="D169">
            <v>42</v>
          </cell>
          <cell r="E169">
            <v>47</v>
          </cell>
          <cell r="F169">
            <v>48</v>
          </cell>
          <cell r="G169">
            <v>51</v>
          </cell>
          <cell r="H169">
            <v>57</v>
          </cell>
          <cell r="I169">
            <v>52</v>
          </cell>
          <cell r="J169">
            <v>46</v>
          </cell>
          <cell r="K169">
            <v>50</v>
          </cell>
          <cell r="L169">
            <v>49</v>
          </cell>
          <cell r="M169">
            <v>84</v>
          </cell>
          <cell r="N169">
            <v>0</v>
          </cell>
        </row>
        <row r="170">
          <cell r="A170" t="str">
            <v>Malawi</v>
          </cell>
          <cell r="B170" t="str">
            <v>MWI</v>
          </cell>
          <cell r="C170">
            <v>513</v>
          </cell>
          <cell r="D170">
            <v>496</v>
          </cell>
          <cell r="E170">
            <v>502</v>
          </cell>
          <cell r="F170">
            <v>473</v>
          </cell>
          <cell r="G170">
            <v>442</v>
          </cell>
          <cell r="H170">
            <v>445</v>
          </cell>
          <cell r="I170">
            <v>430</v>
          </cell>
          <cell r="J170">
            <v>375</v>
          </cell>
          <cell r="K170">
            <v>392</v>
          </cell>
          <cell r="L170">
            <v>370</v>
          </cell>
          <cell r="M170">
            <v>381</v>
          </cell>
          <cell r="N170">
            <v>0</v>
          </cell>
        </row>
        <row r="171">
          <cell r="A171" t="str">
            <v>Malaysia</v>
          </cell>
          <cell r="B171" t="str">
            <v>MYS</v>
          </cell>
          <cell r="C171">
            <v>25</v>
          </cell>
          <cell r="D171">
            <v>24</v>
          </cell>
          <cell r="E171">
            <v>24</v>
          </cell>
          <cell r="F171">
            <v>23</v>
          </cell>
          <cell r="G171">
            <v>23</v>
          </cell>
          <cell r="H171">
            <v>22</v>
          </cell>
          <cell r="I171">
            <v>22</v>
          </cell>
          <cell r="J171">
            <v>22</v>
          </cell>
          <cell r="K171">
            <v>22</v>
          </cell>
          <cell r="L171">
            <v>22</v>
          </cell>
          <cell r="M171">
            <v>21</v>
          </cell>
          <cell r="N171">
            <v>0</v>
          </cell>
        </row>
        <row r="172">
          <cell r="A172" t="str">
            <v>North America</v>
          </cell>
          <cell r="B172" t="str">
            <v>NAC</v>
          </cell>
          <cell r="C172">
            <v>14</v>
          </cell>
          <cell r="D172">
            <v>15</v>
          </cell>
          <cell r="E172">
            <v>15</v>
          </cell>
          <cell r="F172">
            <v>16</v>
          </cell>
          <cell r="G172">
            <v>16</v>
          </cell>
          <cell r="H172">
            <v>17</v>
          </cell>
          <cell r="I172">
            <v>18</v>
          </cell>
          <cell r="J172">
            <v>19</v>
          </cell>
          <cell r="K172">
            <v>19</v>
          </cell>
          <cell r="L172">
            <v>19</v>
          </cell>
          <cell r="M172">
            <v>20</v>
          </cell>
          <cell r="N172">
            <v>0</v>
          </cell>
        </row>
        <row r="173">
          <cell r="A173" t="str">
            <v>Namibia</v>
          </cell>
          <cell r="B173" t="str">
            <v>NAM</v>
          </cell>
          <cell r="C173">
            <v>482</v>
          </cell>
          <cell r="D173">
            <v>414</v>
          </cell>
          <cell r="E173">
            <v>362</v>
          </cell>
          <cell r="F173">
            <v>334</v>
          </cell>
          <cell r="G173">
            <v>306</v>
          </cell>
          <cell r="H173">
            <v>299</v>
          </cell>
          <cell r="I173">
            <v>246</v>
          </cell>
          <cell r="J173">
            <v>228</v>
          </cell>
          <cell r="K173">
            <v>218</v>
          </cell>
          <cell r="L173">
            <v>223</v>
          </cell>
          <cell r="M173">
            <v>215</v>
          </cell>
          <cell r="N173">
            <v>0</v>
          </cell>
        </row>
        <row r="174">
          <cell r="A174" t="str">
            <v>New Caledonia</v>
          </cell>
          <cell r="B174" t="str">
            <v>NCL</v>
          </cell>
          <cell r="N174">
            <v>0</v>
          </cell>
        </row>
        <row r="175">
          <cell r="A175" t="str">
            <v>Niger</v>
          </cell>
          <cell r="B175" t="str">
            <v>NER</v>
          </cell>
          <cell r="C175">
            <v>594</v>
          </cell>
          <cell r="D175">
            <v>576</v>
          </cell>
          <cell r="E175">
            <v>561</v>
          </cell>
          <cell r="F175">
            <v>536</v>
          </cell>
          <cell r="G175">
            <v>513</v>
          </cell>
          <cell r="H175">
            <v>491</v>
          </cell>
          <cell r="I175">
            <v>468</v>
          </cell>
          <cell r="J175">
            <v>433</v>
          </cell>
          <cell r="K175">
            <v>432</v>
          </cell>
          <cell r="L175">
            <v>410</v>
          </cell>
          <cell r="M175">
            <v>441</v>
          </cell>
          <cell r="N175">
            <v>0</v>
          </cell>
        </row>
        <row r="176">
          <cell r="A176" t="str">
            <v>Nigeria</v>
          </cell>
          <cell r="B176" t="str">
            <v>NGA</v>
          </cell>
          <cell r="C176">
            <v>1123</v>
          </cell>
          <cell r="D176">
            <v>1070</v>
          </cell>
          <cell r="E176">
            <v>1087</v>
          </cell>
          <cell r="F176">
            <v>1109</v>
          </cell>
          <cell r="G176">
            <v>1135</v>
          </cell>
          <cell r="H176">
            <v>1113</v>
          </cell>
          <cell r="I176">
            <v>1129</v>
          </cell>
          <cell r="J176">
            <v>1127</v>
          </cell>
          <cell r="K176">
            <v>1135</v>
          </cell>
          <cell r="L176">
            <v>1122</v>
          </cell>
          <cell r="M176">
            <v>1047</v>
          </cell>
          <cell r="N176">
            <v>0</v>
          </cell>
        </row>
        <row r="177">
          <cell r="A177" t="str">
            <v>Nicaragua</v>
          </cell>
          <cell r="B177" t="str">
            <v>NIC</v>
          </cell>
          <cell r="C177">
            <v>98</v>
          </cell>
          <cell r="D177">
            <v>95</v>
          </cell>
          <cell r="E177">
            <v>92</v>
          </cell>
          <cell r="F177">
            <v>91</v>
          </cell>
          <cell r="G177">
            <v>81</v>
          </cell>
          <cell r="H177">
            <v>79</v>
          </cell>
          <cell r="I177">
            <v>77</v>
          </cell>
          <cell r="J177">
            <v>76</v>
          </cell>
          <cell r="K177">
            <v>74</v>
          </cell>
          <cell r="L177">
            <v>75</v>
          </cell>
          <cell r="M177">
            <v>78</v>
          </cell>
          <cell r="N177">
            <v>0</v>
          </cell>
        </row>
        <row r="178">
          <cell r="A178" t="str">
            <v>Netherlands</v>
          </cell>
          <cell r="B178" t="str">
            <v>NLD</v>
          </cell>
          <cell r="C178">
            <v>6</v>
          </cell>
          <cell r="D178">
            <v>6</v>
          </cell>
          <cell r="E178">
            <v>6</v>
          </cell>
          <cell r="F178">
            <v>6</v>
          </cell>
          <cell r="G178">
            <v>5</v>
          </cell>
          <cell r="H178">
            <v>5</v>
          </cell>
          <cell r="I178">
            <v>5</v>
          </cell>
          <cell r="J178">
            <v>5</v>
          </cell>
          <cell r="K178">
            <v>4</v>
          </cell>
          <cell r="L178">
            <v>4</v>
          </cell>
          <cell r="M178">
            <v>4</v>
          </cell>
          <cell r="N178">
            <v>0</v>
          </cell>
        </row>
        <row r="179">
          <cell r="A179" t="str">
            <v>Norway</v>
          </cell>
          <cell r="B179" t="str">
            <v>NOR</v>
          </cell>
          <cell r="C179">
            <v>4</v>
          </cell>
          <cell r="D179">
            <v>4</v>
          </cell>
          <cell r="E179">
            <v>3</v>
          </cell>
          <cell r="F179">
            <v>3</v>
          </cell>
          <cell r="G179">
            <v>3</v>
          </cell>
          <cell r="H179">
            <v>2</v>
          </cell>
          <cell r="I179">
            <v>2</v>
          </cell>
          <cell r="J179">
            <v>2</v>
          </cell>
          <cell r="K179">
            <v>2</v>
          </cell>
          <cell r="L179">
            <v>2</v>
          </cell>
          <cell r="M179">
            <v>2</v>
          </cell>
          <cell r="N179">
            <v>0</v>
          </cell>
        </row>
        <row r="180">
          <cell r="A180" t="str">
            <v>Nepal</v>
          </cell>
          <cell r="B180" t="str">
            <v>NPL</v>
          </cell>
          <cell r="C180">
            <v>349</v>
          </cell>
          <cell r="D180">
            <v>295</v>
          </cell>
          <cell r="E180">
            <v>288</v>
          </cell>
          <cell r="F180">
            <v>261</v>
          </cell>
          <cell r="G180">
            <v>253</v>
          </cell>
          <cell r="H180">
            <v>252</v>
          </cell>
          <cell r="I180">
            <v>224</v>
          </cell>
          <cell r="J180">
            <v>223</v>
          </cell>
          <cell r="K180">
            <v>201</v>
          </cell>
          <cell r="L180">
            <v>182</v>
          </cell>
          <cell r="M180">
            <v>174</v>
          </cell>
          <cell r="N180">
            <v>0</v>
          </cell>
        </row>
        <row r="181">
          <cell r="A181" t="str">
            <v>Nauru</v>
          </cell>
          <cell r="B181" t="str">
            <v>NRU</v>
          </cell>
          <cell r="N181">
            <v>0</v>
          </cell>
        </row>
        <row r="182">
          <cell r="A182" t="str">
            <v>New Zealand</v>
          </cell>
          <cell r="B182" t="str">
            <v>NZL</v>
          </cell>
          <cell r="C182">
            <v>10</v>
          </cell>
          <cell r="D182">
            <v>10</v>
          </cell>
          <cell r="E182">
            <v>10</v>
          </cell>
          <cell r="F182">
            <v>8</v>
          </cell>
          <cell r="G182">
            <v>8</v>
          </cell>
          <cell r="H182">
            <v>9</v>
          </cell>
          <cell r="I182">
            <v>8</v>
          </cell>
          <cell r="J182">
            <v>7</v>
          </cell>
          <cell r="K182">
            <v>8</v>
          </cell>
          <cell r="L182">
            <v>7</v>
          </cell>
          <cell r="M182">
            <v>7</v>
          </cell>
          <cell r="N182">
            <v>0</v>
          </cell>
        </row>
        <row r="183">
          <cell r="A183" t="str">
            <v>OECD members</v>
          </cell>
          <cell r="B183" t="str">
            <v>OED</v>
          </cell>
          <cell r="C183">
            <v>19</v>
          </cell>
          <cell r="D183">
            <v>20</v>
          </cell>
          <cell r="E183">
            <v>19</v>
          </cell>
          <cell r="F183">
            <v>19</v>
          </cell>
          <cell r="G183">
            <v>19</v>
          </cell>
          <cell r="H183">
            <v>20</v>
          </cell>
          <cell r="I183">
            <v>19</v>
          </cell>
          <cell r="J183">
            <v>20</v>
          </cell>
          <cell r="K183">
            <v>20</v>
          </cell>
          <cell r="L183">
            <v>21</v>
          </cell>
          <cell r="M183">
            <v>22</v>
          </cell>
          <cell r="N183">
            <v>0</v>
          </cell>
        </row>
        <row r="184">
          <cell r="A184" t="str">
            <v>Oman</v>
          </cell>
          <cell r="B184" t="str">
            <v>OMN</v>
          </cell>
          <cell r="C184">
            <v>18</v>
          </cell>
          <cell r="D184">
            <v>17</v>
          </cell>
          <cell r="E184">
            <v>17</v>
          </cell>
          <cell r="F184">
            <v>16</v>
          </cell>
          <cell r="G184">
            <v>16</v>
          </cell>
          <cell r="H184">
            <v>15</v>
          </cell>
          <cell r="I184">
            <v>15</v>
          </cell>
          <cell r="J184">
            <v>15</v>
          </cell>
          <cell r="K184">
            <v>16</v>
          </cell>
          <cell r="L184">
            <v>16</v>
          </cell>
          <cell r="M184">
            <v>17</v>
          </cell>
          <cell r="N184">
            <v>0</v>
          </cell>
        </row>
        <row r="185">
          <cell r="A185" t="str">
            <v>Other small states</v>
          </cell>
          <cell r="B185" t="str">
            <v>OSS</v>
          </cell>
          <cell r="C185">
            <v>224</v>
          </cell>
          <cell r="D185">
            <v>213</v>
          </cell>
          <cell r="E185">
            <v>204</v>
          </cell>
          <cell r="F185">
            <v>188</v>
          </cell>
          <cell r="G185">
            <v>170</v>
          </cell>
          <cell r="H185">
            <v>157</v>
          </cell>
          <cell r="I185">
            <v>144</v>
          </cell>
          <cell r="J185">
            <v>136</v>
          </cell>
          <cell r="K185">
            <v>135</v>
          </cell>
          <cell r="L185">
            <v>132</v>
          </cell>
          <cell r="M185">
            <v>130</v>
          </cell>
          <cell r="N185">
            <v>0</v>
          </cell>
        </row>
        <row r="186">
          <cell r="A186" t="str">
            <v>Pakistan</v>
          </cell>
          <cell r="B186" t="str">
            <v>PAK</v>
          </cell>
          <cell r="C186">
            <v>230</v>
          </cell>
          <cell r="D186">
            <v>217</v>
          </cell>
          <cell r="E186">
            <v>216</v>
          </cell>
          <cell r="F186">
            <v>206</v>
          </cell>
          <cell r="G186">
            <v>210</v>
          </cell>
          <cell r="H186">
            <v>187</v>
          </cell>
          <cell r="I186">
            <v>188</v>
          </cell>
          <cell r="J186">
            <v>177</v>
          </cell>
          <cell r="K186">
            <v>178</v>
          </cell>
          <cell r="L186">
            <v>179</v>
          </cell>
          <cell r="M186">
            <v>154</v>
          </cell>
          <cell r="N186">
            <v>0</v>
          </cell>
        </row>
        <row r="187">
          <cell r="A187" t="str">
            <v>Panama</v>
          </cell>
          <cell r="B187" t="str">
            <v>PAN</v>
          </cell>
          <cell r="C187">
            <v>55</v>
          </cell>
          <cell r="D187">
            <v>54</v>
          </cell>
          <cell r="E187">
            <v>53</v>
          </cell>
          <cell r="F187">
            <v>52</v>
          </cell>
          <cell r="G187">
            <v>50</v>
          </cell>
          <cell r="H187">
            <v>49</v>
          </cell>
          <cell r="I187">
            <v>49</v>
          </cell>
          <cell r="J187">
            <v>49</v>
          </cell>
          <cell r="K187">
            <v>47</v>
          </cell>
          <cell r="L187">
            <v>51</v>
          </cell>
          <cell r="M187">
            <v>50</v>
          </cell>
          <cell r="N187">
            <v>0</v>
          </cell>
        </row>
        <row r="188">
          <cell r="A188" t="str">
            <v>Peru</v>
          </cell>
          <cell r="B188" t="str">
            <v>PER</v>
          </cell>
          <cell r="C188">
            <v>76</v>
          </cell>
          <cell r="D188">
            <v>73</v>
          </cell>
          <cell r="E188">
            <v>72</v>
          </cell>
          <cell r="F188">
            <v>71</v>
          </cell>
          <cell r="G188">
            <v>65</v>
          </cell>
          <cell r="H188">
            <v>65</v>
          </cell>
          <cell r="I188">
            <v>62</v>
          </cell>
          <cell r="J188">
            <v>61</v>
          </cell>
          <cell r="K188">
            <v>63</v>
          </cell>
          <cell r="L188">
            <v>72</v>
          </cell>
          <cell r="M188">
            <v>69</v>
          </cell>
          <cell r="N188">
            <v>0</v>
          </cell>
        </row>
        <row r="189">
          <cell r="A189" t="str">
            <v>Philippines</v>
          </cell>
          <cell r="B189" t="str">
            <v>PHL</v>
          </cell>
          <cell r="C189">
            <v>105</v>
          </cell>
          <cell r="D189">
            <v>108</v>
          </cell>
          <cell r="E189">
            <v>104</v>
          </cell>
          <cell r="F189">
            <v>103</v>
          </cell>
          <cell r="G189">
            <v>89</v>
          </cell>
          <cell r="H189">
            <v>88</v>
          </cell>
          <cell r="I189">
            <v>86</v>
          </cell>
          <cell r="J189">
            <v>84</v>
          </cell>
          <cell r="K189">
            <v>82</v>
          </cell>
          <cell r="L189">
            <v>81</v>
          </cell>
          <cell r="M189">
            <v>78</v>
          </cell>
          <cell r="N189">
            <v>0</v>
          </cell>
        </row>
        <row r="190">
          <cell r="A190" t="str">
            <v>Palau</v>
          </cell>
          <cell r="B190" t="str">
            <v>PLW</v>
          </cell>
          <cell r="N190">
            <v>0</v>
          </cell>
        </row>
        <row r="191">
          <cell r="A191" t="str">
            <v>Papua New Guinea</v>
          </cell>
          <cell r="B191" t="str">
            <v>PNG</v>
          </cell>
          <cell r="C191">
            <v>289</v>
          </cell>
          <cell r="D191">
            <v>262</v>
          </cell>
          <cell r="E191">
            <v>255</v>
          </cell>
          <cell r="F191">
            <v>233</v>
          </cell>
          <cell r="G191">
            <v>229</v>
          </cell>
          <cell r="H191">
            <v>208</v>
          </cell>
          <cell r="I191">
            <v>209</v>
          </cell>
          <cell r="J191">
            <v>210</v>
          </cell>
          <cell r="K191">
            <v>199</v>
          </cell>
          <cell r="L191">
            <v>190</v>
          </cell>
          <cell r="M191">
            <v>192</v>
          </cell>
          <cell r="N191">
            <v>0</v>
          </cell>
        </row>
        <row r="192">
          <cell r="A192" t="str">
            <v>Poland</v>
          </cell>
          <cell r="B192" t="str">
            <v>POL</v>
          </cell>
          <cell r="C192">
            <v>3</v>
          </cell>
          <cell r="D192">
            <v>3</v>
          </cell>
          <cell r="E192">
            <v>2</v>
          </cell>
          <cell r="F192">
            <v>2</v>
          </cell>
          <cell r="G192">
            <v>2</v>
          </cell>
          <cell r="H192">
            <v>2</v>
          </cell>
          <cell r="I192">
            <v>2</v>
          </cell>
          <cell r="J192">
            <v>2</v>
          </cell>
          <cell r="K192">
            <v>2</v>
          </cell>
          <cell r="L192">
            <v>2</v>
          </cell>
          <cell r="M192">
            <v>2</v>
          </cell>
          <cell r="N192">
            <v>0</v>
          </cell>
        </row>
        <row r="193">
          <cell r="A193" t="str">
            <v>Pre-demographic dividend</v>
          </cell>
          <cell r="B193" t="str">
            <v>PRE</v>
          </cell>
          <cell r="C193">
            <v>670</v>
          </cell>
          <cell r="D193">
            <v>645</v>
          </cell>
          <cell r="E193">
            <v>635</v>
          </cell>
          <cell r="F193">
            <v>630</v>
          </cell>
          <cell r="G193">
            <v>626</v>
          </cell>
          <cell r="H193">
            <v>611</v>
          </cell>
          <cell r="I193">
            <v>604</v>
          </cell>
          <cell r="J193">
            <v>590</v>
          </cell>
          <cell r="K193">
            <v>583</v>
          </cell>
          <cell r="L193">
            <v>571</v>
          </cell>
          <cell r="M193">
            <v>553</v>
          </cell>
          <cell r="N193">
            <v>0</v>
          </cell>
        </row>
        <row r="194">
          <cell r="A194" t="str">
            <v>Puerto Rico</v>
          </cell>
          <cell r="B194" t="str">
            <v>PRI</v>
          </cell>
          <cell r="C194">
            <v>21</v>
          </cell>
          <cell r="D194">
            <v>21</v>
          </cell>
          <cell r="E194">
            <v>18</v>
          </cell>
          <cell r="F194">
            <v>18</v>
          </cell>
          <cell r="G194">
            <v>18</v>
          </cell>
          <cell r="H194">
            <v>18</v>
          </cell>
          <cell r="I194">
            <v>18</v>
          </cell>
          <cell r="J194">
            <v>16</v>
          </cell>
          <cell r="K194">
            <v>18</v>
          </cell>
          <cell r="L194">
            <v>21</v>
          </cell>
          <cell r="M194">
            <v>34</v>
          </cell>
          <cell r="N194">
            <v>0</v>
          </cell>
        </row>
        <row r="195">
          <cell r="A195" t="str">
            <v>North Korea</v>
          </cell>
          <cell r="B195" t="str">
            <v>PRK</v>
          </cell>
          <cell r="C195">
            <v>130</v>
          </cell>
          <cell r="D195">
            <v>120</v>
          </cell>
          <cell r="E195">
            <v>108</v>
          </cell>
          <cell r="F195">
            <v>96</v>
          </cell>
          <cell r="G195">
            <v>85</v>
          </cell>
          <cell r="H195">
            <v>108</v>
          </cell>
          <cell r="I195">
            <v>109</v>
          </cell>
          <cell r="J195">
            <v>108</v>
          </cell>
          <cell r="K195">
            <v>107</v>
          </cell>
          <cell r="L195">
            <v>106</v>
          </cell>
          <cell r="M195">
            <v>107</v>
          </cell>
          <cell r="N195">
            <v>0</v>
          </cell>
        </row>
        <row r="196">
          <cell r="A196" t="str">
            <v>Portugal</v>
          </cell>
          <cell r="B196" t="str">
            <v>PRT</v>
          </cell>
          <cell r="C196">
            <v>10</v>
          </cell>
          <cell r="D196">
            <v>9</v>
          </cell>
          <cell r="E196">
            <v>10</v>
          </cell>
          <cell r="F196">
            <v>9</v>
          </cell>
          <cell r="G196">
            <v>9</v>
          </cell>
          <cell r="H196">
            <v>10</v>
          </cell>
          <cell r="I196">
            <v>11</v>
          </cell>
          <cell r="J196">
            <v>11</v>
          </cell>
          <cell r="K196">
            <v>11</v>
          </cell>
          <cell r="L196">
            <v>11</v>
          </cell>
          <cell r="M196">
            <v>12</v>
          </cell>
          <cell r="N196">
            <v>0</v>
          </cell>
        </row>
        <row r="197">
          <cell r="A197" t="str">
            <v>Paraguay</v>
          </cell>
          <cell r="B197" t="str">
            <v>PRY</v>
          </cell>
          <cell r="C197">
            <v>100</v>
          </cell>
          <cell r="D197">
            <v>99</v>
          </cell>
          <cell r="E197">
            <v>85</v>
          </cell>
          <cell r="F197">
            <v>81</v>
          </cell>
          <cell r="G197">
            <v>77</v>
          </cell>
          <cell r="H197">
            <v>80</v>
          </cell>
          <cell r="I197">
            <v>69</v>
          </cell>
          <cell r="J197">
            <v>69</v>
          </cell>
          <cell r="K197">
            <v>70</v>
          </cell>
          <cell r="L197">
            <v>70</v>
          </cell>
          <cell r="M197">
            <v>71</v>
          </cell>
          <cell r="N197">
            <v>0</v>
          </cell>
        </row>
        <row r="198">
          <cell r="A198" t="str">
            <v>Palestine</v>
          </cell>
          <cell r="B198" t="str">
            <v>PSE</v>
          </cell>
          <cell r="C198">
            <v>43</v>
          </cell>
          <cell r="D198">
            <v>41</v>
          </cell>
          <cell r="E198">
            <v>36</v>
          </cell>
          <cell r="F198">
            <v>32</v>
          </cell>
          <cell r="G198">
            <v>30</v>
          </cell>
          <cell r="H198">
            <v>26</v>
          </cell>
          <cell r="I198">
            <v>24</v>
          </cell>
          <cell r="J198">
            <v>22</v>
          </cell>
          <cell r="K198">
            <v>21</v>
          </cell>
          <cell r="L198">
            <v>20</v>
          </cell>
          <cell r="M198">
            <v>20</v>
          </cell>
          <cell r="N198">
            <v>0</v>
          </cell>
        </row>
        <row r="199">
          <cell r="A199" t="str">
            <v>Pacific island small states</v>
          </cell>
          <cell r="B199" t="str">
            <v>PSS</v>
          </cell>
          <cell r="C199">
            <v>88</v>
          </cell>
          <cell r="D199">
            <v>87</v>
          </cell>
          <cell r="E199">
            <v>86</v>
          </cell>
          <cell r="F199">
            <v>87</v>
          </cell>
          <cell r="G199">
            <v>88</v>
          </cell>
          <cell r="H199">
            <v>88</v>
          </cell>
          <cell r="I199">
            <v>86</v>
          </cell>
          <cell r="J199">
            <v>85</v>
          </cell>
          <cell r="K199">
            <v>84</v>
          </cell>
          <cell r="L199">
            <v>87</v>
          </cell>
          <cell r="M199">
            <v>83</v>
          </cell>
          <cell r="N199">
            <v>0</v>
          </cell>
        </row>
        <row r="200">
          <cell r="A200" t="str">
            <v>Post-demographic dividend</v>
          </cell>
          <cell r="B200" t="str">
            <v>PST</v>
          </cell>
          <cell r="C200">
            <v>10</v>
          </cell>
          <cell r="D200">
            <v>11</v>
          </cell>
          <cell r="E200">
            <v>11</v>
          </cell>
          <cell r="F200">
            <v>11</v>
          </cell>
          <cell r="G200">
            <v>11</v>
          </cell>
          <cell r="H200">
            <v>11</v>
          </cell>
          <cell r="I200">
            <v>11</v>
          </cell>
          <cell r="J200">
            <v>11</v>
          </cell>
          <cell r="K200">
            <v>12</v>
          </cell>
          <cell r="L200">
            <v>12</v>
          </cell>
          <cell r="M200">
            <v>12</v>
          </cell>
          <cell r="N200">
            <v>0</v>
          </cell>
        </row>
        <row r="201">
          <cell r="A201" t="str">
            <v>French Polynesia</v>
          </cell>
          <cell r="B201" t="str">
            <v>PYF</v>
          </cell>
          <cell r="N201">
            <v>0</v>
          </cell>
        </row>
        <row r="202">
          <cell r="A202" t="str">
            <v>Qatar</v>
          </cell>
          <cell r="B202" t="str">
            <v>QAT</v>
          </cell>
          <cell r="C202">
            <v>10</v>
          </cell>
          <cell r="D202">
            <v>10</v>
          </cell>
          <cell r="E202">
            <v>10</v>
          </cell>
          <cell r="F202">
            <v>9</v>
          </cell>
          <cell r="G202">
            <v>7</v>
          </cell>
          <cell r="H202">
            <v>7</v>
          </cell>
          <cell r="I202">
            <v>7</v>
          </cell>
          <cell r="J202">
            <v>6</v>
          </cell>
          <cell r="K202">
            <v>6</v>
          </cell>
          <cell r="L202">
            <v>7</v>
          </cell>
          <cell r="M202">
            <v>8</v>
          </cell>
          <cell r="N202">
            <v>0</v>
          </cell>
        </row>
        <row r="203">
          <cell r="A203" t="str">
            <v>Romania</v>
          </cell>
          <cell r="B203" t="str">
            <v>ROU</v>
          </cell>
          <cell r="C203">
            <v>22</v>
          </cell>
          <cell r="D203">
            <v>19</v>
          </cell>
          <cell r="E203">
            <v>18</v>
          </cell>
          <cell r="F203">
            <v>17</v>
          </cell>
          <cell r="G203">
            <v>15</v>
          </cell>
          <cell r="H203">
            <v>15</v>
          </cell>
          <cell r="I203">
            <v>16</v>
          </cell>
          <cell r="J203">
            <v>13</v>
          </cell>
          <cell r="K203">
            <v>11</v>
          </cell>
          <cell r="L203">
            <v>10</v>
          </cell>
          <cell r="M203">
            <v>10</v>
          </cell>
          <cell r="N203">
            <v>0</v>
          </cell>
        </row>
        <row r="204">
          <cell r="A204" t="str">
            <v>Russia</v>
          </cell>
          <cell r="B204" t="str">
            <v>RUS</v>
          </cell>
          <cell r="C204">
            <v>17</v>
          </cell>
          <cell r="D204">
            <v>14</v>
          </cell>
          <cell r="E204">
            <v>12</v>
          </cell>
          <cell r="F204">
            <v>11</v>
          </cell>
          <cell r="G204">
            <v>10</v>
          </cell>
          <cell r="H204">
            <v>10</v>
          </cell>
          <cell r="I204">
            <v>8</v>
          </cell>
          <cell r="J204">
            <v>9</v>
          </cell>
          <cell r="K204">
            <v>9</v>
          </cell>
          <cell r="L204">
            <v>7</v>
          </cell>
          <cell r="M204">
            <v>14</v>
          </cell>
          <cell r="N204">
            <v>0</v>
          </cell>
        </row>
        <row r="205">
          <cell r="A205" t="str">
            <v>Rwanda</v>
          </cell>
          <cell r="B205" t="str">
            <v>RWA</v>
          </cell>
          <cell r="C205">
            <v>386</v>
          </cell>
          <cell r="D205">
            <v>368</v>
          </cell>
          <cell r="E205">
            <v>328</v>
          </cell>
          <cell r="F205">
            <v>323</v>
          </cell>
          <cell r="G205">
            <v>307</v>
          </cell>
          <cell r="H205">
            <v>312</v>
          </cell>
          <cell r="I205">
            <v>292</v>
          </cell>
          <cell r="J205">
            <v>275</v>
          </cell>
          <cell r="K205">
            <v>281</v>
          </cell>
          <cell r="L205">
            <v>281</v>
          </cell>
          <cell r="M205">
            <v>259</v>
          </cell>
          <cell r="N205">
            <v>0</v>
          </cell>
        </row>
        <row r="206">
          <cell r="A206" t="str">
            <v>South Asia</v>
          </cell>
          <cell r="B206" t="str">
            <v>SAS</v>
          </cell>
          <cell r="C206">
            <v>224</v>
          </cell>
          <cell r="D206">
            <v>214</v>
          </cell>
          <cell r="E206">
            <v>203</v>
          </cell>
          <cell r="F206">
            <v>194</v>
          </cell>
          <cell r="G206">
            <v>181</v>
          </cell>
          <cell r="H206">
            <v>172</v>
          </cell>
          <cell r="I206">
            <v>165</v>
          </cell>
          <cell r="J206">
            <v>159</v>
          </cell>
          <cell r="K206">
            <v>156</v>
          </cell>
          <cell r="L206">
            <v>155</v>
          </cell>
          <cell r="M206">
            <v>138</v>
          </cell>
          <cell r="N206">
            <v>0</v>
          </cell>
        </row>
        <row r="207">
          <cell r="A207" t="str">
            <v>Saudi Arabia</v>
          </cell>
          <cell r="B207" t="str">
            <v>SAU</v>
          </cell>
          <cell r="C207">
            <v>15</v>
          </cell>
          <cell r="D207">
            <v>15</v>
          </cell>
          <cell r="E207">
            <v>15</v>
          </cell>
          <cell r="F207">
            <v>14</v>
          </cell>
          <cell r="G207">
            <v>15</v>
          </cell>
          <cell r="H207">
            <v>16</v>
          </cell>
          <cell r="I207">
            <v>16</v>
          </cell>
          <cell r="J207">
            <v>16</v>
          </cell>
          <cell r="K207">
            <v>17</v>
          </cell>
          <cell r="L207">
            <v>18</v>
          </cell>
          <cell r="M207">
            <v>16</v>
          </cell>
          <cell r="N207">
            <v>0</v>
          </cell>
        </row>
        <row r="208">
          <cell r="A208" t="str">
            <v>Sudan</v>
          </cell>
          <cell r="B208" t="str">
            <v>SDN</v>
          </cell>
          <cell r="C208">
            <v>383</v>
          </cell>
          <cell r="D208">
            <v>354</v>
          </cell>
          <cell r="E208">
            <v>330</v>
          </cell>
          <cell r="F208">
            <v>323</v>
          </cell>
          <cell r="G208">
            <v>301</v>
          </cell>
          <cell r="H208">
            <v>298</v>
          </cell>
          <cell r="I208">
            <v>301</v>
          </cell>
          <cell r="J208">
            <v>290</v>
          </cell>
          <cell r="K208">
            <v>293</v>
          </cell>
          <cell r="L208">
            <v>298</v>
          </cell>
          <cell r="M208">
            <v>270</v>
          </cell>
          <cell r="N208">
            <v>0</v>
          </cell>
        </row>
        <row r="209">
          <cell r="A209" t="str">
            <v>Senegal</v>
          </cell>
          <cell r="B209" t="str">
            <v>SEN</v>
          </cell>
          <cell r="C209">
            <v>450</v>
          </cell>
          <cell r="D209">
            <v>417</v>
          </cell>
          <cell r="E209">
            <v>394</v>
          </cell>
          <cell r="F209">
            <v>353</v>
          </cell>
          <cell r="G209">
            <v>346</v>
          </cell>
          <cell r="H209">
            <v>321</v>
          </cell>
          <cell r="I209">
            <v>280</v>
          </cell>
          <cell r="J209">
            <v>278</v>
          </cell>
          <cell r="K209">
            <v>277</v>
          </cell>
          <cell r="L209">
            <v>258</v>
          </cell>
          <cell r="M209">
            <v>261</v>
          </cell>
          <cell r="N209">
            <v>0</v>
          </cell>
        </row>
        <row r="210">
          <cell r="A210" t="str">
            <v>Singapore</v>
          </cell>
          <cell r="B210" t="str">
            <v>SGP</v>
          </cell>
          <cell r="C210">
            <v>8</v>
          </cell>
          <cell r="D210">
            <v>8</v>
          </cell>
          <cell r="E210">
            <v>8</v>
          </cell>
          <cell r="F210">
            <v>7</v>
          </cell>
          <cell r="G210">
            <v>8</v>
          </cell>
          <cell r="H210">
            <v>8</v>
          </cell>
          <cell r="I210">
            <v>7</v>
          </cell>
          <cell r="J210">
            <v>7</v>
          </cell>
          <cell r="K210">
            <v>7</v>
          </cell>
          <cell r="L210">
            <v>6</v>
          </cell>
          <cell r="M210">
            <v>7</v>
          </cell>
          <cell r="N210">
            <v>0</v>
          </cell>
        </row>
        <row r="211">
          <cell r="A211" t="str">
            <v>Solomon Islands</v>
          </cell>
          <cell r="B211" t="str">
            <v>SLB</v>
          </cell>
          <cell r="C211">
            <v>147</v>
          </cell>
          <cell r="D211">
            <v>141</v>
          </cell>
          <cell r="E211">
            <v>142</v>
          </cell>
          <cell r="F211">
            <v>138</v>
          </cell>
          <cell r="G211">
            <v>140</v>
          </cell>
          <cell r="H211">
            <v>141</v>
          </cell>
          <cell r="I211">
            <v>133</v>
          </cell>
          <cell r="J211">
            <v>133</v>
          </cell>
          <cell r="K211">
            <v>127</v>
          </cell>
          <cell r="L211">
            <v>127</v>
          </cell>
          <cell r="M211">
            <v>122</v>
          </cell>
          <cell r="N211">
            <v>0</v>
          </cell>
        </row>
        <row r="212">
          <cell r="A212" t="str">
            <v>Sierra Leone</v>
          </cell>
          <cell r="B212" t="str">
            <v>SLE</v>
          </cell>
          <cell r="C212">
            <v>837</v>
          </cell>
          <cell r="D212">
            <v>728</v>
          </cell>
          <cell r="E212">
            <v>667</v>
          </cell>
          <cell r="F212">
            <v>632</v>
          </cell>
          <cell r="G212">
            <v>618</v>
          </cell>
          <cell r="H212">
            <v>588</v>
          </cell>
          <cell r="I212">
            <v>505</v>
          </cell>
          <cell r="J212">
            <v>520</v>
          </cell>
          <cell r="K212">
            <v>460</v>
          </cell>
          <cell r="L212">
            <v>435</v>
          </cell>
          <cell r="M212">
            <v>443</v>
          </cell>
          <cell r="N212">
            <v>0</v>
          </cell>
        </row>
        <row r="213">
          <cell r="A213" t="str">
            <v>El Salvador</v>
          </cell>
          <cell r="B213" t="str">
            <v>SLV</v>
          </cell>
          <cell r="C213">
            <v>36</v>
          </cell>
          <cell r="D213">
            <v>37</v>
          </cell>
          <cell r="E213">
            <v>38</v>
          </cell>
          <cell r="F213">
            <v>39</v>
          </cell>
          <cell r="G213">
            <v>41</v>
          </cell>
          <cell r="H213">
            <v>44</v>
          </cell>
          <cell r="I213">
            <v>42</v>
          </cell>
          <cell r="J213">
            <v>45</v>
          </cell>
          <cell r="K213">
            <v>45</v>
          </cell>
          <cell r="L213">
            <v>39</v>
          </cell>
          <cell r="M213">
            <v>43</v>
          </cell>
          <cell r="N213">
            <v>0</v>
          </cell>
        </row>
        <row r="214">
          <cell r="A214" t="str">
            <v>San Marino</v>
          </cell>
          <cell r="B214" t="str">
            <v>SMR</v>
          </cell>
          <cell r="N214">
            <v>0</v>
          </cell>
        </row>
        <row r="215">
          <cell r="A215" t="str">
            <v>Somalia</v>
          </cell>
          <cell r="B215" t="str">
            <v>SOM</v>
          </cell>
          <cell r="C215">
            <v>963</v>
          </cell>
          <cell r="D215">
            <v>940</v>
          </cell>
          <cell r="E215">
            <v>863</v>
          </cell>
          <cell r="F215">
            <v>828</v>
          </cell>
          <cell r="G215">
            <v>793</v>
          </cell>
          <cell r="H215">
            <v>761</v>
          </cell>
          <cell r="I215">
            <v>711</v>
          </cell>
          <cell r="J215">
            <v>683</v>
          </cell>
          <cell r="K215">
            <v>651</v>
          </cell>
          <cell r="L215">
            <v>606</v>
          </cell>
          <cell r="M215">
            <v>621</v>
          </cell>
          <cell r="N215">
            <v>0</v>
          </cell>
        </row>
        <row r="216">
          <cell r="A216" t="str">
            <v>Serbia</v>
          </cell>
          <cell r="B216" t="str">
            <v>SRB</v>
          </cell>
          <cell r="C216">
            <v>14</v>
          </cell>
          <cell r="D216">
            <v>14</v>
          </cell>
          <cell r="E216">
            <v>13</v>
          </cell>
          <cell r="F216">
            <v>13</v>
          </cell>
          <cell r="G216">
            <v>13</v>
          </cell>
          <cell r="H216">
            <v>13</v>
          </cell>
          <cell r="I216">
            <v>12</v>
          </cell>
          <cell r="J216">
            <v>12</v>
          </cell>
          <cell r="K216">
            <v>11</v>
          </cell>
          <cell r="L216">
            <v>10</v>
          </cell>
          <cell r="M216">
            <v>10</v>
          </cell>
          <cell r="N216">
            <v>0</v>
          </cell>
        </row>
        <row r="217">
          <cell r="A217" t="str">
            <v>Sub-Saharan Africa (excluding high income)</v>
          </cell>
          <cell r="B217" t="str">
            <v>SSA</v>
          </cell>
          <cell r="C217">
            <v>648</v>
          </cell>
          <cell r="D217">
            <v>622</v>
          </cell>
          <cell r="E217">
            <v>606</v>
          </cell>
          <cell r="F217">
            <v>598</v>
          </cell>
          <cell r="G217">
            <v>589</v>
          </cell>
          <cell r="H217">
            <v>571</v>
          </cell>
          <cell r="I217">
            <v>561</v>
          </cell>
          <cell r="J217">
            <v>550</v>
          </cell>
          <cell r="K217">
            <v>540</v>
          </cell>
          <cell r="L217">
            <v>528</v>
          </cell>
          <cell r="M217">
            <v>511</v>
          </cell>
          <cell r="N217">
            <v>0</v>
          </cell>
        </row>
        <row r="218">
          <cell r="A218" t="str">
            <v>South Sudan</v>
          </cell>
          <cell r="B218" t="str">
            <v>SSD</v>
          </cell>
          <cell r="C218">
            <v>1060</v>
          </cell>
          <cell r="D218">
            <v>1062</v>
          </cell>
          <cell r="E218">
            <v>1067</v>
          </cell>
          <cell r="F218">
            <v>1131</v>
          </cell>
          <cell r="G218">
            <v>1172</v>
          </cell>
          <cell r="H218">
            <v>1225</v>
          </cell>
          <cell r="I218">
            <v>1288</v>
          </cell>
          <cell r="J218">
            <v>1252</v>
          </cell>
          <cell r="K218">
            <v>1275</v>
          </cell>
          <cell r="L218">
            <v>1245</v>
          </cell>
          <cell r="M218">
            <v>1223</v>
          </cell>
          <cell r="N218">
            <v>0</v>
          </cell>
        </row>
        <row r="219">
          <cell r="A219" t="str">
            <v>Sub-Saharan Africa</v>
          </cell>
          <cell r="B219" t="str">
            <v>SSF</v>
          </cell>
          <cell r="C219">
            <v>658</v>
          </cell>
          <cell r="D219">
            <v>633</v>
          </cell>
          <cell r="E219">
            <v>618</v>
          </cell>
          <cell r="F219">
            <v>611</v>
          </cell>
          <cell r="G219">
            <v>605</v>
          </cell>
          <cell r="H219">
            <v>587</v>
          </cell>
          <cell r="I219">
            <v>579</v>
          </cell>
          <cell r="J219">
            <v>570</v>
          </cell>
          <cell r="K219">
            <v>562</v>
          </cell>
          <cell r="L219">
            <v>552</v>
          </cell>
          <cell r="M219">
            <v>536</v>
          </cell>
          <cell r="N219">
            <v>0</v>
          </cell>
        </row>
        <row r="220">
          <cell r="A220" t="str">
            <v>Small states</v>
          </cell>
          <cell r="B220" t="str">
            <v>SST</v>
          </cell>
          <cell r="C220">
            <v>183</v>
          </cell>
          <cell r="D220">
            <v>175</v>
          </cell>
          <cell r="E220">
            <v>168</v>
          </cell>
          <cell r="F220">
            <v>156</v>
          </cell>
          <cell r="G220">
            <v>145</v>
          </cell>
          <cell r="H220">
            <v>135</v>
          </cell>
          <cell r="I220">
            <v>126</v>
          </cell>
          <cell r="J220">
            <v>120</v>
          </cell>
          <cell r="K220">
            <v>119</v>
          </cell>
          <cell r="L220">
            <v>118</v>
          </cell>
          <cell r="M220">
            <v>116</v>
          </cell>
          <cell r="N220">
            <v>0</v>
          </cell>
        </row>
        <row r="221">
          <cell r="A221" t="str">
            <v>Sao Tome and Principe</v>
          </cell>
          <cell r="B221" t="str">
            <v>STP</v>
          </cell>
          <cell r="C221">
            <v>160</v>
          </cell>
          <cell r="D221">
            <v>183</v>
          </cell>
          <cell r="E221">
            <v>160</v>
          </cell>
          <cell r="F221">
            <v>158</v>
          </cell>
          <cell r="G221">
            <v>144</v>
          </cell>
          <cell r="H221">
            <v>139</v>
          </cell>
          <cell r="I221">
            <v>164</v>
          </cell>
          <cell r="J221">
            <v>144</v>
          </cell>
          <cell r="K221">
            <v>149</v>
          </cell>
          <cell r="L221">
            <v>142</v>
          </cell>
          <cell r="M221">
            <v>146</v>
          </cell>
          <cell r="N221">
            <v>0</v>
          </cell>
        </row>
        <row r="222">
          <cell r="A222" t="str">
            <v>Suriname</v>
          </cell>
          <cell r="B222" t="str">
            <v>SUR</v>
          </cell>
          <cell r="C222">
            <v>138</v>
          </cell>
          <cell r="D222">
            <v>131</v>
          </cell>
          <cell r="E222">
            <v>131</v>
          </cell>
          <cell r="F222">
            <v>133</v>
          </cell>
          <cell r="G222">
            <v>135</v>
          </cell>
          <cell r="H222">
            <v>125</v>
          </cell>
          <cell r="I222">
            <v>105</v>
          </cell>
          <cell r="J222">
            <v>99</v>
          </cell>
          <cell r="K222">
            <v>98</v>
          </cell>
          <cell r="L222">
            <v>100</v>
          </cell>
          <cell r="M222">
            <v>96</v>
          </cell>
          <cell r="N222">
            <v>0</v>
          </cell>
        </row>
        <row r="223">
          <cell r="A223" t="str">
            <v>Slovakia</v>
          </cell>
          <cell r="B223" t="str">
            <v>SVK</v>
          </cell>
          <cell r="C223">
            <v>5</v>
          </cell>
          <cell r="D223">
            <v>5</v>
          </cell>
          <cell r="E223">
            <v>5</v>
          </cell>
          <cell r="F223">
            <v>5</v>
          </cell>
          <cell r="G223">
            <v>5</v>
          </cell>
          <cell r="H223">
            <v>5</v>
          </cell>
          <cell r="I223">
            <v>5</v>
          </cell>
          <cell r="J223">
            <v>5</v>
          </cell>
          <cell r="K223">
            <v>5</v>
          </cell>
          <cell r="L223">
            <v>5</v>
          </cell>
          <cell r="M223">
            <v>5</v>
          </cell>
          <cell r="N223">
            <v>0</v>
          </cell>
        </row>
        <row r="224">
          <cell r="A224" t="str">
            <v>Slovenia</v>
          </cell>
          <cell r="B224" t="str">
            <v>SVN</v>
          </cell>
          <cell r="C224">
            <v>6</v>
          </cell>
          <cell r="D224">
            <v>6</v>
          </cell>
          <cell r="E224">
            <v>6</v>
          </cell>
          <cell r="F224">
            <v>5</v>
          </cell>
          <cell r="G224">
            <v>5</v>
          </cell>
          <cell r="H224">
            <v>5</v>
          </cell>
          <cell r="I224">
            <v>5</v>
          </cell>
          <cell r="J224">
            <v>4</v>
          </cell>
          <cell r="K224">
            <v>4</v>
          </cell>
          <cell r="L224">
            <v>3</v>
          </cell>
          <cell r="M224">
            <v>5</v>
          </cell>
          <cell r="N224">
            <v>0</v>
          </cell>
        </row>
        <row r="225">
          <cell r="A225" t="str">
            <v>Sweden</v>
          </cell>
          <cell r="B225" t="str">
            <v>SWE</v>
          </cell>
          <cell r="C225">
            <v>5</v>
          </cell>
          <cell r="D225">
            <v>5</v>
          </cell>
          <cell r="E225">
            <v>5</v>
          </cell>
          <cell r="F225">
            <v>5</v>
          </cell>
          <cell r="G225">
            <v>5</v>
          </cell>
          <cell r="H225">
            <v>4</v>
          </cell>
          <cell r="I225">
            <v>4</v>
          </cell>
          <cell r="J225">
            <v>5</v>
          </cell>
          <cell r="K225">
            <v>5</v>
          </cell>
          <cell r="L225">
            <v>5</v>
          </cell>
          <cell r="M225">
            <v>5</v>
          </cell>
          <cell r="N225">
            <v>0</v>
          </cell>
        </row>
        <row r="226">
          <cell r="A226" t="str">
            <v>Eswatini</v>
          </cell>
          <cell r="B226" t="str">
            <v>SWZ</v>
          </cell>
          <cell r="C226">
            <v>672</v>
          </cell>
          <cell r="D226">
            <v>627</v>
          </cell>
          <cell r="E226">
            <v>599</v>
          </cell>
          <cell r="F226">
            <v>512</v>
          </cell>
          <cell r="G226">
            <v>426</v>
          </cell>
          <cell r="H226">
            <v>338</v>
          </cell>
          <cell r="I226">
            <v>275</v>
          </cell>
          <cell r="J226">
            <v>237</v>
          </cell>
          <cell r="K226">
            <v>218</v>
          </cell>
          <cell r="L226">
            <v>228</v>
          </cell>
          <cell r="M226">
            <v>240</v>
          </cell>
          <cell r="N226">
            <v>0</v>
          </cell>
        </row>
        <row r="227">
          <cell r="A227" t="str">
            <v>Sint Maarten (Dutch part)</v>
          </cell>
          <cell r="B227" t="str">
            <v>SXM</v>
          </cell>
          <cell r="N227">
            <v>0</v>
          </cell>
        </row>
        <row r="228">
          <cell r="A228" t="str">
            <v>Seychelles</v>
          </cell>
          <cell r="B228" t="str">
            <v>SYC</v>
          </cell>
          <cell r="C228">
            <v>8</v>
          </cell>
          <cell r="D228">
            <v>8</v>
          </cell>
          <cell r="E228">
            <v>7</v>
          </cell>
          <cell r="F228">
            <v>6</v>
          </cell>
          <cell r="G228">
            <v>5</v>
          </cell>
          <cell r="H228">
            <v>5</v>
          </cell>
          <cell r="I228">
            <v>5</v>
          </cell>
          <cell r="J228">
            <v>5</v>
          </cell>
          <cell r="K228">
            <v>4</v>
          </cell>
          <cell r="L228">
            <v>3</v>
          </cell>
          <cell r="M228">
            <v>3</v>
          </cell>
          <cell r="N228">
            <v>0</v>
          </cell>
        </row>
        <row r="229">
          <cell r="A229" t="str">
            <v>Syria</v>
          </cell>
          <cell r="B229" t="str">
            <v>SYR</v>
          </cell>
          <cell r="C229">
            <v>21</v>
          </cell>
          <cell r="D229">
            <v>24</v>
          </cell>
          <cell r="E229">
            <v>26</v>
          </cell>
          <cell r="F229">
            <v>29</v>
          </cell>
          <cell r="G229">
            <v>29</v>
          </cell>
          <cell r="H229">
            <v>30</v>
          </cell>
          <cell r="I229">
            <v>29</v>
          </cell>
          <cell r="J229">
            <v>31</v>
          </cell>
          <cell r="K229">
            <v>31</v>
          </cell>
          <cell r="L229">
            <v>33</v>
          </cell>
          <cell r="M229">
            <v>30</v>
          </cell>
          <cell r="N229">
            <v>0</v>
          </cell>
        </row>
        <row r="230">
          <cell r="A230" t="str">
            <v>Turks and Caicos Islands</v>
          </cell>
          <cell r="B230" t="str">
            <v>TCA</v>
          </cell>
          <cell r="N230">
            <v>0</v>
          </cell>
        </row>
        <row r="231">
          <cell r="A231" t="str">
            <v>Chad</v>
          </cell>
          <cell r="B231" t="str">
            <v>TCD</v>
          </cell>
          <cell r="C231">
            <v>1303</v>
          </cell>
          <cell r="D231">
            <v>1284</v>
          </cell>
          <cell r="E231">
            <v>1237</v>
          </cell>
          <cell r="F231">
            <v>1217</v>
          </cell>
          <cell r="G231">
            <v>1142</v>
          </cell>
          <cell r="H231">
            <v>1125</v>
          </cell>
          <cell r="I231">
            <v>1145</v>
          </cell>
          <cell r="J231">
            <v>1095</v>
          </cell>
          <cell r="K231">
            <v>1076</v>
          </cell>
          <cell r="L231">
            <v>1047</v>
          </cell>
          <cell r="M231">
            <v>1063</v>
          </cell>
          <cell r="N231">
            <v>0</v>
          </cell>
        </row>
        <row r="232">
          <cell r="A232" t="str">
            <v>East Asia &amp; Pacific (IDA &amp; IBRD countries)</v>
          </cell>
          <cell r="B232" t="str">
            <v>TEA</v>
          </cell>
          <cell r="C232">
            <v>86</v>
          </cell>
          <cell r="D232">
            <v>88</v>
          </cell>
          <cell r="E232">
            <v>78</v>
          </cell>
          <cell r="F232">
            <v>75</v>
          </cell>
          <cell r="G232">
            <v>71</v>
          </cell>
          <cell r="H232">
            <v>72</v>
          </cell>
          <cell r="I232">
            <v>68</v>
          </cell>
          <cell r="J232">
            <v>67</v>
          </cell>
          <cell r="K232">
            <v>67</v>
          </cell>
          <cell r="L232">
            <v>64</v>
          </cell>
          <cell r="M232">
            <v>71</v>
          </cell>
          <cell r="N232">
            <v>0</v>
          </cell>
        </row>
        <row r="233">
          <cell r="A233" t="str">
            <v>Europe &amp; Central Asia (IDA &amp; IBRD countries)</v>
          </cell>
          <cell r="B233" t="str">
            <v>TEC</v>
          </cell>
          <cell r="C233">
            <v>21</v>
          </cell>
          <cell r="D233">
            <v>20</v>
          </cell>
          <cell r="E233">
            <v>18</v>
          </cell>
          <cell r="F233">
            <v>18</v>
          </cell>
          <cell r="G233">
            <v>16</v>
          </cell>
          <cell r="H233">
            <v>16</v>
          </cell>
          <cell r="I233">
            <v>15</v>
          </cell>
          <cell r="J233">
            <v>15</v>
          </cell>
          <cell r="K233">
            <v>15</v>
          </cell>
          <cell r="L233">
            <v>15</v>
          </cell>
          <cell r="M233">
            <v>17</v>
          </cell>
          <cell r="N233">
            <v>0</v>
          </cell>
        </row>
        <row r="234">
          <cell r="A234" t="str">
            <v>Togo</v>
          </cell>
          <cell r="B234" t="str">
            <v>TGO</v>
          </cell>
          <cell r="C234">
            <v>530</v>
          </cell>
          <cell r="D234">
            <v>500</v>
          </cell>
          <cell r="E234">
            <v>511</v>
          </cell>
          <cell r="F234">
            <v>493</v>
          </cell>
          <cell r="G234">
            <v>491</v>
          </cell>
          <cell r="H234">
            <v>441</v>
          </cell>
          <cell r="I234">
            <v>439</v>
          </cell>
          <cell r="J234">
            <v>425</v>
          </cell>
          <cell r="K234">
            <v>435</v>
          </cell>
          <cell r="L234">
            <v>418</v>
          </cell>
          <cell r="M234">
            <v>399</v>
          </cell>
          <cell r="N234">
            <v>0</v>
          </cell>
        </row>
        <row r="235">
          <cell r="A235" t="str">
            <v>Thailand</v>
          </cell>
          <cell r="B235" t="str">
            <v>THA</v>
          </cell>
          <cell r="C235">
            <v>35</v>
          </cell>
          <cell r="D235">
            <v>34</v>
          </cell>
          <cell r="E235">
            <v>32</v>
          </cell>
          <cell r="F235">
            <v>31</v>
          </cell>
          <cell r="G235">
            <v>31</v>
          </cell>
          <cell r="H235">
            <v>30</v>
          </cell>
          <cell r="I235">
            <v>29</v>
          </cell>
          <cell r="J235">
            <v>29</v>
          </cell>
          <cell r="K235">
            <v>29</v>
          </cell>
          <cell r="L235">
            <v>29</v>
          </cell>
          <cell r="M235">
            <v>29</v>
          </cell>
          <cell r="N235">
            <v>0</v>
          </cell>
        </row>
        <row r="236">
          <cell r="A236" t="str">
            <v>Tajikistan</v>
          </cell>
          <cell r="B236" t="str">
            <v>TJK</v>
          </cell>
          <cell r="C236">
            <v>32</v>
          </cell>
          <cell r="D236">
            <v>29</v>
          </cell>
          <cell r="E236">
            <v>27</v>
          </cell>
          <cell r="F236">
            <v>24</v>
          </cell>
          <cell r="G236">
            <v>22</v>
          </cell>
          <cell r="H236">
            <v>20</v>
          </cell>
          <cell r="I236">
            <v>20</v>
          </cell>
          <cell r="J236">
            <v>18</v>
          </cell>
          <cell r="K236">
            <v>17</v>
          </cell>
          <cell r="L236">
            <v>16</v>
          </cell>
          <cell r="M236">
            <v>17</v>
          </cell>
          <cell r="N236">
            <v>0</v>
          </cell>
        </row>
        <row r="237">
          <cell r="A237" t="str">
            <v>Turkmenistan</v>
          </cell>
          <cell r="B237" t="str">
            <v>TKM</v>
          </cell>
          <cell r="C237">
            <v>9</v>
          </cell>
          <cell r="D237">
            <v>8</v>
          </cell>
          <cell r="E237">
            <v>7</v>
          </cell>
          <cell r="F237">
            <v>7</v>
          </cell>
          <cell r="G237">
            <v>6</v>
          </cell>
          <cell r="H237">
            <v>6</v>
          </cell>
          <cell r="I237">
            <v>6</v>
          </cell>
          <cell r="J237">
            <v>5</v>
          </cell>
          <cell r="K237">
            <v>5</v>
          </cell>
          <cell r="L237">
            <v>5</v>
          </cell>
          <cell r="M237">
            <v>5</v>
          </cell>
          <cell r="N237">
            <v>0</v>
          </cell>
        </row>
        <row r="238">
          <cell r="A238" t="str">
            <v>Latin America &amp; the Caribbean (IDA &amp; IBRD countries)</v>
          </cell>
          <cell r="B238" t="str">
            <v>TLA</v>
          </cell>
          <cell r="C238">
            <v>79</v>
          </cell>
          <cell r="D238">
            <v>78</v>
          </cell>
          <cell r="E238">
            <v>74</v>
          </cell>
          <cell r="F238">
            <v>75</v>
          </cell>
          <cell r="G238">
            <v>74</v>
          </cell>
          <cell r="H238">
            <v>75</v>
          </cell>
          <cell r="I238">
            <v>76</v>
          </cell>
          <cell r="J238">
            <v>76</v>
          </cell>
          <cell r="K238">
            <v>77</v>
          </cell>
          <cell r="L238">
            <v>78</v>
          </cell>
          <cell r="M238">
            <v>86</v>
          </cell>
          <cell r="N238">
            <v>0</v>
          </cell>
        </row>
        <row r="239">
          <cell r="A239" t="str">
            <v>East Timor</v>
          </cell>
          <cell r="B239" t="str">
            <v>TLS</v>
          </cell>
          <cell r="C239">
            <v>376</v>
          </cell>
          <cell r="D239">
            <v>358</v>
          </cell>
          <cell r="E239">
            <v>322</v>
          </cell>
          <cell r="F239">
            <v>309</v>
          </cell>
          <cell r="G239">
            <v>283</v>
          </cell>
          <cell r="H239">
            <v>285</v>
          </cell>
          <cell r="I239">
            <v>262</v>
          </cell>
          <cell r="J239">
            <v>256</v>
          </cell>
          <cell r="K239">
            <v>249</v>
          </cell>
          <cell r="L239">
            <v>224</v>
          </cell>
          <cell r="M239">
            <v>204</v>
          </cell>
          <cell r="N239">
            <v>0</v>
          </cell>
        </row>
        <row r="240">
          <cell r="A240" t="str">
            <v>Middle East &amp; North Africa (IDA &amp; IBRD countries)</v>
          </cell>
          <cell r="B240" t="str">
            <v>TMN</v>
          </cell>
          <cell r="C240">
            <v>74</v>
          </cell>
          <cell r="D240">
            <v>71</v>
          </cell>
          <cell r="E240">
            <v>68</v>
          </cell>
          <cell r="F240">
            <v>65</v>
          </cell>
          <cell r="G240">
            <v>62</v>
          </cell>
          <cell r="H240">
            <v>63</v>
          </cell>
          <cell r="I240">
            <v>60</v>
          </cell>
          <cell r="J240">
            <v>59</v>
          </cell>
          <cell r="K240">
            <v>57</v>
          </cell>
          <cell r="L240">
            <v>59</v>
          </cell>
          <cell r="M240">
            <v>59</v>
          </cell>
          <cell r="N240">
            <v>0</v>
          </cell>
        </row>
        <row r="241">
          <cell r="A241" t="str">
            <v>Tonga</v>
          </cell>
          <cell r="B241" t="str">
            <v>TON</v>
          </cell>
          <cell r="C241">
            <v>93</v>
          </cell>
          <cell r="D241">
            <v>93</v>
          </cell>
          <cell r="E241">
            <v>92</v>
          </cell>
          <cell r="F241">
            <v>93</v>
          </cell>
          <cell r="G241">
            <v>94</v>
          </cell>
          <cell r="H241">
            <v>86</v>
          </cell>
          <cell r="I241">
            <v>84</v>
          </cell>
          <cell r="J241">
            <v>84</v>
          </cell>
          <cell r="K241">
            <v>84</v>
          </cell>
          <cell r="L241">
            <v>125</v>
          </cell>
          <cell r="M241">
            <v>126</v>
          </cell>
          <cell r="N241">
            <v>0</v>
          </cell>
        </row>
        <row r="242">
          <cell r="A242" t="str">
            <v>South Asia (IDA &amp; IBRD)</v>
          </cell>
          <cell r="B242" t="str">
            <v>TSA</v>
          </cell>
          <cell r="C242">
            <v>220</v>
          </cell>
          <cell r="D242">
            <v>211</v>
          </cell>
          <cell r="E242">
            <v>200</v>
          </cell>
          <cell r="F242">
            <v>191</v>
          </cell>
          <cell r="G242">
            <v>179</v>
          </cell>
          <cell r="H242">
            <v>170</v>
          </cell>
          <cell r="I242">
            <v>163</v>
          </cell>
          <cell r="J242">
            <v>156</v>
          </cell>
          <cell r="K242">
            <v>153</v>
          </cell>
          <cell r="L242">
            <v>152</v>
          </cell>
          <cell r="M242">
            <v>135</v>
          </cell>
          <cell r="N242">
            <v>0</v>
          </cell>
        </row>
        <row r="243">
          <cell r="A243" t="str">
            <v>Sub-Saharan Africa (IDA &amp; IBRD countries)</v>
          </cell>
          <cell r="B243" t="str">
            <v>TSS</v>
          </cell>
          <cell r="C243">
            <v>648</v>
          </cell>
          <cell r="D243">
            <v>622</v>
          </cell>
          <cell r="E243">
            <v>606</v>
          </cell>
          <cell r="F243">
            <v>598</v>
          </cell>
          <cell r="G243">
            <v>589</v>
          </cell>
          <cell r="H243">
            <v>571</v>
          </cell>
          <cell r="I243">
            <v>561</v>
          </cell>
          <cell r="J243">
            <v>550</v>
          </cell>
          <cell r="K243">
            <v>540</v>
          </cell>
          <cell r="L243">
            <v>528</v>
          </cell>
          <cell r="M243">
            <v>511</v>
          </cell>
          <cell r="N243">
            <v>0</v>
          </cell>
        </row>
        <row r="244">
          <cell r="A244" t="str">
            <v>Trinidad and Tobago</v>
          </cell>
          <cell r="B244" t="str">
            <v>TTO</v>
          </cell>
          <cell r="C244">
            <v>47</v>
          </cell>
          <cell r="D244">
            <v>44</v>
          </cell>
          <cell r="E244">
            <v>41</v>
          </cell>
          <cell r="F244">
            <v>37</v>
          </cell>
          <cell r="G244">
            <v>35</v>
          </cell>
          <cell r="H244">
            <v>31</v>
          </cell>
          <cell r="I244">
            <v>29</v>
          </cell>
          <cell r="J244">
            <v>28</v>
          </cell>
          <cell r="K244">
            <v>28</v>
          </cell>
          <cell r="L244">
            <v>26</v>
          </cell>
          <cell r="M244">
            <v>27</v>
          </cell>
          <cell r="N244">
            <v>0</v>
          </cell>
        </row>
        <row r="245">
          <cell r="A245" t="str">
            <v>Tunisia</v>
          </cell>
          <cell r="B245" t="str">
            <v>TUN</v>
          </cell>
          <cell r="C245">
            <v>44</v>
          </cell>
          <cell r="D245">
            <v>46</v>
          </cell>
          <cell r="E245">
            <v>43</v>
          </cell>
          <cell r="F245">
            <v>42</v>
          </cell>
          <cell r="G245">
            <v>41</v>
          </cell>
          <cell r="H245">
            <v>40</v>
          </cell>
          <cell r="I245">
            <v>38</v>
          </cell>
          <cell r="J245">
            <v>38</v>
          </cell>
          <cell r="K245">
            <v>39</v>
          </cell>
          <cell r="L245">
            <v>40</v>
          </cell>
          <cell r="M245">
            <v>37</v>
          </cell>
          <cell r="N245">
            <v>0</v>
          </cell>
        </row>
        <row r="246">
          <cell r="A246" t="str">
            <v>Turkey</v>
          </cell>
          <cell r="B246" t="str">
            <v>TUR</v>
          </cell>
          <cell r="C246">
            <v>22</v>
          </cell>
          <cell r="D246">
            <v>23</v>
          </cell>
          <cell r="E246">
            <v>21</v>
          </cell>
          <cell r="F246">
            <v>20</v>
          </cell>
          <cell r="G246">
            <v>19</v>
          </cell>
          <cell r="H246">
            <v>19</v>
          </cell>
          <cell r="I246">
            <v>20</v>
          </cell>
          <cell r="J246">
            <v>17</v>
          </cell>
          <cell r="K246">
            <v>17</v>
          </cell>
          <cell r="L246">
            <v>17</v>
          </cell>
          <cell r="M246">
            <v>17</v>
          </cell>
          <cell r="N246">
            <v>0</v>
          </cell>
        </row>
        <row r="247">
          <cell r="A247" t="str">
            <v>Tuvalu</v>
          </cell>
          <cell r="B247" t="str">
            <v>TUV</v>
          </cell>
          <cell r="N247">
            <v>0</v>
          </cell>
        </row>
        <row r="248">
          <cell r="A248" t="str">
            <v>Tanzania</v>
          </cell>
          <cell r="B248" t="str">
            <v>TZA</v>
          </cell>
          <cell r="C248">
            <v>486</v>
          </cell>
          <cell r="D248">
            <v>458</v>
          </cell>
          <cell r="E248">
            <v>394</v>
          </cell>
          <cell r="F248">
            <v>380</v>
          </cell>
          <cell r="G248">
            <v>352</v>
          </cell>
          <cell r="H248">
            <v>330</v>
          </cell>
          <cell r="I248">
            <v>298</v>
          </cell>
          <cell r="J248">
            <v>280</v>
          </cell>
          <cell r="K248">
            <v>267</v>
          </cell>
          <cell r="L248">
            <v>262</v>
          </cell>
          <cell r="M248">
            <v>238</v>
          </cell>
          <cell r="N248">
            <v>0</v>
          </cell>
        </row>
        <row r="249">
          <cell r="A249" t="str">
            <v>Uganda</v>
          </cell>
          <cell r="B249" t="str">
            <v>UGA</v>
          </cell>
          <cell r="C249">
            <v>372</v>
          </cell>
          <cell r="D249">
            <v>359</v>
          </cell>
          <cell r="E249">
            <v>334</v>
          </cell>
          <cell r="F249">
            <v>311</v>
          </cell>
          <cell r="G249">
            <v>332</v>
          </cell>
          <cell r="H249">
            <v>319</v>
          </cell>
          <cell r="I249">
            <v>311</v>
          </cell>
          <cell r="J249">
            <v>313</v>
          </cell>
          <cell r="K249">
            <v>283</v>
          </cell>
          <cell r="L249">
            <v>292</v>
          </cell>
          <cell r="M249">
            <v>284</v>
          </cell>
          <cell r="N249">
            <v>0</v>
          </cell>
        </row>
        <row r="250">
          <cell r="A250" t="str">
            <v>Ukraine</v>
          </cell>
          <cell r="B250" t="str">
            <v>UKR</v>
          </cell>
          <cell r="C250">
            <v>17</v>
          </cell>
          <cell r="D250">
            <v>15</v>
          </cell>
          <cell r="E250">
            <v>17</v>
          </cell>
          <cell r="F250">
            <v>16</v>
          </cell>
          <cell r="G250">
            <v>12</v>
          </cell>
          <cell r="H250">
            <v>11</v>
          </cell>
          <cell r="I250">
            <v>10</v>
          </cell>
          <cell r="J250">
            <v>11</v>
          </cell>
          <cell r="K250">
            <v>11</v>
          </cell>
          <cell r="L250">
            <v>9</v>
          </cell>
          <cell r="M250">
            <v>17</v>
          </cell>
          <cell r="N250">
            <v>0</v>
          </cell>
        </row>
        <row r="251">
          <cell r="A251" t="str">
            <v>Upper middle income</v>
          </cell>
          <cell r="B251" t="str">
            <v>UMC</v>
          </cell>
          <cell r="C251">
            <v>72</v>
          </cell>
          <cell r="D251">
            <v>72</v>
          </cell>
          <cell r="E251">
            <v>64</v>
          </cell>
          <cell r="F251">
            <v>62</v>
          </cell>
          <cell r="G251">
            <v>60</v>
          </cell>
          <cell r="H251">
            <v>61</v>
          </cell>
          <cell r="I251">
            <v>57</v>
          </cell>
          <cell r="J251">
            <v>56</v>
          </cell>
          <cell r="K251">
            <v>56</v>
          </cell>
          <cell r="L251">
            <v>55</v>
          </cell>
          <cell r="M251">
            <v>62</v>
          </cell>
          <cell r="N251">
            <v>0</v>
          </cell>
        </row>
        <row r="252">
          <cell r="A252" t="str">
            <v>Uruguay</v>
          </cell>
          <cell r="B252" t="str">
            <v>URY</v>
          </cell>
          <cell r="C252">
            <v>18</v>
          </cell>
          <cell r="D252">
            <v>17</v>
          </cell>
          <cell r="E252">
            <v>17</v>
          </cell>
          <cell r="F252">
            <v>17</v>
          </cell>
          <cell r="G252">
            <v>17</v>
          </cell>
          <cell r="H252">
            <v>17</v>
          </cell>
          <cell r="I252">
            <v>17</v>
          </cell>
          <cell r="J252">
            <v>16</v>
          </cell>
          <cell r="K252">
            <v>18</v>
          </cell>
          <cell r="L252">
            <v>20</v>
          </cell>
          <cell r="M252">
            <v>19</v>
          </cell>
          <cell r="N252">
            <v>0</v>
          </cell>
        </row>
        <row r="253">
          <cell r="A253" t="str">
            <v>United States</v>
          </cell>
          <cell r="B253" t="str">
            <v>USA</v>
          </cell>
          <cell r="C253">
            <v>14</v>
          </cell>
          <cell r="D253">
            <v>15</v>
          </cell>
          <cell r="E253">
            <v>16</v>
          </cell>
          <cell r="F253">
            <v>16</v>
          </cell>
          <cell r="G253">
            <v>17</v>
          </cell>
          <cell r="H253">
            <v>17</v>
          </cell>
          <cell r="I253">
            <v>18</v>
          </cell>
          <cell r="J253">
            <v>19</v>
          </cell>
          <cell r="K253">
            <v>19</v>
          </cell>
          <cell r="L253">
            <v>20</v>
          </cell>
          <cell r="M253">
            <v>21</v>
          </cell>
          <cell r="N253">
            <v>0</v>
          </cell>
        </row>
        <row r="254">
          <cell r="A254" t="str">
            <v>Uzbekistan</v>
          </cell>
          <cell r="B254" t="str">
            <v>UZB</v>
          </cell>
          <cell r="C254">
            <v>38</v>
          </cell>
          <cell r="D254">
            <v>37</v>
          </cell>
          <cell r="E254">
            <v>36</v>
          </cell>
          <cell r="F254">
            <v>34</v>
          </cell>
          <cell r="G254">
            <v>32</v>
          </cell>
          <cell r="H254">
            <v>31</v>
          </cell>
          <cell r="I254">
            <v>30</v>
          </cell>
          <cell r="J254">
            <v>30</v>
          </cell>
          <cell r="K254">
            <v>31</v>
          </cell>
          <cell r="L254">
            <v>30</v>
          </cell>
          <cell r="M254">
            <v>30</v>
          </cell>
          <cell r="N254">
            <v>0</v>
          </cell>
        </row>
        <row r="255">
          <cell r="A255" t="str">
            <v>Saint Vincent and the Grenadines</v>
          </cell>
          <cell r="B255" t="str">
            <v>VCT</v>
          </cell>
          <cell r="C255">
            <v>45</v>
          </cell>
          <cell r="D255">
            <v>45</v>
          </cell>
          <cell r="E255">
            <v>45</v>
          </cell>
          <cell r="F255">
            <v>45</v>
          </cell>
          <cell r="G255">
            <v>40</v>
          </cell>
          <cell r="H255">
            <v>36</v>
          </cell>
          <cell r="I255">
            <v>35</v>
          </cell>
          <cell r="J255">
            <v>35</v>
          </cell>
          <cell r="K255">
            <v>60</v>
          </cell>
          <cell r="L255">
            <v>65</v>
          </cell>
          <cell r="M255">
            <v>62</v>
          </cell>
          <cell r="N255">
            <v>0</v>
          </cell>
        </row>
        <row r="256">
          <cell r="A256" t="str">
            <v>Venezuela</v>
          </cell>
          <cell r="B256" t="str">
            <v>VEN</v>
          </cell>
          <cell r="C256">
            <v>112</v>
          </cell>
          <cell r="D256">
            <v>118</v>
          </cell>
          <cell r="E256">
            <v>119</v>
          </cell>
          <cell r="F256">
            <v>124</v>
          </cell>
          <cell r="G256">
            <v>119</v>
          </cell>
          <cell r="H256">
            <v>126</v>
          </cell>
          <cell r="I256">
            <v>150</v>
          </cell>
          <cell r="J256">
            <v>175</v>
          </cell>
          <cell r="K256">
            <v>179</v>
          </cell>
          <cell r="L256">
            <v>177</v>
          </cell>
          <cell r="M256">
            <v>259</v>
          </cell>
          <cell r="N256">
            <v>0</v>
          </cell>
        </row>
        <row r="257">
          <cell r="A257" t="str">
            <v>British Virgin Islands</v>
          </cell>
          <cell r="B257" t="str">
            <v>VGB</v>
          </cell>
          <cell r="N257">
            <v>0</v>
          </cell>
        </row>
        <row r="258">
          <cell r="A258" t="str">
            <v>Virgin Islands (U.S.)</v>
          </cell>
          <cell r="B258" t="str">
            <v>VIR</v>
          </cell>
          <cell r="N258">
            <v>0</v>
          </cell>
        </row>
        <row r="259">
          <cell r="A259" t="str">
            <v>Vietnam</v>
          </cell>
          <cell r="B259" t="str">
            <v>VNM</v>
          </cell>
          <cell r="C259">
            <v>60</v>
          </cell>
          <cell r="D259">
            <v>58</v>
          </cell>
          <cell r="E259">
            <v>56</v>
          </cell>
          <cell r="F259">
            <v>54</v>
          </cell>
          <cell r="G259">
            <v>53</v>
          </cell>
          <cell r="H259">
            <v>52</v>
          </cell>
          <cell r="I259">
            <v>51</v>
          </cell>
          <cell r="J259">
            <v>52</v>
          </cell>
          <cell r="K259">
            <v>51</v>
          </cell>
          <cell r="L259">
            <v>50</v>
          </cell>
          <cell r="M259">
            <v>46</v>
          </cell>
          <cell r="N259">
            <v>0</v>
          </cell>
        </row>
        <row r="260">
          <cell r="A260" t="str">
            <v>Vanuatu</v>
          </cell>
          <cell r="B260" t="str">
            <v>VUT</v>
          </cell>
          <cell r="C260">
            <v>93</v>
          </cell>
          <cell r="D260">
            <v>95</v>
          </cell>
          <cell r="E260">
            <v>87</v>
          </cell>
          <cell r="F260">
            <v>87</v>
          </cell>
          <cell r="G260">
            <v>92</v>
          </cell>
          <cell r="H260">
            <v>92</v>
          </cell>
          <cell r="I260">
            <v>94</v>
          </cell>
          <cell r="J260">
            <v>94</v>
          </cell>
          <cell r="K260">
            <v>97</v>
          </cell>
          <cell r="L260">
            <v>93</v>
          </cell>
          <cell r="M260">
            <v>94</v>
          </cell>
          <cell r="N260">
            <v>0</v>
          </cell>
        </row>
        <row r="261">
          <cell r="A261" t="str">
            <v>World</v>
          </cell>
          <cell r="B261" t="str">
            <v>WLD</v>
          </cell>
          <cell r="C261">
            <v>254</v>
          </cell>
          <cell r="D261">
            <v>247</v>
          </cell>
          <cell r="E261">
            <v>237</v>
          </cell>
          <cell r="F261">
            <v>235</v>
          </cell>
          <cell r="G261">
            <v>230</v>
          </cell>
          <cell r="H261">
            <v>227</v>
          </cell>
          <cell r="I261">
            <v>223</v>
          </cell>
          <cell r="J261">
            <v>222</v>
          </cell>
          <cell r="K261">
            <v>224</v>
          </cell>
          <cell r="L261">
            <v>225</v>
          </cell>
          <cell r="M261">
            <v>223</v>
          </cell>
          <cell r="N261">
            <v>0</v>
          </cell>
        </row>
        <row r="262">
          <cell r="A262" t="str">
            <v>Samoa</v>
          </cell>
          <cell r="B262" t="str">
            <v>WSM</v>
          </cell>
          <cell r="C262">
            <v>62</v>
          </cell>
          <cell r="D262">
            <v>59</v>
          </cell>
          <cell r="E262">
            <v>63</v>
          </cell>
          <cell r="F262">
            <v>58</v>
          </cell>
          <cell r="G262">
            <v>60</v>
          </cell>
          <cell r="H262">
            <v>58</v>
          </cell>
          <cell r="I262">
            <v>57</v>
          </cell>
          <cell r="J262">
            <v>59</v>
          </cell>
          <cell r="K262">
            <v>58</v>
          </cell>
          <cell r="L262">
            <v>66</v>
          </cell>
          <cell r="M262">
            <v>59</v>
          </cell>
          <cell r="N262">
            <v>0</v>
          </cell>
        </row>
        <row r="263">
          <cell r="A263" t="str">
            <v>Kosovo</v>
          </cell>
          <cell r="B263" t="str">
            <v>XKX</v>
          </cell>
          <cell r="N263">
            <v>0</v>
          </cell>
        </row>
        <row r="264">
          <cell r="A264" t="str">
            <v>Yemen</v>
          </cell>
          <cell r="B264" t="str">
            <v>YEM</v>
          </cell>
          <cell r="C264">
            <v>157</v>
          </cell>
          <cell r="D264">
            <v>155</v>
          </cell>
          <cell r="E264">
            <v>158</v>
          </cell>
          <cell r="F264">
            <v>151</v>
          </cell>
          <cell r="G264">
            <v>156</v>
          </cell>
          <cell r="H264">
            <v>164</v>
          </cell>
          <cell r="I264">
            <v>172</v>
          </cell>
          <cell r="J264">
            <v>179</v>
          </cell>
          <cell r="K264">
            <v>176</v>
          </cell>
          <cell r="L264">
            <v>181</v>
          </cell>
          <cell r="M264">
            <v>183</v>
          </cell>
          <cell r="N264">
            <v>0</v>
          </cell>
        </row>
        <row r="265">
          <cell r="A265" t="str">
            <v>South Africa</v>
          </cell>
          <cell r="B265" t="str">
            <v>ZAF</v>
          </cell>
          <cell r="C265">
            <v>219</v>
          </cell>
          <cell r="D265">
            <v>194</v>
          </cell>
          <cell r="E265">
            <v>164</v>
          </cell>
          <cell r="F265">
            <v>151</v>
          </cell>
          <cell r="G265">
            <v>141</v>
          </cell>
          <cell r="H265">
            <v>141</v>
          </cell>
          <cell r="I265">
            <v>127</v>
          </cell>
          <cell r="J265">
            <v>133</v>
          </cell>
          <cell r="K265">
            <v>125</v>
          </cell>
          <cell r="L265">
            <v>118</v>
          </cell>
          <cell r="M265">
            <v>127</v>
          </cell>
          <cell r="N265">
            <v>0</v>
          </cell>
        </row>
        <row r="266">
          <cell r="A266" t="str">
            <v>Zambia</v>
          </cell>
          <cell r="B266" t="str">
            <v>ZMB</v>
          </cell>
          <cell r="C266">
            <v>268</v>
          </cell>
          <cell r="D266">
            <v>233</v>
          </cell>
          <cell r="E266">
            <v>221</v>
          </cell>
          <cell r="F266">
            <v>191</v>
          </cell>
          <cell r="G266">
            <v>169</v>
          </cell>
          <cell r="H266">
            <v>166</v>
          </cell>
          <cell r="I266">
            <v>155</v>
          </cell>
          <cell r="J266">
            <v>156</v>
          </cell>
          <cell r="K266">
            <v>145</v>
          </cell>
          <cell r="L266">
            <v>129</v>
          </cell>
          <cell r="M266">
            <v>135</v>
          </cell>
          <cell r="N266">
            <v>0</v>
          </cell>
        </row>
        <row r="267">
          <cell r="A267" t="str">
            <v>Zimbabwe</v>
          </cell>
          <cell r="B267" t="str">
            <v>ZWE</v>
          </cell>
          <cell r="C267">
            <v>618</v>
          </cell>
          <cell r="D267">
            <v>562</v>
          </cell>
          <cell r="E267">
            <v>528</v>
          </cell>
          <cell r="F267">
            <v>495</v>
          </cell>
          <cell r="G267">
            <v>441</v>
          </cell>
          <cell r="H267">
            <v>408</v>
          </cell>
          <cell r="I267">
            <v>400</v>
          </cell>
          <cell r="J267">
            <v>366</v>
          </cell>
          <cell r="K267">
            <v>359</v>
          </cell>
          <cell r="L267">
            <v>393</v>
          </cell>
          <cell r="M267">
            <v>357</v>
          </cell>
          <cell r="N267">
            <v>0</v>
          </cell>
        </row>
      </sheetData>
      <sheetData sheetId="2"/>
      <sheetData sheetId="3"/>
      <sheetData sheetId="4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9CF6D-2789-46E1-9495-BD3EA4199B38}">
  <sheetPr filterMode="1"/>
  <dimension ref="A1:Q1904"/>
  <sheetViews>
    <sheetView workbookViewId="0">
      <pane ySplit="1" topLeftCell="A4" activePane="bottomLeft" state="frozen"/>
      <selection pane="bottomLeft" activeCell="D1911" sqref="D1911"/>
    </sheetView>
  </sheetViews>
  <sheetFormatPr defaultColWidth="8.88671875" defaultRowHeight="14.4" x14ac:dyDescent="0.3"/>
  <cols>
    <col min="1" max="1" width="33.21875" style="19" customWidth="1"/>
    <col min="2" max="2" width="13.77734375" style="19" bestFit="1" customWidth="1"/>
    <col min="3" max="3" width="8.21875" style="19" customWidth="1"/>
    <col min="4" max="4" width="13.21875" style="19" customWidth="1"/>
    <col min="5" max="5" width="13.21875" style="19" hidden="1" customWidth="1"/>
    <col min="6" max="6" width="13.21875" style="19" customWidth="1"/>
    <col min="7" max="7" width="14.33203125" style="16" customWidth="1"/>
    <col min="8" max="8" width="16.6640625" style="17" bestFit="1" customWidth="1"/>
    <col min="9" max="9" width="44.21875" style="18" customWidth="1"/>
    <col min="10" max="12" width="8.88671875" style="19"/>
    <col min="13" max="13" width="10.109375" style="19" customWidth="1"/>
    <col min="14" max="15" width="8.88671875" style="19"/>
    <col min="16" max="16" width="19.109375" style="19" customWidth="1"/>
    <col min="17" max="17" width="13.88671875" style="19" customWidth="1"/>
    <col min="18" max="240" width="8.88671875" style="19"/>
    <col min="241" max="241" width="33.21875" style="19" customWidth="1"/>
    <col min="242" max="244" width="20.44140625" style="19" customWidth="1"/>
    <col min="245" max="245" width="19.109375" style="19" customWidth="1"/>
    <col min="246" max="246" width="27.44140625" style="19" customWidth="1"/>
    <col min="247" max="496" width="8.88671875" style="19"/>
    <col min="497" max="497" width="33.21875" style="19" customWidth="1"/>
    <col min="498" max="500" width="20.44140625" style="19" customWidth="1"/>
    <col min="501" max="501" width="19.109375" style="19" customWidth="1"/>
    <col min="502" max="502" width="27.44140625" style="19" customWidth="1"/>
    <col min="503" max="752" width="8.88671875" style="19"/>
    <col min="753" max="753" width="33.21875" style="19" customWidth="1"/>
    <col min="754" max="756" width="20.44140625" style="19" customWidth="1"/>
    <col min="757" max="757" width="19.109375" style="19" customWidth="1"/>
    <col min="758" max="758" width="27.44140625" style="19" customWidth="1"/>
    <col min="759" max="1008" width="8.88671875" style="19"/>
    <col min="1009" max="1009" width="33.21875" style="19" customWidth="1"/>
    <col min="1010" max="1012" width="20.44140625" style="19" customWidth="1"/>
    <col min="1013" max="1013" width="19.109375" style="19" customWidth="1"/>
    <col min="1014" max="1014" width="27.44140625" style="19" customWidth="1"/>
    <col min="1015" max="1264" width="8.88671875" style="19"/>
    <col min="1265" max="1265" width="33.21875" style="19" customWidth="1"/>
    <col min="1266" max="1268" width="20.44140625" style="19" customWidth="1"/>
    <col min="1269" max="1269" width="19.109375" style="19" customWidth="1"/>
    <col min="1270" max="1270" width="27.44140625" style="19" customWidth="1"/>
    <col min="1271" max="1520" width="8.88671875" style="19"/>
    <col min="1521" max="1521" width="33.21875" style="19" customWidth="1"/>
    <col min="1522" max="1524" width="20.44140625" style="19" customWidth="1"/>
    <col min="1525" max="1525" width="19.109375" style="19" customWidth="1"/>
    <col min="1526" max="1526" width="27.44140625" style="19" customWidth="1"/>
    <col min="1527" max="1776" width="8.88671875" style="19"/>
    <col min="1777" max="1777" width="33.21875" style="19" customWidth="1"/>
    <col min="1778" max="1780" width="20.44140625" style="19" customWidth="1"/>
    <col min="1781" max="1781" width="19.109375" style="19" customWidth="1"/>
    <col min="1782" max="1782" width="27.44140625" style="19" customWidth="1"/>
    <col min="1783" max="2032" width="8.88671875" style="19"/>
    <col min="2033" max="2033" width="33.21875" style="19" customWidth="1"/>
    <col min="2034" max="2036" width="20.44140625" style="19" customWidth="1"/>
    <col min="2037" max="2037" width="19.109375" style="19" customWidth="1"/>
    <col min="2038" max="2038" width="27.44140625" style="19" customWidth="1"/>
    <col min="2039" max="2288" width="8.88671875" style="19"/>
    <col min="2289" max="2289" width="33.21875" style="19" customWidth="1"/>
    <col min="2290" max="2292" width="20.44140625" style="19" customWidth="1"/>
    <col min="2293" max="2293" width="19.109375" style="19" customWidth="1"/>
    <col min="2294" max="2294" width="27.44140625" style="19" customWidth="1"/>
    <col min="2295" max="2544" width="8.88671875" style="19"/>
    <col min="2545" max="2545" width="33.21875" style="19" customWidth="1"/>
    <col min="2546" max="2548" width="20.44140625" style="19" customWidth="1"/>
    <col min="2549" max="2549" width="19.109375" style="19" customWidth="1"/>
    <col min="2550" max="2550" width="27.44140625" style="19" customWidth="1"/>
    <col min="2551" max="2800" width="8.88671875" style="19"/>
    <col min="2801" max="2801" width="33.21875" style="19" customWidth="1"/>
    <col min="2802" max="2804" width="20.44140625" style="19" customWidth="1"/>
    <col min="2805" max="2805" width="19.109375" style="19" customWidth="1"/>
    <col min="2806" max="2806" width="27.44140625" style="19" customWidth="1"/>
    <col min="2807" max="3056" width="8.88671875" style="19"/>
    <col min="3057" max="3057" width="33.21875" style="19" customWidth="1"/>
    <col min="3058" max="3060" width="20.44140625" style="19" customWidth="1"/>
    <col min="3061" max="3061" width="19.109375" style="19" customWidth="1"/>
    <col min="3062" max="3062" width="27.44140625" style="19" customWidth="1"/>
    <col min="3063" max="3312" width="8.88671875" style="19"/>
    <col min="3313" max="3313" width="33.21875" style="19" customWidth="1"/>
    <col min="3314" max="3316" width="20.44140625" style="19" customWidth="1"/>
    <col min="3317" max="3317" width="19.109375" style="19" customWidth="1"/>
    <col min="3318" max="3318" width="27.44140625" style="19" customWidth="1"/>
    <col min="3319" max="3568" width="8.88671875" style="19"/>
    <col min="3569" max="3569" width="33.21875" style="19" customWidth="1"/>
    <col min="3570" max="3572" width="20.44140625" style="19" customWidth="1"/>
    <col min="3573" max="3573" width="19.109375" style="19" customWidth="1"/>
    <col min="3574" max="3574" width="27.44140625" style="19" customWidth="1"/>
    <col min="3575" max="3824" width="8.88671875" style="19"/>
    <col min="3825" max="3825" width="33.21875" style="19" customWidth="1"/>
    <col min="3826" max="3828" width="20.44140625" style="19" customWidth="1"/>
    <col min="3829" max="3829" width="19.109375" style="19" customWidth="1"/>
    <col min="3830" max="3830" width="27.44140625" style="19" customWidth="1"/>
    <col min="3831" max="4080" width="8.88671875" style="19"/>
    <col min="4081" max="4081" width="33.21875" style="19" customWidth="1"/>
    <col min="4082" max="4084" width="20.44140625" style="19" customWidth="1"/>
    <col min="4085" max="4085" width="19.109375" style="19" customWidth="1"/>
    <col min="4086" max="4086" width="27.44140625" style="19" customWidth="1"/>
    <col min="4087" max="4336" width="8.88671875" style="19"/>
    <col min="4337" max="4337" width="33.21875" style="19" customWidth="1"/>
    <col min="4338" max="4340" width="20.44140625" style="19" customWidth="1"/>
    <col min="4341" max="4341" width="19.109375" style="19" customWidth="1"/>
    <col min="4342" max="4342" width="27.44140625" style="19" customWidth="1"/>
    <col min="4343" max="4592" width="8.88671875" style="19"/>
    <col min="4593" max="4593" width="33.21875" style="19" customWidth="1"/>
    <col min="4594" max="4596" width="20.44140625" style="19" customWidth="1"/>
    <col min="4597" max="4597" width="19.109375" style="19" customWidth="1"/>
    <col min="4598" max="4598" width="27.44140625" style="19" customWidth="1"/>
    <col min="4599" max="4848" width="8.88671875" style="19"/>
    <col min="4849" max="4849" width="33.21875" style="19" customWidth="1"/>
    <col min="4850" max="4852" width="20.44140625" style="19" customWidth="1"/>
    <col min="4853" max="4853" width="19.109375" style="19" customWidth="1"/>
    <col min="4854" max="4854" width="27.44140625" style="19" customWidth="1"/>
    <col min="4855" max="5104" width="8.88671875" style="19"/>
    <col min="5105" max="5105" width="33.21875" style="19" customWidth="1"/>
    <col min="5106" max="5108" width="20.44140625" style="19" customWidth="1"/>
    <col min="5109" max="5109" width="19.109375" style="19" customWidth="1"/>
    <col min="5110" max="5110" width="27.44140625" style="19" customWidth="1"/>
    <col min="5111" max="5360" width="8.88671875" style="19"/>
    <col min="5361" max="5361" width="33.21875" style="19" customWidth="1"/>
    <col min="5362" max="5364" width="20.44140625" style="19" customWidth="1"/>
    <col min="5365" max="5365" width="19.109375" style="19" customWidth="1"/>
    <col min="5366" max="5366" width="27.44140625" style="19" customWidth="1"/>
    <col min="5367" max="5616" width="8.88671875" style="19"/>
    <col min="5617" max="5617" width="33.21875" style="19" customWidth="1"/>
    <col min="5618" max="5620" width="20.44140625" style="19" customWidth="1"/>
    <col min="5621" max="5621" width="19.109375" style="19" customWidth="1"/>
    <col min="5622" max="5622" width="27.44140625" style="19" customWidth="1"/>
    <col min="5623" max="5872" width="8.88671875" style="19"/>
    <col min="5873" max="5873" width="33.21875" style="19" customWidth="1"/>
    <col min="5874" max="5876" width="20.44140625" style="19" customWidth="1"/>
    <col min="5877" max="5877" width="19.109375" style="19" customWidth="1"/>
    <col min="5878" max="5878" width="27.44140625" style="19" customWidth="1"/>
    <col min="5879" max="6128" width="8.88671875" style="19"/>
    <col min="6129" max="6129" width="33.21875" style="19" customWidth="1"/>
    <col min="6130" max="6132" width="20.44140625" style="19" customWidth="1"/>
    <col min="6133" max="6133" width="19.109375" style="19" customWidth="1"/>
    <col min="6134" max="6134" width="27.44140625" style="19" customWidth="1"/>
    <col min="6135" max="6384" width="8.88671875" style="19"/>
    <col min="6385" max="6385" width="33.21875" style="19" customWidth="1"/>
    <col min="6386" max="6388" width="20.44140625" style="19" customWidth="1"/>
    <col min="6389" max="6389" width="19.109375" style="19" customWidth="1"/>
    <col min="6390" max="6390" width="27.44140625" style="19" customWidth="1"/>
    <col min="6391" max="6640" width="8.88671875" style="19"/>
    <col min="6641" max="6641" width="33.21875" style="19" customWidth="1"/>
    <col min="6642" max="6644" width="20.44140625" style="19" customWidth="1"/>
    <col min="6645" max="6645" width="19.109375" style="19" customWidth="1"/>
    <col min="6646" max="6646" width="27.44140625" style="19" customWidth="1"/>
    <col min="6647" max="6896" width="8.88671875" style="19"/>
    <col min="6897" max="6897" width="33.21875" style="19" customWidth="1"/>
    <col min="6898" max="6900" width="20.44140625" style="19" customWidth="1"/>
    <col min="6901" max="6901" width="19.109375" style="19" customWidth="1"/>
    <col min="6902" max="6902" width="27.44140625" style="19" customWidth="1"/>
    <col min="6903" max="7152" width="8.88671875" style="19"/>
    <col min="7153" max="7153" width="33.21875" style="19" customWidth="1"/>
    <col min="7154" max="7156" width="20.44140625" style="19" customWidth="1"/>
    <col min="7157" max="7157" width="19.109375" style="19" customWidth="1"/>
    <col min="7158" max="7158" width="27.44140625" style="19" customWidth="1"/>
    <col min="7159" max="7408" width="8.88671875" style="19"/>
    <col min="7409" max="7409" width="33.21875" style="19" customWidth="1"/>
    <col min="7410" max="7412" width="20.44140625" style="19" customWidth="1"/>
    <col min="7413" max="7413" width="19.109375" style="19" customWidth="1"/>
    <col min="7414" max="7414" width="27.44140625" style="19" customWidth="1"/>
    <col min="7415" max="7664" width="8.88671875" style="19"/>
    <col min="7665" max="7665" width="33.21875" style="19" customWidth="1"/>
    <col min="7666" max="7668" width="20.44140625" style="19" customWidth="1"/>
    <col min="7669" max="7669" width="19.109375" style="19" customWidth="1"/>
    <col min="7670" max="7670" width="27.44140625" style="19" customWidth="1"/>
    <col min="7671" max="7920" width="8.88671875" style="19"/>
    <col min="7921" max="7921" width="33.21875" style="19" customWidth="1"/>
    <col min="7922" max="7924" width="20.44140625" style="19" customWidth="1"/>
    <col min="7925" max="7925" width="19.109375" style="19" customWidth="1"/>
    <col min="7926" max="7926" width="27.44140625" style="19" customWidth="1"/>
    <col min="7927" max="8176" width="8.88671875" style="19"/>
    <col min="8177" max="8177" width="33.21875" style="19" customWidth="1"/>
    <col min="8178" max="8180" width="20.44140625" style="19" customWidth="1"/>
    <col min="8181" max="8181" width="19.109375" style="19" customWidth="1"/>
    <col min="8182" max="8182" width="27.44140625" style="19" customWidth="1"/>
    <col min="8183" max="8432" width="8.88671875" style="19"/>
    <col min="8433" max="8433" width="33.21875" style="19" customWidth="1"/>
    <col min="8434" max="8436" width="20.44140625" style="19" customWidth="1"/>
    <col min="8437" max="8437" width="19.109375" style="19" customWidth="1"/>
    <col min="8438" max="8438" width="27.44140625" style="19" customWidth="1"/>
    <col min="8439" max="8688" width="8.88671875" style="19"/>
    <col min="8689" max="8689" width="33.21875" style="19" customWidth="1"/>
    <col min="8690" max="8692" width="20.44140625" style="19" customWidth="1"/>
    <col min="8693" max="8693" width="19.109375" style="19" customWidth="1"/>
    <col min="8694" max="8694" width="27.44140625" style="19" customWidth="1"/>
    <col min="8695" max="8944" width="8.88671875" style="19"/>
    <col min="8945" max="8945" width="33.21875" style="19" customWidth="1"/>
    <col min="8946" max="8948" width="20.44140625" style="19" customWidth="1"/>
    <col min="8949" max="8949" width="19.109375" style="19" customWidth="1"/>
    <col min="8950" max="8950" width="27.44140625" style="19" customWidth="1"/>
    <col min="8951" max="9200" width="8.88671875" style="19"/>
    <col min="9201" max="9201" width="33.21875" style="19" customWidth="1"/>
    <col min="9202" max="9204" width="20.44140625" style="19" customWidth="1"/>
    <col min="9205" max="9205" width="19.109375" style="19" customWidth="1"/>
    <col min="9206" max="9206" width="27.44140625" style="19" customWidth="1"/>
    <col min="9207" max="9456" width="8.88671875" style="19"/>
    <col min="9457" max="9457" width="33.21875" style="19" customWidth="1"/>
    <col min="9458" max="9460" width="20.44140625" style="19" customWidth="1"/>
    <col min="9461" max="9461" width="19.109375" style="19" customWidth="1"/>
    <col min="9462" max="9462" width="27.44140625" style="19" customWidth="1"/>
    <col min="9463" max="9712" width="8.88671875" style="19"/>
    <col min="9713" max="9713" width="33.21875" style="19" customWidth="1"/>
    <col min="9714" max="9716" width="20.44140625" style="19" customWidth="1"/>
    <col min="9717" max="9717" width="19.109375" style="19" customWidth="1"/>
    <col min="9718" max="9718" width="27.44140625" style="19" customWidth="1"/>
    <col min="9719" max="9968" width="8.88671875" style="19"/>
    <col min="9969" max="9969" width="33.21875" style="19" customWidth="1"/>
    <col min="9970" max="9972" width="20.44140625" style="19" customWidth="1"/>
    <col min="9973" max="9973" width="19.109375" style="19" customWidth="1"/>
    <col min="9974" max="9974" width="27.44140625" style="19" customWidth="1"/>
    <col min="9975" max="10224" width="8.88671875" style="19"/>
    <col min="10225" max="10225" width="33.21875" style="19" customWidth="1"/>
    <col min="10226" max="10228" width="20.44140625" style="19" customWidth="1"/>
    <col min="10229" max="10229" width="19.109375" style="19" customWidth="1"/>
    <col min="10230" max="10230" width="27.44140625" style="19" customWidth="1"/>
    <col min="10231" max="10480" width="8.88671875" style="19"/>
    <col min="10481" max="10481" width="33.21875" style="19" customWidth="1"/>
    <col min="10482" max="10484" width="20.44140625" style="19" customWidth="1"/>
    <col min="10485" max="10485" width="19.109375" style="19" customWidth="1"/>
    <col min="10486" max="10486" width="27.44140625" style="19" customWidth="1"/>
    <col min="10487" max="10736" width="8.88671875" style="19"/>
    <col min="10737" max="10737" width="33.21875" style="19" customWidth="1"/>
    <col min="10738" max="10740" width="20.44140625" style="19" customWidth="1"/>
    <col min="10741" max="10741" width="19.109375" style="19" customWidth="1"/>
    <col min="10742" max="10742" width="27.44140625" style="19" customWidth="1"/>
    <col min="10743" max="10992" width="8.88671875" style="19"/>
    <col min="10993" max="10993" width="33.21875" style="19" customWidth="1"/>
    <col min="10994" max="10996" width="20.44140625" style="19" customWidth="1"/>
    <col min="10997" max="10997" width="19.109375" style="19" customWidth="1"/>
    <col min="10998" max="10998" width="27.44140625" style="19" customWidth="1"/>
    <col min="10999" max="11248" width="8.88671875" style="19"/>
    <col min="11249" max="11249" width="33.21875" style="19" customWidth="1"/>
    <col min="11250" max="11252" width="20.44140625" style="19" customWidth="1"/>
    <col min="11253" max="11253" width="19.109375" style="19" customWidth="1"/>
    <col min="11254" max="11254" width="27.44140625" style="19" customWidth="1"/>
    <col min="11255" max="11504" width="8.88671875" style="19"/>
    <col min="11505" max="11505" width="33.21875" style="19" customWidth="1"/>
    <col min="11506" max="11508" width="20.44140625" style="19" customWidth="1"/>
    <col min="11509" max="11509" width="19.109375" style="19" customWidth="1"/>
    <col min="11510" max="11510" width="27.44140625" style="19" customWidth="1"/>
    <col min="11511" max="11760" width="8.88671875" style="19"/>
    <col min="11761" max="11761" width="33.21875" style="19" customWidth="1"/>
    <col min="11762" max="11764" width="20.44140625" style="19" customWidth="1"/>
    <col min="11765" max="11765" width="19.109375" style="19" customWidth="1"/>
    <col min="11766" max="11766" width="27.44140625" style="19" customWidth="1"/>
    <col min="11767" max="12016" width="8.88671875" style="19"/>
    <col min="12017" max="12017" width="33.21875" style="19" customWidth="1"/>
    <col min="12018" max="12020" width="20.44140625" style="19" customWidth="1"/>
    <col min="12021" max="12021" width="19.109375" style="19" customWidth="1"/>
    <col min="12022" max="12022" width="27.44140625" style="19" customWidth="1"/>
    <col min="12023" max="12272" width="8.88671875" style="19"/>
    <col min="12273" max="12273" width="33.21875" style="19" customWidth="1"/>
    <col min="12274" max="12276" width="20.44140625" style="19" customWidth="1"/>
    <col min="12277" max="12277" width="19.109375" style="19" customWidth="1"/>
    <col min="12278" max="12278" width="27.44140625" style="19" customWidth="1"/>
    <col min="12279" max="12528" width="8.88671875" style="19"/>
    <col min="12529" max="12529" width="33.21875" style="19" customWidth="1"/>
    <col min="12530" max="12532" width="20.44140625" style="19" customWidth="1"/>
    <col min="12533" max="12533" width="19.109375" style="19" customWidth="1"/>
    <col min="12534" max="12534" width="27.44140625" style="19" customWidth="1"/>
    <col min="12535" max="12784" width="8.88671875" style="19"/>
    <col min="12785" max="12785" width="33.21875" style="19" customWidth="1"/>
    <col min="12786" max="12788" width="20.44140625" style="19" customWidth="1"/>
    <col min="12789" max="12789" width="19.109375" style="19" customWidth="1"/>
    <col min="12790" max="12790" width="27.44140625" style="19" customWidth="1"/>
    <col min="12791" max="13040" width="8.88671875" style="19"/>
    <col min="13041" max="13041" width="33.21875" style="19" customWidth="1"/>
    <col min="13042" max="13044" width="20.44140625" style="19" customWidth="1"/>
    <col min="13045" max="13045" width="19.109375" style="19" customWidth="1"/>
    <col min="13046" max="13046" width="27.44140625" style="19" customWidth="1"/>
    <col min="13047" max="13296" width="8.88671875" style="19"/>
    <col min="13297" max="13297" width="33.21875" style="19" customWidth="1"/>
    <col min="13298" max="13300" width="20.44140625" style="19" customWidth="1"/>
    <col min="13301" max="13301" width="19.109375" style="19" customWidth="1"/>
    <col min="13302" max="13302" width="27.44140625" style="19" customWidth="1"/>
    <col min="13303" max="13552" width="8.88671875" style="19"/>
    <col min="13553" max="13553" width="33.21875" style="19" customWidth="1"/>
    <col min="13554" max="13556" width="20.44140625" style="19" customWidth="1"/>
    <col min="13557" max="13557" width="19.109375" style="19" customWidth="1"/>
    <col min="13558" max="13558" width="27.44140625" style="19" customWidth="1"/>
    <col min="13559" max="13808" width="8.88671875" style="19"/>
    <col min="13809" max="13809" width="33.21875" style="19" customWidth="1"/>
    <col min="13810" max="13812" width="20.44140625" style="19" customWidth="1"/>
    <col min="13813" max="13813" width="19.109375" style="19" customWidth="1"/>
    <col min="13814" max="13814" width="27.44140625" style="19" customWidth="1"/>
    <col min="13815" max="14064" width="8.88671875" style="19"/>
    <col min="14065" max="14065" width="33.21875" style="19" customWidth="1"/>
    <col min="14066" max="14068" width="20.44140625" style="19" customWidth="1"/>
    <col min="14069" max="14069" width="19.109375" style="19" customWidth="1"/>
    <col min="14070" max="14070" width="27.44140625" style="19" customWidth="1"/>
    <col min="14071" max="14320" width="8.88671875" style="19"/>
    <col min="14321" max="14321" width="33.21875" style="19" customWidth="1"/>
    <col min="14322" max="14324" width="20.44140625" style="19" customWidth="1"/>
    <col min="14325" max="14325" width="19.109375" style="19" customWidth="1"/>
    <col min="14326" max="14326" width="27.44140625" style="19" customWidth="1"/>
    <col min="14327" max="14576" width="8.88671875" style="19"/>
    <col min="14577" max="14577" width="33.21875" style="19" customWidth="1"/>
    <col min="14578" max="14580" width="20.44140625" style="19" customWidth="1"/>
    <col min="14581" max="14581" width="19.109375" style="19" customWidth="1"/>
    <col min="14582" max="14582" width="27.44140625" style="19" customWidth="1"/>
    <col min="14583" max="14832" width="8.88671875" style="19"/>
    <col min="14833" max="14833" width="33.21875" style="19" customWidth="1"/>
    <col min="14834" max="14836" width="20.44140625" style="19" customWidth="1"/>
    <col min="14837" max="14837" width="19.109375" style="19" customWidth="1"/>
    <col min="14838" max="14838" width="27.44140625" style="19" customWidth="1"/>
    <col min="14839" max="15088" width="8.88671875" style="19"/>
    <col min="15089" max="15089" width="33.21875" style="19" customWidth="1"/>
    <col min="15090" max="15092" width="20.44140625" style="19" customWidth="1"/>
    <col min="15093" max="15093" width="19.109375" style="19" customWidth="1"/>
    <col min="15094" max="15094" width="27.44140625" style="19" customWidth="1"/>
    <col min="15095" max="15344" width="8.88671875" style="19"/>
    <col min="15345" max="15345" width="33.21875" style="19" customWidth="1"/>
    <col min="15346" max="15348" width="20.44140625" style="19" customWidth="1"/>
    <col min="15349" max="15349" width="19.109375" style="19" customWidth="1"/>
    <col min="15350" max="15350" width="27.44140625" style="19" customWidth="1"/>
    <col min="15351" max="15600" width="8.88671875" style="19"/>
    <col min="15601" max="15601" width="33.21875" style="19" customWidth="1"/>
    <col min="15602" max="15604" width="20.44140625" style="19" customWidth="1"/>
    <col min="15605" max="15605" width="19.109375" style="19" customWidth="1"/>
    <col min="15606" max="15606" width="27.44140625" style="19" customWidth="1"/>
    <col min="15607" max="15856" width="8.88671875" style="19"/>
    <col min="15857" max="15857" width="33.21875" style="19" customWidth="1"/>
    <col min="15858" max="15860" width="20.44140625" style="19" customWidth="1"/>
    <col min="15861" max="15861" width="19.109375" style="19" customWidth="1"/>
    <col min="15862" max="15862" width="27.44140625" style="19" customWidth="1"/>
    <col min="15863" max="16112" width="8.88671875" style="19"/>
    <col min="16113" max="16113" width="33.21875" style="19" customWidth="1"/>
    <col min="16114" max="16116" width="20.44140625" style="19" customWidth="1"/>
    <col min="16117" max="16117" width="19.109375" style="19" customWidth="1"/>
    <col min="16118" max="16118" width="27.44140625" style="19" customWidth="1"/>
    <col min="16119" max="16384" width="8.88671875" style="19"/>
  </cols>
  <sheetData>
    <row r="1" spans="1:17" s="13" customFormat="1" ht="55.2" x14ac:dyDescent="0.25">
      <c r="A1" s="12" t="s">
        <v>153</v>
      </c>
      <c r="B1" s="6" t="s">
        <v>170</v>
      </c>
      <c r="C1" s="6" t="s">
        <v>169</v>
      </c>
      <c r="D1" s="6" t="s">
        <v>172</v>
      </c>
      <c r="E1" s="6" t="s">
        <v>184</v>
      </c>
      <c r="F1" s="6" t="s">
        <v>200</v>
      </c>
      <c r="G1" s="6" t="s">
        <v>179</v>
      </c>
      <c r="H1" s="4" t="s">
        <v>174</v>
      </c>
      <c r="I1" s="7" t="s">
        <v>183</v>
      </c>
      <c r="K1" s="13" t="s">
        <v>172</v>
      </c>
      <c r="M1" s="13" t="s">
        <v>194</v>
      </c>
      <c r="N1" s="13" t="s">
        <v>199</v>
      </c>
    </row>
    <row r="2" spans="1:17" hidden="1" x14ac:dyDescent="0.3">
      <c r="A2" s="14" t="s">
        <v>154</v>
      </c>
      <c r="B2" s="1"/>
      <c r="C2" s="1">
        <v>2020</v>
      </c>
      <c r="D2" s="1">
        <v>0.48799999999999999</v>
      </c>
      <c r="E2" s="1"/>
      <c r="F2" s="1">
        <v>5</v>
      </c>
      <c r="G2" s="2">
        <v>620</v>
      </c>
      <c r="H2" s="11">
        <v>1.1862124199999999</v>
      </c>
      <c r="I2" s="3"/>
      <c r="K2" s="19">
        <f t="shared" ref="K2:K65" si="0">ROUND(D2*100,0)</f>
        <v>49</v>
      </c>
      <c r="L2" s="19">
        <f>IF(K2&lt;31,3,IF(K2&lt;41,4,IF(K2&lt;51,5,IF(K2&lt;61,6,IF(K2&lt;71,7,IF(K2&lt;81,8,IF(K2&lt;91,9,10)))))))</f>
        <v>5</v>
      </c>
      <c r="P2" s="25" t="s">
        <v>172</v>
      </c>
      <c r="Q2" s="25"/>
    </row>
    <row r="3" spans="1:17" hidden="1" x14ac:dyDescent="0.3">
      <c r="A3" s="15" t="s">
        <v>154</v>
      </c>
      <c r="B3" s="8"/>
      <c r="C3" s="8">
        <v>2019</v>
      </c>
      <c r="D3" s="8">
        <v>0.49199999999999999</v>
      </c>
      <c r="E3" s="8"/>
      <c r="F3" s="8">
        <v>5</v>
      </c>
      <c r="G3" s="9">
        <v>644</v>
      </c>
      <c r="H3" s="5">
        <v>0.49705607000000002</v>
      </c>
      <c r="I3" s="10"/>
      <c r="K3" s="19">
        <f t="shared" si="0"/>
        <v>49</v>
      </c>
      <c r="L3" s="19">
        <f t="shared" ref="L3:L66" si="1">IF(K3&lt;31,3,IF(K3&lt;41,4,IF(K3&lt;51,5,IF(K3&lt;61,6,IF(K3&lt;71,7,IF(K3&lt;81,8,IF(K3&lt;91,9,10)))))))</f>
        <v>5</v>
      </c>
      <c r="P3"/>
      <c r="Q3"/>
    </row>
    <row r="4" spans="1:17" ht="15" thickBot="1" x14ac:dyDescent="0.35">
      <c r="A4" s="15" t="s">
        <v>154</v>
      </c>
      <c r="B4" s="8"/>
      <c r="C4" s="8">
        <v>2018</v>
      </c>
      <c r="D4" s="8">
        <v>0.48599999999999999</v>
      </c>
      <c r="E4" s="8"/>
      <c r="F4" s="8">
        <v>5</v>
      </c>
      <c r="G4" s="9">
        <v>663</v>
      </c>
      <c r="H4" s="5">
        <v>0.55239552000000003</v>
      </c>
      <c r="I4" s="10"/>
      <c r="K4" s="19">
        <f t="shared" si="0"/>
        <v>49</v>
      </c>
      <c r="L4" s="19">
        <f t="shared" si="1"/>
        <v>5</v>
      </c>
      <c r="P4" s="24" t="s">
        <v>185</v>
      </c>
      <c r="Q4" s="24">
        <v>6.9011294939275046E-3</v>
      </c>
    </row>
    <row r="5" spans="1:17" hidden="1" x14ac:dyDescent="0.3">
      <c r="A5" s="15" t="s">
        <v>154</v>
      </c>
      <c r="B5" s="8"/>
      <c r="C5" s="8">
        <v>2017</v>
      </c>
      <c r="D5" s="8">
        <v>0.48499999999999999</v>
      </c>
      <c r="E5" s="8"/>
      <c r="F5" s="8">
        <v>5</v>
      </c>
      <c r="G5" s="9">
        <v>682</v>
      </c>
      <c r="H5" s="5">
        <v>0.64313394000000002</v>
      </c>
      <c r="I5" s="10"/>
      <c r="K5" s="19">
        <f t="shared" si="0"/>
        <v>49</v>
      </c>
      <c r="L5" s="19">
        <f t="shared" si="1"/>
        <v>5</v>
      </c>
    </row>
    <row r="6" spans="1:17" hidden="1" x14ac:dyDescent="0.3">
      <c r="A6" s="15" t="s">
        <v>154</v>
      </c>
      <c r="B6" s="8"/>
      <c r="C6" s="8">
        <v>2016</v>
      </c>
      <c r="D6" s="8">
        <v>0.48299999999999998</v>
      </c>
      <c r="E6" s="8"/>
      <c r="F6" s="8">
        <v>5</v>
      </c>
      <c r="G6" s="9">
        <v>750</v>
      </c>
      <c r="H6" s="5">
        <v>0.60012971999999987</v>
      </c>
      <c r="I6" s="10"/>
      <c r="K6" s="19">
        <f t="shared" si="0"/>
        <v>48</v>
      </c>
      <c r="L6" s="19">
        <f t="shared" si="1"/>
        <v>5</v>
      </c>
    </row>
    <row r="7" spans="1:17" hidden="1" x14ac:dyDescent="0.3">
      <c r="A7" s="15" t="s">
        <v>154</v>
      </c>
      <c r="B7" s="8"/>
      <c r="C7" s="8">
        <v>2015</v>
      </c>
      <c r="D7" s="8">
        <v>0.47899999999999998</v>
      </c>
      <c r="E7" s="8"/>
      <c r="F7" s="8">
        <v>5</v>
      </c>
      <c r="G7" s="9">
        <v>776</v>
      </c>
      <c r="H7" s="5">
        <v>0.52267277000000001</v>
      </c>
      <c r="I7" s="10"/>
      <c r="K7" s="19">
        <f t="shared" si="0"/>
        <v>48</v>
      </c>
      <c r="L7" s="19">
        <f t="shared" si="1"/>
        <v>5</v>
      </c>
    </row>
    <row r="8" spans="1:17" hidden="1" x14ac:dyDescent="0.3">
      <c r="A8" s="15" t="s">
        <v>154</v>
      </c>
      <c r="B8" s="8"/>
      <c r="C8" s="8">
        <v>2014</v>
      </c>
      <c r="D8" s="8">
        <v>0.48</v>
      </c>
      <c r="E8" s="8"/>
      <c r="F8" s="8">
        <v>5</v>
      </c>
      <c r="G8" s="9">
        <v>785</v>
      </c>
      <c r="H8" s="5">
        <v>0.47265697000000007</v>
      </c>
      <c r="I8" s="10"/>
      <c r="K8" s="19">
        <f t="shared" si="0"/>
        <v>48</v>
      </c>
      <c r="L8" s="19">
        <f t="shared" si="1"/>
        <v>5</v>
      </c>
      <c r="P8" s="25" t="s">
        <v>172</v>
      </c>
      <c r="Q8" s="25"/>
    </row>
    <row r="9" spans="1:17" hidden="1" x14ac:dyDescent="0.3">
      <c r="A9" s="15" t="s">
        <v>154</v>
      </c>
      <c r="B9" s="8"/>
      <c r="C9" s="8">
        <v>2013</v>
      </c>
      <c r="D9" s="8">
        <v>0.47499999999999998</v>
      </c>
      <c r="E9" s="8"/>
      <c r="F9" s="8">
        <v>5</v>
      </c>
      <c r="G9" s="9">
        <v>821</v>
      </c>
      <c r="H9" s="5">
        <v>0.44335932</v>
      </c>
      <c r="I9" s="10"/>
      <c r="K9" s="19">
        <f t="shared" si="0"/>
        <v>48</v>
      </c>
      <c r="L9" s="19">
        <f t="shared" si="1"/>
        <v>5</v>
      </c>
      <c r="P9"/>
      <c r="Q9"/>
    </row>
    <row r="10" spans="1:17" hidden="1" x14ac:dyDescent="0.3">
      <c r="A10" s="15" t="s">
        <v>154</v>
      </c>
      <c r="B10" s="8"/>
      <c r="C10" s="8">
        <v>2012</v>
      </c>
      <c r="D10" s="8">
        <v>0.46700000000000003</v>
      </c>
      <c r="E10" s="8"/>
      <c r="F10" s="8">
        <v>5</v>
      </c>
      <c r="G10" s="9">
        <v>833</v>
      </c>
      <c r="H10" s="5">
        <v>0.34288675000000002</v>
      </c>
      <c r="I10" s="10"/>
      <c r="K10" s="19">
        <f t="shared" si="0"/>
        <v>47</v>
      </c>
      <c r="L10" s="19">
        <f t="shared" si="1"/>
        <v>5</v>
      </c>
      <c r="P10" t="s">
        <v>186</v>
      </c>
      <c r="Q10">
        <v>0.70308538422903</v>
      </c>
    </row>
    <row r="11" spans="1:17" hidden="1" x14ac:dyDescent="0.3">
      <c r="A11" s="15" t="s">
        <v>154</v>
      </c>
      <c r="B11" s="8"/>
      <c r="C11" s="8">
        <v>2011</v>
      </c>
      <c r="D11" s="8">
        <v>0.45700000000000002</v>
      </c>
      <c r="E11" s="8"/>
      <c r="F11" s="8">
        <v>5</v>
      </c>
      <c r="G11" s="9">
        <v>884</v>
      </c>
      <c r="H11" s="5">
        <v>0.47999980999999992</v>
      </c>
      <c r="I11" s="10"/>
      <c r="K11" s="19">
        <f t="shared" si="0"/>
        <v>46</v>
      </c>
      <c r="L11" s="19">
        <f t="shared" si="1"/>
        <v>5</v>
      </c>
      <c r="P11" t="s">
        <v>187</v>
      </c>
      <c r="Q11">
        <v>3.5189075733855811E-3</v>
      </c>
    </row>
    <row r="12" spans="1:17" hidden="1" x14ac:dyDescent="0.3">
      <c r="A12" s="15" t="s">
        <v>154</v>
      </c>
      <c r="B12" s="8"/>
      <c r="C12" s="8">
        <v>2010</v>
      </c>
      <c r="D12" s="8">
        <v>0.44900000000000001</v>
      </c>
      <c r="E12" s="8"/>
      <c r="F12" s="8">
        <v>5</v>
      </c>
      <c r="G12" s="9">
        <v>899</v>
      </c>
      <c r="H12" s="5">
        <v>0.46915730999999994</v>
      </c>
      <c r="I12" s="10"/>
      <c r="K12" s="19">
        <f t="shared" si="0"/>
        <v>45</v>
      </c>
      <c r="L12" s="19">
        <f t="shared" si="1"/>
        <v>5</v>
      </c>
      <c r="P12" t="s">
        <v>188</v>
      </c>
      <c r="Q12">
        <v>0.72799999999999998</v>
      </c>
    </row>
    <row r="13" spans="1:17" hidden="1" x14ac:dyDescent="0.3">
      <c r="A13" s="14" t="s">
        <v>155</v>
      </c>
      <c r="B13" s="1"/>
      <c r="C13" s="1">
        <v>2020</v>
      </c>
      <c r="D13" s="1">
        <v>0.78400000000000003</v>
      </c>
      <c r="E13" s="8"/>
      <c r="F13" s="1">
        <v>8</v>
      </c>
      <c r="G13" s="2">
        <v>8</v>
      </c>
      <c r="H13" s="11">
        <v>2.9961023300000003</v>
      </c>
      <c r="I13" s="3"/>
      <c r="K13" s="19">
        <f t="shared" si="0"/>
        <v>78</v>
      </c>
      <c r="L13" s="19">
        <f t="shared" si="1"/>
        <v>8</v>
      </c>
      <c r="P13" t="s">
        <v>189</v>
      </c>
      <c r="Q13">
        <v>0.76600000000000001</v>
      </c>
    </row>
    <row r="14" spans="1:17" hidden="1" x14ac:dyDescent="0.3">
      <c r="A14" s="15" t="s">
        <v>155</v>
      </c>
      <c r="B14" s="8"/>
      <c r="C14" s="8">
        <v>2019</v>
      </c>
      <c r="D14" s="8">
        <v>0.8</v>
      </c>
      <c r="E14" s="8"/>
      <c r="F14" s="8">
        <v>8</v>
      </c>
      <c r="G14" s="9">
        <v>5</v>
      </c>
      <c r="H14" s="5">
        <v>2.9287791299999997</v>
      </c>
      <c r="I14" s="10"/>
      <c r="K14" s="19">
        <f t="shared" si="0"/>
        <v>80</v>
      </c>
      <c r="L14" s="19">
        <f t="shared" si="1"/>
        <v>8</v>
      </c>
      <c r="P14" t="s">
        <v>190</v>
      </c>
      <c r="Q14">
        <v>0.15701584832579965</v>
      </c>
    </row>
    <row r="15" spans="1:17" x14ac:dyDescent="0.3">
      <c r="A15" s="15" t="s">
        <v>155</v>
      </c>
      <c r="B15" s="8"/>
      <c r="C15" s="8">
        <v>2018</v>
      </c>
      <c r="D15" s="8">
        <v>0.79700000000000004</v>
      </c>
      <c r="E15" s="8"/>
      <c r="F15" s="8">
        <v>8</v>
      </c>
      <c r="G15" s="9">
        <v>5</v>
      </c>
      <c r="H15" s="5">
        <v>2.8745441399999998</v>
      </c>
      <c r="I15" s="10"/>
      <c r="K15" s="19">
        <f t="shared" si="0"/>
        <v>80</v>
      </c>
      <c r="L15" s="19">
        <f t="shared" si="1"/>
        <v>8</v>
      </c>
      <c r="P15" t="s">
        <v>191</v>
      </c>
      <c r="Q15">
        <v>2.4653976625470524E-2</v>
      </c>
    </row>
    <row r="16" spans="1:17" hidden="1" x14ac:dyDescent="0.3">
      <c r="A16" s="15" t="s">
        <v>155</v>
      </c>
      <c r="B16" s="8"/>
      <c r="C16" s="8">
        <v>2017</v>
      </c>
      <c r="D16" s="8">
        <v>0.79600000000000004</v>
      </c>
      <c r="E16" s="8"/>
      <c r="F16" s="8">
        <v>8</v>
      </c>
      <c r="G16" s="9">
        <v>7</v>
      </c>
      <c r="H16" s="5">
        <v>2.7744884500000002</v>
      </c>
      <c r="I16" s="10"/>
      <c r="K16" s="19">
        <f t="shared" si="0"/>
        <v>80</v>
      </c>
      <c r="L16" s="19">
        <f t="shared" si="1"/>
        <v>8</v>
      </c>
      <c r="P16" t="s">
        <v>192</v>
      </c>
      <c r="Q16">
        <v>-0.88041967521173214</v>
      </c>
    </row>
    <row r="17" spans="1:17" hidden="1" x14ac:dyDescent="0.3">
      <c r="A17" s="15" t="s">
        <v>155</v>
      </c>
      <c r="B17" s="8"/>
      <c r="C17" s="8">
        <v>2016</v>
      </c>
      <c r="D17" s="8">
        <v>0.79500000000000004</v>
      </c>
      <c r="E17" s="8"/>
      <c r="F17" s="8">
        <v>8</v>
      </c>
      <c r="G17" s="9">
        <v>7</v>
      </c>
      <c r="H17" s="5">
        <v>2.8815078700000005</v>
      </c>
      <c r="I17" s="10"/>
      <c r="K17" s="19">
        <f t="shared" si="0"/>
        <v>80</v>
      </c>
      <c r="L17" s="19">
        <f t="shared" si="1"/>
        <v>8</v>
      </c>
      <c r="P17" t="s">
        <v>193</v>
      </c>
      <c r="Q17">
        <v>-0.33213548926003988</v>
      </c>
    </row>
    <row r="18" spans="1:17" hidden="1" x14ac:dyDescent="0.3">
      <c r="A18" s="15" t="s">
        <v>155</v>
      </c>
      <c r="B18" s="8"/>
      <c r="C18" s="8">
        <v>2015</v>
      </c>
      <c r="D18" s="8">
        <v>0.79700000000000004</v>
      </c>
      <c r="E18" s="8"/>
      <c r="F18" s="8">
        <v>8</v>
      </c>
      <c r="G18" s="9">
        <v>7</v>
      </c>
      <c r="H18" s="5">
        <v>2.7077815499999995</v>
      </c>
      <c r="I18" s="10"/>
      <c r="K18" s="19">
        <f t="shared" si="0"/>
        <v>80</v>
      </c>
      <c r="L18" s="19">
        <f t="shared" si="1"/>
        <v>8</v>
      </c>
      <c r="P18" t="s">
        <v>194</v>
      </c>
      <c r="Q18">
        <v>0.64500000000000002</v>
      </c>
    </row>
    <row r="19" spans="1:17" hidden="1" x14ac:dyDescent="0.3">
      <c r="A19" s="15" t="s">
        <v>155</v>
      </c>
      <c r="B19" s="8"/>
      <c r="C19" s="8">
        <v>2014</v>
      </c>
      <c r="D19" s="8">
        <v>0.79700000000000004</v>
      </c>
      <c r="E19" s="8"/>
      <c r="F19" s="8">
        <v>8</v>
      </c>
      <c r="G19" s="9">
        <v>7</v>
      </c>
      <c r="H19" s="5">
        <v>2.5936265000000001</v>
      </c>
      <c r="I19" s="10"/>
      <c r="K19" s="19">
        <f t="shared" si="0"/>
        <v>80</v>
      </c>
      <c r="L19" s="19">
        <f t="shared" si="1"/>
        <v>8</v>
      </c>
      <c r="P19" t="s">
        <v>195</v>
      </c>
      <c r="Q19">
        <v>0.318</v>
      </c>
    </row>
    <row r="20" spans="1:17" hidden="1" x14ac:dyDescent="0.3">
      <c r="A20" s="15" t="s">
        <v>155</v>
      </c>
      <c r="B20" s="8"/>
      <c r="C20" s="8">
        <v>2013</v>
      </c>
      <c r="D20" s="8">
        <v>0.79300000000000004</v>
      </c>
      <c r="E20" s="8"/>
      <c r="F20" s="8">
        <v>8</v>
      </c>
      <c r="G20" s="9">
        <v>7</v>
      </c>
      <c r="H20" s="5">
        <v>2.5777344699999998</v>
      </c>
      <c r="I20" s="10"/>
      <c r="K20" s="19">
        <f t="shared" si="0"/>
        <v>79</v>
      </c>
      <c r="L20" s="19">
        <f t="shared" si="1"/>
        <v>8</v>
      </c>
      <c r="P20" t="s">
        <v>196</v>
      </c>
      <c r="Q20">
        <v>0.96299999999999997</v>
      </c>
    </row>
    <row r="21" spans="1:17" hidden="1" x14ac:dyDescent="0.3">
      <c r="A21" s="15" t="s">
        <v>155</v>
      </c>
      <c r="B21" s="8"/>
      <c r="C21" s="8">
        <v>2012</v>
      </c>
      <c r="D21" s="8">
        <v>0.78900000000000003</v>
      </c>
      <c r="E21" s="8"/>
      <c r="F21" s="8">
        <v>8</v>
      </c>
      <c r="G21" s="9">
        <v>8</v>
      </c>
      <c r="H21" s="5">
        <v>2.4551854100000008</v>
      </c>
      <c r="I21" s="10"/>
      <c r="K21" s="19">
        <f t="shared" si="0"/>
        <v>79</v>
      </c>
      <c r="L21" s="19">
        <f t="shared" si="1"/>
        <v>8</v>
      </c>
      <c r="P21" t="s">
        <v>197</v>
      </c>
      <c r="Q21">
        <v>1399.8429999999987</v>
      </c>
    </row>
    <row r="22" spans="1:17" hidden="1" x14ac:dyDescent="0.3">
      <c r="A22" s="15" t="s">
        <v>155</v>
      </c>
      <c r="B22" s="8"/>
      <c r="C22" s="8">
        <v>2011</v>
      </c>
      <c r="D22" s="8">
        <v>0.77900000000000003</v>
      </c>
      <c r="E22" s="8"/>
      <c r="F22" s="8">
        <v>8</v>
      </c>
      <c r="G22" s="9">
        <v>8</v>
      </c>
      <c r="H22" s="5">
        <v>2.3980028600000001</v>
      </c>
      <c r="I22" s="10"/>
      <c r="K22" s="19">
        <f t="shared" si="0"/>
        <v>78</v>
      </c>
      <c r="L22" s="19">
        <f t="shared" si="1"/>
        <v>8</v>
      </c>
      <c r="P22" t="s">
        <v>198</v>
      </c>
      <c r="Q22">
        <v>1991</v>
      </c>
    </row>
    <row r="23" spans="1:17" ht="15" hidden="1" thickBot="1" x14ac:dyDescent="0.35">
      <c r="A23" s="15" t="s">
        <v>155</v>
      </c>
      <c r="B23" s="8"/>
      <c r="C23" s="8">
        <v>2010</v>
      </c>
      <c r="D23" s="8">
        <v>0.76600000000000001</v>
      </c>
      <c r="E23" s="8"/>
      <c r="F23" s="8">
        <v>8</v>
      </c>
      <c r="G23" s="9">
        <v>9</v>
      </c>
      <c r="H23" s="5">
        <v>2.3787052600000003</v>
      </c>
      <c r="I23" s="10"/>
      <c r="K23" s="19">
        <f t="shared" si="0"/>
        <v>77</v>
      </c>
      <c r="L23" s="19">
        <f t="shared" si="1"/>
        <v>8</v>
      </c>
      <c r="P23" s="24" t="s">
        <v>185</v>
      </c>
      <c r="Q23" s="24">
        <v>6.9011294939275046E-3</v>
      </c>
    </row>
    <row r="24" spans="1:17" hidden="1" x14ac:dyDescent="0.3">
      <c r="A24" s="14" t="s">
        <v>156</v>
      </c>
      <c r="B24" s="1"/>
      <c r="C24" s="1">
        <v>2020</v>
      </c>
      <c r="D24" s="1">
        <v>0.73</v>
      </c>
      <c r="E24" s="8"/>
      <c r="F24" s="1">
        <v>8</v>
      </c>
      <c r="G24" s="2">
        <v>78</v>
      </c>
      <c r="H24" s="11">
        <v>3.7465877499999998</v>
      </c>
      <c r="I24" s="3"/>
      <c r="K24" s="19">
        <f t="shared" si="0"/>
        <v>73</v>
      </c>
      <c r="L24" s="19">
        <f t="shared" si="1"/>
        <v>8</v>
      </c>
    </row>
    <row r="25" spans="1:17" hidden="1" x14ac:dyDescent="0.3">
      <c r="A25" s="15" t="s">
        <v>156</v>
      </c>
      <c r="B25" s="8"/>
      <c r="C25" s="8">
        <v>2019</v>
      </c>
      <c r="D25" s="8">
        <v>0.74199999999999999</v>
      </c>
      <c r="E25" s="8"/>
      <c r="F25" s="8">
        <v>8</v>
      </c>
      <c r="G25" s="9">
        <v>77</v>
      </c>
      <c r="H25" s="5">
        <v>3.6898524800000003</v>
      </c>
      <c r="I25" s="10"/>
      <c r="K25" s="19">
        <f t="shared" si="0"/>
        <v>74</v>
      </c>
      <c r="L25" s="19">
        <f t="shared" si="1"/>
        <v>8</v>
      </c>
    </row>
    <row r="26" spans="1:17" x14ac:dyDescent="0.3">
      <c r="A26" s="15" t="s">
        <v>156</v>
      </c>
      <c r="B26" s="8"/>
      <c r="C26" s="8">
        <v>2018</v>
      </c>
      <c r="D26" s="8">
        <v>0.74</v>
      </c>
      <c r="E26" s="8"/>
      <c r="F26" s="8">
        <v>8</v>
      </c>
      <c r="G26" s="9">
        <v>79</v>
      </c>
      <c r="H26" s="5">
        <v>4.2765040399999998</v>
      </c>
      <c r="I26" s="10"/>
      <c r="K26" s="19">
        <f t="shared" si="0"/>
        <v>74</v>
      </c>
      <c r="L26" s="19">
        <f t="shared" si="1"/>
        <v>8</v>
      </c>
    </row>
    <row r="27" spans="1:17" hidden="1" x14ac:dyDescent="0.3">
      <c r="A27" s="15" t="s">
        <v>156</v>
      </c>
      <c r="B27" s="8"/>
      <c r="C27" s="8">
        <v>2017</v>
      </c>
      <c r="D27" s="8">
        <v>0.73799999999999999</v>
      </c>
      <c r="E27" s="8"/>
      <c r="F27" s="8">
        <v>8</v>
      </c>
      <c r="G27" s="9">
        <v>89</v>
      </c>
      <c r="H27" s="5">
        <v>4.3611125899999994</v>
      </c>
      <c r="I27" s="10"/>
      <c r="K27" s="19">
        <f t="shared" si="0"/>
        <v>74</v>
      </c>
      <c r="L27" s="19">
        <f t="shared" si="1"/>
        <v>8</v>
      </c>
    </row>
    <row r="28" spans="1:17" hidden="1" x14ac:dyDescent="0.3">
      <c r="A28" s="15" t="s">
        <v>156</v>
      </c>
      <c r="B28" s="8"/>
      <c r="C28" s="8">
        <v>2016</v>
      </c>
      <c r="D28" s="8">
        <v>0.73799999999999999</v>
      </c>
      <c r="E28" s="8"/>
      <c r="F28" s="8">
        <v>8</v>
      </c>
      <c r="G28" s="9">
        <v>89</v>
      </c>
      <c r="H28" s="5">
        <v>4.4540009499999993</v>
      </c>
      <c r="I28" s="10"/>
      <c r="K28" s="19">
        <f t="shared" si="0"/>
        <v>74</v>
      </c>
      <c r="L28" s="19">
        <f t="shared" si="1"/>
        <v>8</v>
      </c>
    </row>
    <row r="29" spans="1:17" hidden="1" x14ac:dyDescent="0.3">
      <c r="A29" s="15" t="s">
        <v>156</v>
      </c>
      <c r="B29" s="8"/>
      <c r="C29" s="8">
        <v>2015</v>
      </c>
      <c r="D29" s="8">
        <v>0.73599999999999999</v>
      </c>
      <c r="E29" s="8"/>
      <c r="F29" s="8">
        <v>8</v>
      </c>
      <c r="G29" s="9">
        <v>89</v>
      </c>
      <c r="H29" s="5">
        <v>4.9017205200000005</v>
      </c>
      <c r="I29" s="10"/>
      <c r="K29" s="19">
        <f t="shared" si="0"/>
        <v>74</v>
      </c>
      <c r="L29" s="19">
        <f t="shared" si="1"/>
        <v>8</v>
      </c>
    </row>
    <row r="30" spans="1:17" hidden="1" x14ac:dyDescent="0.3">
      <c r="A30" s="15" t="s">
        <v>156</v>
      </c>
      <c r="B30" s="8"/>
      <c r="C30" s="8">
        <v>2014</v>
      </c>
      <c r="D30" s="8">
        <v>0.73199999999999998</v>
      </c>
      <c r="E30" s="8"/>
      <c r="F30" s="8">
        <v>8</v>
      </c>
      <c r="G30" s="9">
        <v>86</v>
      </c>
      <c r="H30" s="5">
        <v>4.7145428700000007</v>
      </c>
      <c r="I30" s="10"/>
      <c r="K30" s="19">
        <f t="shared" si="0"/>
        <v>73</v>
      </c>
      <c r="L30" s="19">
        <f t="shared" si="1"/>
        <v>8</v>
      </c>
    </row>
    <row r="31" spans="1:17" hidden="1" x14ac:dyDescent="0.3">
      <c r="A31" s="15" t="s">
        <v>156</v>
      </c>
      <c r="B31" s="8"/>
      <c r="C31" s="8">
        <v>2013</v>
      </c>
      <c r="D31" s="8">
        <v>0.72899999999999998</v>
      </c>
      <c r="E31" s="8"/>
      <c r="F31" s="8">
        <v>8</v>
      </c>
      <c r="G31" s="9">
        <v>94</v>
      </c>
      <c r="H31" s="5">
        <v>4.2883033799999994</v>
      </c>
      <c r="I31" s="10"/>
      <c r="K31" s="19">
        <f t="shared" si="0"/>
        <v>73</v>
      </c>
      <c r="L31" s="19">
        <f t="shared" si="1"/>
        <v>8</v>
      </c>
    </row>
    <row r="32" spans="1:17" hidden="1" x14ac:dyDescent="0.3">
      <c r="A32" s="15" t="s">
        <v>156</v>
      </c>
      <c r="B32" s="8"/>
      <c r="C32" s="8">
        <v>2012</v>
      </c>
      <c r="D32" s="8">
        <v>0.72599999999999998</v>
      </c>
      <c r="E32" s="8"/>
      <c r="F32" s="8">
        <v>8</v>
      </c>
      <c r="G32" s="9">
        <v>99</v>
      </c>
      <c r="H32" s="5">
        <v>4.3761405900000003</v>
      </c>
      <c r="I32" s="10"/>
      <c r="K32" s="19">
        <f t="shared" si="0"/>
        <v>73</v>
      </c>
      <c r="L32" s="19">
        <f t="shared" si="1"/>
        <v>8</v>
      </c>
    </row>
    <row r="33" spans="1:12" hidden="1" x14ac:dyDescent="0.3">
      <c r="A33" s="15" t="s">
        <v>156</v>
      </c>
      <c r="B33" s="8"/>
      <c r="C33" s="8">
        <v>2011</v>
      </c>
      <c r="D33" s="8">
        <v>0.72499999999999998</v>
      </c>
      <c r="E33" s="8"/>
      <c r="F33" s="8">
        <v>8</v>
      </c>
      <c r="G33" s="9">
        <v>105</v>
      </c>
      <c r="H33" s="5">
        <v>3.7197592299999998</v>
      </c>
      <c r="I33" s="10"/>
      <c r="K33" s="19">
        <f t="shared" si="0"/>
        <v>73</v>
      </c>
      <c r="L33" s="19">
        <f t="shared" si="1"/>
        <v>8</v>
      </c>
    </row>
    <row r="34" spans="1:12" hidden="1" x14ac:dyDescent="0.3">
      <c r="A34" s="15" t="s">
        <v>156</v>
      </c>
      <c r="B34" s="8"/>
      <c r="C34" s="8">
        <v>2010</v>
      </c>
      <c r="D34" s="8">
        <v>0.72099999999999997</v>
      </c>
      <c r="E34" s="8"/>
      <c r="F34" s="8">
        <v>8</v>
      </c>
      <c r="G34" s="9">
        <v>112</v>
      </c>
      <c r="H34" s="5">
        <v>3.5555217299999997</v>
      </c>
      <c r="I34" s="10"/>
      <c r="K34" s="19">
        <f t="shared" si="0"/>
        <v>72</v>
      </c>
      <c r="L34" s="19">
        <f t="shared" si="1"/>
        <v>8</v>
      </c>
    </row>
    <row r="35" spans="1:12" hidden="1" x14ac:dyDescent="0.3">
      <c r="A35" s="14" t="s">
        <v>157</v>
      </c>
      <c r="B35" s="1"/>
      <c r="C35" s="1">
        <v>2020</v>
      </c>
      <c r="D35" s="1">
        <v>0.59399999999999997</v>
      </c>
      <c r="E35" s="8"/>
      <c r="F35" s="1">
        <v>6</v>
      </c>
      <c r="G35" s="2">
        <v>222</v>
      </c>
      <c r="H35" s="11">
        <v>1.7003692399999994</v>
      </c>
      <c r="I35" s="3"/>
      <c r="K35" s="19">
        <f t="shared" si="0"/>
        <v>59</v>
      </c>
      <c r="L35" s="19">
        <f t="shared" si="1"/>
        <v>6</v>
      </c>
    </row>
    <row r="36" spans="1:12" hidden="1" x14ac:dyDescent="0.3">
      <c r="A36" s="15" t="s">
        <v>157</v>
      </c>
      <c r="B36" s="8"/>
      <c r="C36" s="8">
        <v>2019</v>
      </c>
      <c r="D36" s="8">
        <v>0.59699999999999998</v>
      </c>
      <c r="E36" s="8"/>
      <c r="F36" s="8">
        <v>6</v>
      </c>
      <c r="G36" s="9">
        <v>228</v>
      </c>
      <c r="H36" s="5">
        <v>1.1235687700000001</v>
      </c>
      <c r="I36" s="10"/>
      <c r="K36" s="19">
        <f t="shared" si="0"/>
        <v>60</v>
      </c>
      <c r="L36" s="19">
        <f t="shared" si="1"/>
        <v>6</v>
      </c>
    </row>
    <row r="37" spans="1:12" x14ac:dyDescent="0.3">
      <c r="A37" s="15" t="s">
        <v>157</v>
      </c>
      <c r="B37" s="8"/>
      <c r="C37" s="8">
        <v>2018</v>
      </c>
      <c r="D37" s="8">
        <v>0.59799999999999998</v>
      </c>
      <c r="E37" s="8"/>
      <c r="F37" s="8">
        <v>6</v>
      </c>
      <c r="G37" s="9">
        <v>233</v>
      </c>
      <c r="H37" s="5">
        <v>1.1039103300000002</v>
      </c>
      <c r="I37" s="10"/>
      <c r="K37" s="19">
        <f t="shared" si="0"/>
        <v>60</v>
      </c>
      <c r="L37" s="19">
        <f t="shared" si="1"/>
        <v>6</v>
      </c>
    </row>
    <row r="38" spans="1:12" hidden="1" x14ac:dyDescent="0.3">
      <c r="A38" s="15" t="s">
        <v>157</v>
      </c>
      <c r="B38" s="8"/>
      <c r="C38" s="8">
        <v>2017</v>
      </c>
      <c r="D38" s="8">
        <v>0.59699999999999998</v>
      </c>
      <c r="E38" s="8"/>
      <c r="F38" s="8">
        <v>6</v>
      </c>
      <c r="G38" s="9">
        <v>253</v>
      </c>
      <c r="H38" s="5">
        <v>1.2929503900000003</v>
      </c>
      <c r="I38" s="10"/>
      <c r="K38" s="19">
        <f t="shared" si="0"/>
        <v>60</v>
      </c>
      <c r="L38" s="19">
        <f t="shared" si="1"/>
        <v>6</v>
      </c>
    </row>
    <row r="39" spans="1:12" hidden="1" x14ac:dyDescent="0.3">
      <c r="A39" s="15" t="s">
        <v>157</v>
      </c>
      <c r="B39" s="8"/>
      <c r="C39" s="8">
        <v>2016</v>
      </c>
      <c r="D39" s="8">
        <v>0.59499999999999997</v>
      </c>
      <c r="E39" s="8"/>
      <c r="F39" s="8">
        <v>6</v>
      </c>
      <c r="G39" s="9">
        <v>270</v>
      </c>
      <c r="H39" s="5">
        <v>1.1975369499999999</v>
      </c>
      <c r="I39" s="10"/>
      <c r="K39" s="19">
        <f t="shared" si="0"/>
        <v>60</v>
      </c>
      <c r="L39" s="19">
        <f t="shared" si="1"/>
        <v>6</v>
      </c>
    </row>
    <row r="40" spans="1:12" hidden="1" x14ac:dyDescent="0.3">
      <c r="A40" s="15" t="s">
        <v>157</v>
      </c>
      <c r="B40" s="8"/>
      <c r="C40" s="8">
        <v>2015</v>
      </c>
      <c r="D40" s="8">
        <v>0.59099999999999997</v>
      </c>
      <c r="E40" s="8"/>
      <c r="F40" s="8">
        <v>6</v>
      </c>
      <c r="G40" s="9">
        <v>274</v>
      </c>
      <c r="H40" s="5">
        <v>1.2342406499999998</v>
      </c>
      <c r="I40" s="10"/>
      <c r="K40" s="19">
        <f t="shared" si="0"/>
        <v>59</v>
      </c>
      <c r="L40" s="19">
        <f t="shared" si="1"/>
        <v>6</v>
      </c>
    </row>
    <row r="41" spans="1:12" hidden="1" x14ac:dyDescent="0.3">
      <c r="A41" s="15" t="s">
        <v>157</v>
      </c>
      <c r="B41" s="8"/>
      <c r="C41" s="8">
        <v>2014</v>
      </c>
      <c r="D41" s="8">
        <v>0.56499999999999995</v>
      </c>
      <c r="E41" s="8"/>
      <c r="F41" s="8">
        <v>6</v>
      </c>
      <c r="G41" s="9">
        <v>292</v>
      </c>
      <c r="H41" s="5">
        <v>1.31816018</v>
      </c>
      <c r="I41" s="10"/>
      <c r="K41" s="19">
        <f t="shared" si="0"/>
        <v>57</v>
      </c>
      <c r="L41" s="19">
        <f t="shared" si="1"/>
        <v>6</v>
      </c>
    </row>
    <row r="42" spans="1:12" hidden="1" x14ac:dyDescent="0.3">
      <c r="A42" s="15" t="s">
        <v>157</v>
      </c>
      <c r="B42" s="8"/>
      <c r="C42" s="8">
        <v>2013</v>
      </c>
      <c r="D42" s="8">
        <v>0.55500000000000005</v>
      </c>
      <c r="E42" s="8"/>
      <c r="F42" s="8">
        <v>6</v>
      </c>
      <c r="G42" s="9">
        <v>291</v>
      </c>
      <c r="H42" s="5">
        <v>1.6951669500000002</v>
      </c>
      <c r="I42" s="10"/>
      <c r="K42" s="19">
        <f t="shared" si="0"/>
        <v>56</v>
      </c>
      <c r="L42" s="19">
        <f t="shared" si="1"/>
        <v>6</v>
      </c>
    </row>
    <row r="43" spans="1:12" hidden="1" x14ac:dyDescent="0.3">
      <c r="A43" s="15" t="s">
        <v>157</v>
      </c>
      <c r="B43" s="8"/>
      <c r="C43" s="8">
        <v>2012</v>
      </c>
      <c r="D43" s="8">
        <v>0.54500000000000004</v>
      </c>
      <c r="E43" s="8"/>
      <c r="F43" s="8">
        <v>6</v>
      </c>
      <c r="G43" s="9">
        <v>304</v>
      </c>
      <c r="H43" s="5">
        <v>1.5633356599999999</v>
      </c>
      <c r="I43" s="10"/>
      <c r="K43" s="19">
        <f t="shared" si="0"/>
        <v>55</v>
      </c>
      <c r="L43" s="19">
        <f t="shared" si="1"/>
        <v>6</v>
      </c>
    </row>
    <row r="44" spans="1:12" hidden="1" x14ac:dyDescent="0.3">
      <c r="A44" s="15" t="s">
        <v>157</v>
      </c>
      <c r="B44" s="8"/>
      <c r="C44" s="8">
        <v>2011</v>
      </c>
      <c r="D44" s="8">
        <v>0.53300000000000003</v>
      </c>
      <c r="E44" s="8"/>
      <c r="F44" s="8">
        <v>6</v>
      </c>
      <c r="G44" s="9">
        <v>335</v>
      </c>
      <c r="H44" s="5">
        <v>1.7132177399999997</v>
      </c>
      <c r="I44" s="10"/>
      <c r="K44" s="19">
        <f t="shared" si="0"/>
        <v>53</v>
      </c>
      <c r="L44" s="19">
        <f t="shared" si="1"/>
        <v>6</v>
      </c>
    </row>
    <row r="45" spans="1:12" hidden="1" x14ac:dyDescent="0.3">
      <c r="A45" s="15" t="s">
        <v>157</v>
      </c>
      <c r="B45" s="8"/>
      <c r="C45" s="8">
        <v>2010</v>
      </c>
      <c r="D45" s="8">
        <v>0.51600000000000001</v>
      </c>
      <c r="E45" s="8"/>
      <c r="F45" s="8">
        <v>6</v>
      </c>
      <c r="G45" s="9">
        <v>367</v>
      </c>
      <c r="H45" s="5">
        <v>1.6740956300000001</v>
      </c>
      <c r="I45" s="10"/>
      <c r="K45" s="19">
        <f t="shared" si="0"/>
        <v>52</v>
      </c>
      <c r="L45" s="19">
        <f t="shared" si="1"/>
        <v>6</v>
      </c>
    </row>
    <row r="46" spans="1:12" hidden="1" x14ac:dyDescent="0.3">
      <c r="A46" s="14" t="s">
        <v>158</v>
      </c>
      <c r="B46" s="1"/>
      <c r="C46" s="1">
        <v>2020</v>
      </c>
      <c r="D46" s="1">
        <v>0.82</v>
      </c>
      <c r="E46" s="8"/>
      <c r="F46" s="1">
        <v>9</v>
      </c>
      <c r="G46" s="2">
        <v>21</v>
      </c>
      <c r="H46" s="11">
        <v>3.68809605</v>
      </c>
      <c r="I46" s="3"/>
      <c r="K46" s="19">
        <f t="shared" si="0"/>
        <v>82</v>
      </c>
      <c r="L46" s="19">
        <f t="shared" si="1"/>
        <v>9</v>
      </c>
    </row>
    <row r="47" spans="1:12" hidden="1" x14ac:dyDescent="0.3">
      <c r="A47" s="15" t="s">
        <v>158</v>
      </c>
      <c r="B47" s="8"/>
      <c r="C47" s="8">
        <v>2019</v>
      </c>
      <c r="D47" s="8">
        <v>0.83099999999999996</v>
      </c>
      <c r="E47" s="8"/>
      <c r="F47" s="8">
        <v>9</v>
      </c>
      <c r="G47" s="9">
        <v>19</v>
      </c>
      <c r="H47" s="5">
        <v>2.5571322400000001</v>
      </c>
      <c r="I47" s="10"/>
      <c r="K47" s="19">
        <f t="shared" si="0"/>
        <v>83</v>
      </c>
      <c r="L47" s="19">
        <f t="shared" si="1"/>
        <v>9</v>
      </c>
    </row>
    <row r="48" spans="1:12" x14ac:dyDescent="0.3">
      <c r="A48" s="15" t="s">
        <v>158</v>
      </c>
      <c r="B48" s="8"/>
      <c r="C48" s="8">
        <v>2018</v>
      </c>
      <c r="D48" s="8">
        <v>0.82799999999999996</v>
      </c>
      <c r="E48" s="8"/>
      <c r="F48" s="8">
        <v>9</v>
      </c>
      <c r="G48" s="9">
        <v>19</v>
      </c>
      <c r="H48" s="5">
        <v>2.9128229599999997</v>
      </c>
      <c r="I48" s="10"/>
      <c r="K48" s="19">
        <f t="shared" si="0"/>
        <v>83</v>
      </c>
      <c r="L48" s="19">
        <f t="shared" si="1"/>
        <v>9</v>
      </c>
    </row>
    <row r="49" spans="1:12" hidden="1" x14ac:dyDescent="0.3">
      <c r="A49" s="15" t="s">
        <v>158</v>
      </c>
      <c r="B49" s="8"/>
      <c r="C49" s="8">
        <v>2017</v>
      </c>
      <c r="D49" s="8">
        <v>0.82399999999999995</v>
      </c>
      <c r="E49" s="8"/>
      <c r="F49" s="8">
        <v>9</v>
      </c>
      <c r="G49" s="9">
        <v>21</v>
      </c>
      <c r="H49" s="5">
        <v>2.7378678299999999</v>
      </c>
      <c r="I49" s="10"/>
      <c r="K49" s="19">
        <f t="shared" si="0"/>
        <v>82</v>
      </c>
      <c r="L49" s="19">
        <f t="shared" si="1"/>
        <v>9</v>
      </c>
    </row>
    <row r="50" spans="1:12" hidden="1" x14ac:dyDescent="0.3">
      <c r="A50" s="15" t="s">
        <v>158</v>
      </c>
      <c r="B50" s="8"/>
      <c r="C50" s="8">
        <v>2016</v>
      </c>
      <c r="D50" s="8">
        <v>0.82199999999999995</v>
      </c>
      <c r="E50" s="8"/>
      <c r="F50" s="8">
        <v>9</v>
      </c>
      <c r="G50" s="9">
        <v>21</v>
      </c>
      <c r="H50" s="5">
        <v>2.8605775800000002</v>
      </c>
      <c r="I50" s="10"/>
      <c r="K50" s="19">
        <f t="shared" si="0"/>
        <v>82</v>
      </c>
      <c r="L50" s="19">
        <f t="shared" si="1"/>
        <v>9</v>
      </c>
    </row>
    <row r="51" spans="1:12" hidden="1" x14ac:dyDescent="0.3">
      <c r="A51" s="15" t="s">
        <v>158</v>
      </c>
      <c r="B51" s="8"/>
      <c r="C51" s="8">
        <v>2015</v>
      </c>
      <c r="D51" s="8">
        <v>0.81799999999999995</v>
      </c>
      <c r="E51" s="8"/>
      <c r="F51" s="8">
        <v>9</v>
      </c>
      <c r="G51" s="9">
        <v>27</v>
      </c>
      <c r="H51" s="5">
        <v>3.1565825899999993</v>
      </c>
      <c r="I51" s="10"/>
      <c r="K51" s="19">
        <f t="shared" si="0"/>
        <v>82</v>
      </c>
      <c r="L51" s="19">
        <f t="shared" si="1"/>
        <v>9</v>
      </c>
    </row>
    <row r="52" spans="1:12" hidden="1" x14ac:dyDescent="0.3">
      <c r="A52" s="15" t="s">
        <v>158</v>
      </c>
      <c r="B52" s="8"/>
      <c r="C52" s="8">
        <v>2014</v>
      </c>
      <c r="D52" s="8">
        <v>0.81499999999999995</v>
      </c>
      <c r="E52" s="8"/>
      <c r="F52" s="8">
        <v>9</v>
      </c>
      <c r="G52" s="9">
        <v>23</v>
      </c>
      <c r="H52" s="5">
        <v>3.4742765399999995</v>
      </c>
      <c r="I52" s="10"/>
      <c r="K52" s="19">
        <f t="shared" si="0"/>
        <v>82</v>
      </c>
      <c r="L52" s="19">
        <f t="shared" si="1"/>
        <v>9</v>
      </c>
    </row>
    <row r="53" spans="1:12" hidden="1" x14ac:dyDescent="0.3">
      <c r="A53" s="15" t="s">
        <v>158</v>
      </c>
      <c r="B53" s="8"/>
      <c r="C53" s="8">
        <v>2013</v>
      </c>
      <c r="D53" s="8">
        <v>0.81200000000000006</v>
      </c>
      <c r="E53" s="8"/>
      <c r="F53" s="8">
        <v>9</v>
      </c>
      <c r="G53" s="9">
        <v>29</v>
      </c>
      <c r="H53" s="5">
        <v>3.0896058099999997</v>
      </c>
      <c r="I53" s="10"/>
      <c r="K53" s="19">
        <f t="shared" si="0"/>
        <v>81</v>
      </c>
      <c r="L53" s="19">
        <f t="shared" si="1"/>
        <v>9</v>
      </c>
    </row>
    <row r="54" spans="1:12" hidden="1" x14ac:dyDescent="0.3">
      <c r="A54" s="15" t="s">
        <v>158</v>
      </c>
      <c r="B54" s="8"/>
      <c r="C54" s="8">
        <v>2012</v>
      </c>
      <c r="D54" s="8">
        <v>0.81100000000000005</v>
      </c>
      <c r="E54" s="8"/>
      <c r="F54" s="8">
        <v>9</v>
      </c>
      <c r="G54" s="9">
        <v>30</v>
      </c>
      <c r="H54" s="5">
        <v>3.0845382199999998</v>
      </c>
      <c r="I54" s="10"/>
      <c r="K54" s="19">
        <f t="shared" si="0"/>
        <v>81</v>
      </c>
      <c r="L54" s="19">
        <f t="shared" si="1"/>
        <v>9</v>
      </c>
    </row>
    <row r="55" spans="1:12" hidden="1" x14ac:dyDescent="0.3">
      <c r="A55" s="15" t="s">
        <v>158</v>
      </c>
      <c r="B55" s="8"/>
      <c r="C55" s="8">
        <v>2011</v>
      </c>
      <c r="D55" s="8">
        <v>0.80500000000000005</v>
      </c>
      <c r="E55" s="8"/>
      <c r="F55" s="8">
        <v>9</v>
      </c>
      <c r="G55" s="9">
        <v>31</v>
      </c>
      <c r="H55" s="5">
        <v>3.0994508299999994</v>
      </c>
      <c r="I55" s="10"/>
      <c r="K55" s="19">
        <f t="shared" si="0"/>
        <v>81</v>
      </c>
      <c r="L55" s="19">
        <f t="shared" si="1"/>
        <v>9</v>
      </c>
    </row>
    <row r="56" spans="1:12" hidden="1" x14ac:dyDescent="0.3">
      <c r="A56" s="15" t="s">
        <v>158</v>
      </c>
      <c r="B56" s="8"/>
      <c r="C56" s="8">
        <v>2010</v>
      </c>
      <c r="D56" s="8">
        <v>0.80800000000000005</v>
      </c>
      <c r="E56" s="8"/>
      <c r="F56" s="8">
        <v>9</v>
      </c>
      <c r="G56" s="9">
        <v>31</v>
      </c>
      <c r="H56" s="5">
        <v>3.136882780000001</v>
      </c>
      <c r="I56" s="10"/>
      <c r="K56" s="19">
        <f t="shared" si="0"/>
        <v>81</v>
      </c>
      <c r="L56" s="19">
        <f t="shared" si="1"/>
        <v>9</v>
      </c>
    </row>
    <row r="57" spans="1:12" hidden="1" x14ac:dyDescent="0.3">
      <c r="A57" s="14" t="s">
        <v>159</v>
      </c>
      <c r="B57" s="1"/>
      <c r="C57" s="1">
        <v>2020</v>
      </c>
      <c r="D57" s="1">
        <v>0.84099999999999997</v>
      </c>
      <c r="E57" s="8"/>
      <c r="F57" s="1">
        <v>9</v>
      </c>
      <c r="G57" s="2">
        <v>45</v>
      </c>
      <c r="H57" s="11">
        <v>6.6204872100000021</v>
      </c>
      <c r="I57" s="3"/>
      <c r="K57" s="19">
        <f t="shared" si="0"/>
        <v>84</v>
      </c>
      <c r="L57" s="19">
        <f t="shared" si="1"/>
        <v>9</v>
      </c>
    </row>
    <row r="58" spans="1:12" hidden="1" x14ac:dyDescent="0.3">
      <c r="A58" s="15" t="s">
        <v>159</v>
      </c>
      <c r="B58" s="8"/>
      <c r="C58" s="8">
        <v>2019</v>
      </c>
      <c r="D58" s="8">
        <v>0.85299999999999998</v>
      </c>
      <c r="E58" s="8"/>
      <c r="F58" s="8">
        <v>9</v>
      </c>
      <c r="G58" s="9">
        <v>33</v>
      </c>
      <c r="H58" s="5">
        <v>6.0822539299999994</v>
      </c>
      <c r="I58" s="10"/>
      <c r="K58" s="19">
        <f t="shared" si="0"/>
        <v>85</v>
      </c>
      <c r="L58" s="19">
        <f t="shared" si="1"/>
        <v>9</v>
      </c>
    </row>
    <row r="59" spans="1:12" x14ac:dyDescent="0.3">
      <c r="A59" s="15" t="s">
        <v>159</v>
      </c>
      <c r="B59" s="8"/>
      <c r="C59" s="8">
        <v>2018</v>
      </c>
      <c r="D59" s="8">
        <v>0.85199999999999998</v>
      </c>
      <c r="E59" s="8"/>
      <c r="F59" s="8">
        <v>9</v>
      </c>
      <c r="G59" s="9">
        <v>34</v>
      </c>
      <c r="H59" s="5">
        <v>6.0307207099999989</v>
      </c>
      <c r="I59" s="10"/>
      <c r="K59" s="19">
        <f t="shared" si="0"/>
        <v>85</v>
      </c>
      <c r="L59" s="19">
        <f t="shared" si="1"/>
        <v>9</v>
      </c>
    </row>
    <row r="60" spans="1:12" hidden="1" x14ac:dyDescent="0.3">
      <c r="A60" s="15" t="s">
        <v>159</v>
      </c>
      <c r="B60" s="8"/>
      <c r="C60" s="8">
        <v>2017</v>
      </c>
      <c r="D60" s="8">
        <v>0.85299999999999998</v>
      </c>
      <c r="E60" s="8"/>
      <c r="F60" s="8">
        <v>9</v>
      </c>
      <c r="G60" s="9">
        <v>38</v>
      </c>
      <c r="H60" s="5">
        <v>6.5956635500000003</v>
      </c>
      <c r="I60" s="10"/>
      <c r="K60" s="19">
        <f t="shared" si="0"/>
        <v>85</v>
      </c>
      <c r="L60" s="19">
        <f t="shared" si="1"/>
        <v>9</v>
      </c>
    </row>
    <row r="61" spans="1:12" hidden="1" x14ac:dyDescent="0.3">
      <c r="A61" s="15" t="s">
        <v>159</v>
      </c>
      <c r="B61" s="8"/>
      <c r="C61" s="8">
        <v>2016</v>
      </c>
      <c r="D61" s="8">
        <v>0.84799999999999998</v>
      </c>
      <c r="E61" s="8"/>
      <c r="F61" s="8">
        <v>9</v>
      </c>
      <c r="G61" s="9">
        <v>40</v>
      </c>
      <c r="H61" s="5">
        <v>6.4448776199999998</v>
      </c>
      <c r="I61" s="10"/>
      <c r="K61" s="19">
        <f t="shared" si="0"/>
        <v>85</v>
      </c>
      <c r="L61" s="19">
        <f t="shared" si="1"/>
        <v>9</v>
      </c>
    </row>
    <row r="62" spans="1:12" hidden="1" x14ac:dyDescent="0.3">
      <c r="A62" s="15" t="s">
        <v>159</v>
      </c>
      <c r="B62" s="8"/>
      <c r="C62" s="8">
        <v>2015</v>
      </c>
      <c r="D62" s="8">
        <v>0.85</v>
      </c>
      <c r="E62" s="8"/>
      <c r="F62" s="8">
        <v>9</v>
      </c>
      <c r="G62" s="9">
        <v>39</v>
      </c>
      <c r="H62" s="5">
        <v>6.8243732499999989</v>
      </c>
      <c r="I62" s="10"/>
      <c r="K62" s="19">
        <f t="shared" si="0"/>
        <v>85</v>
      </c>
      <c r="L62" s="19">
        <f t="shared" si="1"/>
        <v>9</v>
      </c>
    </row>
    <row r="63" spans="1:12" hidden="1" x14ac:dyDescent="0.3">
      <c r="A63" s="15" t="s">
        <v>159</v>
      </c>
      <c r="B63" s="8"/>
      <c r="C63" s="8">
        <v>2014</v>
      </c>
      <c r="D63" s="8">
        <v>0.84699999999999998</v>
      </c>
      <c r="E63" s="8"/>
      <c r="F63" s="8">
        <v>9</v>
      </c>
      <c r="G63" s="9">
        <v>42</v>
      </c>
      <c r="H63" s="5">
        <v>6.3273077000000004</v>
      </c>
      <c r="I63" s="10"/>
      <c r="K63" s="19">
        <f t="shared" si="0"/>
        <v>85</v>
      </c>
      <c r="L63" s="19">
        <f t="shared" si="1"/>
        <v>9</v>
      </c>
    </row>
    <row r="64" spans="1:12" hidden="1" x14ac:dyDescent="0.3">
      <c r="A64" s="15" t="s">
        <v>159</v>
      </c>
      <c r="B64" s="8"/>
      <c r="C64" s="8">
        <v>2013</v>
      </c>
      <c r="D64" s="8">
        <v>0.84599999999999997</v>
      </c>
      <c r="E64" s="8"/>
      <c r="F64" s="8">
        <v>9</v>
      </c>
      <c r="G64" s="9">
        <v>43</v>
      </c>
      <c r="H64" s="5">
        <v>6.2204227400000001</v>
      </c>
      <c r="I64" s="10"/>
      <c r="K64" s="19">
        <f t="shared" si="0"/>
        <v>85</v>
      </c>
      <c r="L64" s="19">
        <f t="shared" si="1"/>
        <v>9</v>
      </c>
    </row>
    <row r="65" spans="1:12" hidden="1" x14ac:dyDescent="0.3">
      <c r="A65" s="15" t="s">
        <v>159</v>
      </c>
      <c r="B65" s="8"/>
      <c r="C65" s="8">
        <v>2012</v>
      </c>
      <c r="D65" s="8">
        <v>0.84399999999999997</v>
      </c>
      <c r="E65" s="8"/>
      <c r="F65" s="8">
        <v>9</v>
      </c>
      <c r="G65" s="9">
        <v>45</v>
      </c>
      <c r="H65" s="5">
        <v>6.1348547900000003</v>
      </c>
      <c r="I65" s="10"/>
      <c r="K65" s="19">
        <f t="shared" si="0"/>
        <v>84</v>
      </c>
      <c r="L65" s="19">
        <f t="shared" si="1"/>
        <v>9</v>
      </c>
    </row>
    <row r="66" spans="1:12" hidden="1" x14ac:dyDescent="0.3">
      <c r="A66" s="15" t="s">
        <v>159</v>
      </c>
      <c r="B66" s="8"/>
      <c r="C66" s="8">
        <v>2011</v>
      </c>
      <c r="D66" s="8">
        <v>0.84199999999999997</v>
      </c>
      <c r="E66" s="8"/>
      <c r="F66" s="8">
        <v>9</v>
      </c>
      <c r="G66" s="9">
        <v>50</v>
      </c>
      <c r="H66" s="5">
        <v>5.6811728499999994</v>
      </c>
      <c r="I66" s="10"/>
      <c r="K66" s="19">
        <f t="shared" ref="K66:K129" si="2">ROUND(D66*100,0)</f>
        <v>84</v>
      </c>
      <c r="L66" s="19">
        <f t="shared" si="1"/>
        <v>9</v>
      </c>
    </row>
    <row r="67" spans="1:12" hidden="1" x14ac:dyDescent="0.3">
      <c r="A67" s="15" t="s">
        <v>159</v>
      </c>
      <c r="B67" s="8"/>
      <c r="C67" s="8">
        <v>2010</v>
      </c>
      <c r="D67" s="8">
        <v>0.83399999999999996</v>
      </c>
      <c r="E67" s="8"/>
      <c r="F67" s="8">
        <v>9</v>
      </c>
      <c r="G67" s="9">
        <v>55</v>
      </c>
      <c r="H67" s="5">
        <v>5.5683426899999997</v>
      </c>
      <c r="I67" s="10"/>
      <c r="K67" s="19">
        <f t="shared" si="2"/>
        <v>83</v>
      </c>
      <c r="L67" s="19">
        <f t="shared" ref="L67:L130" si="3">IF(K67&lt;31,3,IF(K67&lt;41,4,IF(K67&lt;51,5,IF(K67&lt;61,6,IF(K67&lt;71,7,IF(K67&lt;81,8,IF(K67&lt;91,9,10)))))))</f>
        <v>9</v>
      </c>
    </row>
    <row r="68" spans="1:12" hidden="1" x14ac:dyDescent="0.3">
      <c r="A68" s="14" t="s">
        <v>160</v>
      </c>
      <c r="B68" s="1"/>
      <c r="C68" s="1">
        <v>2020</v>
      </c>
      <c r="D68" s="1">
        <v>0.76900000000000002</v>
      </c>
      <c r="E68" s="8"/>
      <c r="F68" s="1">
        <v>8</v>
      </c>
      <c r="G68" s="2">
        <v>27</v>
      </c>
      <c r="H68" s="11">
        <v>2.36</v>
      </c>
      <c r="I68" s="3"/>
      <c r="K68" s="19">
        <f t="shared" si="2"/>
        <v>77</v>
      </c>
      <c r="L68" s="19">
        <f t="shared" si="3"/>
        <v>8</v>
      </c>
    </row>
    <row r="69" spans="1:12" hidden="1" x14ac:dyDescent="0.3">
      <c r="A69" s="15" t="s">
        <v>160</v>
      </c>
      <c r="B69" s="8"/>
      <c r="C69" s="8">
        <v>2019</v>
      </c>
      <c r="D69" s="8">
        <v>0.78900000000000003</v>
      </c>
      <c r="E69" s="8"/>
      <c r="F69" s="8">
        <v>8</v>
      </c>
      <c r="G69" s="9">
        <v>25</v>
      </c>
      <c r="H69" s="5">
        <v>1.41</v>
      </c>
      <c r="I69" s="10"/>
      <c r="K69" s="19">
        <f t="shared" si="2"/>
        <v>79</v>
      </c>
      <c r="L69" s="19">
        <f t="shared" si="3"/>
        <v>8</v>
      </c>
    </row>
    <row r="70" spans="1:12" x14ac:dyDescent="0.3">
      <c r="A70" s="15" t="s">
        <v>160</v>
      </c>
      <c r="B70" s="8"/>
      <c r="C70" s="8">
        <v>2018</v>
      </c>
      <c r="D70" s="8">
        <v>0.78100000000000003</v>
      </c>
      <c r="E70" s="8"/>
      <c r="F70" s="8">
        <v>8</v>
      </c>
      <c r="G70" s="9">
        <v>25</v>
      </c>
      <c r="H70" s="5">
        <v>1.23</v>
      </c>
      <c r="I70" s="10"/>
      <c r="K70" s="19">
        <f t="shared" si="2"/>
        <v>78</v>
      </c>
      <c r="L70" s="19">
        <f t="shared" si="3"/>
        <v>8</v>
      </c>
    </row>
    <row r="71" spans="1:12" hidden="1" x14ac:dyDescent="0.3">
      <c r="A71" s="15" t="s">
        <v>160</v>
      </c>
      <c r="B71" s="8"/>
      <c r="C71" s="8">
        <v>2017</v>
      </c>
      <c r="D71" s="8">
        <v>0.77500000000000002</v>
      </c>
      <c r="E71" s="8"/>
      <c r="F71" s="8">
        <v>8</v>
      </c>
      <c r="G71" s="9">
        <v>25</v>
      </c>
      <c r="H71" s="5">
        <v>1.37</v>
      </c>
      <c r="I71" s="10"/>
      <c r="K71" s="19">
        <f t="shared" si="2"/>
        <v>78</v>
      </c>
      <c r="L71" s="19">
        <f t="shared" si="3"/>
        <v>8</v>
      </c>
    </row>
    <row r="72" spans="1:12" hidden="1" x14ac:dyDescent="0.3">
      <c r="A72" s="15" t="s">
        <v>160</v>
      </c>
      <c r="B72" s="8"/>
      <c r="C72" s="8">
        <v>2016</v>
      </c>
      <c r="D72" s="8">
        <v>0.77300000000000002</v>
      </c>
      <c r="E72" s="8"/>
      <c r="F72" s="8">
        <v>8</v>
      </c>
      <c r="G72" s="9">
        <v>24</v>
      </c>
      <c r="H72" s="5">
        <v>1.64</v>
      </c>
      <c r="I72" s="10"/>
      <c r="K72" s="19">
        <f t="shared" si="2"/>
        <v>77</v>
      </c>
      <c r="L72" s="19">
        <f t="shared" si="3"/>
        <v>8</v>
      </c>
    </row>
    <row r="73" spans="1:12" hidden="1" x14ac:dyDescent="0.3">
      <c r="A73" s="15" t="s">
        <v>160</v>
      </c>
      <c r="B73" s="8"/>
      <c r="C73" s="8">
        <v>2015</v>
      </c>
      <c r="D73" s="8">
        <v>0.76900000000000002</v>
      </c>
      <c r="E73" s="8"/>
      <c r="F73" s="8">
        <v>8</v>
      </c>
      <c r="G73" s="9">
        <v>25</v>
      </c>
      <c r="H73" s="5">
        <v>1.61</v>
      </c>
      <c r="I73" s="10"/>
      <c r="K73" s="19">
        <f t="shared" si="2"/>
        <v>77</v>
      </c>
      <c r="L73" s="19">
        <f t="shared" si="3"/>
        <v>8</v>
      </c>
    </row>
    <row r="74" spans="1:12" hidden="1" x14ac:dyDescent="0.3">
      <c r="A74" s="15" t="s">
        <v>160</v>
      </c>
      <c r="B74" s="8"/>
      <c r="C74" s="8">
        <v>2014</v>
      </c>
      <c r="D74" s="8">
        <v>0.76400000000000001</v>
      </c>
      <c r="E74" s="8"/>
      <c r="F74" s="8">
        <v>8</v>
      </c>
      <c r="G74" s="9">
        <v>28</v>
      </c>
      <c r="H74" s="5">
        <v>1.51</v>
      </c>
      <c r="I74" s="10"/>
      <c r="K74" s="19">
        <f t="shared" si="2"/>
        <v>76</v>
      </c>
      <c r="L74" s="19">
        <f t="shared" si="3"/>
        <v>8</v>
      </c>
    </row>
    <row r="75" spans="1:12" hidden="1" x14ac:dyDescent="0.3">
      <c r="A75" s="15" t="s">
        <v>160</v>
      </c>
      <c r="B75" s="8"/>
      <c r="C75" s="8">
        <v>2013</v>
      </c>
      <c r="D75" s="8">
        <v>0.75700000000000001</v>
      </c>
      <c r="E75" s="8"/>
      <c r="F75" s="8">
        <v>8</v>
      </c>
      <c r="G75" s="9">
        <v>27</v>
      </c>
      <c r="H75" s="5">
        <v>1.38</v>
      </c>
      <c r="I75" s="10"/>
      <c r="K75" s="19">
        <f t="shared" si="2"/>
        <v>76</v>
      </c>
      <c r="L75" s="19">
        <f t="shared" si="3"/>
        <v>8</v>
      </c>
    </row>
    <row r="76" spans="1:12" hidden="1" x14ac:dyDescent="0.3">
      <c r="A76" s="15" t="s">
        <v>160</v>
      </c>
      <c r="B76" s="8"/>
      <c r="C76" s="8">
        <v>2012</v>
      </c>
      <c r="D76" s="8">
        <v>0.751</v>
      </c>
      <c r="E76" s="8"/>
      <c r="F76" s="8">
        <v>8</v>
      </c>
      <c r="G76" s="9">
        <v>29</v>
      </c>
      <c r="H76" s="5">
        <v>1.58</v>
      </c>
      <c r="I76" s="10"/>
      <c r="K76" s="19">
        <f t="shared" si="2"/>
        <v>75</v>
      </c>
      <c r="L76" s="19">
        <f t="shared" si="3"/>
        <v>8</v>
      </c>
    </row>
    <row r="77" spans="1:12" hidden="1" x14ac:dyDescent="0.3">
      <c r="A77" s="15" t="s">
        <v>160</v>
      </c>
      <c r="B77" s="8"/>
      <c r="C77" s="8">
        <v>2011</v>
      </c>
      <c r="D77" s="8">
        <v>0.74299999999999999</v>
      </c>
      <c r="E77" s="8"/>
      <c r="F77" s="8">
        <v>8</v>
      </c>
      <c r="G77" s="9">
        <v>31</v>
      </c>
      <c r="H77" s="5">
        <v>1.67</v>
      </c>
      <c r="I77" s="10"/>
      <c r="K77" s="19">
        <f t="shared" si="2"/>
        <v>74</v>
      </c>
      <c r="L77" s="19">
        <f t="shared" si="3"/>
        <v>8</v>
      </c>
    </row>
    <row r="78" spans="1:12" hidden="1" x14ac:dyDescent="0.3">
      <c r="A78" s="15" t="s">
        <v>160</v>
      </c>
      <c r="B78" s="8"/>
      <c r="C78" s="8">
        <v>2010</v>
      </c>
      <c r="D78" s="8">
        <v>0.73899999999999999</v>
      </c>
      <c r="E78" s="8"/>
      <c r="F78" s="8">
        <v>8</v>
      </c>
      <c r="G78" s="9">
        <v>33</v>
      </c>
      <c r="H78" s="5">
        <v>1.69</v>
      </c>
      <c r="I78" s="10"/>
      <c r="K78" s="19">
        <f t="shared" si="2"/>
        <v>74</v>
      </c>
      <c r="L78" s="19">
        <f t="shared" si="3"/>
        <v>8</v>
      </c>
    </row>
    <row r="79" spans="1:12" hidden="1" x14ac:dyDescent="0.3">
      <c r="A79" s="14" t="s">
        <v>161</v>
      </c>
      <c r="B79" s="1"/>
      <c r="C79" s="1">
        <v>2020</v>
      </c>
      <c r="D79" s="1">
        <v>0.94799999999999995</v>
      </c>
      <c r="E79" s="8"/>
      <c r="F79" s="1">
        <v>10</v>
      </c>
      <c r="G79" s="2">
        <v>3</v>
      </c>
      <c r="H79" s="11">
        <v>7.8718662299999993</v>
      </c>
      <c r="I79" s="3"/>
      <c r="K79" s="19">
        <f t="shared" si="2"/>
        <v>95</v>
      </c>
      <c r="L79" s="19">
        <f t="shared" si="3"/>
        <v>10</v>
      </c>
    </row>
    <row r="80" spans="1:12" hidden="1" x14ac:dyDescent="0.3">
      <c r="A80" s="15" t="s">
        <v>161</v>
      </c>
      <c r="B80" s="8"/>
      <c r="C80" s="8">
        <v>2019</v>
      </c>
      <c r="D80" s="8">
        <v>0.94099999999999995</v>
      </c>
      <c r="E80" s="8"/>
      <c r="F80" s="8">
        <v>10</v>
      </c>
      <c r="G80" s="9">
        <v>5</v>
      </c>
      <c r="H80" s="5">
        <v>7.5358567200000008</v>
      </c>
      <c r="I80" s="10"/>
      <c r="K80" s="19">
        <f t="shared" si="2"/>
        <v>94</v>
      </c>
      <c r="L80" s="19">
        <f t="shared" si="3"/>
        <v>10</v>
      </c>
    </row>
    <row r="81" spans="1:12" x14ac:dyDescent="0.3">
      <c r="A81" s="15" t="s">
        <v>161</v>
      </c>
      <c r="B81" s="8"/>
      <c r="C81" s="8">
        <v>2018</v>
      </c>
      <c r="D81" s="8">
        <v>0.94099999999999995</v>
      </c>
      <c r="E81" s="8"/>
      <c r="F81" s="8">
        <v>10</v>
      </c>
      <c r="G81" s="9">
        <v>4</v>
      </c>
      <c r="H81" s="5">
        <v>7.1899089799999985</v>
      </c>
      <c r="I81" s="10"/>
      <c r="K81" s="19">
        <f t="shared" si="2"/>
        <v>94</v>
      </c>
      <c r="L81" s="19">
        <f t="shared" si="3"/>
        <v>10</v>
      </c>
    </row>
    <row r="82" spans="1:12" hidden="1" x14ac:dyDescent="0.3">
      <c r="A82" s="15" t="s">
        <v>161</v>
      </c>
      <c r="B82" s="8"/>
      <c r="C82" s="8">
        <v>2017</v>
      </c>
      <c r="D82" s="8">
        <v>0.93700000000000006</v>
      </c>
      <c r="E82" s="8"/>
      <c r="F82" s="8">
        <v>10</v>
      </c>
      <c r="G82" s="9">
        <v>5</v>
      </c>
      <c r="H82" s="5">
        <v>7.2130508400000011</v>
      </c>
      <c r="I82" s="10"/>
      <c r="K82" s="19">
        <f t="shared" si="2"/>
        <v>94</v>
      </c>
      <c r="L82" s="19">
        <f t="shared" si="3"/>
        <v>10</v>
      </c>
    </row>
    <row r="83" spans="1:12" hidden="1" x14ac:dyDescent="0.3">
      <c r="A83" s="15" t="s">
        <v>161</v>
      </c>
      <c r="B83" s="8"/>
      <c r="C83" s="8">
        <v>2016</v>
      </c>
      <c r="D83" s="8">
        <v>0.93600000000000005</v>
      </c>
      <c r="E83" s="8"/>
      <c r="F83" s="8">
        <v>10</v>
      </c>
      <c r="G83" s="9">
        <v>5</v>
      </c>
      <c r="H83" s="5">
        <v>7.176398279999999</v>
      </c>
      <c r="I83" s="10"/>
      <c r="K83" s="19">
        <f t="shared" si="2"/>
        <v>94</v>
      </c>
      <c r="L83" s="19">
        <f t="shared" si="3"/>
        <v>10</v>
      </c>
    </row>
    <row r="84" spans="1:12" hidden="1" x14ac:dyDescent="0.3">
      <c r="A84" s="15" t="s">
        <v>161</v>
      </c>
      <c r="B84" s="8"/>
      <c r="C84" s="8">
        <v>2015</v>
      </c>
      <c r="D84" s="8">
        <v>0.93300000000000005</v>
      </c>
      <c r="E84" s="8"/>
      <c r="F84" s="8">
        <v>10</v>
      </c>
      <c r="G84" s="9">
        <v>5</v>
      </c>
      <c r="H84" s="5">
        <v>7.2322807299999994</v>
      </c>
      <c r="I84" s="10"/>
      <c r="K84" s="19">
        <f t="shared" si="2"/>
        <v>93</v>
      </c>
      <c r="L84" s="19">
        <f t="shared" si="3"/>
        <v>10</v>
      </c>
    </row>
    <row r="85" spans="1:12" hidden="1" x14ac:dyDescent="0.3">
      <c r="A85" s="15" t="s">
        <v>161</v>
      </c>
      <c r="B85" s="8"/>
      <c r="C85" s="8">
        <v>2014</v>
      </c>
      <c r="D85" s="8">
        <v>0.93100000000000005</v>
      </c>
      <c r="E85" s="8"/>
      <c r="F85" s="8">
        <v>10</v>
      </c>
      <c r="G85" s="9">
        <v>5</v>
      </c>
      <c r="H85" s="5">
        <v>6.8947548900000015</v>
      </c>
      <c r="I85" s="10"/>
      <c r="K85" s="19">
        <f t="shared" si="2"/>
        <v>93</v>
      </c>
      <c r="L85" s="19">
        <f t="shared" si="3"/>
        <v>10</v>
      </c>
    </row>
    <row r="86" spans="1:12" hidden="1" x14ac:dyDescent="0.3">
      <c r="A86" s="15" t="s">
        <v>161</v>
      </c>
      <c r="B86" s="8"/>
      <c r="C86" s="8">
        <v>2013</v>
      </c>
      <c r="D86" s="8">
        <v>0.92900000000000005</v>
      </c>
      <c r="E86" s="8"/>
      <c r="F86" s="8">
        <v>10</v>
      </c>
      <c r="G86" s="9">
        <v>6</v>
      </c>
      <c r="H86" s="5">
        <v>5.9265971200000003</v>
      </c>
      <c r="I86" s="10"/>
      <c r="K86" s="19">
        <f t="shared" si="2"/>
        <v>93</v>
      </c>
      <c r="L86" s="19">
        <f t="shared" si="3"/>
        <v>10</v>
      </c>
    </row>
    <row r="87" spans="1:12" hidden="1" x14ac:dyDescent="0.3">
      <c r="A87" s="15" t="s">
        <v>161</v>
      </c>
      <c r="B87" s="8"/>
      <c r="C87" s="8">
        <v>2012</v>
      </c>
      <c r="D87" s="8">
        <v>0.93100000000000005</v>
      </c>
      <c r="E87" s="8"/>
      <c r="F87" s="8">
        <v>10</v>
      </c>
      <c r="G87" s="9">
        <v>6</v>
      </c>
      <c r="H87" s="5">
        <v>6.1792993499999991</v>
      </c>
      <c r="I87" s="10"/>
      <c r="K87" s="19">
        <f t="shared" si="2"/>
        <v>93</v>
      </c>
      <c r="L87" s="19">
        <f t="shared" si="3"/>
        <v>10</v>
      </c>
    </row>
    <row r="88" spans="1:12" hidden="1" x14ac:dyDescent="0.3">
      <c r="A88" s="15" t="s">
        <v>161</v>
      </c>
      <c r="B88" s="8"/>
      <c r="C88" s="8">
        <v>2011</v>
      </c>
      <c r="D88" s="8">
        <v>0.92700000000000005</v>
      </c>
      <c r="E88" s="8"/>
      <c r="F88" s="8">
        <v>10</v>
      </c>
      <c r="G88" s="9">
        <v>6</v>
      </c>
      <c r="H88" s="5">
        <v>6.2545614199999999</v>
      </c>
      <c r="I88" s="10"/>
      <c r="K88" s="19">
        <f t="shared" si="2"/>
        <v>93</v>
      </c>
      <c r="L88" s="19">
        <f t="shared" si="3"/>
        <v>10</v>
      </c>
    </row>
    <row r="89" spans="1:12" hidden="1" x14ac:dyDescent="0.3">
      <c r="A89" s="15" t="s">
        <v>161</v>
      </c>
      <c r="B89" s="8"/>
      <c r="C89" s="8">
        <v>2010</v>
      </c>
      <c r="D89" s="8">
        <v>0.92400000000000004</v>
      </c>
      <c r="E89" s="8"/>
      <c r="F89" s="8">
        <v>10</v>
      </c>
      <c r="G89" s="9">
        <v>5</v>
      </c>
      <c r="H89" s="5">
        <v>6.0926685299999992</v>
      </c>
      <c r="I89" s="10"/>
      <c r="K89" s="19">
        <f t="shared" si="2"/>
        <v>92</v>
      </c>
      <c r="L89" s="19">
        <f t="shared" si="3"/>
        <v>10</v>
      </c>
    </row>
    <row r="90" spans="1:12" hidden="1" x14ac:dyDescent="0.3">
      <c r="A90" s="14" t="s">
        <v>162</v>
      </c>
      <c r="B90" s="1"/>
      <c r="C90" s="1">
        <v>2020</v>
      </c>
      <c r="D90" s="1">
        <v>0.91600000000000004</v>
      </c>
      <c r="E90" s="8"/>
      <c r="F90" s="1">
        <v>10</v>
      </c>
      <c r="G90" s="2">
        <v>5</v>
      </c>
      <c r="H90" s="11">
        <v>8.74</v>
      </c>
      <c r="I90" s="3"/>
      <c r="K90" s="19">
        <f t="shared" si="2"/>
        <v>92</v>
      </c>
      <c r="L90" s="19">
        <f t="shared" si="3"/>
        <v>10</v>
      </c>
    </row>
    <row r="91" spans="1:12" hidden="1" x14ac:dyDescent="0.3">
      <c r="A91" s="15" t="s">
        <v>162</v>
      </c>
      <c r="B91" s="8"/>
      <c r="C91" s="8">
        <v>2019</v>
      </c>
      <c r="D91" s="8">
        <v>0.92</v>
      </c>
      <c r="E91" s="8"/>
      <c r="F91" s="8">
        <v>10</v>
      </c>
      <c r="G91" s="9">
        <v>5</v>
      </c>
      <c r="H91" s="5">
        <v>7.85</v>
      </c>
      <c r="I91" s="10"/>
      <c r="K91" s="19">
        <f t="shared" si="2"/>
        <v>92</v>
      </c>
      <c r="L91" s="19">
        <f t="shared" si="3"/>
        <v>10</v>
      </c>
    </row>
    <row r="92" spans="1:12" x14ac:dyDescent="0.3">
      <c r="A92" s="15" t="s">
        <v>162</v>
      </c>
      <c r="B92" s="8"/>
      <c r="C92" s="8">
        <v>2018</v>
      </c>
      <c r="D92" s="8">
        <v>0.91700000000000004</v>
      </c>
      <c r="E92" s="8"/>
      <c r="F92" s="8">
        <v>10</v>
      </c>
      <c r="G92" s="9">
        <v>6</v>
      </c>
      <c r="H92" s="5">
        <v>7.71</v>
      </c>
      <c r="I92" s="10"/>
      <c r="K92" s="19">
        <f t="shared" si="2"/>
        <v>92</v>
      </c>
      <c r="L92" s="19">
        <f t="shared" si="3"/>
        <v>10</v>
      </c>
    </row>
    <row r="93" spans="1:12" hidden="1" x14ac:dyDescent="0.3">
      <c r="A93" s="15" t="s">
        <v>162</v>
      </c>
      <c r="B93" s="8"/>
      <c r="C93" s="8">
        <v>2017</v>
      </c>
      <c r="D93" s="8">
        <v>0.91400000000000003</v>
      </c>
      <c r="E93" s="8"/>
      <c r="F93" s="8">
        <v>10</v>
      </c>
      <c r="G93" s="9">
        <v>5</v>
      </c>
      <c r="H93" s="5">
        <v>7.66</v>
      </c>
      <c r="I93" s="10"/>
      <c r="K93" s="19">
        <f t="shared" si="2"/>
        <v>91</v>
      </c>
      <c r="L93" s="19">
        <f t="shared" si="3"/>
        <v>10</v>
      </c>
    </row>
    <row r="94" spans="1:12" hidden="1" x14ac:dyDescent="0.3">
      <c r="A94" s="15" t="s">
        <v>162</v>
      </c>
      <c r="B94" s="8"/>
      <c r="C94" s="8">
        <v>2016</v>
      </c>
      <c r="D94" s="8">
        <v>0.91300000000000003</v>
      </c>
      <c r="E94" s="8"/>
      <c r="F94" s="8">
        <v>10</v>
      </c>
      <c r="G94" s="9">
        <v>5</v>
      </c>
      <c r="H94" s="5">
        <v>7.49</v>
      </c>
      <c r="I94" s="10"/>
      <c r="K94" s="19">
        <f t="shared" si="2"/>
        <v>91</v>
      </c>
      <c r="L94" s="19">
        <f t="shared" si="3"/>
        <v>10</v>
      </c>
    </row>
    <row r="95" spans="1:12" hidden="1" x14ac:dyDescent="0.3">
      <c r="A95" s="15" t="s">
        <v>162</v>
      </c>
      <c r="B95" s="8"/>
      <c r="C95" s="8">
        <v>2015</v>
      </c>
      <c r="D95" s="8">
        <v>0.91</v>
      </c>
      <c r="E95" s="8"/>
      <c r="F95" s="8">
        <v>10</v>
      </c>
      <c r="G95" s="9">
        <v>6</v>
      </c>
      <c r="H95" s="5">
        <v>7.51</v>
      </c>
      <c r="I95" s="10"/>
      <c r="K95" s="19">
        <f t="shared" si="2"/>
        <v>91</v>
      </c>
      <c r="L95" s="19">
        <f t="shared" si="3"/>
        <v>10</v>
      </c>
    </row>
    <row r="96" spans="1:12" hidden="1" x14ac:dyDescent="0.3">
      <c r="A96" s="15" t="s">
        <v>162</v>
      </c>
      <c r="B96" s="8"/>
      <c r="C96" s="8">
        <v>2014</v>
      </c>
      <c r="D96" s="8">
        <v>0.91100000000000003</v>
      </c>
      <c r="E96" s="8"/>
      <c r="F96" s="8">
        <v>10</v>
      </c>
      <c r="G96" s="9">
        <v>6</v>
      </c>
      <c r="H96" s="5">
        <v>7.52</v>
      </c>
      <c r="I96" s="10"/>
      <c r="K96" s="19">
        <f t="shared" si="2"/>
        <v>91</v>
      </c>
      <c r="L96" s="19">
        <f t="shared" si="3"/>
        <v>10</v>
      </c>
    </row>
    <row r="97" spans="1:12" hidden="1" x14ac:dyDescent="0.3">
      <c r="A97" s="15" t="s">
        <v>162</v>
      </c>
      <c r="B97" s="8"/>
      <c r="C97" s="8">
        <v>2013</v>
      </c>
      <c r="D97" s="8">
        <v>0.90700000000000003</v>
      </c>
      <c r="E97" s="8"/>
      <c r="F97" s="8">
        <v>10</v>
      </c>
      <c r="G97" s="9">
        <v>6</v>
      </c>
      <c r="H97" s="5">
        <v>7.42</v>
      </c>
      <c r="I97" s="10"/>
      <c r="K97" s="19">
        <f t="shared" si="2"/>
        <v>91</v>
      </c>
      <c r="L97" s="19">
        <f t="shared" si="3"/>
        <v>10</v>
      </c>
    </row>
    <row r="98" spans="1:12" hidden="1" x14ac:dyDescent="0.3">
      <c r="A98" s="15" t="s">
        <v>162</v>
      </c>
      <c r="B98" s="8"/>
      <c r="C98" s="8">
        <v>2012</v>
      </c>
      <c r="D98" s="8">
        <v>0.90900000000000003</v>
      </c>
      <c r="E98" s="8"/>
      <c r="F98" s="8">
        <v>10</v>
      </c>
      <c r="G98" s="9">
        <v>6</v>
      </c>
      <c r="H98" s="5">
        <v>7.43</v>
      </c>
      <c r="I98" s="10"/>
      <c r="K98" s="19">
        <f t="shared" si="2"/>
        <v>91</v>
      </c>
      <c r="L98" s="19">
        <f t="shared" si="3"/>
        <v>10</v>
      </c>
    </row>
    <row r="99" spans="1:12" hidden="1" x14ac:dyDescent="0.3">
      <c r="A99" s="15" t="s">
        <v>162</v>
      </c>
      <c r="B99" s="8"/>
      <c r="C99" s="8">
        <v>2011</v>
      </c>
      <c r="D99" s="8">
        <v>0.90700000000000003</v>
      </c>
      <c r="E99" s="8"/>
      <c r="F99" s="8">
        <v>10</v>
      </c>
      <c r="G99" s="9">
        <v>6</v>
      </c>
      <c r="H99" s="5">
        <v>7.29</v>
      </c>
      <c r="I99" s="10"/>
      <c r="K99" s="19">
        <f t="shared" si="2"/>
        <v>91</v>
      </c>
      <c r="L99" s="19">
        <f t="shared" si="3"/>
        <v>10</v>
      </c>
    </row>
    <row r="100" spans="1:12" hidden="1" x14ac:dyDescent="0.3">
      <c r="A100" s="15" t="s">
        <v>162</v>
      </c>
      <c r="B100" s="8"/>
      <c r="C100" s="8">
        <v>2010</v>
      </c>
      <c r="D100" s="8">
        <v>0.90300000000000002</v>
      </c>
      <c r="E100" s="8"/>
      <c r="F100" s="8">
        <v>9</v>
      </c>
      <c r="G100" s="9">
        <v>6</v>
      </c>
      <c r="H100" s="5">
        <v>7.4</v>
      </c>
      <c r="I100" s="10"/>
      <c r="K100" s="19">
        <f t="shared" si="2"/>
        <v>90</v>
      </c>
      <c r="L100" s="19">
        <f t="shared" si="3"/>
        <v>9</v>
      </c>
    </row>
    <row r="101" spans="1:12" hidden="1" x14ac:dyDescent="0.3">
      <c r="A101" s="14" t="s">
        <v>163</v>
      </c>
      <c r="B101" s="1"/>
      <c r="C101" s="1">
        <v>2020</v>
      </c>
      <c r="D101" s="1">
        <v>0.72199999999999998</v>
      </c>
      <c r="E101" s="8"/>
      <c r="F101" s="1">
        <v>8</v>
      </c>
      <c r="G101" s="2">
        <v>41</v>
      </c>
      <c r="H101" s="11">
        <v>2.33</v>
      </c>
      <c r="I101" s="3"/>
      <c r="K101" s="19">
        <f t="shared" si="2"/>
        <v>72</v>
      </c>
      <c r="L101" s="19">
        <f t="shared" si="3"/>
        <v>8</v>
      </c>
    </row>
    <row r="102" spans="1:12" hidden="1" x14ac:dyDescent="0.3">
      <c r="A102" s="15" t="s">
        <v>163</v>
      </c>
      <c r="B102" s="8"/>
      <c r="C102" s="8">
        <v>2019</v>
      </c>
      <c r="D102" s="8">
        <v>0.76200000000000001</v>
      </c>
      <c r="E102" s="8"/>
      <c r="F102" s="8">
        <v>8</v>
      </c>
      <c r="G102" s="9">
        <v>27</v>
      </c>
      <c r="H102" s="5">
        <v>1.07</v>
      </c>
      <c r="I102" s="10"/>
      <c r="K102" s="19">
        <f t="shared" si="2"/>
        <v>76</v>
      </c>
      <c r="L102" s="19">
        <f t="shared" si="3"/>
        <v>8</v>
      </c>
    </row>
    <row r="103" spans="1:12" x14ac:dyDescent="0.3">
      <c r="A103" s="15" t="s">
        <v>163</v>
      </c>
      <c r="B103" s="8"/>
      <c r="C103" s="8">
        <v>2018</v>
      </c>
      <c r="D103" s="8">
        <v>0.75700000000000001</v>
      </c>
      <c r="E103" s="8"/>
      <c r="F103" s="8">
        <v>8</v>
      </c>
      <c r="G103" s="9">
        <v>28</v>
      </c>
      <c r="H103" s="5">
        <v>0.89</v>
      </c>
      <c r="I103" s="10"/>
      <c r="K103" s="19">
        <f t="shared" si="2"/>
        <v>76</v>
      </c>
      <c r="L103" s="19">
        <f t="shared" si="3"/>
        <v>8</v>
      </c>
    </row>
    <row r="104" spans="1:12" hidden="1" x14ac:dyDescent="0.3">
      <c r="A104" s="15" t="s">
        <v>163</v>
      </c>
      <c r="B104" s="8"/>
      <c r="C104" s="8">
        <v>2017</v>
      </c>
      <c r="D104" s="8">
        <v>0.754</v>
      </c>
      <c r="E104" s="8"/>
      <c r="F104" s="8">
        <v>8</v>
      </c>
      <c r="G104" s="9">
        <v>27</v>
      </c>
      <c r="H104" s="5">
        <v>1</v>
      </c>
      <c r="I104" s="10"/>
      <c r="K104" s="19">
        <f t="shared" si="2"/>
        <v>75</v>
      </c>
      <c r="L104" s="19">
        <f t="shared" si="3"/>
        <v>8</v>
      </c>
    </row>
    <row r="105" spans="1:12" hidden="1" x14ac:dyDescent="0.3">
      <c r="A105" s="15" t="s">
        <v>163</v>
      </c>
      <c r="B105" s="8"/>
      <c r="C105" s="8">
        <v>2016</v>
      </c>
      <c r="D105" s="8">
        <v>0.752</v>
      </c>
      <c r="E105" s="8"/>
      <c r="F105" s="8">
        <v>8</v>
      </c>
      <c r="G105" s="9">
        <v>26</v>
      </c>
      <c r="H105" s="5">
        <v>1.17</v>
      </c>
      <c r="I105" s="10"/>
      <c r="K105" s="19">
        <f t="shared" si="2"/>
        <v>75</v>
      </c>
      <c r="L105" s="19">
        <f t="shared" si="3"/>
        <v>8</v>
      </c>
    </row>
    <row r="106" spans="1:12" hidden="1" x14ac:dyDescent="0.3">
      <c r="A106" s="15" t="s">
        <v>163</v>
      </c>
      <c r="B106" s="8"/>
      <c r="C106" s="8">
        <v>2015</v>
      </c>
      <c r="D106" s="8">
        <v>0.751</v>
      </c>
      <c r="E106" s="8"/>
      <c r="F106" s="8">
        <v>8</v>
      </c>
      <c r="G106" s="9">
        <v>29</v>
      </c>
      <c r="H106" s="5">
        <v>1.31</v>
      </c>
      <c r="I106" s="10"/>
      <c r="K106" s="19">
        <f t="shared" si="2"/>
        <v>75</v>
      </c>
      <c r="L106" s="19">
        <f t="shared" si="3"/>
        <v>8</v>
      </c>
    </row>
    <row r="107" spans="1:12" hidden="1" x14ac:dyDescent="0.3">
      <c r="A107" s="15" t="s">
        <v>163</v>
      </c>
      <c r="B107" s="8"/>
      <c r="C107" s="8">
        <v>2014</v>
      </c>
      <c r="D107" s="8">
        <v>0.749</v>
      </c>
      <c r="E107" s="8"/>
      <c r="F107" s="8">
        <v>8</v>
      </c>
      <c r="G107" s="9">
        <v>29</v>
      </c>
      <c r="H107" s="5">
        <v>1.1299999999999999</v>
      </c>
      <c r="I107" s="10"/>
      <c r="K107" s="19">
        <f t="shared" si="2"/>
        <v>75</v>
      </c>
      <c r="L107" s="19">
        <f t="shared" si="3"/>
        <v>8</v>
      </c>
    </row>
    <row r="108" spans="1:12" hidden="1" x14ac:dyDescent="0.3">
      <c r="A108" s="15" t="s">
        <v>163</v>
      </c>
      <c r="B108" s="8"/>
      <c r="C108" s="8">
        <v>2013</v>
      </c>
      <c r="D108" s="8">
        <v>0.745</v>
      </c>
      <c r="E108" s="8"/>
      <c r="F108" s="8">
        <v>8</v>
      </c>
      <c r="G108" s="9">
        <v>28</v>
      </c>
      <c r="H108" s="5">
        <v>1.07</v>
      </c>
      <c r="I108" s="10"/>
      <c r="K108" s="19">
        <f t="shared" si="2"/>
        <v>75</v>
      </c>
      <c r="L108" s="19">
        <f t="shared" si="3"/>
        <v>8</v>
      </c>
    </row>
    <row r="109" spans="1:12" hidden="1" x14ac:dyDescent="0.3">
      <c r="A109" s="15" t="s">
        <v>163</v>
      </c>
      <c r="B109" s="8"/>
      <c r="C109" s="8">
        <v>2012</v>
      </c>
      <c r="D109" s="8">
        <v>0.73899999999999999</v>
      </c>
      <c r="E109" s="8"/>
      <c r="F109" s="8">
        <v>8</v>
      </c>
      <c r="G109" s="9">
        <v>29</v>
      </c>
      <c r="H109" s="5">
        <v>1.1200000000000001</v>
      </c>
      <c r="I109" s="10"/>
      <c r="K109" s="19">
        <f t="shared" si="2"/>
        <v>74</v>
      </c>
      <c r="L109" s="19">
        <f t="shared" si="3"/>
        <v>8</v>
      </c>
    </row>
    <row r="110" spans="1:12" hidden="1" x14ac:dyDescent="0.3">
      <c r="A110" s="15" t="s">
        <v>163</v>
      </c>
      <c r="B110" s="8"/>
      <c r="C110" s="8">
        <v>2011</v>
      </c>
      <c r="D110" s="8">
        <v>0.73499999999999999</v>
      </c>
      <c r="E110" s="8"/>
      <c r="F110" s="8">
        <v>8</v>
      </c>
      <c r="G110" s="9">
        <v>31</v>
      </c>
      <c r="H110" s="5">
        <v>0.95</v>
      </c>
      <c r="I110" s="10"/>
      <c r="K110" s="19">
        <f t="shared" si="2"/>
        <v>74</v>
      </c>
      <c r="L110" s="19">
        <f t="shared" si="3"/>
        <v>8</v>
      </c>
    </row>
    <row r="111" spans="1:12" hidden="1" x14ac:dyDescent="0.3">
      <c r="A111" s="15" t="s">
        <v>163</v>
      </c>
      <c r="B111" s="8"/>
      <c r="C111" s="8">
        <v>2010</v>
      </c>
      <c r="D111" s="8">
        <v>0.73299999999999998</v>
      </c>
      <c r="E111" s="8"/>
      <c r="F111" s="8">
        <v>8</v>
      </c>
      <c r="G111" s="9">
        <v>33</v>
      </c>
      <c r="H111" s="5">
        <v>1.01</v>
      </c>
      <c r="I111" s="10"/>
      <c r="K111" s="19">
        <f t="shared" si="2"/>
        <v>73</v>
      </c>
      <c r="L111" s="19">
        <f t="shared" si="3"/>
        <v>8</v>
      </c>
    </row>
    <row r="112" spans="1:12" hidden="1" x14ac:dyDescent="0.3">
      <c r="A112" s="14" t="s">
        <v>164</v>
      </c>
      <c r="B112" s="1"/>
      <c r="C112" s="1">
        <v>2020</v>
      </c>
      <c r="D112" s="1">
        <v>0.79800000000000004</v>
      </c>
      <c r="E112" s="8"/>
      <c r="F112" s="1">
        <v>8</v>
      </c>
      <c r="G112" s="2">
        <v>77</v>
      </c>
      <c r="H112" s="11">
        <v>4.6367440200000001</v>
      </c>
      <c r="I112" s="3"/>
      <c r="K112" s="19">
        <f t="shared" si="2"/>
        <v>80</v>
      </c>
      <c r="L112" s="19">
        <f t="shared" si="3"/>
        <v>8</v>
      </c>
    </row>
    <row r="113" spans="1:12" hidden="1" x14ac:dyDescent="0.3">
      <c r="A113" s="15" t="s">
        <v>164</v>
      </c>
      <c r="B113" s="8"/>
      <c r="C113" s="8">
        <v>2019</v>
      </c>
      <c r="D113" s="8">
        <v>0.80200000000000005</v>
      </c>
      <c r="E113" s="8"/>
      <c r="F113" s="8">
        <v>8</v>
      </c>
      <c r="G113" s="9">
        <v>82</v>
      </c>
      <c r="H113" s="5">
        <v>3.0147662200000003</v>
      </c>
      <c r="I113" s="10"/>
      <c r="K113" s="19">
        <f t="shared" si="2"/>
        <v>80</v>
      </c>
      <c r="L113" s="19">
        <f t="shared" si="3"/>
        <v>8</v>
      </c>
    </row>
    <row r="114" spans="1:12" x14ac:dyDescent="0.3">
      <c r="A114" s="15" t="s">
        <v>164</v>
      </c>
      <c r="B114" s="8"/>
      <c r="C114" s="8">
        <v>2018</v>
      </c>
      <c r="D114" s="8">
        <v>0.81399999999999995</v>
      </c>
      <c r="E114" s="8"/>
      <c r="F114" s="8">
        <v>9</v>
      </c>
      <c r="G114" s="9">
        <v>77</v>
      </c>
      <c r="H114" s="5">
        <v>2.9674150899999994</v>
      </c>
      <c r="I114" s="10"/>
      <c r="K114" s="19">
        <f t="shared" si="2"/>
        <v>81</v>
      </c>
      <c r="L114" s="19">
        <f t="shared" si="3"/>
        <v>9</v>
      </c>
    </row>
    <row r="115" spans="1:12" hidden="1" x14ac:dyDescent="0.3">
      <c r="A115" s="15" t="s">
        <v>164</v>
      </c>
      <c r="B115" s="8"/>
      <c r="C115" s="8">
        <v>2017</v>
      </c>
      <c r="D115" s="8">
        <v>0.81200000000000006</v>
      </c>
      <c r="E115" s="8"/>
      <c r="F115" s="8">
        <v>9</v>
      </c>
      <c r="G115" s="9">
        <v>77</v>
      </c>
      <c r="H115" s="5">
        <v>3.6973006700000006</v>
      </c>
      <c r="I115" s="10"/>
      <c r="K115" s="19">
        <f t="shared" si="2"/>
        <v>81</v>
      </c>
      <c r="L115" s="19">
        <f t="shared" si="3"/>
        <v>9</v>
      </c>
    </row>
    <row r="116" spans="1:12" hidden="1" x14ac:dyDescent="0.3">
      <c r="A116" s="15" t="s">
        <v>164</v>
      </c>
      <c r="B116" s="8"/>
      <c r="C116" s="8">
        <v>2016</v>
      </c>
      <c r="D116" s="8">
        <v>0.80900000000000005</v>
      </c>
      <c r="E116" s="8"/>
      <c r="F116" s="8">
        <v>9</v>
      </c>
      <c r="G116" s="9">
        <v>79</v>
      </c>
      <c r="H116" s="5">
        <v>2.7564258600000007</v>
      </c>
      <c r="I116" s="10"/>
      <c r="K116" s="19">
        <f t="shared" si="2"/>
        <v>81</v>
      </c>
      <c r="L116" s="19">
        <f t="shared" si="3"/>
        <v>9</v>
      </c>
    </row>
    <row r="117" spans="1:12" hidden="1" x14ac:dyDescent="0.3">
      <c r="A117" s="15" t="s">
        <v>164</v>
      </c>
      <c r="B117" s="8"/>
      <c r="C117" s="8">
        <v>2015</v>
      </c>
      <c r="D117" s="8">
        <v>0.80700000000000005</v>
      </c>
      <c r="E117" s="8"/>
      <c r="F117" s="8">
        <v>9</v>
      </c>
      <c r="G117" s="9">
        <v>84</v>
      </c>
      <c r="H117" s="5">
        <v>2.2888360000000003</v>
      </c>
      <c r="I117" s="10"/>
      <c r="K117" s="19">
        <f t="shared" si="2"/>
        <v>81</v>
      </c>
      <c r="L117" s="19">
        <f t="shared" si="3"/>
        <v>9</v>
      </c>
    </row>
    <row r="118" spans="1:12" hidden="1" x14ac:dyDescent="0.3">
      <c r="A118" s="15" t="s">
        <v>164</v>
      </c>
      <c r="B118" s="8"/>
      <c r="C118" s="8">
        <v>2014</v>
      </c>
      <c r="D118" s="8">
        <v>0.80700000000000005</v>
      </c>
      <c r="E118" s="8"/>
      <c r="F118" s="8">
        <v>9</v>
      </c>
      <c r="G118" s="9">
        <v>97</v>
      </c>
      <c r="H118" s="5">
        <v>2.4900569899999998</v>
      </c>
      <c r="I118" s="10"/>
      <c r="K118" s="19">
        <f t="shared" si="2"/>
        <v>81</v>
      </c>
      <c r="L118" s="19">
        <f t="shared" si="3"/>
        <v>9</v>
      </c>
    </row>
    <row r="119" spans="1:12" hidden="1" x14ac:dyDescent="0.3">
      <c r="A119" s="15" t="s">
        <v>164</v>
      </c>
      <c r="B119" s="8"/>
      <c r="C119" s="8">
        <v>2013</v>
      </c>
      <c r="D119" s="8">
        <v>0.80400000000000005</v>
      </c>
      <c r="E119" s="8"/>
      <c r="F119" s="8">
        <v>8</v>
      </c>
      <c r="G119" s="9">
        <v>82</v>
      </c>
      <c r="H119" s="5">
        <v>2.55259371</v>
      </c>
      <c r="I119" s="10"/>
      <c r="K119" s="19">
        <f t="shared" si="2"/>
        <v>80</v>
      </c>
      <c r="L119" s="19">
        <f t="shared" si="3"/>
        <v>8</v>
      </c>
    </row>
    <row r="120" spans="1:12" hidden="1" x14ac:dyDescent="0.3">
      <c r="A120" s="15" t="s">
        <v>164</v>
      </c>
      <c r="B120" s="8"/>
      <c r="C120" s="8">
        <v>2012</v>
      </c>
      <c r="D120" s="8">
        <v>0.80300000000000005</v>
      </c>
      <c r="E120" s="8"/>
      <c r="F120" s="8">
        <v>8</v>
      </c>
      <c r="G120" s="9">
        <v>101</v>
      </c>
      <c r="H120" s="5">
        <v>2.3136742099999998</v>
      </c>
      <c r="I120" s="10"/>
      <c r="K120" s="19">
        <f t="shared" si="2"/>
        <v>80</v>
      </c>
      <c r="L120" s="19">
        <f t="shared" si="3"/>
        <v>8</v>
      </c>
    </row>
    <row r="121" spans="1:12" hidden="1" x14ac:dyDescent="0.3">
      <c r="A121" s="15" t="s">
        <v>164</v>
      </c>
      <c r="B121" s="8"/>
      <c r="C121" s="8">
        <v>2011</v>
      </c>
      <c r="D121" s="8">
        <v>0.8</v>
      </c>
      <c r="E121" s="8"/>
      <c r="F121" s="8">
        <v>8</v>
      </c>
      <c r="G121" s="9">
        <v>101</v>
      </c>
      <c r="H121" s="5">
        <v>2.3749799699999992</v>
      </c>
      <c r="I121" s="10"/>
      <c r="K121" s="19">
        <f t="shared" si="2"/>
        <v>80</v>
      </c>
      <c r="L121" s="19">
        <f t="shared" si="3"/>
        <v>8</v>
      </c>
    </row>
    <row r="122" spans="1:12" hidden="1" x14ac:dyDescent="0.3">
      <c r="A122" s="15" t="s">
        <v>164</v>
      </c>
      <c r="B122" s="8"/>
      <c r="C122" s="8">
        <v>2010</v>
      </c>
      <c r="D122" s="8">
        <v>0.8</v>
      </c>
      <c r="E122" s="8"/>
      <c r="F122" s="8">
        <v>8</v>
      </c>
      <c r="G122" s="9">
        <v>79</v>
      </c>
      <c r="H122" s="5">
        <v>2.3692817699999997</v>
      </c>
      <c r="I122" s="10"/>
      <c r="K122" s="19">
        <f t="shared" si="2"/>
        <v>80</v>
      </c>
      <c r="L122" s="19">
        <f t="shared" si="3"/>
        <v>8</v>
      </c>
    </row>
    <row r="123" spans="1:12" hidden="1" x14ac:dyDescent="0.3">
      <c r="A123" s="14" t="s">
        <v>165</v>
      </c>
      <c r="B123" s="1"/>
      <c r="C123" s="1">
        <v>2020</v>
      </c>
      <c r="D123" s="1">
        <v>0.88400000000000001</v>
      </c>
      <c r="E123" s="8"/>
      <c r="F123" s="1">
        <v>9</v>
      </c>
      <c r="G123" s="2">
        <v>16</v>
      </c>
      <c r="H123" s="11">
        <v>2.9697620899999997</v>
      </c>
      <c r="I123" s="3"/>
      <c r="K123" s="19">
        <f t="shared" si="2"/>
        <v>88</v>
      </c>
      <c r="L123" s="19">
        <f t="shared" si="3"/>
        <v>9</v>
      </c>
    </row>
    <row r="124" spans="1:12" hidden="1" x14ac:dyDescent="0.3">
      <c r="A124" s="15" t="s">
        <v>165</v>
      </c>
      <c r="B124" s="8"/>
      <c r="C124" s="8">
        <v>2019</v>
      </c>
      <c r="D124" s="8">
        <v>0.88800000000000001</v>
      </c>
      <c r="E124" s="8"/>
      <c r="F124" s="8">
        <v>9</v>
      </c>
      <c r="G124" s="9">
        <v>15</v>
      </c>
      <c r="H124" s="5">
        <v>2.3075153799999999</v>
      </c>
      <c r="I124" s="10"/>
      <c r="K124" s="19">
        <f t="shared" si="2"/>
        <v>89</v>
      </c>
      <c r="L124" s="19">
        <f t="shared" si="3"/>
        <v>9</v>
      </c>
    </row>
    <row r="125" spans="1:12" x14ac:dyDescent="0.3">
      <c r="A125" s="15" t="s">
        <v>165</v>
      </c>
      <c r="B125" s="8"/>
      <c r="C125" s="8">
        <v>2018</v>
      </c>
      <c r="D125" s="8">
        <v>0.88</v>
      </c>
      <c r="E125" s="8"/>
      <c r="F125" s="8">
        <v>9</v>
      </c>
      <c r="G125" s="9">
        <v>14</v>
      </c>
      <c r="H125" s="5">
        <v>2.42827964</v>
      </c>
      <c r="I125" s="10"/>
      <c r="K125" s="19">
        <f t="shared" si="2"/>
        <v>88</v>
      </c>
      <c r="L125" s="19">
        <f t="shared" si="3"/>
        <v>9</v>
      </c>
    </row>
    <row r="126" spans="1:12" hidden="1" x14ac:dyDescent="0.3">
      <c r="A126" s="15" t="s">
        <v>165</v>
      </c>
      <c r="B126" s="8"/>
      <c r="C126" s="8">
        <v>2017</v>
      </c>
      <c r="D126" s="8">
        <v>0.86699999999999999</v>
      </c>
      <c r="E126" s="8"/>
      <c r="F126" s="8">
        <v>9</v>
      </c>
      <c r="G126" s="9">
        <v>15</v>
      </c>
      <c r="H126" s="5">
        <v>2.5667879600000001</v>
      </c>
      <c r="I126" s="10"/>
      <c r="K126" s="19">
        <f t="shared" si="2"/>
        <v>87</v>
      </c>
      <c r="L126" s="19">
        <f t="shared" si="3"/>
        <v>9</v>
      </c>
    </row>
    <row r="127" spans="1:12" hidden="1" x14ac:dyDescent="0.3">
      <c r="A127" s="15" t="s">
        <v>165</v>
      </c>
      <c r="B127" s="8"/>
      <c r="C127" s="8">
        <v>2016</v>
      </c>
      <c r="D127" s="8">
        <v>0.86199999999999999</v>
      </c>
      <c r="E127" s="8"/>
      <c r="F127" s="8">
        <v>9</v>
      </c>
      <c r="G127" s="9">
        <v>15</v>
      </c>
      <c r="H127" s="5">
        <v>2.9826898600000002</v>
      </c>
      <c r="I127" s="10"/>
      <c r="K127" s="19">
        <f t="shared" si="2"/>
        <v>86</v>
      </c>
      <c r="L127" s="19">
        <f t="shared" si="3"/>
        <v>9</v>
      </c>
    </row>
    <row r="128" spans="1:12" hidden="1" x14ac:dyDescent="0.3">
      <c r="A128" s="15" t="s">
        <v>165</v>
      </c>
      <c r="B128" s="8"/>
      <c r="C128" s="8">
        <v>2015</v>
      </c>
      <c r="D128" s="8">
        <v>0.85899999999999999</v>
      </c>
      <c r="E128" s="8"/>
      <c r="F128" s="8">
        <v>9</v>
      </c>
      <c r="G128" s="9">
        <v>16</v>
      </c>
      <c r="H128" s="5">
        <v>3.23580289</v>
      </c>
      <c r="I128" s="10"/>
      <c r="K128" s="19">
        <f t="shared" si="2"/>
        <v>86</v>
      </c>
      <c r="L128" s="19">
        <f t="shared" si="3"/>
        <v>9</v>
      </c>
    </row>
    <row r="129" spans="1:12" hidden="1" x14ac:dyDescent="0.3">
      <c r="A129" s="15" t="s">
        <v>165</v>
      </c>
      <c r="B129" s="8"/>
      <c r="C129" s="8">
        <v>2014</v>
      </c>
      <c r="D129" s="8">
        <v>0.83899999999999997</v>
      </c>
      <c r="E129" s="8"/>
      <c r="F129" s="8">
        <v>9</v>
      </c>
      <c r="G129" s="9">
        <v>15</v>
      </c>
      <c r="H129" s="5">
        <v>2.8672535400000005</v>
      </c>
      <c r="I129" s="10"/>
      <c r="K129" s="19">
        <f t="shared" si="2"/>
        <v>84</v>
      </c>
      <c r="L129" s="19">
        <f t="shared" si="3"/>
        <v>9</v>
      </c>
    </row>
    <row r="130" spans="1:12" hidden="1" x14ac:dyDescent="0.3">
      <c r="A130" s="15" t="s">
        <v>165</v>
      </c>
      <c r="B130" s="8"/>
      <c r="C130" s="8">
        <v>2013</v>
      </c>
      <c r="D130" s="8">
        <v>0.83899999999999997</v>
      </c>
      <c r="E130" s="8"/>
      <c r="F130" s="8">
        <v>9</v>
      </c>
      <c r="G130" s="9">
        <v>16</v>
      </c>
      <c r="H130" s="5">
        <v>2.8083627200000003</v>
      </c>
      <c r="I130" s="10"/>
      <c r="K130" s="19">
        <f t="shared" ref="K130:K193" si="4">ROUND(D130*100,0)</f>
        <v>84</v>
      </c>
      <c r="L130" s="19">
        <f t="shared" si="3"/>
        <v>9</v>
      </c>
    </row>
    <row r="131" spans="1:12" hidden="1" x14ac:dyDescent="0.3">
      <c r="A131" s="15" t="s">
        <v>165</v>
      </c>
      <c r="B131" s="8"/>
      <c r="C131" s="8">
        <v>2012</v>
      </c>
      <c r="D131" s="8">
        <v>0.82699999999999996</v>
      </c>
      <c r="E131" s="8"/>
      <c r="F131" s="8">
        <v>9</v>
      </c>
      <c r="G131" s="9">
        <v>18</v>
      </c>
      <c r="H131" s="5">
        <v>2.6834809799999997</v>
      </c>
      <c r="I131" s="10"/>
      <c r="K131" s="19">
        <f t="shared" si="4"/>
        <v>83</v>
      </c>
      <c r="L131" s="19">
        <f t="shared" ref="L131:L194" si="5">IF(K131&lt;31,3,IF(K131&lt;41,4,IF(K131&lt;51,5,IF(K131&lt;61,6,IF(K131&lt;71,7,IF(K131&lt;81,8,IF(K131&lt;91,9,10)))))))</f>
        <v>9</v>
      </c>
    </row>
    <row r="132" spans="1:12" hidden="1" x14ac:dyDescent="0.3">
      <c r="A132" s="15" t="s">
        <v>165</v>
      </c>
      <c r="B132" s="8"/>
      <c r="C132" s="8">
        <v>2011</v>
      </c>
      <c r="D132" s="8">
        <v>0.81200000000000006</v>
      </c>
      <c r="E132" s="8"/>
      <c r="F132" s="8">
        <v>9</v>
      </c>
      <c r="G132" s="9">
        <v>19</v>
      </c>
      <c r="H132" s="5">
        <v>2.5251853500000001</v>
      </c>
      <c r="I132" s="10"/>
      <c r="K132" s="19">
        <f t="shared" si="4"/>
        <v>81</v>
      </c>
      <c r="L132" s="19">
        <f t="shared" si="5"/>
        <v>9</v>
      </c>
    </row>
    <row r="133" spans="1:12" hidden="1" x14ac:dyDescent="0.3">
      <c r="A133" s="15" t="s">
        <v>165</v>
      </c>
      <c r="B133" s="8"/>
      <c r="C133" s="8">
        <v>2010</v>
      </c>
      <c r="D133" s="8">
        <v>0.80700000000000005</v>
      </c>
      <c r="E133" s="8"/>
      <c r="F133" s="8">
        <v>9</v>
      </c>
      <c r="G133" s="9">
        <v>20</v>
      </c>
      <c r="H133" s="5">
        <v>2.6662630999999997</v>
      </c>
      <c r="I133" s="10"/>
      <c r="K133" s="19">
        <f t="shared" si="4"/>
        <v>81</v>
      </c>
      <c r="L133" s="19">
        <f t="shared" si="5"/>
        <v>9</v>
      </c>
    </row>
    <row r="134" spans="1:12" hidden="1" x14ac:dyDescent="0.3">
      <c r="A134" s="14" t="s">
        <v>166</v>
      </c>
      <c r="B134" s="1"/>
      <c r="C134" s="1">
        <v>2020</v>
      </c>
      <c r="D134" s="1">
        <v>0.65700000000000003</v>
      </c>
      <c r="E134" s="8"/>
      <c r="F134" s="1">
        <v>7</v>
      </c>
      <c r="G134" s="2">
        <v>123</v>
      </c>
      <c r="H134" s="11">
        <v>0.40977541000000006</v>
      </c>
      <c r="I134" s="3"/>
      <c r="K134" s="19">
        <f t="shared" si="4"/>
        <v>66</v>
      </c>
      <c r="L134" s="19">
        <f t="shared" si="5"/>
        <v>7</v>
      </c>
    </row>
    <row r="135" spans="1:12" hidden="1" x14ac:dyDescent="0.3">
      <c r="A135" s="15" t="s">
        <v>166</v>
      </c>
      <c r="B135" s="8"/>
      <c r="C135" s="8">
        <v>2019</v>
      </c>
      <c r="D135" s="8">
        <v>0.64600000000000002</v>
      </c>
      <c r="E135" s="8"/>
      <c r="F135" s="8">
        <v>7</v>
      </c>
      <c r="G135" s="9">
        <v>157</v>
      </c>
      <c r="H135" s="5">
        <v>0.44679778999999992</v>
      </c>
      <c r="I135" s="10"/>
      <c r="K135" s="19">
        <f t="shared" si="4"/>
        <v>65</v>
      </c>
      <c r="L135" s="19">
        <f t="shared" si="5"/>
        <v>7</v>
      </c>
    </row>
    <row r="136" spans="1:12" x14ac:dyDescent="0.3">
      <c r="A136" s="15" t="s">
        <v>166</v>
      </c>
      <c r="B136" s="8"/>
      <c r="C136" s="8">
        <v>2018</v>
      </c>
      <c r="D136" s="8">
        <v>0.63600000000000001</v>
      </c>
      <c r="E136" s="8"/>
      <c r="F136" s="8">
        <v>7</v>
      </c>
      <c r="G136" s="9">
        <v>172</v>
      </c>
      <c r="H136" s="5">
        <v>0.48568422000000011</v>
      </c>
      <c r="I136" s="10"/>
      <c r="K136" s="19">
        <f t="shared" si="4"/>
        <v>64</v>
      </c>
      <c r="L136" s="19">
        <f t="shared" si="5"/>
        <v>7</v>
      </c>
    </row>
    <row r="137" spans="1:12" hidden="1" x14ac:dyDescent="0.3">
      <c r="A137" s="15" t="s">
        <v>166</v>
      </c>
      <c r="B137" s="8"/>
      <c r="C137" s="8">
        <v>2017</v>
      </c>
      <c r="D137" s="8">
        <v>0.622</v>
      </c>
      <c r="E137" s="8"/>
      <c r="F137" s="8">
        <v>7</v>
      </c>
      <c r="G137" s="9">
        <v>183</v>
      </c>
      <c r="H137" s="5">
        <v>0.50250494000000012</v>
      </c>
      <c r="I137" s="10"/>
      <c r="K137" s="19">
        <f t="shared" si="4"/>
        <v>62</v>
      </c>
      <c r="L137" s="19">
        <f t="shared" si="5"/>
        <v>7</v>
      </c>
    </row>
    <row r="138" spans="1:12" hidden="1" x14ac:dyDescent="0.3">
      <c r="A138" s="15" t="s">
        <v>166</v>
      </c>
      <c r="B138" s="8"/>
      <c r="C138" s="8">
        <v>2016</v>
      </c>
      <c r="D138" s="8">
        <v>0.61299999999999999</v>
      </c>
      <c r="E138" s="8"/>
      <c r="F138" s="8">
        <v>7</v>
      </c>
      <c r="G138" s="9">
        <v>196</v>
      </c>
      <c r="H138" s="5">
        <v>0.47556460000000006</v>
      </c>
      <c r="I138" s="10"/>
      <c r="K138" s="19">
        <f t="shared" si="4"/>
        <v>61</v>
      </c>
      <c r="L138" s="19">
        <f t="shared" si="5"/>
        <v>7</v>
      </c>
    </row>
    <row r="139" spans="1:12" hidden="1" x14ac:dyDescent="0.3">
      <c r="A139" s="15" t="s">
        <v>166</v>
      </c>
      <c r="B139" s="8"/>
      <c r="C139" s="8">
        <v>2015</v>
      </c>
      <c r="D139" s="8">
        <v>0.60399999999999998</v>
      </c>
      <c r="E139" s="8"/>
      <c r="F139" s="8">
        <v>6</v>
      </c>
      <c r="G139" s="9">
        <v>212</v>
      </c>
      <c r="H139" s="5">
        <v>0.38844827000000004</v>
      </c>
      <c r="I139" s="10"/>
      <c r="K139" s="19">
        <f t="shared" si="4"/>
        <v>60</v>
      </c>
      <c r="L139" s="19">
        <f t="shared" si="5"/>
        <v>6</v>
      </c>
    </row>
    <row r="140" spans="1:12" hidden="1" x14ac:dyDescent="0.3">
      <c r="A140" s="15" t="s">
        <v>166</v>
      </c>
      <c r="B140" s="8"/>
      <c r="C140" s="8">
        <v>2014</v>
      </c>
      <c r="D140" s="8">
        <v>0.58499999999999996</v>
      </c>
      <c r="E140" s="8"/>
      <c r="F140" s="8">
        <v>6</v>
      </c>
      <c r="G140" s="9">
        <v>219</v>
      </c>
      <c r="H140" s="5">
        <v>0.4220427000000001</v>
      </c>
      <c r="I140" s="10"/>
      <c r="K140" s="19">
        <f t="shared" si="4"/>
        <v>59</v>
      </c>
      <c r="L140" s="19">
        <f t="shared" si="5"/>
        <v>6</v>
      </c>
    </row>
    <row r="141" spans="1:12" hidden="1" x14ac:dyDescent="0.3">
      <c r="A141" s="15" t="s">
        <v>166</v>
      </c>
      <c r="B141" s="8"/>
      <c r="C141" s="8">
        <v>2013</v>
      </c>
      <c r="D141" s="8">
        <v>0.57699999999999996</v>
      </c>
      <c r="E141" s="8"/>
      <c r="F141" s="8">
        <v>6</v>
      </c>
      <c r="G141" s="9">
        <v>219</v>
      </c>
      <c r="H141" s="5">
        <v>0.43726140000000002</v>
      </c>
      <c r="I141" s="10"/>
      <c r="K141" s="19">
        <f t="shared" si="4"/>
        <v>58</v>
      </c>
      <c r="L141" s="19">
        <f t="shared" si="5"/>
        <v>6</v>
      </c>
    </row>
    <row r="142" spans="1:12" hidden="1" x14ac:dyDescent="0.3">
      <c r="A142" s="15" t="s">
        <v>166</v>
      </c>
      <c r="B142" s="8"/>
      <c r="C142" s="8">
        <v>2012</v>
      </c>
      <c r="D142" s="8">
        <v>0.57499999999999996</v>
      </c>
      <c r="E142" s="8"/>
      <c r="F142" s="8">
        <v>6</v>
      </c>
      <c r="G142" s="9">
        <v>237</v>
      </c>
      <c r="H142" s="5">
        <v>0.46968286999999992</v>
      </c>
      <c r="I142" s="10"/>
      <c r="K142" s="19">
        <f t="shared" si="4"/>
        <v>58</v>
      </c>
      <c r="L142" s="19">
        <f t="shared" si="5"/>
        <v>6</v>
      </c>
    </row>
    <row r="143" spans="1:12" hidden="1" x14ac:dyDescent="0.3">
      <c r="A143" s="15" t="s">
        <v>166</v>
      </c>
      <c r="B143" s="8"/>
      <c r="C143" s="8">
        <v>2011</v>
      </c>
      <c r="D143" s="8">
        <v>0.56499999999999995</v>
      </c>
      <c r="E143" s="8"/>
      <c r="F143" s="8">
        <v>6</v>
      </c>
      <c r="G143" s="9">
        <v>301</v>
      </c>
      <c r="H143" s="5">
        <v>0.48231360000000006</v>
      </c>
      <c r="I143" s="10"/>
      <c r="K143" s="19">
        <f t="shared" si="4"/>
        <v>57</v>
      </c>
      <c r="L143" s="19">
        <f t="shared" si="5"/>
        <v>6</v>
      </c>
    </row>
    <row r="144" spans="1:12" hidden="1" x14ac:dyDescent="0.3">
      <c r="A144" s="15" t="s">
        <v>166</v>
      </c>
      <c r="B144" s="8"/>
      <c r="C144" s="8">
        <v>2010</v>
      </c>
      <c r="D144" s="8">
        <v>0.55800000000000005</v>
      </c>
      <c r="E144" s="8"/>
      <c r="F144" s="8">
        <v>6</v>
      </c>
      <c r="G144" s="9">
        <v>301</v>
      </c>
      <c r="H144" s="5">
        <v>0.47062662</v>
      </c>
      <c r="I144" s="10"/>
      <c r="K144" s="19">
        <f t="shared" si="4"/>
        <v>56</v>
      </c>
      <c r="L144" s="19">
        <f t="shared" si="5"/>
        <v>6</v>
      </c>
    </row>
    <row r="145" spans="1:12" hidden="1" x14ac:dyDescent="0.3">
      <c r="A145" s="14" t="s">
        <v>167</v>
      </c>
      <c r="B145" s="1"/>
      <c r="C145" s="1">
        <v>2020</v>
      </c>
      <c r="D145" s="1">
        <v>0.80300000000000005</v>
      </c>
      <c r="E145" s="8"/>
      <c r="F145" s="1">
        <v>8</v>
      </c>
      <c r="G145" s="2">
        <v>39</v>
      </c>
      <c r="H145" s="11">
        <v>3.6412131799999998</v>
      </c>
      <c r="I145" s="3"/>
      <c r="K145" s="19">
        <f t="shared" si="4"/>
        <v>80</v>
      </c>
      <c r="L145" s="19">
        <f t="shared" si="5"/>
        <v>8</v>
      </c>
    </row>
    <row r="146" spans="1:12" hidden="1" x14ac:dyDescent="0.3">
      <c r="A146" s="15" t="s">
        <v>167</v>
      </c>
      <c r="B146" s="8"/>
      <c r="C146" s="8">
        <v>2019</v>
      </c>
      <c r="D146" s="8">
        <v>0.80600000000000005</v>
      </c>
      <c r="E146" s="8"/>
      <c r="F146" s="8">
        <v>9</v>
      </c>
      <c r="G146" s="9">
        <v>47</v>
      </c>
      <c r="H146" s="5">
        <v>2.7826144699999995</v>
      </c>
      <c r="I146" s="10"/>
      <c r="K146" s="19">
        <f t="shared" si="4"/>
        <v>81</v>
      </c>
      <c r="L146" s="19">
        <f t="shared" si="5"/>
        <v>9</v>
      </c>
    </row>
    <row r="147" spans="1:12" x14ac:dyDescent="0.3">
      <c r="A147" s="15" t="s">
        <v>167</v>
      </c>
      <c r="B147" s="8"/>
      <c r="C147" s="8">
        <v>2018</v>
      </c>
      <c r="D147" s="8">
        <v>0.80400000000000005</v>
      </c>
      <c r="E147" s="8"/>
      <c r="F147" s="8">
        <v>8</v>
      </c>
      <c r="G147" s="9">
        <v>47</v>
      </c>
      <c r="H147" s="5">
        <v>2.9355917000000007</v>
      </c>
      <c r="I147" s="10"/>
      <c r="K147" s="19">
        <f t="shared" si="4"/>
        <v>80</v>
      </c>
      <c r="L147" s="19">
        <f t="shared" si="5"/>
        <v>8</v>
      </c>
    </row>
    <row r="148" spans="1:12" hidden="1" x14ac:dyDescent="0.3">
      <c r="A148" s="15" t="s">
        <v>167</v>
      </c>
      <c r="B148" s="8"/>
      <c r="C148" s="8">
        <v>2017</v>
      </c>
      <c r="D148" s="8">
        <v>0.80300000000000005</v>
      </c>
      <c r="E148" s="8"/>
      <c r="F148" s="8">
        <v>8</v>
      </c>
      <c r="G148" s="9">
        <v>47</v>
      </c>
      <c r="H148" s="5">
        <v>2.99721408</v>
      </c>
      <c r="I148" s="10"/>
      <c r="K148" s="19">
        <f t="shared" si="4"/>
        <v>80</v>
      </c>
      <c r="L148" s="19">
        <f t="shared" si="5"/>
        <v>8</v>
      </c>
    </row>
    <row r="149" spans="1:12" hidden="1" x14ac:dyDescent="0.3">
      <c r="A149" s="15" t="s">
        <v>167</v>
      </c>
      <c r="B149" s="8"/>
      <c r="C149" s="8">
        <v>2016</v>
      </c>
      <c r="D149" s="8">
        <v>0.80100000000000005</v>
      </c>
      <c r="E149" s="8"/>
      <c r="F149" s="8">
        <v>8</v>
      </c>
      <c r="G149" s="9">
        <v>48</v>
      </c>
      <c r="H149" s="5">
        <v>3.14783049</v>
      </c>
      <c r="I149" s="10"/>
      <c r="K149" s="19">
        <f t="shared" si="4"/>
        <v>80</v>
      </c>
      <c r="L149" s="19">
        <f t="shared" si="5"/>
        <v>8</v>
      </c>
    </row>
    <row r="150" spans="1:12" hidden="1" x14ac:dyDescent="0.3">
      <c r="A150" s="15" t="s">
        <v>167</v>
      </c>
      <c r="B150" s="8"/>
      <c r="C150" s="8">
        <v>2015</v>
      </c>
      <c r="D150" s="8">
        <v>0.79800000000000004</v>
      </c>
      <c r="E150" s="8"/>
      <c r="F150" s="8">
        <v>8</v>
      </c>
      <c r="G150" s="9">
        <v>49</v>
      </c>
      <c r="H150" s="5">
        <v>3.1953189399999995</v>
      </c>
      <c r="I150" s="10"/>
      <c r="K150" s="19">
        <f t="shared" si="4"/>
        <v>80</v>
      </c>
      <c r="L150" s="19">
        <f t="shared" si="5"/>
        <v>8</v>
      </c>
    </row>
    <row r="151" spans="1:12" hidden="1" x14ac:dyDescent="0.3">
      <c r="A151" s="15" t="s">
        <v>167</v>
      </c>
      <c r="B151" s="8"/>
      <c r="C151" s="8">
        <v>2014</v>
      </c>
      <c r="D151" s="8">
        <v>0.79500000000000004</v>
      </c>
      <c r="E151" s="8"/>
      <c r="F151" s="8">
        <v>8</v>
      </c>
      <c r="G151" s="9">
        <v>49</v>
      </c>
      <c r="H151" s="5">
        <v>3.2832632099999999</v>
      </c>
      <c r="I151" s="10"/>
      <c r="K151" s="19">
        <f t="shared" si="4"/>
        <v>80</v>
      </c>
      <c r="L151" s="19">
        <f t="shared" si="5"/>
        <v>8</v>
      </c>
    </row>
    <row r="152" spans="1:12" hidden="1" x14ac:dyDescent="0.3">
      <c r="A152" s="15" t="s">
        <v>167</v>
      </c>
      <c r="B152" s="8"/>
      <c r="C152" s="8">
        <v>2013</v>
      </c>
      <c r="D152" s="8">
        <v>0.79300000000000004</v>
      </c>
      <c r="E152" s="8"/>
      <c r="F152" s="8">
        <v>8</v>
      </c>
      <c r="G152" s="9">
        <v>51</v>
      </c>
      <c r="H152" s="5">
        <v>3.804534910000001</v>
      </c>
      <c r="I152" s="10"/>
      <c r="K152" s="19">
        <f t="shared" si="4"/>
        <v>79</v>
      </c>
      <c r="L152" s="19">
        <f t="shared" si="5"/>
        <v>8</v>
      </c>
    </row>
    <row r="153" spans="1:12" hidden="1" x14ac:dyDescent="0.3">
      <c r="A153" s="15" t="s">
        <v>167</v>
      </c>
      <c r="B153" s="8"/>
      <c r="C153" s="8">
        <v>2012</v>
      </c>
      <c r="D153" s="8">
        <v>0.79300000000000004</v>
      </c>
      <c r="E153" s="8"/>
      <c r="F153" s="8">
        <v>8</v>
      </c>
      <c r="G153" s="9">
        <v>52</v>
      </c>
      <c r="H153" s="5">
        <v>4.3039045299999987</v>
      </c>
      <c r="I153" s="10"/>
      <c r="K153" s="19">
        <f t="shared" si="4"/>
        <v>79</v>
      </c>
      <c r="L153" s="19">
        <f t="shared" si="5"/>
        <v>8</v>
      </c>
    </row>
    <row r="154" spans="1:12" hidden="1" x14ac:dyDescent="0.3">
      <c r="A154" s="15" t="s">
        <v>167</v>
      </c>
      <c r="B154" s="8"/>
      <c r="C154" s="8">
        <v>2011</v>
      </c>
      <c r="D154" s="8">
        <v>0.79</v>
      </c>
      <c r="E154" s="8"/>
      <c r="F154" s="8">
        <v>8</v>
      </c>
      <c r="G154" s="9">
        <v>53</v>
      </c>
      <c r="H154" s="5">
        <v>3.3434240799999997</v>
      </c>
      <c r="I154" s="10"/>
      <c r="K154" s="19">
        <f t="shared" si="4"/>
        <v>79</v>
      </c>
      <c r="L154" s="19">
        <f t="shared" si="5"/>
        <v>8</v>
      </c>
    </row>
    <row r="155" spans="1:12" hidden="1" x14ac:dyDescent="0.3">
      <c r="A155" s="15" t="s">
        <v>167</v>
      </c>
      <c r="B155" s="8"/>
      <c r="C155" s="8">
        <v>2010</v>
      </c>
      <c r="D155" s="8">
        <v>0.79200000000000004</v>
      </c>
      <c r="E155" s="8"/>
      <c r="F155" s="8">
        <v>8</v>
      </c>
      <c r="G155" s="9">
        <v>53</v>
      </c>
      <c r="H155" s="5">
        <v>3.6177165499999995</v>
      </c>
      <c r="I155" s="10"/>
      <c r="K155" s="19">
        <f t="shared" si="4"/>
        <v>79</v>
      </c>
      <c r="L155" s="19">
        <f t="shared" si="5"/>
        <v>8</v>
      </c>
    </row>
    <row r="156" spans="1:12" hidden="1" x14ac:dyDescent="0.3">
      <c r="A156" s="14" t="s">
        <v>168</v>
      </c>
      <c r="B156" s="1"/>
      <c r="C156" s="1">
        <v>2020</v>
      </c>
      <c r="D156" s="1">
        <v>0.8</v>
      </c>
      <c r="E156" s="8"/>
      <c r="F156" s="1">
        <v>8</v>
      </c>
      <c r="G156" s="2">
        <v>1</v>
      </c>
      <c r="H156" s="11">
        <v>4.54</v>
      </c>
      <c r="I156" s="3"/>
      <c r="K156" s="19">
        <f t="shared" si="4"/>
        <v>80</v>
      </c>
      <c r="L156" s="19">
        <f t="shared" si="5"/>
        <v>8</v>
      </c>
    </row>
    <row r="157" spans="1:12" hidden="1" x14ac:dyDescent="0.3">
      <c r="A157" s="15" t="s">
        <v>168</v>
      </c>
      <c r="B157" s="8"/>
      <c r="C157" s="8">
        <v>2019</v>
      </c>
      <c r="D157" s="8">
        <v>0.81</v>
      </c>
      <c r="E157" s="8"/>
      <c r="F157" s="8">
        <v>9</v>
      </c>
      <c r="G157" s="9">
        <v>1</v>
      </c>
      <c r="H157" s="5">
        <v>4.13</v>
      </c>
      <c r="I157" s="10"/>
      <c r="K157" s="19">
        <f t="shared" si="4"/>
        <v>81</v>
      </c>
      <c r="L157" s="19">
        <f t="shared" si="5"/>
        <v>9</v>
      </c>
    </row>
    <row r="158" spans="1:12" x14ac:dyDescent="0.3">
      <c r="A158" s="15" t="s">
        <v>168</v>
      </c>
      <c r="B158" s="8"/>
      <c r="C158" s="8">
        <v>2018</v>
      </c>
      <c r="D158" s="8">
        <v>0.81200000000000006</v>
      </c>
      <c r="E158" s="8"/>
      <c r="F158" s="8">
        <v>9</v>
      </c>
      <c r="G158" s="9">
        <v>1</v>
      </c>
      <c r="H158" s="5">
        <v>3.9</v>
      </c>
      <c r="I158" s="10"/>
      <c r="K158" s="19">
        <f t="shared" si="4"/>
        <v>81</v>
      </c>
      <c r="L158" s="19">
        <f t="shared" si="5"/>
        <v>9</v>
      </c>
    </row>
    <row r="159" spans="1:12" hidden="1" x14ac:dyDescent="0.3">
      <c r="A159" s="15" t="s">
        <v>168</v>
      </c>
      <c r="B159" s="8"/>
      <c r="C159" s="8">
        <v>2017</v>
      </c>
      <c r="D159" s="8">
        <v>0.81100000000000005</v>
      </c>
      <c r="E159" s="8"/>
      <c r="F159" s="8">
        <v>9</v>
      </c>
      <c r="G159" s="9">
        <v>1</v>
      </c>
      <c r="H159" s="5">
        <v>3.98</v>
      </c>
      <c r="I159" s="10"/>
      <c r="K159" s="19">
        <f t="shared" si="4"/>
        <v>81</v>
      </c>
      <c r="L159" s="19">
        <f t="shared" si="5"/>
        <v>9</v>
      </c>
    </row>
    <row r="160" spans="1:12" hidden="1" x14ac:dyDescent="0.3">
      <c r="A160" s="15" t="s">
        <v>168</v>
      </c>
      <c r="B160" s="8"/>
      <c r="C160" s="8">
        <v>2016</v>
      </c>
      <c r="D160" s="8">
        <v>0.80900000000000005</v>
      </c>
      <c r="E160" s="8"/>
      <c r="F160" s="8">
        <v>9</v>
      </c>
      <c r="G160" s="9">
        <v>1</v>
      </c>
      <c r="H160" s="5">
        <v>4.1900000000000004</v>
      </c>
      <c r="I160" s="10"/>
      <c r="K160" s="19">
        <f t="shared" si="4"/>
        <v>81</v>
      </c>
      <c r="L160" s="19">
        <f t="shared" si="5"/>
        <v>9</v>
      </c>
    </row>
    <row r="161" spans="1:12" hidden="1" x14ac:dyDescent="0.3">
      <c r="A161" s="15" t="s">
        <v>168</v>
      </c>
      <c r="B161" s="8"/>
      <c r="C161" s="8">
        <v>2015</v>
      </c>
      <c r="D161" s="8">
        <v>0.80900000000000005</v>
      </c>
      <c r="E161" s="8"/>
      <c r="F161" s="8">
        <v>9</v>
      </c>
      <c r="G161" s="9">
        <v>1</v>
      </c>
      <c r="H161" s="5">
        <v>3.69</v>
      </c>
      <c r="I161" s="10"/>
      <c r="K161" s="19">
        <f t="shared" si="4"/>
        <v>81</v>
      </c>
      <c r="L161" s="19">
        <f t="shared" si="5"/>
        <v>9</v>
      </c>
    </row>
    <row r="162" spans="1:12" hidden="1" x14ac:dyDescent="0.3">
      <c r="A162" s="15" t="s">
        <v>168</v>
      </c>
      <c r="B162" s="8"/>
      <c r="C162" s="8">
        <v>2014</v>
      </c>
      <c r="D162" s="8">
        <v>0.81</v>
      </c>
      <c r="E162" s="8"/>
      <c r="F162" s="8">
        <v>9</v>
      </c>
      <c r="G162" s="9">
        <v>1</v>
      </c>
      <c r="H162" s="5">
        <v>3.37</v>
      </c>
      <c r="I162" s="10"/>
      <c r="K162" s="19">
        <f t="shared" si="4"/>
        <v>81</v>
      </c>
      <c r="L162" s="19">
        <f t="shared" si="5"/>
        <v>9</v>
      </c>
    </row>
    <row r="163" spans="1:12" hidden="1" x14ac:dyDescent="0.3">
      <c r="A163" s="15" t="s">
        <v>168</v>
      </c>
      <c r="B163" s="8"/>
      <c r="C163" s="8">
        <v>2013</v>
      </c>
      <c r="D163" s="8">
        <v>0.80600000000000005</v>
      </c>
      <c r="E163" s="8"/>
      <c r="F163" s="8">
        <v>9</v>
      </c>
      <c r="G163" s="9">
        <v>2</v>
      </c>
      <c r="H163" s="5">
        <v>3.57</v>
      </c>
      <c r="I163" s="10"/>
      <c r="K163" s="19">
        <f t="shared" si="4"/>
        <v>81</v>
      </c>
      <c r="L163" s="19">
        <f t="shared" si="5"/>
        <v>9</v>
      </c>
    </row>
    <row r="164" spans="1:12" hidden="1" x14ac:dyDescent="0.3">
      <c r="A164" s="15" t="s">
        <v>168</v>
      </c>
      <c r="B164" s="8"/>
      <c r="C164" s="8">
        <v>2012</v>
      </c>
      <c r="D164" s="8">
        <v>0.80500000000000005</v>
      </c>
      <c r="E164" s="8"/>
      <c r="F164" s="8">
        <v>9</v>
      </c>
      <c r="G164" s="9">
        <v>2</v>
      </c>
      <c r="H164" s="5">
        <v>3.44</v>
      </c>
      <c r="I164" s="10"/>
      <c r="K164" s="19">
        <f t="shared" si="4"/>
        <v>81</v>
      </c>
      <c r="L164" s="19">
        <f t="shared" si="5"/>
        <v>9</v>
      </c>
    </row>
    <row r="165" spans="1:12" hidden="1" x14ac:dyDescent="0.3">
      <c r="A165" s="15" t="s">
        <v>168</v>
      </c>
      <c r="B165" s="8"/>
      <c r="C165" s="8">
        <v>2011</v>
      </c>
      <c r="D165" s="8">
        <v>0.79800000000000004</v>
      </c>
      <c r="E165" s="8"/>
      <c r="F165" s="8">
        <v>8</v>
      </c>
      <c r="G165" s="9">
        <v>3</v>
      </c>
      <c r="H165" s="5">
        <v>3.09</v>
      </c>
      <c r="I165" s="10"/>
      <c r="K165" s="19">
        <f t="shared" si="4"/>
        <v>80</v>
      </c>
      <c r="L165" s="19">
        <f t="shared" si="5"/>
        <v>8</v>
      </c>
    </row>
    <row r="166" spans="1:12" hidden="1" x14ac:dyDescent="0.3">
      <c r="A166" s="15" t="s">
        <v>168</v>
      </c>
      <c r="B166" s="8"/>
      <c r="C166" s="8">
        <v>2010</v>
      </c>
      <c r="D166" s="8">
        <v>0.79</v>
      </c>
      <c r="E166" s="8"/>
      <c r="F166" s="8">
        <v>8</v>
      </c>
      <c r="G166" s="9">
        <v>3</v>
      </c>
      <c r="H166" s="5">
        <v>3.85</v>
      </c>
      <c r="I166" s="10"/>
      <c r="K166" s="19">
        <f t="shared" si="4"/>
        <v>79</v>
      </c>
      <c r="L166" s="19">
        <f t="shared" si="5"/>
        <v>8</v>
      </c>
    </row>
    <row r="167" spans="1:12" hidden="1" x14ac:dyDescent="0.3">
      <c r="A167" s="14" t="s">
        <v>0</v>
      </c>
      <c r="B167" s="1"/>
      <c r="C167" s="1">
        <v>2020</v>
      </c>
      <c r="D167" s="1">
        <v>0.93</v>
      </c>
      <c r="E167" s="8"/>
      <c r="F167" s="1">
        <v>10</v>
      </c>
      <c r="G167" s="2">
        <v>5</v>
      </c>
      <c r="H167" s="11">
        <v>8.7233209599999988</v>
      </c>
      <c r="I167" s="3"/>
      <c r="K167" s="19">
        <f t="shared" si="4"/>
        <v>93</v>
      </c>
      <c r="L167" s="19">
        <f t="shared" si="5"/>
        <v>10</v>
      </c>
    </row>
    <row r="168" spans="1:12" hidden="1" x14ac:dyDescent="0.3">
      <c r="A168" s="15" t="s">
        <v>0</v>
      </c>
      <c r="B168" s="8"/>
      <c r="C168" s="8">
        <v>2019</v>
      </c>
      <c r="D168" s="8">
        <v>0.93600000000000005</v>
      </c>
      <c r="E168" s="8"/>
      <c r="F168" s="8">
        <v>10</v>
      </c>
      <c r="G168" s="9">
        <v>5</v>
      </c>
      <c r="H168" s="5">
        <v>8.1208000200000008</v>
      </c>
      <c r="I168" s="10"/>
      <c r="K168" s="19">
        <f t="shared" si="4"/>
        <v>94</v>
      </c>
      <c r="L168" s="19">
        <f t="shared" si="5"/>
        <v>10</v>
      </c>
    </row>
    <row r="169" spans="1:12" x14ac:dyDescent="0.3">
      <c r="A169" s="15" t="s">
        <v>0</v>
      </c>
      <c r="B169" s="8"/>
      <c r="C169" s="8">
        <v>2018</v>
      </c>
      <c r="D169" s="8">
        <v>0.93300000000000005</v>
      </c>
      <c r="E169" s="8"/>
      <c r="F169" s="8">
        <v>10</v>
      </c>
      <c r="G169" s="9">
        <v>5</v>
      </c>
      <c r="H169" s="5">
        <v>8.3199329400000011</v>
      </c>
      <c r="I169" s="10"/>
      <c r="K169" s="19">
        <f t="shared" si="4"/>
        <v>93</v>
      </c>
      <c r="L169" s="19">
        <f t="shared" si="5"/>
        <v>10</v>
      </c>
    </row>
    <row r="170" spans="1:12" hidden="1" x14ac:dyDescent="0.3">
      <c r="A170" s="15" t="s">
        <v>0</v>
      </c>
      <c r="B170" s="8"/>
      <c r="C170" s="8">
        <v>2017</v>
      </c>
      <c r="D170" s="8">
        <v>0.93100000000000005</v>
      </c>
      <c r="E170" s="8"/>
      <c r="F170" s="8">
        <v>10</v>
      </c>
      <c r="G170" s="9">
        <v>5</v>
      </c>
      <c r="H170" s="5">
        <v>8.2856473900000012</v>
      </c>
      <c r="I170" s="10"/>
      <c r="K170" s="19">
        <f t="shared" si="4"/>
        <v>93</v>
      </c>
      <c r="L170" s="19">
        <f t="shared" si="5"/>
        <v>10</v>
      </c>
    </row>
    <row r="171" spans="1:12" hidden="1" x14ac:dyDescent="0.3">
      <c r="A171" s="15" t="s">
        <v>0</v>
      </c>
      <c r="B171" s="8"/>
      <c r="C171" s="8">
        <v>2016</v>
      </c>
      <c r="D171" s="8">
        <v>0.92700000000000005</v>
      </c>
      <c r="E171" s="8"/>
      <c r="F171" s="8">
        <v>10</v>
      </c>
      <c r="G171" s="9">
        <v>5</v>
      </c>
      <c r="H171" s="5">
        <v>8.2866697299999998</v>
      </c>
      <c r="I171" s="10"/>
      <c r="K171" s="19">
        <f t="shared" si="4"/>
        <v>93</v>
      </c>
      <c r="L171" s="19">
        <f t="shared" si="5"/>
        <v>10</v>
      </c>
    </row>
    <row r="172" spans="1:12" hidden="1" x14ac:dyDescent="0.3">
      <c r="A172" s="15" t="s">
        <v>0</v>
      </c>
      <c r="B172" s="8"/>
      <c r="C172" s="8">
        <v>2015</v>
      </c>
      <c r="D172" s="8">
        <v>0.92400000000000004</v>
      </c>
      <c r="E172" s="8"/>
      <c r="F172" s="8">
        <v>10</v>
      </c>
      <c r="G172" s="9">
        <v>5</v>
      </c>
      <c r="H172" s="5">
        <v>8.2474403400000007</v>
      </c>
      <c r="I172" s="10"/>
      <c r="K172" s="19">
        <f t="shared" si="4"/>
        <v>92</v>
      </c>
      <c r="L172" s="19">
        <f t="shared" si="5"/>
        <v>10</v>
      </c>
    </row>
    <row r="173" spans="1:12" hidden="1" x14ac:dyDescent="0.3">
      <c r="A173" s="15" t="s">
        <v>0</v>
      </c>
      <c r="B173" s="8"/>
      <c r="C173" s="8">
        <v>2014</v>
      </c>
      <c r="D173" s="8">
        <v>0.92200000000000004</v>
      </c>
      <c r="E173" s="8"/>
      <c r="F173" s="8">
        <v>10</v>
      </c>
      <c r="G173" s="9">
        <v>5</v>
      </c>
      <c r="H173" s="5">
        <v>8.0758266400000007</v>
      </c>
      <c r="I173" s="10"/>
      <c r="K173" s="19">
        <f t="shared" si="4"/>
        <v>92</v>
      </c>
      <c r="L173" s="19">
        <f t="shared" si="5"/>
        <v>10</v>
      </c>
    </row>
    <row r="174" spans="1:12" hidden="1" x14ac:dyDescent="0.3">
      <c r="A174" s="15" t="s">
        <v>0</v>
      </c>
      <c r="B174" s="8"/>
      <c r="C174" s="8">
        <v>2013</v>
      </c>
      <c r="D174" s="8">
        <v>0.91700000000000004</v>
      </c>
      <c r="E174" s="8"/>
      <c r="F174" s="8">
        <v>10</v>
      </c>
      <c r="G174" s="9">
        <v>6</v>
      </c>
      <c r="H174" s="5">
        <v>8.0367546099999991</v>
      </c>
      <c r="I174" s="10"/>
      <c r="K174" s="19">
        <f t="shared" si="4"/>
        <v>92</v>
      </c>
      <c r="L174" s="19">
        <f t="shared" si="5"/>
        <v>10</v>
      </c>
    </row>
    <row r="175" spans="1:12" hidden="1" x14ac:dyDescent="0.3">
      <c r="A175" s="15" t="s">
        <v>0</v>
      </c>
      <c r="B175" s="8"/>
      <c r="C175" s="8">
        <v>2012</v>
      </c>
      <c r="D175" s="8">
        <v>0.91500000000000004</v>
      </c>
      <c r="E175" s="8"/>
      <c r="F175" s="8">
        <v>10</v>
      </c>
      <c r="G175" s="9">
        <v>5</v>
      </c>
      <c r="H175" s="5">
        <v>8.0298299799999988</v>
      </c>
      <c r="I175" s="10"/>
      <c r="K175" s="19">
        <f t="shared" si="4"/>
        <v>92</v>
      </c>
      <c r="L175" s="19">
        <f t="shared" si="5"/>
        <v>10</v>
      </c>
    </row>
    <row r="176" spans="1:12" hidden="1" x14ac:dyDescent="0.3">
      <c r="A176" s="15" t="s">
        <v>0</v>
      </c>
      <c r="B176" s="8"/>
      <c r="C176" s="8">
        <v>2011</v>
      </c>
      <c r="D176" s="8">
        <v>0.91400000000000003</v>
      </c>
      <c r="E176" s="8"/>
      <c r="F176" s="8">
        <v>10</v>
      </c>
      <c r="G176" s="9">
        <v>6</v>
      </c>
      <c r="H176" s="5">
        <v>7.8950004599999986</v>
      </c>
      <c r="I176" s="10"/>
      <c r="K176" s="19">
        <f t="shared" si="4"/>
        <v>91</v>
      </c>
      <c r="L176" s="19">
        <f t="shared" si="5"/>
        <v>10</v>
      </c>
    </row>
    <row r="177" spans="1:12" hidden="1" x14ac:dyDescent="0.3">
      <c r="A177" s="15" t="s">
        <v>0</v>
      </c>
      <c r="B177" s="8"/>
      <c r="C177" s="8">
        <v>2010</v>
      </c>
      <c r="D177" s="8">
        <v>0.91300000000000003</v>
      </c>
      <c r="E177" s="8"/>
      <c r="F177" s="8">
        <v>10</v>
      </c>
      <c r="G177" s="9">
        <v>6</v>
      </c>
      <c r="H177" s="5">
        <v>7.7789673800000001</v>
      </c>
      <c r="I177" s="10"/>
      <c r="K177" s="19">
        <f t="shared" si="4"/>
        <v>91</v>
      </c>
      <c r="L177" s="19">
        <f t="shared" si="5"/>
        <v>10</v>
      </c>
    </row>
    <row r="178" spans="1:12" hidden="1" x14ac:dyDescent="0.3">
      <c r="A178" s="14" t="s">
        <v>1</v>
      </c>
      <c r="B178" s="1"/>
      <c r="C178" s="1">
        <v>2020</v>
      </c>
      <c r="D178" s="1">
        <v>0.70499999999999996</v>
      </c>
      <c r="E178" s="8"/>
      <c r="F178" s="1">
        <v>8</v>
      </c>
      <c r="G178" s="2">
        <v>130</v>
      </c>
      <c r="H178" s="11">
        <v>3.7476506200000004</v>
      </c>
      <c r="I178" s="3"/>
      <c r="K178" s="19">
        <f t="shared" si="4"/>
        <v>71</v>
      </c>
      <c r="L178" s="19">
        <f t="shared" si="5"/>
        <v>8</v>
      </c>
    </row>
    <row r="179" spans="1:12" hidden="1" x14ac:dyDescent="0.3">
      <c r="A179" s="15" t="s">
        <v>1</v>
      </c>
      <c r="B179" s="8"/>
      <c r="C179" s="8">
        <v>2019</v>
      </c>
      <c r="D179" s="8">
        <v>0.71799999999999997</v>
      </c>
      <c r="E179" s="8"/>
      <c r="F179" s="8">
        <v>8</v>
      </c>
      <c r="G179" s="9">
        <v>86</v>
      </c>
      <c r="H179" s="5">
        <v>3.2910051299999998</v>
      </c>
      <c r="I179" s="10"/>
      <c r="K179" s="19">
        <f t="shared" si="4"/>
        <v>72</v>
      </c>
      <c r="L179" s="19">
        <f t="shared" si="5"/>
        <v>8</v>
      </c>
    </row>
    <row r="180" spans="1:12" x14ac:dyDescent="0.3">
      <c r="A180" s="15" t="s">
        <v>1</v>
      </c>
      <c r="B180" s="8"/>
      <c r="C180" s="8">
        <v>2018</v>
      </c>
      <c r="D180" s="8">
        <v>0.71499999999999997</v>
      </c>
      <c r="E180" s="8"/>
      <c r="F180" s="8">
        <v>8</v>
      </c>
      <c r="G180" s="9">
        <v>78</v>
      </c>
      <c r="H180" s="5">
        <v>3.2462902100000002</v>
      </c>
      <c r="I180" s="10"/>
      <c r="K180" s="19">
        <f t="shared" si="4"/>
        <v>72</v>
      </c>
      <c r="L180" s="19">
        <f t="shared" si="5"/>
        <v>8</v>
      </c>
    </row>
    <row r="181" spans="1:12" hidden="1" x14ac:dyDescent="0.3">
      <c r="A181" s="15" t="s">
        <v>1</v>
      </c>
      <c r="B181" s="8"/>
      <c r="C181" s="8">
        <v>2017</v>
      </c>
      <c r="D181" s="8">
        <v>0.71599999999999997</v>
      </c>
      <c r="E181" s="8"/>
      <c r="F181" s="8">
        <v>8</v>
      </c>
      <c r="G181" s="9">
        <v>72</v>
      </c>
      <c r="H181" s="5">
        <v>3.1884737000000003</v>
      </c>
      <c r="I181" s="10"/>
      <c r="K181" s="19">
        <f t="shared" si="4"/>
        <v>72</v>
      </c>
      <c r="L181" s="19">
        <f t="shared" si="5"/>
        <v>8</v>
      </c>
    </row>
    <row r="182" spans="1:12" hidden="1" x14ac:dyDescent="0.3">
      <c r="A182" s="15" t="s">
        <v>1</v>
      </c>
      <c r="B182" s="8"/>
      <c r="C182" s="8">
        <v>2016</v>
      </c>
      <c r="D182" s="8">
        <v>0.72</v>
      </c>
      <c r="E182" s="8"/>
      <c r="F182" s="8">
        <v>8</v>
      </c>
      <c r="G182" s="9">
        <v>59</v>
      </c>
      <c r="H182" s="5">
        <v>3.3229923199999996</v>
      </c>
      <c r="I182" s="10"/>
      <c r="K182" s="19">
        <f t="shared" si="4"/>
        <v>72</v>
      </c>
      <c r="L182" s="19">
        <f t="shared" si="5"/>
        <v>8</v>
      </c>
    </row>
    <row r="183" spans="1:12" hidden="1" x14ac:dyDescent="0.3">
      <c r="A183" s="15" t="s">
        <v>1</v>
      </c>
      <c r="B183" s="8"/>
      <c r="C183" s="8">
        <v>2015</v>
      </c>
      <c r="D183" s="8">
        <v>0.71399999999999997</v>
      </c>
      <c r="E183" s="8"/>
      <c r="F183" s="8">
        <v>8</v>
      </c>
      <c r="G183" s="9">
        <v>49</v>
      </c>
      <c r="H183" s="5">
        <v>3.1462705100000004</v>
      </c>
      <c r="I183" s="10"/>
      <c r="K183" s="19">
        <f t="shared" si="4"/>
        <v>71</v>
      </c>
      <c r="L183" s="19">
        <f t="shared" si="5"/>
        <v>8</v>
      </c>
    </row>
    <row r="184" spans="1:12" hidden="1" x14ac:dyDescent="0.3">
      <c r="A184" s="15" t="s">
        <v>1</v>
      </c>
      <c r="B184" s="8"/>
      <c r="C184" s="8">
        <v>2014</v>
      </c>
      <c r="D184" s="8">
        <v>0.71599999999999997</v>
      </c>
      <c r="E184" s="8"/>
      <c r="F184" s="8">
        <v>8</v>
      </c>
      <c r="G184" s="9">
        <v>38</v>
      </c>
      <c r="H184" s="5">
        <v>3.0356669399999996</v>
      </c>
      <c r="I184" s="10"/>
      <c r="K184" s="19">
        <f t="shared" si="4"/>
        <v>72</v>
      </c>
      <c r="L184" s="19">
        <f t="shared" si="5"/>
        <v>8</v>
      </c>
    </row>
    <row r="185" spans="1:12" hidden="1" x14ac:dyDescent="0.3">
      <c r="A185" s="15" t="s">
        <v>1</v>
      </c>
      <c r="B185" s="8"/>
      <c r="C185" s="8">
        <v>2013</v>
      </c>
      <c r="D185" s="8">
        <v>0.72099999999999997</v>
      </c>
      <c r="E185" s="8"/>
      <c r="F185" s="8">
        <v>8</v>
      </c>
      <c r="G185" s="9">
        <v>32</v>
      </c>
      <c r="H185" s="5">
        <v>2.9299664500000007</v>
      </c>
      <c r="I185" s="10"/>
      <c r="K185" s="19">
        <f t="shared" si="4"/>
        <v>72</v>
      </c>
      <c r="L185" s="19">
        <f t="shared" si="5"/>
        <v>8</v>
      </c>
    </row>
    <row r="186" spans="1:12" hidden="1" x14ac:dyDescent="0.3">
      <c r="A186" s="15" t="s">
        <v>1</v>
      </c>
      <c r="B186" s="8"/>
      <c r="C186" s="8">
        <v>2012</v>
      </c>
      <c r="D186" s="8">
        <v>0.72199999999999998</v>
      </c>
      <c r="E186" s="8"/>
      <c r="F186" s="8">
        <v>8</v>
      </c>
      <c r="G186" s="9">
        <v>28</v>
      </c>
      <c r="H186" s="5">
        <v>2.8755075899999998</v>
      </c>
      <c r="I186" s="10"/>
      <c r="K186" s="19">
        <f t="shared" si="4"/>
        <v>72</v>
      </c>
      <c r="L186" s="19">
        <f t="shared" si="5"/>
        <v>8</v>
      </c>
    </row>
    <row r="187" spans="1:12" hidden="1" x14ac:dyDescent="0.3">
      <c r="A187" s="15" t="s">
        <v>1</v>
      </c>
      <c r="B187" s="8"/>
      <c r="C187" s="8">
        <v>2011</v>
      </c>
      <c r="D187" s="8">
        <v>0.71899999999999997</v>
      </c>
      <c r="E187" s="8"/>
      <c r="F187" s="8">
        <v>8</v>
      </c>
      <c r="G187" s="9">
        <v>33</v>
      </c>
      <c r="H187" s="5">
        <v>3.0004799400000004</v>
      </c>
      <c r="I187" s="10"/>
      <c r="K187" s="19">
        <f t="shared" si="4"/>
        <v>72</v>
      </c>
      <c r="L187" s="19">
        <f t="shared" si="5"/>
        <v>8</v>
      </c>
    </row>
    <row r="188" spans="1:12" hidden="1" x14ac:dyDescent="0.3">
      <c r="A188" s="15" t="s">
        <v>1</v>
      </c>
      <c r="B188" s="8"/>
      <c r="C188" s="8">
        <v>2010</v>
      </c>
      <c r="D188" s="8">
        <v>0.72</v>
      </c>
      <c r="E188" s="8"/>
      <c r="F188" s="8">
        <v>8</v>
      </c>
      <c r="G188" s="9">
        <v>33</v>
      </c>
      <c r="H188" s="5">
        <v>2.9918212900000003</v>
      </c>
      <c r="I188" s="10"/>
      <c r="K188" s="19">
        <f t="shared" si="4"/>
        <v>72</v>
      </c>
      <c r="L188" s="19">
        <f t="shared" si="5"/>
        <v>8</v>
      </c>
    </row>
    <row r="189" spans="1:12" hidden="1" x14ac:dyDescent="0.3">
      <c r="A189" s="14" t="s">
        <v>2</v>
      </c>
      <c r="B189" s="1"/>
      <c r="C189" s="1">
        <v>2020</v>
      </c>
      <c r="D189" s="1">
        <v>0.501</v>
      </c>
      <c r="E189" s="8"/>
      <c r="F189" s="1">
        <v>5</v>
      </c>
      <c r="G189" s="2">
        <v>523</v>
      </c>
      <c r="H189" s="11">
        <v>0.27598523999999997</v>
      </c>
      <c r="I189" s="3"/>
      <c r="K189" s="19">
        <f t="shared" si="4"/>
        <v>50</v>
      </c>
      <c r="L189" s="19">
        <f t="shared" si="5"/>
        <v>5</v>
      </c>
    </row>
    <row r="190" spans="1:12" hidden="1" x14ac:dyDescent="0.3">
      <c r="A190" s="15" t="s">
        <v>2</v>
      </c>
      <c r="B190" s="8"/>
      <c r="C190" s="8">
        <v>2019</v>
      </c>
      <c r="D190" s="8">
        <v>0.50600000000000001</v>
      </c>
      <c r="E190" s="8"/>
      <c r="F190" s="8">
        <v>6</v>
      </c>
      <c r="G190" s="9">
        <v>522</v>
      </c>
      <c r="H190" s="5">
        <v>0.31146821000000002</v>
      </c>
      <c r="I190" s="10"/>
      <c r="K190" s="19">
        <f t="shared" si="4"/>
        <v>51</v>
      </c>
      <c r="L190" s="19">
        <f t="shared" si="5"/>
        <v>6</v>
      </c>
    </row>
    <row r="191" spans="1:12" x14ac:dyDescent="0.3">
      <c r="A191" s="15" t="s">
        <v>2</v>
      </c>
      <c r="B191" s="8"/>
      <c r="C191" s="8">
        <v>2018</v>
      </c>
      <c r="D191" s="8">
        <v>0.50600000000000001</v>
      </c>
      <c r="E191" s="8"/>
      <c r="F191" s="8">
        <v>6</v>
      </c>
      <c r="G191" s="9">
        <v>542</v>
      </c>
      <c r="H191" s="5">
        <v>0.44921656999999993</v>
      </c>
      <c r="I191" s="10"/>
      <c r="K191" s="19">
        <f t="shared" si="4"/>
        <v>51</v>
      </c>
      <c r="L191" s="19">
        <f t="shared" si="5"/>
        <v>6</v>
      </c>
    </row>
    <row r="192" spans="1:12" hidden="1" x14ac:dyDescent="0.3">
      <c r="A192" s="15" t="s">
        <v>2</v>
      </c>
      <c r="B192" s="8"/>
      <c r="C192" s="8">
        <v>2017</v>
      </c>
      <c r="D192" s="8">
        <v>0.505</v>
      </c>
      <c r="E192" s="8"/>
      <c r="F192" s="8">
        <v>6</v>
      </c>
      <c r="G192" s="9">
        <v>569</v>
      </c>
      <c r="H192" s="5">
        <v>0.4555631</v>
      </c>
      <c r="I192" s="10"/>
      <c r="K192" s="19">
        <f t="shared" si="4"/>
        <v>51</v>
      </c>
      <c r="L192" s="19">
        <f t="shared" si="5"/>
        <v>6</v>
      </c>
    </row>
    <row r="193" spans="1:12" hidden="1" x14ac:dyDescent="0.3">
      <c r="A193" s="15" t="s">
        <v>2</v>
      </c>
      <c r="B193" s="8"/>
      <c r="C193" s="8">
        <v>2016</v>
      </c>
      <c r="D193" s="8">
        <v>0.50800000000000001</v>
      </c>
      <c r="E193" s="8"/>
      <c r="F193" s="8">
        <v>6</v>
      </c>
      <c r="G193" s="9">
        <v>590</v>
      </c>
      <c r="H193" s="5">
        <v>0.47069678000000004</v>
      </c>
      <c r="I193" s="10"/>
      <c r="K193" s="19">
        <f t="shared" si="4"/>
        <v>51</v>
      </c>
      <c r="L193" s="19">
        <f t="shared" si="5"/>
        <v>6</v>
      </c>
    </row>
    <row r="194" spans="1:12" hidden="1" x14ac:dyDescent="0.3">
      <c r="A194" s="15" t="s">
        <v>2</v>
      </c>
      <c r="B194" s="8"/>
      <c r="C194" s="8">
        <v>2015</v>
      </c>
      <c r="D194" s="8">
        <v>0.50900000000000001</v>
      </c>
      <c r="E194" s="8"/>
      <c r="F194" s="8">
        <v>6</v>
      </c>
      <c r="G194" s="9">
        <v>591</v>
      </c>
      <c r="H194" s="5">
        <v>0.59082585999999992</v>
      </c>
      <c r="I194" s="10"/>
      <c r="K194" s="19">
        <f t="shared" ref="K194:K257" si="6">ROUND(D194*100,0)</f>
        <v>51</v>
      </c>
      <c r="L194" s="19">
        <f t="shared" si="5"/>
        <v>6</v>
      </c>
    </row>
    <row r="195" spans="1:12" hidden="1" x14ac:dyDescent="0.3">
      <c r="A195" s="15" t="s">
        <v>2</v>
      </c>
      <c r="B195" s="8"/>
      <c r="C195" s="8">
        <v>2014</v>
      </c>
      <c r="D195" s="8">
        <v>0.50600000000000001</v>
      </c>
      <c r="E195" s="8"/>
      <c r="F195" s="8">
        <v>6</v>
      </c>
      <c r="G195" s="9">
        <v>612</v>
      </c>
      <c r="H195" s="5">
        <v>0.57532530999999998</v>
      </c>
      <c r="I195" s="10"/>
      <c r="K195" s="19">
        <f t="shared" si="6"/>
        <v>51</v>
      </c>
      <c r="L195" s="19">
        <f t="shared" ref="L195:L258" si="7">IF(K195&lt;31,3,IF(K195&lt;41,4,IF(K195&lt;51,5,IF(K195&lt;61,6,IF(K195&lt;71,7,IF(K195&lt;81,8,IF(K195&lt;91,9,10)))))))</f>
        <v>6</v>
      </c>
    </row>
    <row r="196" spans="1:12" hidden="1" x14ac:dyDescent="0.3">
      <c r="A196" s="15" t="s">
        <v>2</v>
      </c>
      <c r="B196" s="8"/>
      <c r="C196" s="8">
        <v>2013</v>
      </c>
      <c r="D196" s="8">
        <v>0.503</v>
      </c>
      <c r="E196" s="8"/>
      <c r="F196" s="8">
        <v>5</v>
      </c>
      <c r="G196" s="9">
        <v>608</v>
      </c>
      <c r="H196" s="5">
        <v>0.76463026000000001</v>
      </c>
      <c r="I196" s="10"/>
      <c r="K196" s="19">
        <f t="shared" si="6"/>
        <v>50</v>
      </c>
      <c r="L196" s="19">
        <f t="shared" si="7"/>
        <v>5</v>
      </c>
    </row>
    <row r="197" spans="1:12" hidden="1" x14ac:dyDescent="0.3">
      <c r="A197" s="15" t="s">
        <v>2</v>
      </c>
      <c r="B197" s="8"/>
      <c r="C197" s="8">
        <v>2012</v>
      </c>
      <c r="D197" s="8">
        <v>0.49399999999999999</v>
      </c>
      <c r="E197" s="8"/>
      <c r="F197" s="8">
        <v>5</v>
      </c>
      <c r="G197" s="9">
        <v>625</v>
      </c>
      <c r="H197" s="5">
        <v>0.7468645599999999</v>
      </c>
      <c r="I197" s="10"/>
      <c r="K197" s="19">
        <f t="shared" si="6"/>
        <v>49</v>
      </c>
      <c r="L197" s="19">
        <f t="shared" si="7"/>
        <v>5</v>
      </c>
    </row>
    <row r="198" spans="1:12" hidden="1" x14ac:dyDescent="0.3">
      <c r="A198" s="15" t="s">
        <v>2</v>
      </c>
      <c r="B198" s="8"/>
      <c r="C198" s="8">
        <v>2011</v>
      </c>
      <c r="D198" s="8">
        <v>0.48599999999999999</v>
      </c>
      <c r="E198" s="8"/>
      <c r="F198" s="8">
        <v>5</v>
      </c>
      <c r="G198" s="9">
        <v>615</v>
      </c>
      <c r="H198" s="5">
        <v>0.65150004999999989</v>
      </c>
      <c r="I198" s="10"/>
      <c r="K198" s="19">
        <f t="shared" si="6"/>
        <v>49</v>
      </c>
      <c r="L198" s="19">
        <f t="shared" si="7"/>
        <v>5</v>
      </c>
    </row>
    <row r="199" spans="1:12" hidden="1" x14ac:dyDescent="0.3">
      <c r="A199" s="15" t="s">
        <v>2</v>
      </c>
      <c r="B199" s="8"/>
      <c r="C199" s="8">
        <v>2010</v>
      </c>
      <c r="D199" s="8">
        <v>0.48099999999999998</v>
      </c>
      <c r="E199" s="8"/>
      <c r="F199" s="8">
        <v>5</v>
      </c>
      <c r="G199" s="9">
        <v>598</v>
      </c>
      <c r="H199" s="5">
        <v>0.75229459999999992</v>
      </c>
      <c r="I199" s="10"/>
      <c r="K199" s="19">
        <f t="shared" si="6"/>
        <v>48</v>
      </c>
      <c r="L199" s="19">
        <f t="shared" si="7"/>
        <v>5</v>
      </c>
    </row>
    <row r="200" spans="1:12" hidden="1" x14ac:dyDescent="0.3">
      <c r="A200" s="14" t="s">
        <v>3</v>
      </c>
      <c r="B200" s="1"/>
      <c r="C200" s="1">
        <v>2020</v>
      </c>
      <c r="D200" s="1">
        <v>0.67500000000000004</v>
      </c>
      <c r="E200" s="8"/>
      <c r="F200" s="1">
        <v>7</v>
      </c>
      <c r="G200" s="2">
        <v>60</v>
      </c>
      <c r="H200" s="11">
        <v>3.4032814500000002</v>
      </c>
      <c r="I200" s="3"/>
      <c r="K200" s="19">
        <f t="shared" si="6"/>
        <v>68</v>
      </c>
      <c r="L200" s="19">
        <f t="shared" si="7"/>
        <v>7</v>
      </c>
    </row>
    <row r="201" spans="1:12" hidden="1" x14ac:dyDescent="0.3">
      <c r="A201" s="15" t="s">
        <v>3</v>
      </c>
      <c r="B201" s="8"/>
      <c r="C201" s="8">
        <v>2019</v>
      </c>
      <c r="D201" s="8">
        <v>0.66800000000000004</v>
      </c>
      <c r="E201" s="8"/>
      <c r="F201" s="8">
        <v>7</v>
      </c>
      <c r="G201" s="9">
        <v>62</v>
      </c>
      <c r="H201" s="5">
        <v>2.6510987300000002</v>
      </c>
      <c r="I201" s="10"/>
      <c r="K201" s="19">
        <f t="shared" si="6"/>
        <v>67</v>
      </c>
      <c r="L201" s="19">
        <f t="shared" si="7"/>
        <v>7</v>
      </c>
    </row>
    <row r="202" spans="1:12" x14ac:dyDescent="0.3">
      <c r="A202" s="15" t="s">
        <v>3</v>
      </c>
      <c r="B202" s="8"/>
      <c r="C202" s="8">
        <v>2018</v>
      </c>
      <c r="D202" s="8">
        <v>0.65500000000000003</v>
      </c>
      <c r="E202" s="8"/>
      <c r="F202" s="8">
        <v>7</v>
      </c>
      <c r="G202" s="9">
        <v>57</v>
      </c>
      <c r="H202" s="5">
        <v>2.5796091600000004</v>
      </c>
      <c r="I202" s="10"/>
      <c r="K202" s="19">
        <f t="shared" si="6"/>
        <v>66</v>
      </c>
      <c r="L202" s="19">
        <f t="shared" si="7"/>
        <v>7</v>
      </c>
    </row>
    <row r="203" spans="1:12" hidden="1" x14ac:dyDescent="0.3">
      <c r="A203" s="15" t="s">
        <v>3</v>
      </c>
      <c r="B203" s="8"/>
      <c r="C203" s="8">
        <v>2017</v>
      </c>
      <c r="D203" s="8">
        <v>0.64400000000000002</v>
      </c>
      <c r="E203" s="8"/>
      <c r="F203" s="8">
        <v>7</v>
      </c>
      <c r="G203" s="9">
        <v>68</v>
      </c>
      <c r="H203" s="5">
        <v>2.4894647600000002</v>
      </c>
      <c r="I203" s="10"/>
      <c r="K203" s="19">
        <f t="shared" si="6"/>
        <v>64</v>
      </c>
      <c r="L203" s="19">
        <f t="shared" si="7"/>
        <v>7</v>
      </c>
    </row>
    <row r="204" spans="1:12" hidden="1" x14ac:dyDescent="0.3">
      <c r="A204" s="15" t="s">
        <v>3</v>
      </c>
      <c r="B204" s="8"/>
      <c r="C204" s="8">
        <v>2016</v>
      </c>
      <c r="D204" s="8">
        <v>0.63500000000000001</v>
      </c>
      <c r="E204" s="8"/>
      <c r="F204" s="8">
        <v>7</v>
      </c>
      <c r="G204" s="9">
        <v>66</v>
      </c>
      <c r="H204" s="5">
        <v>2.6446631000000003</v>
      </c>
      <c r="I204" s="10"/>
      <c r="K204" s="19">
        <f t="shared" si="6"/>
        <v>64</v>
      </c>
      <c r="L204" s="19">
        <f t="shared" si="7"/>
        <v>7</v>
      </c>
    </row>
    <row r="205" spans="1:12" hidden="1" x14ac:dyDescent="0.3">
      <c r="A205" s="15" t="s">
        <v>3</v>
      </c>
      <c r="B205" s="8"/>
      <c r="C205" s="8">
        <v>2015</v>
      </c>
      <c r="D205" s="8">
        <v>0.625</v>
      </c>
      <c r="E205" s="8"/>
      <c r="F205" s="8">
        <v>7</v>
      </c>
      <c r="G205" s="9">
        <v>74</v>
      </c>
      <c r="H205" s="5">
        <v>2.7896406699999998</v>
      </c>
      <c r="I205" s="10"/>
      <c r="K205" s="19">
        <f t="shared" si="6"/>
        <v>63</v>
      </c>
      <c r="L205" s="19">
        <f t="shared" si="7"/>
        <v>7</v>
      </c>
    </row>
    <row r="206" spans="1:12" hidden="1" x14ac:dyDescent="0.3">
      <c r="A206" s="15" t="s">
        <v>3</v>
      </c>
      <c r="B206" s="8"/>
      <c r="C206" s="8">
        <v>2014</v>
      </c>
      <c r="D206" s="8">
        <v>0.61499999999999999</v>
      </c>
      <c r="E206" s="8"/>
      <c r="F206" s="8">
        <v>7</v>
      </c>
      <c r="G206" s="9">
        <v>78</v>
      </c>
      <c r="H206" s="5">
        <v>2.4553182099999997</v>
      </c>
      <c r="I206" s="10"/>
      <c r="K206" s="19">
        <f t="shared" si="6"/>
        <v>62</v>
      </c>
      <c r="L206" s="19">
        <f t="shared" si="7"/>
        <v>7</v>
      </c>
    </row>
    <row r="207" spans="1:12" hidden="1" x14ac:dyDescent="0.3">
      <c r="A207" s="15" t="s">
        <v>3</v>
      </c>
      <c r="B207" s="8"/>
      <c r="C207" s="8">
        <v>2013</v>
      </c>
      <c r="D207" s="8">
        <v>0.60399999999999998</v>
      </c>
      <c r="E207" s="8"/>
      <c r="F207" s="8">
        <v>6</v>
      </c>
      <c r="G207" s="9">
        <v>84</v>
      </c>
      <c r="H207" s="5">
        <v>2.5541281699999998</v>
      </c>
      <c r="I207" s="10"/>
      <c r="K207" s="19">
        <f t="shared" si="6"/>
        <v>60</v>
      </c>
      <c r="L207" s="19">
        <f t="shared" si="7"/>
        <v>6</v>
      </c>
    </row>
    <row r="208" spans="1:12" hidden="1" x14ac:dyDescent="0.3">
      <c r="A208" s="15" t="s">
        <v>3</v>
      </c>
      <c r="B208" s="8"/>
      <c r="C208" s="8">
        <v>2012</v>
      </c>
      <c r="D208" s="8">
        <v>0.59699999999999998</v>
      </c>
      <c r="E208" s="8"/>
      <c r="F208" s="8">
        <v>6</v>
      </c>
      <c r="G208" s="9">
        <v>92</v>
      </c>
      <c r="H208" s="5">
        <v>2.5180654499999999</v>
      </c>
      <c r="I208" s="10"/>
      <c r="K208" s="19">
        <f t="shared" si="6"/>
        <v>60</v>
      </c>
      <c r="L208" s="19">
        <f t="shared" si="7"/>
        <v>6</v>
      </c>
    </row>
    <row r="209" spans="1:12" hidden="1" x14ac:dyDescent="0.3">
      <c r="A209" s="15" t="s">
        <v>3</v>
      </c>
      <c r="B209" s="8"/>
      <c r="C209" s="8">
        <v>2011</v>
      </c>
      <c r="D209" s="8">
        <v>0.59099999999999997</v>
      </c>
      <c r="E209" s="8"/>
      <c r="F209" s="8">
        <v>6</v>
      </c>
      <c r="G209" s="9">
        <v>94</v>
      </c>
      <c r="H209" s="5">
        <v>2.4589469399999997</v>
      </c>
      <c r="I209" s="10"/>
      <c r="K209" s="19">
        <f t="shared" si="6"/>
        <v>59</v>
      </c>
      <c r="L209" s="19">
        <f t="shared" si="7"/>
        <v>6</v>
      </c>
    </row>
    <row r="210" spans="1:12" hidden="1" x14ac:dyDescent="0.3">
      <c r="A210" s="15" t="s">
        <v>3</v>
      </c>
      <c r="B210" s="8"/>
      <c r="C210" s="8">
        <v>2010</v>
      </c>
      <c r="D210" s="8">
        <v>0.58199999999999996</v>
      </c>
      <c r="E210" s="8"/>
      <c r="F210" s="8">
        <v>6</v>
      </c>
      <c r="G210" s="9">
        <v>117</v>
      </c>
      <c r="H210" s="5">
        <v>2.56418729</v>
      </c>
      <c r="I210" s="10"/>
      <c r="K210" s="19">
        <f t="shared" si="6"/>
        <v>58</v>
      </c>
      <c r="L210" s="19">
        <f t="shared" si="7"/>
        <v>6</v>
      </c>
    </row>
    <row r="211" spans="1:12" hidden="1" x14ac:dyDescent="0.3">
      <c r="A211" s="14" t="s">
        <v>4</v>
      </c>
      <c r="B211" s="1"/>
      <c r="C211" s="1">
        <v>2020</v>
      </c>
      <c r="D211" s="1">
        <v>0.69099999999999995</v>
      </c>
      <c r="E211" s="8"/>
      <c r="F211" s="1">
        <v>7</v>
      </c>
      <c r="G211" s="2">
        <v>161</v>
      </c>
      <c r="H211" s="11">
        <v>5.8023862799999986</v>
      </c>
      <c r="I211" s="3"/>
      <c r="K211" s="19">
        <f t="shared" si="6"/>
        <v>69</v>
      </c>
      <c r="L211" s="19">
        <f t="shared" si="7"/>
        <v>7</v>
      </c>
    </row>
    <row r="212" spans="1:12" hidden="1" x14ac:dyDescent="0.3">
      <c r="A212" s="15" t="s">
        <v>4</v>
      </c>
      <c r="B212" s="8"/>
      <c r="C212" s="8">
        <v>2019</v>
      </c>
      <c r="D212" s="8">
        <v>0.71499999999999997</v>
      </c>
      <c r="E212" s="8"/>
      <c r="F212" s="8">
        <v>8</v>
      </c>
      <c r="G212" s="9">
        <v>176</v>
      </c>
      <c r="H212" s="5">
        <v>4.8966178899999999</v>
      </c>
      <c r="I212" s="10"/>
      <c r="K212" s="19">
        <f t="shared" si="6"/>
        <v>72</v>
      </c>
      <c r="L212" s="19">
        <f t="shared" si="7"/>
        <v>8</v>
      </c>
    </row>
    <row r="213" spans="1:12" x14ac:dyDescent="0.3">
      <c r="A213" s="15" t="s">
        <v>4</v>
      </c>
      <c r="B213" s="8"/>
      <c r="C213" s="8">
        <v>2018</v>
      </c>
      <c r="D213" s="8">
        <v>0.71199999999999997</v>
      </c>
      <c r="E213" s="8"/>
      <c r="F213" s="8">
        <v>8</v>
      </c>
      <c r="G213" s="9">
        <v>171</v>
      </c>
      <c r="H213" s="5">
        <v>4.7979979500000001</v>
      </c>
      <c r="I213" s="10"/>
      <c r="K213" s="19">
        <f t="shared" si="6"/>
        <v>71</v>
      </c>
      <c r="L213" s="19">
        <f t="shared" si="7"/>
        <v>8</v>
      </c>
    </row>
    <row r="214" spans="1:12" hidden="1" x14ac:dyDescent="0.3">
      <c r="A214" s="15" t="s">
        <v>4</v>
      </c>
      <c r="B214" s="8"/>
      <c r="C214" s="8">
        <v>2017</v>
      </c>
      <c r="D214" s="8">
        <v>0.70699999999999996</v>
      </c>
      <c r="E214" s="8"/>
      <c r="F214" s="8">
        <v>8</v>
      </c>
      <c r="G214" s="9">
        <v>164</v>
      </c>
      <c r="H214" s="5">
        <v>4.4475817700000002</v>
      </c>
      <c r="I214" s="10"/>
      <c r="K214" s="19">
        <f t="shared" si="6"/>
        <v>71</v>
      </c>
      <c r="L214" s="19">
        <f t="shared" si="7"/>
        <v>8</v>
      </c>
    </row>
    <row r="215" spans="1:12" hidden="1" x14ac:dyDescent="0.3">
      <c r="A215" s="15" t="s">
        <v>4</v>
      </c>
      <c r="B215" s="8"/>
      <c r="C215" s="8">
        <v>2016</v>
      </c>
      <c r="D215" s="8">
        <v>0.7</v>
      </c>
      <c r="E215" s="8"/>
      <c r="F215" s="8">
        <v>7</v>
      </c>
      <c r="G215" s="9">
        <v>161</v>
      </c>
      <c r="H215" s="5">
        <v>4.4294467000000006</v>
      </c>
      <c r="I215" s="10"/>
      <c r="K215" s="19">
        <f t="shared" si="6"/>
        <v>70</v>
      </c>
      <c r="L215" s="19">
        <f t="shared" si="7"/>
        <v>7</v>
      </c>
    </row>
    <row r="216" spans="1:12" hidden="1" x14ac:dyDescent="0.3">
      <c r="A216" s="15" t="s">
        <v>4</v>
      </c>
      <c r="B216" s="8"/>
      <c r="C216" s="8">
        <v>2015</v>
      </c>
      <c r="D216" s="8">
        <v>0.68799999999999994</v>
      </c>
      <c r="E216" s="8"/>
      <c r="F216" s="8">
        <v>7</v>
      </c>
      <c r="G216" s="9">
        <v>165</v>
      </c>
      <c r="H216" s="5">
        <v>4.3064527500000001</v>
      </c>
      <c r="I216" s="10"/>
      <c r="K216" s="19">
        <f t="shared" si="6"/>
        <v>69</v>
      </c>
      <c r="L216" s="19">
        <f t="shared" si="7"/>
        <v>7</v>
      </c>
    </row>
    <row r="217" spans="1:12" hidden="1" x14ac:dyDescent="0.3">
      <c r="A217" s="15" t="s">
        <v>4</v>
      </c>
      <c r="B217" s="8"/>
      <c r="C217" s="8">
        <v>2014</v>
      </c>
      <c r="D217" s="8">
        <v>0.68300000000000005</v>
      </c>
      <c r="E217" s="8"/>
      <c r="F217" s="8">
        <v>7</v>
      </c>
      <c r="G217" s="9">
        <v>163</v>
      </c>
      <c r="H217" s="5">
        <v>3.6924073699999993</v>
      </c>
      <c r="I217" s="10"/>
      <c r="K217" s="19">
        <f t="shared" si="6"/>
        <v>68</v>
      </c>
      <c r="L217" s="19">
        <f t="shared" si="7"/>
        <v>7</v>
      </c>
    </row>
    <row r="218" spans="1:12" hidden="1" x14ac:dyDescent="0.3">
      <c r="A218" s="15" t="s">
        <v>4</v>
      </c>
      <c r="B218" s="8"/>
      <c r="C218" s="8">
        <v>2013</v>
      </c>
      <c r="D218" s="8">
        <v>0.68100000000000005</v>
      </c>
      <c r="E218" s="8"/>
      <c r="F218" s="8">
        <v>7</v>
      </c>
      <c r="G218" s="9">
        <v>175</v>
      </c>
      <c r="H218" s="5">
        <v>3.2624268499999998</v>
      </c>
      <c r="I218" s="10"/>
      <c r="K218" s="19">
        <f t="shared" si="6"/>
        <v>68</v>
      </c>
      <c r="L218" s="19">
        <f t="shared" si="7"/>
        <v>7</v>
      </c>
    </row>
    <row r="219" spans="1:12" hidden="1" x14ac:dyDescent="0.3">
      <c r="A219" s="15" t="s">
        <v>4</v>
      </c>
      <c r="B219" s="8"/>
      <c r="C219" s="8">
        <v>2012</v>
      </c>
      <c r="D219" s="8">
        <v>0.67300000000000004</v>
      </c>
      <c r="E219" s="8"/>
      <c r="F219" s="8">
        <v>7</v>
      </c>
      <c r="G219" s="9">
        <v>179</v>
      </c>
      <c r="H219" s="5">
        <v>2.9963541000000005</v>
      </c>
      <c r="I219" s="10"/>
      <c r="K219" s="19">
        <f t="shared" si="6"/>
        <v>67</v>
      </c>
      <c r="L219" s="19">
        <f t="shared" si="7"/>
        <v>7</v>
      </c>
    </row>
    <row r="220" spans="1:12" hidden="1" x14ac:dyDescent="0.3">
      <c r="A220" s="15" t="s">
        <v>4</v>
      </c>
      <c r="B220" s="8"/>
      <c r="C220" s="8">
        <v>2011</v>
      </c>
      <c r="D220" s="8">
        <v>0.66700000000000004</v>
      </c>
      <c r="E220" s="8"/>
      <c r="F220" s="8">
        <v>7</v>
      </c>
      <c r="G220" s="9">
        <v>178</v>
      </c>
      <c r="H220" s="5">
        <v>3.0206100899999995</v>
      </c>
      <c r="I220" s="10"/>
      <c r="K220" s="19">
        <f t="shared" si="6"/>
        <v>67</v>
      </c>
      <c r="L220" s="19">
        <f t="shared" si="7"/>
        <v>7</v>
      </c>
    </row>
    <row r="221" spans="1:12" hidden="1" x14ac:dyDescent="0.3">
      <c r="A221" s="15" t="s">
        <v>4</v>
      </c>
      <c r="B221" s="8"/>
      <c r="C221" s="8">
        <v>2010</v>
      </c>
      <c r="D221" s="8">
        <v>0.66100000000000003</v>
      </c>
      <c r="E221" s="8"/>
      <c r="F221" s="8">
        <v>7</v>
      </c>
      <c r="G221" s="9">
        <v>184</v>
      </c>
      <c r="H221" s="5">
        <v>3.0572931800000003</v>
      </c>
      <c r="I221" s="10"/>
      <c r="K221" s="19">
        <f t="shared" si="6"/>
        <v>66</v>
      </c>
      <c r="L221" s="19">
        <f t="shared" si="7"/>
        <v>7</v>
      </c>
    </row>
    <row r="222" spans="1:12" hidden="1" x14ac:dyDescent="0.3">
      <c r="A222" s="14" t="s">
        <v>5</v>
      </c>
      <c r="B222" s="1"/>
      <c r="C222" s="1">
        <v>2020</v>
      </c>
      <c r="D222" s="1">
        <v>0.77600000000000002</v>
      </c>
      <c r="E222" s="8"/>
      <c r="F222" s="1">
        <v>8</v>
      </c>
      <c r="G222" s="2">
        <v>6</v>
      </c>
      <c r="H222" s="11">
        <v>6.75</v>
      </c>
      <c r="I222" s="3"/>
      <c r="K222" s="19">
        <f t="shared" si="6"/>
        <v>78</v>
      </c>
      <c r="L222" s="19">
        <f t="shared" si="7"/>
        <v>8</v>
      </c>
    </row>
    <row r="223" spans="1:12" hidden="1" x14ac:dyDescent="0.3">
      <c r="A223" s="15" t="s">
        <v>5</v>
      </c>
      <c r="B223" s="8"/>
      <c r="C223" s="8">
        <v>2019</v>
      </c>
      <c r="D223" s="8">
        <v>0.78</v>
      </c>
      <c r="E223" s="8"/>
      <c r="F223" s="8">
        <v>8</v>
      </c>
      <c r="G223" s="9">
        <v>5</v>
      </c>
      <c r="H223" s="5">
        <v>6.13</v>
      </c>
      <c r="I223" s="10"/>
      <c r="K223" s="19">
        <f t="shared" si="6"/>
        <v>78</v>
      </c>
      <c r="L223" s="19">
        <f t="shared" si="7"/>
        <v>8</v>
      </c>
    </row>
    <row r="224" spans="1:12" x14ac:dyDescent="0.3">
      <c r="A224" s="15" t="s">
        <v>5</v>
      </c>
      <c r="B224" s="8"/>
      <c r="C224" s="8">
        <v>2018</v>
      </c>
      <c r="D224" s="8">
        <v>0.77400000000000002</v>
      </c>
      <c r="E224" s="8"/>
      <c r="F224" s="8">
        <v>8</v>
      </c>
      <c r="G224" s="9">
        <v>6</v>
      </c>
      <c r="H224" s="5">
        <v>6.12</v>
      </c>
      <c r="I224" s="10"/>
      <c r="K224" s="19">
        <f t="shared" si="6"/>
        <v>77</v>
      </c>
      <c r="L224" s="19">
        <f t="shared" si="7"/>
        <v>8</v>
      </c>
    </row>
    <row r="225" spans="1:12" hidden="1" x14ac:dyDescent="0.3">
      <c r="A225" s="15" t="s">
        <v>5</v>
      </c>
      <c r="B225" s="8"/>
      <c r="C225" s="8">
        <v>2017</v>
      </c>
      <c r="D225" s="8">
        <v>0.77</v>
      </c>
      <c r="E225" s="8"/>
      <c r="F225" s="8">
        <v>8</v>
      </c>
      <c r="G225" s="9">
        <v>6</v>
      </c>
      <c r="H225" s="5">
        <v>6.18</v>
      </c>
      <c r="I225" s="10"/>
      <c r="K225" s="19">
        <f t="shared" si="6"/>
        <v>77</v>
      </c>
      <c r="L225" s="19">
        <f t="shared" si="7"/>
        <v>8</v>
      </c>
    </row>
    <row r="226" spans="1:12" hidden="1" x14ac:dyDescent="0.3">
      <c r="A226" s="15" t="s">
        <v>5</v>
      </c>
      <c r="B226" s="8"/>
      <c r="C226" s="8">
        <v>2016</v>
      </c>
      <c r="D226" s="8">
        <v>0.76700000000000002</v>
      </c>
      <c r="E226" s="8"/>
      <c r="F226" s="8">
        <v>8</v>
      </c>
      <c r="G226" s="9">
        <v>6</v>
      </c>
      <c r="H226" s="5">
        <v>6.48</v>
      </c>
      <c r="I226" s="10"/>
      <c r="K226" s="19">
        <f t="shared" si="6"/>
        <v>77</v>
      </c>
      <c r="L226" s="19">
        <f t="shared" si="7"/>
        <v>8</v>
      </c>
    </row>
    <row r="227" spans="1:12" hidden="1" x14ac:dyDescent="0.3">
      <c r="A227" s="15" t="s">
        <v>5</v>
      </c>
      <c r="B227" s="8"/>
      <c r="C227" s="8">
        <v>2015</v>
      </c>
      <c r="D227" s="8">
        <v>0.75700000000000001</v>
      </c>
      <c r="E227" s="8"/>
      <c r="F227" s="8">
        <v>8</v>
      </c>
      <c r="G227" s="9">
        <v>7</v>
      </c>
      <c r="H227" s="5">
        <v>6.4</v>
      </c>
      <c r="I227" s="10"/>
      <c r="K227" s="19">
        <f t="shared" si="6"/>
        <v>76</v>
      </c>
      <c r="L227" s="19">
        <f t="shared" si="7"/>
        <v>8</v>
      </c>
    </row>
    <row r="228" spans="1:12" hidden="1" x14ac:dyDescent="0.3">
      <c r="A228" s="15" t="s">
        <v>5</v>
      </c>
      <c r="B228" s="8"/>
      <c r="C228" s="8">
        <v>2014</v>
      </c>
      <c r="D228" s="8">
        <v>0.751</v>
      </c>
      <c r="E228" s="8"/>
      <c r="F228" s="8">
        <v>8</v>
      </c>
      <c r="G228" s="9">
        <v>8</v>
      </c>
      <c r="H228" s="5">
        <v>6.68</v>
      </c>
      <c r="I228" s="10"/>
      <c r="K228" s="19">
        <f t="shared" si="6"/>
        <v>75</v>
      </c>
      <c r="L228" s="19">
        <f t="shared" si="7"/>
        <v>8</v>
      </c>
    </row>
    <row r="229" spans="1:12" hidden="1" x14ac:dyDescent="0.3">
      <c r="A229" s="15" t="s">
        <v>5</v>
      </c>
      <c r="B229" s="8"/>
      <c r="C229" s="8">
        <v>2013</v>
      </c>
      <c r="D229" s="8">
        <v>0.745</v>
      </c>
      <c r="E229" s="8"/>
      <c r="F229" s="8">
        <v>8</v>
      </c>
      <c r="G229" s="9">
        <v>8</v>
      </c>
      <c r="H229" s="5">
        <v>6.59</v>
      </c>
      <c r="I229" s="10"/>
      <c r="K229" s="19">
        <f t="shared" si="6"/>
        <v>75</v>
      </c>
      <c r="L229" s="19">
        <f t="shared" si="7"/>
        <v>8</v>
      </c>
    </row>
    <row r="230" spans="1:12" hidden="1" x14ac:dyDescent="0.3">
      <c r="A230" s="15" t="s">
        <v>5</v>
      </c>
      <c r="B230" s="8"/>
      <c r="C230" s="8">
        <v>2012</v>
      </c>
      <c r="D230" s="8">
        <v>0.73499999999999999</v>
      </c>
      <c r="E230" s="8"/>
      <c r="F230" s="8">
        <v>8</v>
      </c>
      <c r="G230" s="9">
        <v>7</v>
      </c>
      <c r="H230" s="5">
        <v>6.51</v>
      </c>
      <c r="I230" s="10"/>
      <c r="K230" s="19">
        <f t="shared" si="6"/>
        <v>74</v>
      </c>
      <c r="L230" s="19">
        <f t="shared" si="7"/>
        <v>8</v>
      </c>
    </row>
    <row r="231" spans="1:12" hidden="1" x14ac:dyDescent="0.3">
      <c r="A231" s="15" t="s">
        <v>5</v>
      </c>
      <c r="B231" s="8"/>
      <c r="C231" s="8">
        <v>2011</v>
      </c>
      <c r="D231" s="8">
        <v>0.72299999999999998</v>
      </c>
      <c r="E231" s="8"/>
      <c r="F231" s="8">
        <v>8</v>
      </c>
      <c r="G231" s="9">
        <v>8</v>
      </c>
      <c r="H231" s="5">
        <v>6.21</v>
      </c>
      <c r="I231" s="10"/>
      <c r="K231" s="19">
        <f t="shared" si="6"/>
        <v>72</v>
      </c>
      <c r="L231" s="19">
        <f t="shared" si="7"/>
        <v>8</v>
      </c>
    </row>
    <row r="232" spans="1:12" hidden="1" x14ac:dyDescent="0.3">
      <c r="A232" s="15" t="s">
        <v>5</v>
      </c>
      <c r="B232" s="8"/>
      <c r="C232" s="8">
        <v>2010</v>
      </c>
      <c r="D232" s="8">
        <v>0.71799999999999997</v>
      </c>
      <c r="E232" s="8"/>
      <c r="F232" s="8">
        <v>8</v>
      </c>
      <c r="G232" s="9">
        <v>8</v>
      </c>
      <c r="H232" s="5">
        <v>6.14</v>
      </c>
      <c r="I232" s="10"/>
      <c r="K232" s="19">
        <f t="shared" si="6"/>
        <v>72</v>
      </c>
      <c r="L232" s="19">
        <f t="shared" si="7"/>
        <v>8</v>
      </c>
    </row>
    <row r="233" spans="1:12" hidden="1" x14ac:dyDescent="0.3">
      <c r="A233" s="14" t="s">
        <v>6</v>
      </c>
      <c r="B233" s="1"/>
      <c r="C233" s="1">
        <v>2020</v>
      </c>
      <c r="D233" s="1">
        <v>0.70099999999999996</v>
      </c>
      <c r="E233" s="8"/>
      <c r="F233" s="1">
        <v>7</v>
      </c>
      <c r="G233" s="2">
        <v>186</v>
      </c>
      <c r="H233" s="11">
        <v>4.4899482700000011</v>
      </c>
      <c r="I233" s="3"/>
      <c r="K233" s="19">
        <f t="shared" si="6"/>
        <v>70</v>
      </c>
      <c r="L233" s="19">
        <f t="shared" si="7"/>
        <v>7</v>
      </c>
    </row>
    <row r="234" spans="1:12" hidden="1" x14ac:dyDescent="0.3">
      <c r="A234" s="15" t="s">
        <v>6</v>
      </c>
      <c r="B234" s="8"/>
      <c r="C234" s="8">
        <v>2019</v>
      </c>
      <c r="D234" s="8">
        <v>0.70299999999999996</v>
      </c>
      <c r="E234" s="8"/>
      <c r="F234" s="8">
        <v>7</v>
      </c>
      <c r="G234" s="9">
        <v>118</v>
      </c>
      <c r="H234" s="5">
        <v>4.3729410200000007</v>
      </c>
      <c r="I234" s="10"/>
      <c r="K234" s="19">
        <f t="shared" si="6"/>
        <v>70</v>
      </c>
      <c r="L234" s="19">
        <f t="shared" si="7"/>
        <v>7</v>
      </c>
    </row>
    <row r="235" spans="1:12" x14ac:dyDescent="0.3">
      <c r="A235" s="15" t="s">
        <v>6</v>
      </c>
      <c r="B235" s="8"/>
      <c r="C235" s="8">
        <v>2018</v>
      </c>
      <c r="D235" s="8">
        <v>0.7</v>
      </c>
      <c r="E235" s="8"/>
      <c r="F235" s="8">
        <v>7</v>
      </c>
      <c r="G235" s="9">
        <v>162</v>
      </c>
      <c r="H235" s="5">
        <v>4.1425337799999999</v>
      </c>
      <c r="I235" s="10"/>
      <c r="K235" s="19">
        <f t="shared" si="6"/>
        <v>70</v>
      </c>
      <c r="L235" s="19">
        <f t="shared" si="7"/>
        <v>7</v>
      </c>
    </row>
    <row r="236" spans="1:12" hidden="1" x14ac:dyDescent="0.3">
      <c r="A236" s="15" t="s">
        <v>6</v>
      </c>
      <c r="B236" s="8"/>
      <c r="C236" s="8">
        <v>2017</v>
      </c>
      <c r="D236" s="8">
        <v>0.70499999999999996</v>
      </c>
      <c r="E236" s="8"/>
      <c r="F236" s="8">
        <v>8</v>
      </c>
      <c r="G236" s="9">
        <v>108</v>
      </c>
      <c r="H236" s="5">
        <v>5.0161328300000001</v>
      </c>
      <c r="I236" s="10"/>
      <c r="K236" s="19">
        <f t="shared" si="6"/>
        <v>71</v>
      </c>
      <c r="L236" s="19">
        <f t="shared" si="7"/>
        <v>8</v>
      </c>
    </row>
    <row r="237" spans="1:12" hidden="1" x14ac:dyDescent="0.3">
      <c r="A237" s="15" t="s">
        <v>6</v>
      </c>
      <c r="B237" s="8"/>
      <c r="C237" s="8">
        <v>2016</v>
      </c>
      <c r="D237" s="8">
        <v>0.69699999999999995</v>
      </c>
      <c r="E237" s="8"/>
      <c r="F237" s="8">
        <v>7</v>
      </c>
      <c r="G237" s="9">
        <v>134</v>
      </c>
      <c r="H237" s="5">
        <v>3.8372659699999998</v>
      </c>
      <c r="I237" s="10"/>
      <c r="K237" s="19">
        <f t="shared" si="6"/>
        <v>70</v>
      </c>
      <c r="L237" s="19">
        <f t="shared" si="7"/>
        <v>7</v>
      </c>
    </row>
    <row r="238" spans="1:12" hidden="1" x14ac:dyDescent="0.3">
      <c r="A238" s="15" t="s">
        <v>6</v>
      </c>
      <c r="B238" s="8"/>
      <c r="C238" s="8">
        <v>2015</v>
      </c>
      <c r="D238" s="8">
        <v>0.68799999999999994</v>
      </c>
      <c r="E238" s="8"/>
      <c r="F238" s="8">
        <v>7</v>
      </c>
      <c r="G238" s="9">
        <v>184</v>
      </c>
      <c r="H238" s="5">
        <v>4.1351804699999999</v>
      </c>
      <c r="I238" s="10"/>
      <c r="K238" s="19">
        <f t="shared" si="6"/>
        <v>69</v>
      </c>
      <c r="L238" s="19">
        <f t="shared" si="7"/>
        <v>7</v>
      </c>
    </row>
    <row r="239" spans="1:12" hidden="1" x14ac:dyDescent="0.3">
      <c r="A239" s="15" t="s">
        <v>6</v>
      </c>
      <c r="B239" s="8"/>
      <c r="C239" s="8">
        <v>2014</v>
      </c>
      <c r="D239" s="8">
        <v>0.68300000000000005</v>
      </c>
      <c r="E239" s="8"/>
      <c r="F239" s="8">
        <v>7</v>
      </c>
      <c r="G239" s="9">
        <v>179</v>
      </c>
      <c r="H239" s="5">
        <v>3.9903912499999996</v>
      </c>
      <c r="I239" s="10"/>
      <c r="K239" s="19">
        <f t="shared" si="6"/>
        <v>68</v>
      </c>
      <c r="L239" s="19">
        <f t="shared" si="7"/>
        <v>7</v>
      </c>
    </row>
    <row r="240" spans="1:12" hidden="1" x14ac:dyDescent="0.3">
      <c r="A240" s="15" t="s">
        <v>6</v>
      </c>
      <c r="B240" s="8"/>
      <c r="C240" s="8">
        <v>2013</v>
      </c>
      <c r="D240" s="8">
        <v>0.67600000000000005</v>
      </c>
      <c r="E240" s="8"/>
      <c r="F240" s="8">
        <v>7</v>
      </c>
      <c r="G240" s="9">
        <v>142</v>
      </c>
      <c r="H240" s="5">
        <v>4.1548209200000006</v>
      </c>
      <c r="I240" s="10"/>
      <c r="K240" s="19">
        <f t="shared" si="6"/>
        <v>68</v>
      </c>
      <c r="L240" s="19">
        <f t="shared" si="7"/>
        <v>7</v>
      </c>
    </row>
    <row r="241" spans="1:12" hidden="1" x14ac:dyDescent="0.3">
      <c r="A241" s="15" t="s">
        <v>6</v>
      </c>
      <c r="B241" s="8"/>
      <c r="C241" s="8">
        <v>2012</v>
      </c>
      <c r="D241" s="8">
        <v>0.66400000000000003</v>
      </c>
      <c r="E241" s="8"/>
      <c r="F241" s="8">
        <v>7</v>
      </c>
      <c r="G241" s="9">
        <v>260</v>
      </c>
      <c r="H241" s="5">
        <v>4.0960183100000007</v>
      </c>
      <c r="I241" s="10"/>
      <c r="K241" s="19">
        <f t="shared" si="6"/>
        <v>66</v>
      </c>
      <c r="L241" s="19">
        <f t="shared" si="7"/>
        <v>7</v>
      </c>
    </row>
    <row r="242" spans="1:12" hidden="1" x14ac:dyDescent="0.3">
      <c r="A242" s="15" t="s">
        <v>6</v>
      </c>
      <c r="B242" s="8"/>
      <c r="C242" s="8">
        <v>2011</v>
      </c>
      <c r="D242" s="8">
        <v>0.66</v>
      </c>
      <c r="E242" s="8"/>
      <c r="F242" s="8">
        <v>7</v>
      </c>
      <c r="G242" s="9">
        <v>226</v>
      </c>
      <c r="H242" s="5">
        <v>3.6045670499999991</v>
      </c>
      <c r="I242" s="10"/>
      <c r="K242" s="19">
        <f t="shared" si="6"/>
        <v>66</v>
      </c>
      <c r="L242" s="19">
        <f t="shared" si="7"/>
        <v>7</v>
      </c>
    </row>
    <row r="243" spans="1:12" hidden="1" x14ac:dyDescent="0.3">
      <c r="A243" s="15" t="s">
        <v>6</v>
      </c>
      <c r="B243" s="8"/>
      <c r="C243" s="8">
        <v>2010</v>
      </c>
      <c r="D243" s="8">
        <v>0.65200000000000002</v>
      </c>
      <c r="E243" s="8"/>
      <c r="F243" s="8">
        <v>7</v>
      </c>
      <c r="G243" s="9">
        <v>156</v>
      </c>
      <c r="H243" s="5">
        <v>3.60705996</v>
      </c>
      <c r="I243" s="10"/>
      <c r="K243" s="19">
        <f t="shared" si="6"/>
        <v>65</v>
      </c>
      <c r="L243" s="19">
        <f t="shared" si="7"/>
        <v>7</v>
      </c>
    </row>
    <row r="244" spans="1:12" hidden="1" x14ac:dyDescent="0.3">
      <c r="A244" s="14" t="s">
        <v>7</v>
      </c>
      <c r="B244" s="1"/>
      <c r="C244" s="1">
        <v>2020</v>
      </c>
      <c r="D244" s="1">
        <v>0.75800000000000001</v>
      </c>
      <c r="E244" s="8"/>
      <c r="F244" s="1">
        <v>8</v>
      </c>
      <c r="G244" s="2">
        <v>72</v>
      </c>
      <c r="H244" s="11">
        <v>4.5290446299999996</v>
      </c>
      <c r="I244" s="3"/>
      <c r="K244" s="19">
        <f t="shared" si="6"/>
        <v>76</v>
      </c>
      <c r="L244" s="19">
        <f t="shared" si="7"/>
        <v>8</v>
      </c>
    </row>
    <row r="245" spans="1:12" hidden="1" x14ac:dyDescent="0.3">
      <c r="A245" s="15" t="s">
        <v>7</v>
      </c>
      <c r="B245" s="8"/>
      <c r="C245" s="8">
        <v>2019</v>
      </c>
      <c r="D245" s="8">
        <v>0.76400000000000001</v>
      </c>
      <c r="E245" s="8"/>
      <c r="F245" s="8">
        <v>8</v>
      </c>
      <c r="G245" s="9">
        <v>61</v>
      </c>
      <c r="H245" s="5">
        <v>3.9170188899999991</v>
      </c>
      <c r="I245" s="10"/>
      <c r="K245" s="19">
        <f t="shared" si="6"/>
        <v>76</v>
      </c>
      <c r="L245" s="19">
        <f t="shared" si="7"/>
        <v>8</v>
      </c>
    </row>
    <row r="246" spans="1:12" x14ac:dyDescent="0.3">
      <c r="A246" s="15" t="s">
        <v>7</v>
      </c>
      <c r="B246" s="8"/>
      <c r="C246" s="8">
        <v>2018</v>
      </c>
      <c r="D246" s="8">
        <v>0.76200000000000001</v>
      </c>
      <c r="E246" s="8"/>
      <c r="F246" s="8">
        <v>8</v>
      </c>
      <c r="G246" s="9">
        <v>59</v>
      </c>
      <c r="H246" s="5">
        <v>3.8892381200000004</v>
      </c>
      <c r="I246" s="10"/>
      <c r="K246" s="19">
        <f t="shared" si="6"/>
        <v>76</v>
      </c>
      <c r="L246" s="19">
        <f t="shared" si="7"/>
        <v>8</v>
      </c>
    </row>
    <row r="247" spans="1:12" hidden="1" x14ac:dyDescent="0.3">
      <c r="A247" s="15" t="s">
        <v>7</v>
      </c>
      <c r="B247" s="8"/>
      <c r="C247" s="8">
        <v>2017</v>
      </c>
      <c r="D247" s="8">
        <v>0.75800000000000001</v>
      </c>
      <c r="E247" s="8"/>
      <c r="F247" s="8">
        <v>8</v>
      </c>
      <c r="G247" s="9">
        <v>60</v>
      </c>
      <c r="H247" s="5">
        <v>3.9531462199999998</v>
      </c>
      <c r="I247" s="10"/>
      <c r="K247" s="19">
        <f t="shared" si="6"/>
        <v>76</v>
      </c>
      <c r="L247" s="19">
        <f t="shared" si="7"/>
        <v>8</v>
      </c>
    </row>
    <row r="248" spans="1:12" hidden="1" x14ac:dyDescent="0.3">
      <c r="A248" s="15" t="s">
        <v>7</v>
      </c>
      <c r="B248" s="8"/>
      <c r="C248" s="8">
        <v>2016</v>
      </c>
      <c r="D248" s="8">
        <v>0.753</v>
      </c>
      <c r="E248" s="8"/>
      <c r="F248" s="8">
        <v>8</v>
      </c>
      <c r="G248" s="9">
        <v>63</v>
      </c>
      <c r="H248" s="5">
        <v>3.9484369800000003</v>
      </c>
      <c r="I248" s="10"/>
      <c r="K248" s="19">
        <f t="shared" si="6"/>
        <v>75</v>
      </c>
      <c r="L248" s="19">
        <f t="shared" si="7"/>
        <v>8</v>
      </c>
    </row>
    <row r="249" spans="1:12" hidden="1" x14ac:dyDescent="0.3">
      <c r="A249" s="15" t="s">
        <v>7</v>
      </c>
      <c r="B249" s="8"/>
      <c r="C249" s="8">
        <v>2015</v>
      </c>
      <c r="D249" s="8">
        <v>0.752</v>
      </c>
      <c r="E249" s="8"/>
      <c r="F249" s="8">
        <v>8</v>
      </c>
      <c r="G249" s="9">
        <v>62</v>
      </c>
      <c r="H249" s="5">
        <v>3.8538484600000005</v>
      </c>
      <c r="I249" s="10"/>
      <c r="K249" s="19">
        <f t="shared" si="6"/>
        <v>75</v>
      </c>
      <c r="L249" s="19">
        <f t="shared" si="7"/>
        <v>8</v>
      </c>
    </row>
    <row r="250" spans="1:12" hidden="1" x14ac:dyDescent="0.3">
      <c r="A250" s="15" t="s">
        <v>7</v>
      </c>
      <c r="B250" s="8"/>
      <c r="C250" s="8">
        <v>2014</v>
      </c>
      <c r="D250" s="8">
        <v>0.753</v>
      </c>
      <c r="E250" s="8"/>
      <c r="F250" s="8">
        <v>8</v>
      </c>
      <c r="G250" s="9">
        <v>62</v>
      </c>
      <c r="H250" s="5">
        <v>3.6988632700000004</v>
      </c>
      <c r="I250" s="10"/>
      <c r="K250" s="19">
        <f t="shared" si="6"/>
        <v>75</v>
      </c>
      <c r="L250" s="19">
        <f t="shared" si="7"/>
        <v>8</v>
      </c>
    </row>
    <row r="251" spans="1:12" hidden="1" x14ac:dyDescent="0.3">
      <c r="A251" s="15" t="s">
        <v>7</v>
      </c>
      <c r="B251" s="8"/>
      <c r="C251" s="8">
        <v>2013</v>
      </c>
      <c r="D251" s="8">
        <v>0.75</v>
      </c>
      <c r="E251" s="8"/>
      <c r="F251" s="8">
        <v>8</v>
      </c>
      <c r="G251" s="9">
        <v>61</v>
      </c>
      <c r="H251" s="5">
        <v>3.5511395899999996</v>
      </c>
      <c r="I251" s="10"/>
      <c r="K251" s="19">
        <f t="shared" si="6"/>
        <v>75</v>
      </c>
      <c r="L251" s="19">
        <f t="shared" si="7"/>
        <v>8</v>
      </c>
    </row>
    <row r="252" spans="1:12" hidden="1" x14ac:dyDescent="0.3">
      <c r="A252" s="15" t="s">
        <v>7</v>
      </c>
      <c r="B252" s="8"/>
      <c r="C252" s="8">
        <v>2012</v>
      </c>
      <c r="D252" s="8">
        <v>0.73199999999999998</v>
      </c>
      <c r="E252" s="8"/>
      <c r="F252" s="8">
        <v>8</v>
      </c>
      <c r="G252" s="9">
        <v>57</v>
      </c>
      <c r="H252" s="5">
        <v>3.3546330900000001</v>
      </c>
      <c r="I252" s="10"/>
      <c r="K252" s="19">
        <f t="shared" si="6"/>
        <v>73</v>
      </c>
      <c r="L252" s="19">
        <f t="shared" si="7"/>
        <v>8</v>
      </c>
    </row>
    <row r="253" spans="1:12" hidden="1" x14ac:dyDescent="0.3">
      <c r="A253" s="15" t="s">
        <v>7</v>
      </c>
      <c r="B253" s="8"/>
      <c r="C253" s="8">
        <v>2011</v>
      </c>
      <c r="D253" s="8">
        <v>0.72699999999999998</v>
      </c>
      <c r="E253" s="8"/>
      <c r="F253" s="8">
        <v>8</v>
      </c>
      <c r="G253" s="9">
        <v>62</v>
      </c>
      <c r="H253" s="5">
        <v>3.4656794099999999</v>
      </c>
      <c r="I253" s="10"/>
      <c r="K253" s="19">
        <f t="shared" si="6"/>
        <v>73</v>
      </c>
      <c r="L253" s="19">
        <f t="shared" si="7"/>
        <v>8</v>
      </c>
    </row>
    <row r="254" spans="1:12" hidden="1" x14ac:dyDescent="0.3">
      <c r="A254" s="15" t="s">
        <v>7</v>
      </c>
      <c r="B254" s="8"/>
      <c r="C254" s="8">
        <v>2010</v>
      </c>
      <c r="D254" s="8">
        <v>0.72199999999999998</v>
      </c>
      <c r="E254" s="8"/>
      <c r="F254" s="8">
        <v>8</v>
      </c>
      <c r="G254" s="9">
        <v>64</v>
      </c>
      <c r="H254" s="5">
        <v>3.5770132500000003</v>
      </c>
      <c r="I254" s="10"/>
      <c r="K254" s="19">
        <f t="shared" si="6"/>
        <v>72</v>
      </c>
      <c r="L254" s="19">
        <f t="shared" si="7"/>
        <v>8</v>
      </c>
    </row>
    <row r="255" spans="1:12" hidden="1" x14ac:dyDescent="0.3">
      <c r="A255" s="14" t="s">
        <v>173</v>
      </c>
      <c r="B255" s="1"/>
      <c r="C255" s="1">
        <v>2020</v>
      </c>
      <c r="D255" s="1">
        <v>0.82699999999999996</v>
      </c>
      <c r="E255" s="8"/>
      <c r="F255" s="1">
        <v>9</v>
      </c>
      <c r="G255" s="2">
        <v>44</v>
      </c>
      <c r="H255" s="11">
        <v>2.2518715899999995</v>
      </c>
      <c r="I255" s="3"/>
      <c r="K255" s="19">
        <f t="shared" si="6"/>
        <v>83</v>
      </c>
      <c r="L255" s="19">
        <f t="shared" si="7"/>
        <v>9</v>
      </c>
    </row>
    <row r="256" spans="1:12" hidden="1" x14ac:dyDescent="0.3">
      <c r="A256" s="15" t="s">
        <v>173</v>
      </c>
      <c r="B256" s="8"/>
      <c r="C256" s="8">
        <v>2019</v>
      </c>
      <c r="D256" s="8">
        <v>0.82699999999999996</v>
      </c>
      <c r="E256" s="8"/>
      <c r="F256" s="8">
        <v>9</v>
      </c>
      <c r="G256" s="9">
        <v>45</v>
      </c>
      <c r="H256" s="5">
        <v>2.0714013599999999</v>
      </c>
      <c r="I256" s="10"/>
      <c r="K256" s="19">
        <f t="shared" si="6"/>
        <v>83</v>
      </c>
      <c r="L256" s="19">
        <f t="shared" si="7"/>
        <v>9</v>
      </c>
    </row>
    <row r="257" spans="1:12" x14ac:dyDescent="0.3">
      <c r="A257" s="15" t="s">
        <v>173</v>
      </c>
      <c r="B257" s="8"/>
      <c r="C257" s="8">
        <v>2018</v>
      </c>
      <c r="D257" s="8">
        <v>0.82599999999999996</v>
      </c>
      <c r="E257" s="8"/>
      <c r="F257" s="8">
        <v>9</v>
      </c>
      <c r="G257" s="9">
        <v>45</v>
      </c>
      <c r="H257" s="5">
        <v>2.2956669300000003</v>
      </c>
      <c r="I257" s="10"/>
      <c r="K257" s="19">
        <f t="shared" si="6"/>
        <v>83</v>
      </c>
      <c r="L257" s="19">
        <f t="shared" si="7"/>
        <v>9</v>
      </c>
    </row>
    <row r="258" spans="1:12" hidden="1" x14ac:dyDescent="0.3">
      <c r="A258" s="15" t="s">
        <v>173</v>
      </c>
      <c r="B258" s="8"/>
      <c r="C258" s="8">
        <v>2017</v>
      </c>
      <c r="D258" s="8">
        <v>0.82899999999999996</v>
      </c>
      <c r="E258" s="8"/>
      <c r="F258" s="8">
        <v>9</v>
      </c>
      <c r="G258" s="9">
        <v>45</v>
      </c>
      <c r="H258" s="5">
        <v>2.1473770100000005</v>
      </c>
      <c r="I258" s="10"/>
      <c r="K258" s="19">
        <f t="shared" ref="K258:K321" si="8">ROUND(D258*100,0)</f>
        <v>83</v>
      </c>
      <c r="L258" s="19">
        <f t="shared" si="7"/>
        <v>9</v>
      </c>
    </row>
    <row r="259" spans="1:12" hidden="1" x14ac:dyDescent="0.3">
      <c r="A259" s="15" t="s">
        <v>173</v>
      </c>
      <c r="B259" s="8"/>
      <c r="C259" s="8">
        <v>2016</v>
      </c>
      <c r="D259" s="8">
        <v>0.83</v>
      </c>
      <c r="E259" s="8"/>
      <c r="F259" s="8">
        <v>9</v>
      </c>
      <c r="G259" s="9">
        <v>45</v>
      </c>
      <c r="H259" s="5">
        <v>2.42138696</v>
      </c>
      <c r="I259" s="10"/>
      <c r="K259" s="19">
        <f t="shared" si="8"/>
        <v>83</v>
      </c>
      <c r="L259" s="19">
        <f t="shared" ref="L259:L322" si="9">IF(K259&lt;31,3,IF(K259&lt;41,4,IF(K259&lt;51,5,IF(K259&lt;61,6,IF(K259&lt;71,7,IF(K259&lt;81,8,IF(K259&lt;91,9,10)))))))</f>
        <v>9</v>
      </c>
    </row>
    <row r="260" spans="1:12" hidden="1" x14ac:dyDescent="0.3">
      <c r="A260" s="15" t="s">
        <v>173</v>
      </c>
      <c r="B260" s="8"/>
      <c r="C260" s="8">
        <v>2015</v>
      </c>
      <c r="D260" s="8">
        <v>0.83199999999999996</v>
      </c>
      <c r="E260" s="8"/>
      <c r="F260" s="8">
        <v>9</v>
      </c>
      <c r="G260" s="9">
        <v>45</v>
      </c>
      <c r="H260" s="5">
        <v>2.2683653800000001</v>
      </c>
      <c r="I260" s="10"/>
      <c r="K260" s="19">
        <f t="shared" si="8"/>
        <v>83</v>
      </c>
      <c r="L260" s="19">
        <f t="shared" si="9"/>
        <v>9</v>
      </c>
    </row>
    <row r="261" spans="1:12" hidden="1" x14ac:dyDescent="0.3">
      <c r="A261" s="15" t="s">
        <v>173</v>
      </c>
      <c r="B261" s="8"/>
      <c r="C261" s="8">
        <v>2014</v>
      </c>
      <c r="D261" s="8">
        <v>0.83399999999999996</v>
      </c>
      <c r="E261" s="8"/>
      <c r="F261" s="8">
        <v>9</v>
      </c>
      <c r="G261" s="9">
        <v>44</v>
      </c>
      <c r="H261" s="5">
        <v>1.77395678</v>
      </c>
      <c r="I261" s="10"/>
      <c r="K261" s="19">
        <f t="shared" si="8"/>
        <v>83</v>
      </c>
      <c r="L261" s="19">
        <f t="shared" si="9"/>
        <v>9</v>
      </c>
    </row>
    <row r="262" spans="1:12" hidden="1" x14ac:dyDescent="0.3">
      <c r="A262" s="15" t="s">
        <v>173</v>
      </c>
      <c r="B262" s="8"/>
      <c r="C262" s="8">
        <v>2013</v>
      </c>
      <c r="D262" s="8">
        <v>0.83499999999999996</v>
      </c>
      <c r="E262" s="8"/>
      <c r="F262" s="8">
        <v>9</v>
      </c>
      <c r="G262" s="9">
        <v>43</v>
      </c>
      <c r="H262" s="5">
        <v>1.7197314499999998</v>
      </c>
      <c r="I262" s="10"/>
      <c r="K262" s="19">
        <f t="shared" si="8"/>
        <v>84</v>
      </c>
      <c r="L262" s="19">
        <f t="shared" si="9"/>
        <v>9</v>
      </c>
    </row>
    <row r="263" spans="1:12" hidden="1" x14ac:dyDescent="0.3">
      <c r="A263" s="15" t="s">
        <v>173</v>
      </c>
      <c r="B263" s="8"/>
      <c r="C263" s="8">
        <v>2012</v>
      </c>
      <c r="D263" s="8">
        <v>0.83599999999999997</v>
      </c>
      <c r="E263" s="8"/>
      <c r="F263" s="8">
        <v>9</v>
      </c>
      <c r="G263" s="9">
        <v>43</v>
      </c>
      <c r="H263" s="5">
        <v>1.68712533</v>
      </c>
      <c r="I263" s="10"/>
      <c r="K263" s="19">
        <f t="shared" si="8"/>
        <v>84</v>
      </c>
      <c r="L263" s="19">
        <f t="shared" si="9"/>
        <v>9</v>
      </c>
    </row>
    <row r="264" spans="1:12" hidden="1" x14ac:dyDescent="0.3">
      <c r="A264" s="15" t="s">
        <v>173</v>
      </c>
      <c r="B264" s="8"/>
      <c r="C264" s="8">
        <v>2011</v>
      </c>
      <c r="D264" s="8">
        <v>0.82899999999999996</v>
      </c>
      <c r="E264" s="8"/>
      <c r="F264" s="8">
        <v>9</v>
      </c>
      <c r="G264" s="9">
        <v>42</v>
      </c>
      <c r="H264" s="5">
        <v>1.7061734199999996</v>
      </c>
      <c r="I264" s="10"/>
      <c r="K264" s="19">
        <f t="shared" si="8"/>
        <v>83</v>
      </c>
      <c r="L264" s="19">
        <f t="shared" si="9"/>
        <v>9</v>
      </c>
    </row>
    <row r="265" spans="1:12" hidden="1" x14ac:dyDescent="0.3">
      <c r="A265" s="15" t="s">
        <v>173</v>
      </c>
      <c r="B265" s="8"/>
      <c r="C265" s="8">
        <v>2010</v>
      </c>
      <c r="D265" s="8">
        <v>0.82499999999999996</v>
      </c>
      <c r="E265" s="8"/>
      <c r="F265" s="8">
        <v>9</v>
      </c>
      <c r="G265" s="9">
        <v>42</v>
      </c>
      <c r="H265" s="5">
        <v>2.0900459300000001</v>
      </c>
      <c r="I265" s="10"/>
      <c r="K265" s="19">
        <f t="shared" si="8"/>
        <v>83</v>
      </c>
      <c r="L265" s="19">
        <f t="shared" si="9"/>
        <v>9</v>
      </c>
    </row>
    <row r="266" spans="1:12" hidden="1" x14ac:dyDescent="0.3">
      <c r="A266" s="14" t="s">
        <v>8</v>
      </c>
      <c r="B266" s="1"/>
      <c r="C266" s="1">
        <v>2020</v>
      </c>
      <c r="D266" s="1">
        <v>0.80200000000000005</v>
      </c>
      <c r="E266" s="8"/>
      <c r="F266" s="1">
        <v>8</v>
      </c>
      <c r="G266" s="2">
        <v>7</v>
      </c>
      <c r="H266" s="11">
        <v>5.07</v>
      </c>
      <c r="I266" s="3"/>
      <c r="K266" s="19">
        <f t="shared" si="8"/>
        <v>80</v>
      </c>
      <c r="L266" s="19">
        <f t="shared" si="9"/>
        <v>8</v>
      </c>
    </row>
    <row r="267" spans="1:12" hidden="1" x14ac:dyDescent="0.3">
      <c r="A267" s="15" t="s">
        <v>8</v>
      </c>
      <c r="B267" s="8"/>
      <c r="C267" s="8">
        <v>2019</v>
      </c>
      <c r="D267" s="8">
        <v>0.81299999999999994</v>
      </c>
      <c r="E267" s="8"/>
      <c r="F267" s="8">
        <v>9</v>
      </c>
      <c r="G267" s="9">
        <v>7</v>
      </c>
      <c r="H267" s="5">
        <v>4.1900000000000004</v>
      </c>
      <c r="I267" s="10"/>
      <c r="K267" s="19">
        <f t="shared" si="8"/>
        <v>81</v>
      </c>
      <c r="L267" s="19">
        <f t="shared" si="9"/>
        <v>9</v>
      </c>
    </row>
    <row r="268" spans="1:12" x14ac:dyDescent="0.3">
      <c r="A268" s="15" t="s">
        <v>8</v>
      </c>
      <c r="B268" s="8"/>
      <c r="C268" s="8">
        <v>2018</v>
      </c>
      <c r="D268" s="8">
        <v>0.81100000000000005</v>
      </c>
      <c r="E268" s="8"/>
      <c r="F268" s="8">
        <v>9</v>
      </c>
      <c r="G268" s="9">
        <v>7</v>
      </c>
      <c r="H268" s="5">
        <v>4.22</v>
      </c>
      <c r="I268" s="10"/>
      <c r="K268" s="19">
        <f t="shared" si="8"/>
        <v>81</v>
      </c>
      <c r="L268" s="19">
        <f t="shared" si="9"/>
        <v>9</v>
      </c>
    </row>
    <row r="269" spans="1:12" hidden="1" x14ac:dyDescent="0.3">
      <c r="A269" s="15" t="s">
        <v>8</v>
      </c>
      <c r="B269" s="8"/>
      <c r="C269" s="8">
        <v>2017</v>
      </c>
      <c r="D269" s="8">
        <v>0.81</v>
      </c>
      <c r="E269" s="8"/>
      <c r="F269" s="8">
        <v>9</v>
      </c>
      <c r="G269" s="9">
        <v>7</v>
      </c>
      <c r="H269" s="5">
        <v>4.12</v>
      </c>
      <c r="I269" s="10"/>
      <c r="K269" s="19">
        <f t="shared" si="8"/>
        <v>81</v>
      </c>
      <c r="L269" s="19">
        <f t="shared" si="9"/>
        <v>9</v>
      </c>
    </row>
    <row r="270" spans="1:12" hidden="1" x14ac:dyDescent="0.3">
      <c r="A270" s="15" t="s">
        <v>8</v>
      </c>
      <c r="B270" s="8"/>
      <c r="C270" s="8">
        <v>2016</v>
      </c>
      <c r="D270" s="8">
        <v>0.81</v>
      </c>
      <c r="E270" s="8"/>
      <c r="F270" s="8">
        <v>9</v>
      </c>
      <c r="G270" s="9">
        <v>7</v>
      </c>
      <c r="H270" s="5">
        <v>4.1100000000000003</v>
      </c>
      <c r="I270" s="10"/>
      <c r="K270" s="19">
        <f t="shared" si="8"/>
        <v>81</v>
      </c>
      <c r="L270" s="19">
        <f t="shared" si="9"/>
        <v>9</v>
      </c>
    </row>
    <row r="271" spans="1:12" hidden="1" x14ac:dyDescent="0.3">
      <c r="A271" s="15" t="s">
        <v>8</v>
      </c>
      <c r="B271" s="8"/>
      <c r="C271" s="8">
        <v>2015</v>
      </c>
      <c r="D271" s="8">
        <v>0.80900000000000005</v>
      </c>
      <c r="E271" s="8"/>
      <c r="F271" s="8">
        <v>9</v>
      </c>
      <c r="G271" s="9">
        <v>8</v>
      </c>
      <c r="H271" s="5">
        <v>4.13</v>
      </c>
      <c r="I271" s="10"/>
      <c r="K271" s="19">
        <f t="shared" si="8"/>
        <v>81</v>
      </c>
      <c r="L271" s="19">
        <f t="shared" si="9"/>
        <v>9</v>
      </c>
    </row>
    <row r="272" spans="1:12" hidden="1" x14ac:dyDescent="0.3">
      <c r="A272" s="15" t="s">
        <v>8</v>
      </c>
      <c r="B272" s="8"/>
      <c r="C272" s="8">
        <v>2014</v>
      </c>
      <c r="D272" s="8">
        <v>0.80700000000000005</v>
      </c>
      <c r="E272" s="8"/>
      <c r="F272" s="8">
        <v>9</v>
      </c>
      <c r="G272" s="9">
        <v>7</v>
      </c>
      <c r="H272" s="5">
        <v>4.47</v>
      </c>
      <c r="I272" s="10"/>
      <c r="K272" s="19">
        <f t="shared" si="8"/>
        <v>81</v>
      </c>
      <c r="L272" s="19">
        <f t="shared" si="9"/>
        <v>9</v>
      </c>
    </row>
    <row r="273" spans="1:12" hidden="1" x14ac:dyDescent="0.3">
      <c r="A273" s="15" t="s">
        <v>8</v>
      </c>
      <c r="B273" s="8"/>
      <c r="C273" s="8">
        <v>2013</v>
      </c>
      <c r="D273" s="8">
        <v>0.80400000000000005</v>
      </c>
      <c r="E273" s="8"/>
      <c r="F273" s="8">
        <v>8</v>
      </c>
      <c r="G273" s="9">
        <v>7</v>
      </c>
      <c r="H273" s="5">
        <v>4.04</v>
      </c>
      <c r="I273" s="10"/>
      <c r="K273" s="19">
        <f t="shared" si="8"/>
        <v>80</v>
      </c>
      <c r="L273" s="19">
        <f t="shared" si="9"/>
        <v>8</v>
      </c>
    </row>
    <row r="274" spans="1:12" hidden="1" x14ac:dyDescent="0.3">
      <c r="A274" s="15" t="s">
        <v>8</v>
      </c>
      <c r="B274" s="8"/>
      <c r="C274" s="8">
        <v>2012</v>
      </c>
      <c r="D274" s="8">
        <v>0.79800000000000004</v>
      </c>
      <c r="E274" s="8"/>
      <c r="F274" s="8">
        <v>8</v>
      </c>
      <c r="G274" s="9">
        <v>8</v>
      </c>
      <c r="H274" s="5">
        <v>3.83</v>
      </c>
      <c r="I274" s="10"/>
      <c r="K274" s="19">
        <f t="shared" si="8"/>
        <v>80</v>
      </c>
      <c r="L274" s="19">
        <f t="shared" si="9"/>
        <v>8</v>
      </c>
    </row>
    <row r="275" spans="1:12" hidden="1" x14ac:dyDescent="0.3">
      <c r="A275" s="15" t="s">
        <v>8</v>
      </c>
      <c r="B275" s="8"/>
      <c r="C275" s="8">
        <v>2011</v>
      </c>
      <c r="D275" s="8">
        <v>0.79400000000000004</v>
      </c>
      <c r="E275" s="8"/>
      <c r="F275" s="8">
        <v>8</v>
      </c>
      <c r="G275" s="9">
        <v>8</v>
      </c>
      <c r="H275" s="5">
        <v>3.85</v>
      </c>
      <c r="I275" s="10"/>
      <c r="K275" s="19">
        <f t="shared" si="8"/>
        <v>79</v>
      </c>
      <c r="L275" s="19">
        <f t="shared" si="9"/>
        <v>8</v>
      </c>
    </row>
    <row r="276" spans="1:12" hidden="1" x14ac:dyDescent="0.3">
      <c r="A276" s="15" t="s">
        <v>8</v>
      </c>
      <c r="B276" s="8"/>
      <c r="C276" s="8">
        <v>2010</v>
      </c>
      <c r="D276" s="8">
        <v>0.79</v>
      </c>
      <c r="E276" s="8"/>
      <c r="F276" s="8">
        <v>8</v>
      </c>
      <c r="G276" s="9">
        <v>10</v>
      </c>
      <c r="H276" s="5">
        <v>3.92</v>
      </c>
      <c r="I276" s="10"/>
      <c r="K276" s="19">
        <f t="shared" si="8"/>
        <v>79</v>
      </c>
      <c r="L276" s="19">
        <f t="shared" si="9"/>
        <v>8</v>
      </c>
    </row>
    <row r="277" spans="1:12" hidden="1" x14ac:dyDescent="0.3">
      <c r="A277" s="14" t="s">
        <v>9</v>
      </c>
      <c r="B277" s="1"/>
      <c r="C277" s="1">
        <v>2020</v>
      </c>
      <c r="D277" s="1">
        <v>0.44600000000000001</v>
      </c>
      <c r="E277" s="8"/>
      <c r="F277" s="1">
        <v>5</v>
      </c>
      <c r="G277" s="2">
        <v>264</v>
      </c>
      <c r="H277" s="11">
        <v>2.8256711999999999</v>
      </c>
      <c r="I277" s="3"/>
      <c r="K277" s="19">
        <f t="shared" si="8"/>
        <v>45</v>
      </c>
      <c r="L277" s="19">
        <f t="shared" si="9"/>
        <v>5</v>
      </c>
    </row>
    <row r="278" spans="1:12" hidden="1" x14ac:dyDescent="0.3">
      <c r="A278" s="15" t="s">
        <v>9</v>
      </c>
      <c r="B278" s="8"/>
      <c r="C278" s="8">
        <v>2019</v>
      </c>
      <c r="D278" s="8">
        <v>0.44600000000000001</v>
      </c>
      <c r="E278" s="8"/>
      <c r="F278" s="8">
        <v>5</v>
      </c>
      <c r="G278" s="9">
        <v>283</v>
      </c>
      <c r="H278" s="5">
        <v>2.2239351300000001</v>
      </c>
      <c r="I278" s="10"/>
      <c r="K278" s="19">
        <f t="shared" si="8"/>
        <v>45</v>
      </c>
      <c r="L278" s="19">
        <f t="shared" si="9"/>
        <v>5</v>
      </c>
    </row>
    <row r="279" spans="1:12" x14ac:dyDescent="0.3">
      <c r="A279" s="15" t="s">
        <v>9</v>
      </c>
      <c r="B279" s="8"/>
      <c r="C279" s="8">
        <v>2018</v>
      </c>
      <c r="D279" s="8">
        <v>0.443</v>
      </c>
      <c r="E279" s="8"/>
      <c r="F279" s="8">
        <v>5</v>
      </c>
      <c r="G279" s="9">
        <v>277</v>
      </c>
      <c r="H279" s="5">
        <v>2.1278274100000005</v>
      </c>
      <c r="I279" s="10"/>
      <c r="K279" s="19">
        <f t="shared" si="8"/>
        <v>44</v>
      </c>
      <c r="L279" s="19">
        <f t="shared" si="9"/>
        <v>5</v>
      </c>
    </row>
    <row r="280" spans="1:12" hidden="1" x14ac:dyDescent="0.3">
      <c r="A280" s="15" t="s">
        <v>9</v>
      </c>
      <c r="B280" s="8"/>
      <c r="C280" s="8">
        <v>2017</v>
      </c>
      <c r="D280" s="8">
        <v>0.432</v>
      </c>
      <c r="E280" s="8"/>
      <c r="F280" s="8">
        <v>5</v>
      </c>
      <c r="G280" s="9">
        <v>283</v>
      </c>
      <c r="H280" s="5">
        <v>2.6088893399999997</v>
      </c>
      <c r="I280" s="10"/>
      <c r="K280" s="19">
        <f t="shared" si="8"/>
        <v>43</v>
      </c>
      <c r="L280" s="19">
        <f t="shared" si="9"/>
        <v>5</v>
      </c>
    </row>
    <row r="281" spans="1:12" hidden="1" x14ac:dyDescent="0.3">
      <c r="A281" s="15" t="s">
        <v>9</v>
      </c>
      <c r="B281" s="8"/>
      <c r="C281" s="8">
        <v>2016</v>
      </c>
      <c r="D281" s="8">
        <v>0.42199999999999999</v>
      </c>
      <c r="E281" s="8"/>
      <c r="F281" s="8">
        <v>5</v>
      </c>
      <c r="G281" s="9">
        <v>293</v>
      </c>
      <c r="H281" s="5">
        <v>2.3892600499999999</v>
      </c>
      <c r="I281" s="10"/>
      <c r="K281" s="19">
        <f t="shared" si="8"/>
        <v>42</v>
      </c>
      <c r="L281" s="19">
        <f t="shared" si="9"/>
        <v>5</v>
      </c>
    </row>
    <row r="282" spans="1:12" hidden="1" x14ac:dyDescent="0.3">
      <c r="A282" s="15" t="s">
        <v>9</v>
      </c>
      <c r="B282" s="8"/>
      <c r="C282" s="8">
        <v>2015</v>
      </c>
      <c r="D282" s="8">
        <v>0.41299999999999998</v>
      </c>
      <c r="E282" s="8"/>
      <c r="F282" s="8">
        <v>5</v>
      </c>
      <c r="G282" s="9">
        <v>295</v>
      </c>
      <c r="H282" s="5">
        <v>1.4561876100000002</v>
      </c>
      <c r="I282" s="10"/>
      <c r="K282" s="19">
        <f t="shared" si="8"/>
        <v>41</v>
      </c>
      <c r="L282" s="19">
        <f t="shared" si="9"/>
        <v>5</v>
      </c>
    </row>
    <row r="283" spans="1:12" hidden="1" x14ac:dyDescent="0.3">
      <c r="A283" s="15" t="s">
        <v>9</v>
      </c>
      <c r="B283" s="8"/>
      <c r="C283" s="8">
        <v>2014</v>
      </c>
      <c r="D283" s="8">
        <v>0.40300000000000002</v>
      </c>
      <c r="E283" s="8"/>
      <c r="F283" s="8">
        <v>4</v>
      </c>
      <c r="G283" s="9">
        <v>313</v>
      </c>
      <c r="H283" s="5">
        <v>1.6268523899999998</v>
      </c>
      <c r="I283" s="10"/>
      <c r="K283" s="19">
        <f t="shared" si="8"/>
        <v>40</v>
      </c>
      <c r="L283" s="19">
        <f t="shared" si="9"/>
        <v>4</v>
      </c>
    </row>
    <row r="284" spans="1:12" hidden="1" x14ac:dyDescent="0.3">
      <c r="A284" s="15" t="s">
        <v>9</v>
      </c>
      <c r="B284" s="8"/>
      <c r="C284" s="8">
        <v>2013</v>
      </c>
      <c r="D284" s="8">
        <v>0.39900000000000002</v>
      </c>
      <c r="E284" s="8"/>
      <c r="F284" s="8">
        <v>4</v>
      </c>
      <c r="G284" s="9">
        <v>324</v>
      </c>
      <c r="H284" s="5">
        <v>1.6123651299999999</v>
      </c>
      <c r="I284" s="10"/>
      <c r="K284" s="19">
        <f t="shared" si="8"/>
        <v>40</v>
      </c>
      <c r="L284" s="19">
        <f t="shared" si="9"/>
        <v>4</v>
      </c>
    </row>
    <row r="285" spans="1:12" hidden="1" x14ac:dyDescent="0.3">
      <c r="A285" s="15" t="s">
        <v>9</v>
      </c>
      <c r="B285" s="8"/>
      <c r="C285" s="8">
        <v>2012</v>
      </c>
      <c r="D285" s="8">
        <v>0.39300000000000002</v>
      </c>
      <c r="E285" s="8"/>
      <c r="F285" s="8">
        <v>4</v>
      </c>
      <c r="G285" s="9">
        <v>321</v>
      </c>
      <c r="H285" s="5">
        <v>1.0645011700000002</v>
      </c>
      <c r="I285" s="10"/>
      <c r="K285" s="19">
        <f t="shared" si="8"/>
        <v>39</v>
      </c>
      <c r="L285" s="19">
        <f t="shared" si="9"/>
        <v>4</v>
      </c>
    </row>
    <row r="286" spans="1:12" hidden="1" x14ac:dyDescent="0.3">
      <c r="A286" s="15" t="s">
        <v>9</v>
      </c>
      <c r="B286" s="8"/>
      <c r="C286" s="8">
        <v>2011</v>
      </c>
      <c r="D286" s="8">
        <v>0.38300000000000001</v>
      </c>
      <c r="E286" s="8"/>
      <c r="F286" s="8">
        <v>4</v>
      </c>
      <c r="G286" s="9">
        <v>340</v>
      </c>
      <c r="H286" s="5">
        <v>1.3462017800000001</v>
      </c>
      <c r="I286" s="10"/>
      <c r="K286" s="19">
        <f t="shared" si="8"/>
        <v>38</v>
      </c>
      <c r="L286" s="19">
        <f t="shared" si="9"/>
        <v>4</v>
      </c>
    </row>
    <row r="287" spans="1:12" hidden="1" x14ac:dyDescent="0.3">
      <c r="A287" s="15" t="s">
        <v>9</v>
      </c>
      <c r="B287" s="8"/>
      <c r="C287" s="8">
        <v>2010</v>
      </c>
      <c r="D287" s="8">
        <v>0.372</v>
      </c>
      <c r="E287" s="8"/>
      <c r="F287" s="8">
        <v>4</v>
      </c>
      <c r="G287" s="9">
        <v>357</v>
      </c>
      <c r="H287" s="5">
        <v>1.3063088699999998</v>
      </c>
      <c r="I287" s="10"/>
      <c r="K287" s="19">
        <f t="shared" si="8"/>
        <v>37</v>
      </c>
      <c r="L287" s="19">
        <f t="shared" si="9"/>
        <v>4</v>
      </c>
    </row>
    <row r="288" spans="1:12" hidden="1" x14ac:dyDescent="0.3">
      <c r="A288" s="14" t="s">
        <v>10</v>
      </c>
      <c r="B288" s="1"/>
      <c r="C288" s="1">
        <v>2020</v>
      </c>
      <c r="D288" s="1">
        <v>0.41899999999999998</v>
      </c>
      <c r="E288" s="8"/>
      <c r="F288" s="1">
        <v>5</v>
      </c>
      <c r="G288" s="2">
        <v>494</v>
      </c>
      <c r="H288" s="11">
        <v>2.1590986299999995</v>
      </c>
      <c r="I288" s="3"/>
      <c r="K288" s="19">
        <f t="shared" si="8"/>
        <v>42</v>
      </c>
      <c r="L288" s="19">
        <f t="shared" si="9"/>
        <v>5</v>
      </c>
    </row>
    <row r="289" spans="1:12" hidden="1" x14ac:dyDescent="0.3">
      <c r="A289" s="15" t="s">
        <v>10</v>
      </c>
      <c r="B289" s="8"/>
      <c r="C289" s="8">
        <v>2019</v>
      </c>
      <c r="D289" s="8">
        <v>0.42299999999999999</v>
      </c>
      <c r="E289" s="8"/>
      <c r="F289" s="8">
        <v>5</v>
      </c>
      <c r="G289" s="9">
        <v>479</v>
      </c>
      <c r="H289" s="5">
        <v>2.2751717600000001</v>
      </c>
      <c r="I289" s="10"/>
      <c r="K289" s="19">
        <f t="shared" si="8"/>
        <v>42</v>
      </c>
      <c r="L289" s="19">
        <f t="shared" si="9"/>
        <v>5</v>
      </c>
    </row>
    <row r="290" spans="1:12" x14ac:dyDescent="0.3">
      <c r="A290" s="15" t="s">
        <v>10</v>
      </c>
      <c r="B290" s="8"/>
      <c r="C290" s="8">
        <v>2018</v>
      </c>
      <c r="D290" s="8">
        <v>0.42099999999999999</v>
      </c>
      <c r="E290" s="8"/>
      <c r="F290" s="8">
        <v>5</v>
      </c>
      <c r="G290" s="9">
        <v>518</v>
      </c>
      <c r="H290" s="5">
        <v>2.0575191999999998</v>
      </c>
      <c r="I290" s="10"/>
      <c r="K290" s="19">
        <f t="shared" si="8"/>
        <v>42</v>
      </c>
      <c r="L290" s="19">
        <f t="shared" si="9"/>
        <v>5</v>
      </c>
    </row>
    <row r="291" spans="1:12" hidden="1" x14ac:dyDescent="0.3">
      <c r="A291" s="15" t="s">
        <v>10</v>
      </c>
      <c r="B291" s="8"/>
      <c r="C291" s="8">
        <v>2017</v>
      </c>
      <c r="D291" s="8">
        <v>0.42199999999999999</v>
      </c>
      <c r="E291" s="8"/>
      <c r="F291" s="8">
        <v>5</v>
      </c>
      <c r="G291" s="9">
        <v>499</v>
      </c>
      <c r="H291" s="5">
        <v>2.0136244300000006</v>
      </c>
      <c r="I291" s="10"/>
      <c r="K291" s="19">
        <f t="shared" si="8"/>
        <v>42</v>
      </c>
      <c r="L291" s="19">
        <f t="shared" si="9"/>
        <v>5</v>
      </c>
    </row>
    <row r="292" spans="1:12" hidden="1" x14ac:dyDescent="0.3">
      <c r="A292" s="15" t="s">
        <v>10</v>
      </c>
      <c r="B292" s="8"/>
      <c r="C292" s="8">
        <v>2016</v>
      </c>
      <c r="D292" s="8">
        <v>0.42299999999999999</v>
      </c>
      <c r="E292" s="8"/>
      <c r="F292" s="8">
        <v>5</v>
      </c>
      <c r="G292" s="9">
        <v>508</v>
      </c>
      <c r="H292" s="5">
        <v>2.2358794199999998</v>
      </c>
      <c r="I292" s="10"/>
      <c r="K292" s="19">
        <f t="shared" si="8"/>
        <v>42</v>
      </c>
      <c r="L292" s="19">
        <f t="shared" si="9"/>
        <v>5</v>
      </c>
    </row>
    <row r="293" spans="1:12" hidden="1" x14ac:dyDescent="0.3">
      <c r="A293" s="15" t="s">
        <v>10</v>
      </c>
      <c r="B293" s="8"/>
      <c r="C293" s="8">
        <v>2015</v>
      </c>
      <c r="D293" s="8">
        <v>0.42</v>
      </c>
      <c r="E293" s="8"/>
      <c r="F293" s="8">
        <v>5</v>
      </c>
      <c r="G293" s="9">
        <v>514</v>
      </c>
      <c r="H293" s="5">
        <v>2.4195447000000003</v>
      </c>
      <c r="I293" s="10"/>
      <c r="K293" s="19">
        <f t="shared" si="8"/>
        <v>42</v>
      </c>
      <c r="L293" s="19">
        <f t="shared" si="9"/>
        <v>5</v>
      </c>
    </row>
    <row r="294" spans="1:12" hidden="1" x14ac:dyDescent="0.3">
      <c r="A294" s="15" t="s">
        <v>10</v>
      </c>
      <c r="B294" s="8"/>
      <c r="C294" s="8">
        <v>2014</v>
      </c>
      <c r="D294" s="8">
        <v>0.41899999999999998</v>
      </c>
      <c r="E294" s="8"/>
      <c r="F294" s="8">
        <v>5</v>
      </c>
      <c r="G294" s="9">
        <v>527</v>
      </c>
      <c r="H294" s="5">
        <v>2.7867987199999997</v>
      </c>
      <c r="I294" s="10"/>
      <c r="K294" s="19">
        <f t="shared" si="8"/>
        <v>42</v>
      </c>
      <c r="L294" s="19">
        <f t="shared" si="9"/>
        <v>5</v>
      </c>
    </row>
    <row r="295" spans="1:12" hidden="1" x14ac:dyDescent="0.3">
      <c r="A295" s="15" t="s">
        <v>10</v>
      </c>
      <c r="B295" s="8"/>
      <c r="C295" s="8">
        <v>2013</v>
      </c>
      <c r="D295" s="8">
        <v>0.41599999999999998</v>
      </c>
      <c r="E295" s="8"/>
      <c r="F295" s="8">
        <v>5</v>
      </c>
      <c r="G295" s="9">
        <v>555</v>
      </c>
      <c r="H295" s="5">
        <v>1.5408697100000002</v>
      </c>
      <c r="I295" s="10"/>
      <c r="K295" s="19">
        <f t="shared" si="8"/>
        <v>42</v>
      </c>
      <c r="L295" s="19">
        <f t="shared" si="9"/>
        <v>5</v>
      </c>
    </row>
    <row r="296" spans="1:12" hidden="1" x14ac:dyDescent="0.3">
      <c r="A296" s="15" t="s">
        <v>10</v>
      </c>
      <c r="B296" s="8"/>
      <c r="C296" s="8">
        <v>2012</v>
      </c>
      <c r="D296" s="8">
        <v>0.41199999999999998</v>
      </c>
      <c r="E296" s="8"/>
      <c r="F296" s="8">
        <v>5</v>
      </c>
      <c r="G296" s="9">
        <v>564</v>
      </c>
      <c r="H296" s="5">
        <v>2.66949105</v>
      </c>
      <c r="I296" s="10"/>
      <c r="K296" s="19">
        <f t="shared" si="8"/>
        <v>41</v>
      </c>
      <c r="L296" s="19">
        <f t="shared" si="9"/>
        <v>5</v>
      </c>
    </row>
    <row r="297" spans="1:12" hidden="1" x14ac:dyDescent="0.3">
      <c r="A297" s="15" t="s">
        <v>10</v>
      </c>
      <c r="B297" s="8"/>
      <c r="C297" s="8">
        <v>2011</v>
      </c>
      <c r="D297" s="8">
        <v>0.40799999999999997</v>
      </c>
      <c r="E297" s="8"/>
      <c r="F297" s="8">
        <v>5</v>
      </c>
      <c r="G297" s="9">
        <v>575</v>
      </c>
      <c r="H297" s="5">
        <v>3.4710757700000001</v>
      </c>
      <c r="I297" s="10"/>
      <c r="K297" s="19">
        <f t="shared" si="8"/>
        <v>41</v>
      </c>
      <c r="L297" s="19">
        <f t="shared" si="9"/>
        <v>5</v>
      </c>
    </row>
    <row r="298" spans="1:12" hidden="1" x14ac:dyDescent="0.3">
      <c r="A298" s="15" t="s">
        <v>10</v>
      </c>
      <c r="B298" s="8"/>
      <c r="C298" s="8">
        <v>2010</v>
      </c>
      <c r="D298" s="8">
        <v>0.40400000000000003</v>
      </c>
      <c r="E298" s="8"/>
      <c r="F298" s="8">
        <v>4</v>
      </c>
      <c r="G298" s="9">
        <v>608</v>
      </c>
      <c r="H298" s="5">
        <v>1.9852922</v>
      </c>
      <c r="I298" s="10"/>
      <c r="K298" s="19">
        <f t="shared" si="8"/>
        <v>40</v>
      </c>
      <c r="L298" s="19">
        <f t="shared" si="9"/>
        <v>4</v>
      </c>
    </row>
    <row r="299" spans="1:12" hidden="1" x14ac:dyDescent="0.3">
      <c r="A299" s="14" t="s">
        <v>11</v>
      </c>
      <c r="B299" s="1"/>
      <c r="C299" s="1">
        <v>2020</v>
      </c>
      <c r="D299" s="1">
        <v>0.59599999999999997</v>
      </c>
      <c r="E299" s="8"/>
      <c r="F299" s="1">
        <v>6</v>
      </c>
      <c r="G299" s="2">
        <v>218</v>
      </c>
      <c r="H299" s="11">
        <v>1.9103192100000004</v>
      </c>
      <c r="I299" s="3"/>
      <c r="K299" s="19">
        <f t="shared" si="8"/>
        <v>60</v>
      </c>
      <c r="L299" s="19">
        <f t="shared" si="9"/>
        <v>6</v>
      </c>
    </row>
    <row r="300" spans="1:12" hidden="1" x14ac:dyDescent="0.3">
      <c r="A300" s="15" t="s">
        <v>11</v>
      </c>
      <c r="B300" s="8"/>
      <c r="C300" s="8">
        <v>2019</v>
      </c>
      <c r="D300" s="8">
        <v>0.59599999999999997</v>
      </c>
      <c r="E300" s="8"/>
      <c r="F300" s="8">
        <v>6</v>
      </c>
      <c r="G300" s="9">
        <v>214</v>
      </c>
      <c r="H300" s="5">
        <v>1.6650121200000001</v>
      </c>
      <c r="I300" s="10"/>
      <c r="K300" s="19">
        <f t="shared" si="8"/>
        <v>60</v>
      </c>
      <c r="L300" s="19">
        <f t="shared" si="9"/>
        <v>6</v>
      </c>
    </row>
    <row r="301" spans="1:12" x14ac:dyDescent="0.3">
      <c r="A301" s="15" t="s">
        <v>11</v>
      </c>
      <c r="B301" s="8"/>
      <c r="C301" s="8">
        <v>2018</v>
      </c>
      <c r="D301" s="8">
        <v>0.58799999999999997</v>
      </c>
      <c r="E301" s="8"/>
      <c r="F301" s="8">
        <v>6</v>
      </c>
      <c r="G301" s="9">
        <v>209</v>
      </c>
      <c r="H301" s="5">
        <v>1.6312671899999998</v>
      </c>
      <c r="I301" s="10"/>
      <c r="K301" s="19">
        <f t="shared" si="8"/>
        <v>59</v>
      </c>
      <c r="L301" s="19">
        <f t="shared" si="9"/>
        <v>6</v>
      </c>
    </row>
    <row r="302" spans="1:12" hidden="1" x14ac:dyDescent="0.3">
      <c r="A302" s="15" t="s">
        <v>11</v>
      </c>
      <c r="B302" s="8"/>
      <c r="C302" s="8">
        <v>2017</v>
      </c>
      <c r="D302" s="8">
        <v>0.58099999999999996</v>
      </c>
      <c r="E302" s="8"/>
      <c r="F302" s="8">
        <v>6</v>
      </c>
      <c r="G302" s="9">
        <v>204</v>
      </c>
      <c r="H302" s="5">
        <v>1.4984382399999998</v>
      </c>
      <c r="I302" s="10"/>
      <c r="K302" s="19">
        <f t="shared" si="8"/>
        <v>58</v>
      </c>
      <c r="L302" s="19">
        <f t="shared" si="9"/>
        <v>6</v>
      </c>
    </row>
    <row r="303" spans="1:12" hidden="1" x14ac:dyDescent="0.3">
      <c r="A303" s="15" t="s">
        <v>11</v>
      </c>
      <c r="B303" s="8"/>
      <c r="C303" s="8">
        <v>2016</v>
      </c>
      <c r="D303" s="8">
        <v>0.57299999999999995</v>
      </c>
      <c r="E303" s="8"/>
      <c r="F303" s="8">
        <v>6</v>
      </c>
      <c r="G303" s="9">
        <v>197</v>
      </c>
      <c r="H303" s="5">
        <v>1.3338146200000001</v>
      </c>
      <c r="I303" s="10"/>
      <c r="K303" s="19">
        <f t="shared" si="8"/>
        <v>57</v>
      </c>
      <c r="L303" s="19">
        <f t="shared" si="9"/>
        <v>6</v>
      </c>
    </row>
    <row r="304" spans="1:12" hidden="1" x14ac:dyDescent="0.3">
      <c r="A304" s="15" t="s">
        <v>11</v>
      </c>
      <c r="B304" s="8"/>
      <c r="C304" s="8">
        <v>2015</v>
      </c>
      <c r="D304" s="8">
        <v>0.56399999999999995</v>
      </c>
      <c r="E304" s="8"/>
      <c r="F304" s="8">
        <v>6</v>
      </c>
      <c r="G304" s="9">
        <v>209</v>
      </c>
      <c r="H304" s="5">
        <v>1.3446514600000001</v>
      </c>
      <c r="I304" s="10"/>
      <c r="K304" s="19">
        <f t="shared" si="8"/>
        <v>56</v>
      </c>
      <c r="L304" s="19">
        <f t="shared" si="9"/>
        <v>6</v>
      </c>
    </row>
    <row r="305" spans="1:12" hidden="1" x14ac:dyDescent="0.3">
      <c r="A305" s="15" t="s">
        <v>11</v>
      </c>
      <c r="B305" s="8"/>
      <c r="C305" s="8">
        <v>2014</v>
      </c>
      <c r="D305" s="8">
        <v>0.55900000000000005</v>
      </c>
      <c r="E305" s="8"/>
      <c r="F305" s="8">
        <v>6</v>
      </c>
      <c r="G305" s="9">
        <v>228</v>
      </c>
      <c r="H305" s="5">
        <v>1.2397719600000001</v>
      </c>
      <c r="I305" s="10"/>
      <c r="K305" s="19">
        <f t="shared" si="8"/>
        <v>56</v>
      </c>
      <c r="L305" s="19">
        <f t="shared" si="9"/>
        <v>6</v>
      </c>
    </row>
    <row r="306" spans="1:12" hidden="1" x14ac:dyDescent="0.3">
      <c r="A306" s="15" t="s">
        <v>11</v>
      </c>
      <c r="B306" s="8"/>
      <c r="C306" s="8">
        <v>2013</v>
      </c>
      <c r="D306" s="8">
        <v>0.55400000000000005</v>
      </c>
      <c r="E306" s="8"/>
      <c r="F306" s="8">
        <v>6</v>
      </c>
      <c r="G306" s="9">
        <v>229</v>
      </c>
      <c r="H306" s="5">
        <v>1.4195582899999999</v>
      </c>
      <c r="I306" s="10"/>
      <c r="K306" s="19">
        <f t="shared" si="8"/>
        <v>55</v>
      </c>
      <c r="L306" s="19">
        <f t="shared" si="9"/>
        <v>6</v>
      </c>
    </row>
    <row r="307" spans="1:12" hidden="1" x14ac:dyDescent="0.3">
      <c r="A307" s="15" t="s">
        <v>11</v>
      </c>
      <c r="B307" s="8"/>
      <c r="C307" s="8">
        <v>2012</v>
      </c>
      <c r="D307" s="8">
        <v>0.55100000000000005</v>
      </c>
      <c r="E307" s="8"/>
      <c r="F307" s="8">
        <v>6</v>
      </c>
      <c r="G307" s="9">
        <v>246</v>
      </c>
      <c r="H307" s="5">
        <v>1.40670311</v>
      </c>
      <c r="I307" s="10"/>
      <c r="K307" s="19">
        <f t="shared" si="8"/>
        <v>55</v>
      </c>
      <c r="L307" s="19">
        <f t="shared" si="9"/>
        <v>6</v>
      </c>
    </row>
    <row r="308" spans="1:12" hidden="1" x14ac:dyDescent="0.3">
      <c r="A308" s="15" t="s">
        <v>11</v>
      </c>
      <c r="B308" s="8"/>
      <c r="C308" s="8">
        <v>2011</v>
      </c>
      <c r="D308" s="8">
        <v>0.54600000000000004</v>
      </c>
      <c r="E308" s="8"/>
      <c r="F308" s="8">
        <v>6</v>
      </c>
      <c r="G308" s="9">
        <v>252</v>
      </c>
      <c r="H308" s="5">
        <v>1.2798713400000001</v>
      </c>
      <c r="I308" s="10"/>
      <c r="K308" s="19">
        <f t="shared" si="8"/>
        <v>55</v>
      </c>
      <c r="L308" s="19">
        <f t="shared" si="9"/>
        <v>6</v>
      </c>
    </row>
    <row r="309" spans="1:12" hidden="1" x14ac:dyDescent="0.3">
      <c r="A309" s="15" t="s">
        <v>11</v>
      </c>
      <c r="B309" s="8"/>
      <c r="C309" s="8">
        <v>2010</v>
      </c>
      <c r="D309" s="8">
        <v>0.54200000000000004</v>
      </c>
      <c r="E309" s="8"/>
      <c r="F309" s="8">
        <v>6</v>
      </c>
      <c r="G309" s="9">
        <v>276</v>
      </c>
      <c r="H309" s="5">
        <v>1.3628325499999998</v>
      </c>
      <c r="I309" s="10"/>
      <c r="K309" s="19">
        <f t="shared" si="8"/>
        <v>54</v>
      </c>
      <c r="L309" s="19">
        <f t="shared" si="9"/>
        <v>6</v>
      </c>
    </row>
    <row r="310" spans="1:12" hidden="1" x14ac:dyDescent="0.3">
      <c r="A310" s="14" t="s">
        <v>12</v>
      </c>
      <c r="B310" s="1"/>
      <c r="C310" s="1">
        <v>2020</v>
      </c>
      <c r="D310" s="1">
        <v>0.58499999999999996</v>
      </c>
      <c r="E310" s="8"/>
      <c r="F310" s="1">
        <v>6</v>
      </c>
      <c r="G310" s="2">
        <v>438</v>
      </c>
      <c r="H310" s="11">
        <v>0.60675447999999998</v>
      </c>
      <c r="I310" s="3"/>
      <c r="K310" s="19">
        <f t="shared" si="8"/>
        <v>59</v>
      </c>
      <c r="L310" s="19">
        <f t="shared" si="9"/>
        <v>6</v>
      </c>
    </row>
    <row r="311" spans="1:12" hidden="1" x14ac:dyDescent="0.3">
      <c r="A311" s="15" t="s">
        <v>12</v>
      </c>
      <c r="B311" s="8"/>
      <c r="C311" s="8">
        <v>2019</v>
      </c>
      <c r="D311" s="8">
        <v>0.58599999999999997</v>
      </c>
      <c r="E311" s="8"/>
      <c r="F311" s="8">
        <v>6</v>
      </c>
      <c r="G311" s="9">
        <v>440</v>
      </c>
      <c r="H311" s="5">
        <v>0.40687224000000005</v>
      </c>
      <c r="I311" s="10"/>
      <c r="K311" s="19">
        <f t="shared" si="8"/>
        <v>59</v>
      </c>
      <c r="L311" s="19">
        <f t="shared" si="9"/>
        <v>6</v>
      </c>
    </row>
    <row r="312" spans="1:12" x14ac:dyDescent="0.3">
      <c r="A312" s="15" t="s">
        <v>12</v>
      </c>
      <c r="B312" s="8"/>
      <c r="C312" s="8">
        <v>2018</v>
      </c>
      <c r="D312" s="8">
        <v>0.58099999999999996</v>
      </c>
      <c r="E312" s="8"/>
      <c r="F312" s="8">
        <v>6</v>
      </c>
      <c r="G312" s="9">
        <v>424</v>
      </c>
      <c r="H312" s="5">
        <v>0.35133773000000007</v>
      </c>
      <c r="I312" s="10"/>
      <c r="K312" s="19">
        <f t="shared" si="8"/>
        <v>58</v>
      </c>
      <c r="L312" s="19">
        <f t="shared" si="9"/>
        <v>6</v>
      </c>
    </row>
    <row r="313" spans="1:12" hidden="1" x14ac:dyDescent="0.3">
      <c r="A313" s="15" t="s">
        <v>12</v>
      </c>
      <c r="B313" s="8"/>
      <c r="C313" s="8">
        <v>2017</v>
      </c>
      <c r="D313" s="8">
        <v>0.57399999999999995</v>
      </c>
      <c r="E313" s="8"/>
      <c r="F313" s="8">
        <v>6</v>
      </c>
      <c r="G313" s="9">
        <v>443</v>
      </c>
      <c r="H313" s="5">
        <v>0.14120806999999999</v>
      </c>
      <c r="I313" s="10"/>
      <c r="K313" s="19">
        <f t="shared" si="8"/>
        <v>57</v>
      </c>
      <c r="L313" s="19">
        <f t="shared" si="9"/>
        <v>6</v>
      </c>
    </row>
    <row r="314" spans="1:12" hidden="1" x14ac:dyDescent="0.3">
      <c r="A314" s="15" t="s">
        <v>12</v>
      </c>
      <c r="B314" s="8"/>
      <c r="C314" s="8">
        <v>2016</v>
      </c>
      <c r="D314" s="8">
        <v>0.56599999999999995</v>
      </c>
      <c r="E314" s="8"/>
      <c r="F314" s="8">
        <v>6</v>
      </c>
      <c r="G314" s="9">
        <v>437</v>
      </c>
      <c r="H314" s="5">
        <v>0.36593071000000005</v>
      </c>
      <c r="I314" s="10"/>
      <c r="K314" s="19">
        <f t="shared" si="8"/>
        <v>57</v>
      </c>
      <c r="L314" s="19">
        <f t="shared" si="9"/>
        <v>6</v>
      </c>
    </row>
    <row r="315" spans="1:12" hidden="1" x14ac:dyDescent="0.3">
      <c r="A315" s="15" t="s">
        <v>12</v>
      </c>
      <c r="B315" s="8"/>
      <c r="C315" s="8">
        <v>2015</v>
      </c>
      <c r="D315" s="8">
        <v>0.56200000000000006</v>
      </c>
      <c r="E315" s="8"/>
      <c r="F315" s="8">
        <v>6</v>
      </c>
      <c r="G315" s="9">
        <v>447</v>
      </c>
      <c r="H315" s="5">
        <v>0.36383638000000007</v>
      </c>
      <c r="I315" s="10"/>
      <c r="K315" s="19">
        <f t="shared" si="8"/>
        <v>56</v>
      </c>
      <c r="L315" s="19">
        <f t="shared" si="9"/>
        <v>6</v>
      </c>
    </row>
    <row r="316" spans="1:12" hidden="1" x14ac:dyDescent="0.3">
      <c r="A316" s="15" t="s">
        <v>12</v>
      </c>
      <c r="B316" s="8"/>
      <c r="C316" s="8">
        <v>2014</v>
      </c>
      <c r="D316" s="8">
        <v>0.55300000000000005</v>
      </c>
      <c r="E316" s="8"/>
      <c r="F316" s="8">
        <v>6</v>
      </c>
      <c r="G316" s="9">
        <v>478</v>
      </c>
      <c r="H316" s="5">
        <v>0.58977377000000009</v>
      </c>
      <c r="I316" s="10"/>
      <c r="K316" s="19">
        <f t="shared" si="8"/>
        <v>55</v>
      </c>
      <c r="L316" s="19">
        <f t="shared" si="9"/>
        <v>6</v>
      </c>
    </row>
    <row r="317" spans="1:12" hidden="1" x14ac:dyDescent="0.3">
      <c r="A317" s="15" t="s">
        <v>12</v>
      </c>
      <c r="B317" s="8"/>
      <c r="C317" s="8">
        <v>2013</v>
      </c>
      <c r="D317" s="8">
        <v>0.54400000000000004</v>
      </c>
      <c r="E317" s="8"/>
      <c r="F317" s="8">
        <v>6</v>
      </c>
      <c r="G317" s="9">
        <v>491</v>
      </c>
      <c r="H317" s="5">
        <v>0.48038109999999995</v>
      </c>
      <c r="I317" s="10"/>
      <c r="K317" s="19">
        <f t="shared" si="8"/>
        <v>54</v>
      </c>
      <c r="L317" s="19">
        <f t="shared" si="9"/>
        <v>6</v>
      </c>
    </row>
    <row r="318" spans="1:12" hidden="1" x14ac:dyDescent="0.3">
      <c r="A318" s="15" t="s">
        <v>12</v>
      </c>
      <c r="B318" s="8"/>
      <c r="C318" s="8">
        <v>2012</v>
      </c>
      <c r="D318" s="8">
        <v>0.53500000000000003</v>
      </c>
      <c r="E318" s="8"/>
      <c r="F318" s="8">
        <v>6</v>
      </c>
      <c r="G318" s="9">
        <v>487</v>
      </c>
      <c r="H318" s="5">
        <v>0.64008771999999992</v>
      </c>
      <c r="I318" s="10"/>
      <c r="K318" s="19">
        <f t="shared" si="8"/>
        <v>54</v>
      </c>
      <c r="L318" s="19">
        <f t="shared" si="9"/>
        <v>6</v>
      </c>
    </row>
    <row r="319" spans="1:12" hidden="1" x14ac:dyDescent="0.3">
      <c r="A319" s="15" t="s">
        <v>12</v>
      </c>
      <c r="B319" s="8"/>
      <c r="C319" s="8">
        <v>2011</v>
      </c>
      <c r="D319" s="8">
        <v>0.52400000000000002</v>
      </c>
      <c r="E319" s="8"/>
      <c r="F319" s="8">
        <v>6</v>
      </c>
      <c r="G319" s="9">
        <v>519</v>
      </c>
      <c r="H319" s="5">
        <v>0.57295649999999998</v>
      </c>
      <c r="I319" s="10"/>
      <c r="K319" s="19">
        <f t="shared" si="8"/>
        <v>52</v>
      </c>
      <c r="L319" s="19">
        <f t="shared" si="9"/>
        <v>6</v>
      </c>
    </row>
    <row r="320" spans="1:12" hidden="1" x14ac:dyDescent="0.3">
      <c r="A320" s="15" t="s">
        <v>12</v>
      </c>
      <c r="B320" s="8"/>
      <c r="C320" s="8">
        <v>2010</v>
      </c>
      <c r="D320" s="8">
        <v>0.51500000000000001</v>
      </c>
      <c r="E320" s="8"/>
      <c r="F320" s="8">
        <v>6</v>
      </c>
      <c r="G320" s="9">
        <v>527</v>
      </c>
      <c r="H320" s="5">
        <v>0.40635520000000003</v>
      </c>
      <c r="I320" s="10"/>
      <c r="K320" s="19">
        <f t="shared" si="8"/>
        <v>52</v>
      </c>
      <c r="L320" s="19">
        <f t="shared" si="9"/>
        <v>6</v>
      </c>
    </row>
    <row r="321" spans="1:12" hidden="1" x14ac:dyDescent="0.3">
      <c r="A321" s="14" t="s">
        <v>13</v>
      </c>
      <c r="B321" s="1"/>
      <c r="C321" s="1">
        <v>2020</v>
      </c>
      <c r="D321" s="1">
        <v>0.92800000000000005</v>
      </c>
      <c r="E321" s="8"/>
      <c r="F321" s="1">
        <v>10</v>
      </c>
      <c r="G321" s="2">
        <v>11</v>
      </c>
      <c r="H321" s="11">
        <v>9.60643387</v>
      </c>
      <c r="I321" s="3"/>
      <c r="K321" s="19">
        <f t="shared" si="8"/>
        <v>93</v>
      </c>
      <c r="L321" s="19">
        <f t="shared" si="9"/>
        <v>10</v>
      </c>
    </row>
    <row r="322" spans="1:12" hidden="1" x14ac:dyDescent="0.3">
      <c r="A322" s="15" t="s">
        <v>13</v>
      </c>
      <c r="B322" s="8"/>
      <c r="C322" s="8">
        <v>2019</v>
      </c>
      <c r="D322" s="8">
        <v>0.93200000000000005</v>
      </c>
      <c r="E322" s="8"/>
      <c r="F322" s="8">
        <v>10</v>
      </c>
      <c r="G322" s="9">
        <v>11</v>
      </c>
      <c r="H322" s="5">
        <v>7.6523394599999985</v>
      </c>
      <c r="I322" s="10"/>
      <c r="K322" s="19">
        <f t="shared" ref="K322:K385" si="10">ROUND(D322*100,0)</f>
        <v>93</v>
      </c>
      <c r="L322" s="19">
        <f t="shared" si="9"/>
        <v>10</v>
      </c>
    </row>
    <row r="323" spans="1:12" x14ac:dyDescent="0.3">
      <c r="A323" s="15" t="s">
        <v>13</v>
      </c>
      <c r="B323" s="8"/>
      <c r="C323" s="8">
        <v>2018</v>
      </c>
      <c r="D323" s="8">
        <v>0.93</v>
      </c>
      <c r="E323" s="8"/>
      <c r="F323" s="8">
        <v>10</v>
      </c>
      <c r="G323" s="9">
        <v>11</v>
      </c>
      <c r="H323" s="5">
        <v>7.5994486799999992</v>
      </c>
      <c r="I323" s="10"/>
      <c r="K323" s="19">
        <f t="shared" si="10"/>
        <v>93</v>
      </c>
      <c r="L323" s="19">
        <f t="shared" ref="L323:L386" si="11">IF(K323&lt;31,3,IF(K323&lt;41,4,IF(K323&lt;51,5,IF(K323&lt;61,6,IF(K323&lt;71,7,IF(K323&lt;81,8,IF(K323&lt;91,9,10)))))))</f>
        <v>10</v>
      </c>
    </row>
    <row r="324" spans="1:12" hidden="1" x14ac:dyDescent="0.3">
      <c r="A324" s="15" t="s">
        <v>13</v>
      </c>
      <c r="B324" s="8"/>
      <c r="C324" s="8">
        <v>2017</v>
      </c>
      <c r="D324" s="8">
        <v>0.92900000000000005</v>
      </c>
      <c r="E324" s="8"/>
      <c r="F324" s="8">
        <v>10</v>
      </c>
      <c r="G324" s="9">
        <v>13</v>
      </c>
      <c r="H324" s="5">
        <v>7.5925025900000005</v>
      </c>
      <c r="I324" s="10"/>
      <c r="K324" s="19">
        <f t="shared" si="10"/>
        <v>93</v>
      </c>
      <c r="L324" s="19">
        <f t="shared" si="11"/>
        <v>10</v>
      </c>
    </row>
    <row r="325" spans="1:12" hidden="1" x14ac:dyDescent="0.3">
      <c r="A325" s="15" t="s">
        <v>13</v>
      </c>
      <c r="B325" s="8"/>
      <c r="C325" s="8">
        <v>2016</v>
      </c>
      <c r="D325" s="8">
        <v>0.92800000000000005</v>
      </c>
      <c r="E325" s="8"/>
      <c r="F325" s="8">
        <v>10</v>
      </c>
      <c r="G325" s="9">
        <v>13</v>
      </c>
      <c r="H325" s="5">
        <v>7.7047915500000004</v>
      </c>
      <c r="I325" s="10"/>
      <c r="K325" s="19">
        <f t="shared" si="10"/>
        <v>93</v>
      </c>
      <c r="L325" s="19">
        <f t="shared" si="11"/>
        <v>10</v>
      </c>
    </row>
    <row r="326" spans="1:12" hidden="1" x14ac:dyDescent="0.3">
      <c r="A326" s="15" t="s">
        <v>13</v>
      </c>
      <c r="B326" s="8"/>
      <c r="C326" s="8">
        <v>2015</v>
      </c>
      <c r="D326" s="8">
        <v>0.92700000000000005</v>
      </c>
      <c r="E326" s="8"/>
      <c r="F326" s="8">
        <v>10</v>
      </c>
      <c r="G326" s="9">
        <v>12</v>
      </c>
      <c r="H326" s="5">
        <v>7.6073617900000015</v>
      </c>
      <c r="I326" s="10"/>
      <c r="K326" s="19">
        <f t="shared" si="10"/>
        <v>93</v>
      </c>
      <c r="L326" s="19">
        <f t="shared" si="11"/>
        <v>10</v>
      </c>
    </row>
    <row r="327" spans="1:12" hidden="1" x14ac:dyDescent="0.3">
      <c r="A327" s="15" t="s">
        <v>13</v>
      </c>
      <c r="B327" s="8"/>
      <c r="C327" s="8">
        <v>2014</v>
      </c>
      <c r="D327" s="8">
        <v>0.92500000000000004</v>
      </c>
      <c r="E327" s="8"/>
      <c r="F327" s="8">
        <v>10</v>
      </c>
      <c r="G327" s="9">
        <v>12</v>
      </c>
      <c r="H327" s="5">
        <v>7.2570896099999986</v>
      </c>
      <c r="I327" s="10"/>
      <c r="K327" s="19">
        <f t="shared" si="10"/>
        <v>93</v>
      </c>
      <c r="L327" s="19">
        <f t="shared" si="11"/>
        <v>10</v>
      </c>
    </row>
    <row r="328" spans="1:12" hidden="1" x14ac:dyDescent="0.3">
      <c r="A328" s="15" t="s">
        <v>13</v>
      </c>
      <c r="B328" s="8"/>
      <c r="C328" s="8">
        <v>2013</v>
      </c>
      <c r="D328" s="8">
        <v>0.92300000000000004</v>
      </c>
      <c r="E328" s="8"/>
      <c r="F328" s="8">
        <v>10</v>
      </c>
      <c r="G328" s="9">
        <v>11</v>
      </c>
      <c r="H328" s="5">
        <v>7.3828949900000014</v>
      </c>
      <c r="I328" s="10"/>
      <c r="K328" s="19">
        <f t="shared" si="10"/>
        <v>92</v>
      </c>
      <c r="L328" s="19">
        <f t="shared" si="11"/>
        <v>10</v>
      </c>
    </row>
    <row r="329" spans="1:12" hidden="1" x14ac:dyDescent="0.3">
      <c r="A329" s="15" t="s">
        <v>13</v>
      </c>
      <c r="B329" s="8"/>
      <c r="C329" s="8">
        <v>2012</v>
      </c>
      <c r="D329" s="8">
        <v>0.92100000000000004</v>
      </c>
      <c r="E329" s="8"/>
      <c r="F329" s="8">
        <v>10</v>
      </c>
      <c r="G329" s="9">
        <v>12</v>
      </c>
      <c r="H329" s="5">
        <v>7.4093995100000001</v>
      </c>
      <c r="I329" s="10"/>
      <c r="K329" s="19">
        <f t="shared" si="10"/>
        <v>92</v>
      </c>
      <c r="L329" s="19">
        <f t="shared" si="11"/>
        <v>10</v>
      </c>
    </row>
    <row r="330" spans="1:12" hidden="1" x14ac:dyDescent="0.3">
      <c r="A330" s="15" t="s">
        <v>13</v>
      </c>
      <c r="B330" s="8"/>
      <c r="C330" s="8">
        <v>2011</v>
      </c>
      <c r="D330" s="8">
        <v>0.91400000000000003</v>
      </c>
      <c r="E330" s="8"/>
      <c r="F330" s="8">
        <v>10</v>
      </c>
      <c r="G330" s="9">
        <v>12</v>
      </c>
      <c r="H330" s="5">
        <v>7.2893824599999988</v>
      </c>
      <c r="I330" s="10"/>
      <c r="K330" s="19">
        <f t="shared" si="10"/>
        <v>91</v>
      </c>
      <c r="L330" s="19">
        <f t="shared" si="11"/>
        <v>10</v>
      </c>
    </row>
    <row r="331" spans="1:12" hidden="1" x14ac:dyDescent="0.3">
      <c r="A331" s="15" t="s">
        <v>13</v>
      </c>
      <c r="B331" s="8"/>
      <c r="C331" s="8">
        <v>2010</v>
      </c>
      <c r="D331" s="8">
        <v>0.91100000000000003</v>
      </c>
      <c r="E331" s="8"/>
      <c r="F331" s="8">
        <v>10</v>
      </c>
      <c r="G331" s="9">
        <v>12</v>
      </c>
      <c r="H331" s="5">
        <v>7.4607071900000008</v>
      </c>
      <c r="I331" s="10"/>
      <c r="K331" s="19">
        <f t="shared" si="10"/>
        <v>91</v>
      </c>
      <c r="L331" s="19">
        <f t="shared" si="11"/>
        <v>10</v>
      </c>
    </row>
    <row r="332" spans="1:12" hidden="1" x14ac:dyDescent="0.3">
      <c r="A332" s="14" t="s">
        <v>175</v>
      </c>
      <c r="B332" s="1"/>
      <c r="C332" s="1">
        <v>2020</v>
      </c>
      <c r="D332" s="1">
        <v>0.64900000000000002</v>
      </c>
      <c r="E332" s="8"/>
      <c r="F332" s="1">
        <v>7</v>
      </c>
      <c r="G332" s="2">
        <v>42</v>
      </c>
      <c r="H332" s="11">
        <v>4.0052499800000003</v>
      </c>
      <c r="I332" s="3"/>
      <c r="K332" s="19">
        <f t="shared" si="10"/>
        <v>65</v>
      </c>
      <c r="L332" s="19">
        <f t="shared" si="11"/>
        <v>7</v>
      </c>
    </row>
    <row r="333" spans="1:12" hidden="1" x14ac:dyDescent="0.3">
      <c r="A333" s="15" t="s">
        <v>175</v>
      </c>
      <c r="B333" s="8"/>
      <c r="C333" s="8">
        <v>2019</v>
      </c>
      <c r="D333" s="8">
        <v>0.66700000000000004</v>
      </c>
      <c r="E333" s="8"/>
      <c r="F333" s="8">
        <v>7</v>
      </c>
      <c r="G333" s="9">
        <v>42</v>
      </c>
      <c r="H333" s="5">
        <v>2.8971686399999994</v>
      </c>
      <c r="I333" s="10"/>
      <c r="K333" s="19">
        <f t="shared" si="10"/>
        <v>67</v>
      </c>
      <c r="L333" s="19">
        <f t="shared" si="11"/>
        <v>7</v>
      </c>
    </row>
    <row r="334" spans="1:12" x14ac:dyDescent="0.3">
      <c r="A334" s="15" t="s">
        <v>175</v>
      </c>
      <c r="B334" s="8"/>
      <c r="C334" s="8">
        <v>2018</v>
      </c>
      <c r="D334" s="8">
        <v>0.66400000000000003</v>
      </c>
      <c r="E334" s="8"/>
      <c r="F334" s="8">
        <v>7</v>
      </c>
      <c r="G334" s="9">
        <v>48</v>
      </c>
      <c r="H334" s="5">
        <v>2.9280877100000007</v>
      </c>
      <c r="I334" s="10"/>
      <c r="K334" s="19">
        <f t="shared" si="10"/>
        <v>66</v>
      </c>
      <c r="L334" s="19">
        <f t="shared" si="11"/>
        <v>7</v>
      </c>
    </row>
    <row r="335" spans="1:12" hidden="1" x14ac:dyDescent="0.3">
      <c r="A335" s="15" t="s">
        <v>175</v>
      </c>
      <c r="B335" s="8"/>
      <c r="C335" s="8">
        <v>2017</v>
      </c>
      <c r="D335" s="8">
        <v>0.66800000000000004</v>
      </c>
      <c r="E335" s="8"/>
      <c r="F335" s="8">
        <v>7</v>
      </c>
      <c r="G335" s="9">
        <v>40</v>
      </c>
      <c r="H335" s="5">
        <v>3.2810852499999994</v>
      </c>
      <c r="I335" s="10"/>
      <c r="K335" s="19">
        <f t="shared" si="10"/>
        <v>67</v>
      </c>
      <c r="L335" s="19">
        <f t="shared" si="11"/>
        <v>7</v>
      </c>
    </row>
    <row r="336" spans="1:12" hidden="1" x14ac:dyDescent="0.3">
      <c r="A336" s="15" t="s">
        <v>175</v>
      </c>
      <c r="B336" s="8"/>
      <c r="C336" s="8">
        <v>2016</v>
      </c>
      <c r="D336" s="8">
        <v>0.66400000000000003</v>
      </c>
      <c r="E336" s="8"/>
      <c r="F336" s="8">
        <v>7</v>
      </c>
      <c r="G336" s="9">
        <v>42</v>
      </c>
      <c r="H336" s="5">
        <v>3.0803906900000007</v>
      </c>
      <c r="I336" s="10"/>
      <c r="K336" s="19">
        <f t="shared" si="10"/>
        <v>66</v>
      </c>
      <c r="L336" s="19">
        <f t="shared" si="11"/>
        <v>7</v>
      </c>
    </row>
    <row r="337" spans="1:12" hidden="1" x14ac:dyDescent="0.3">
      <c r="A337" s="15" t="s">
        <v>175</v>
      </c>
      <c r="B337" s="8"/>
      <c r="C337" s="8">
        <v>2015</v>
      </c>
      <c r="D337" s="8">
        <v>0.65800000000000003</v>
      </c>
      <c r="E337" s="8"/>
      <c r="F337" s="8">
        <v>7</v>
      </c>
      <c r="G337" s="9">
        <v>47</v>
      </c>
      <c r="H337" s="5">
        <v>3.174304719999999</v>
      </c>
      <c r="I337" s="10"/>
      <c r="K337" s="19">
        <f t="shared" si="10"/>
        <v>66</v>
      </c>
      <c r="L337" s="19">
        <f t="shared" si="11"/>
        <v>7</v>
      </c>
    </row>
    <row r="338" spans="1:12" hidden="1" x14ac:dyDescent="0.3">
      <c r="A338" s="15" t="s">
        <v>175</v>
      </c>
      <c r="B338" s="8"/>
      <c r="C338" s="8">
        <v>2014</v>
      </c>
      <c r="D338" s="8">
        <v>0.66300000000000003</v>
      </c>
      <c r="E338" s="8"/>
      <c r="F338" s="8">
        <v>7</v>
      </c>
      <c r="G338" s="9">
        <v>42</v>
      </c>
      <c r="H338" s="5">
        <v>3.0434806299999999</v>
      </c>
      <c r="I338" s="10"/>
      <c r="K338" s="19">
        <f t="shared" si="10"/>
        <v>66</v>
      </c>
      <c r="L338" s="19">
        <f t="shared" si="11"/>
        <v>7</v>
      </c>
    </row>
    <row r="339" spans="1:12" hidden="1" x14ac:dyDescent="0.3">
      <c r="A339" s="15" t="s">
        <v>175</v>
      </c>
      <c r="B339" s="8"/>
      <c r="C339" s="8">
        <v>2013</v>
      </c>
      <c r="D339" s="8">
        <v>0.66400000000000003</v>
      </c>
      <c r="E339" s="8"/>
      <c r="F339" s="8">
        <v>7</v>
      </c>
      <c r="G339" s="9">
        <v>42</v>
      </c>
      <c r="H339" s="5">
        <v>3.0559034299999999</v>
      </c>
      <c r="I339" s="10"/>
      <c r="K339" s="19">
        <f t="shared" si="10"/>
        <v>66</v>
      </c>
      <c r="L339" s="19">
        <f t="shared" si="11"/>
        <v>7</v>
      </c>
    </row>
    <row r="340" spans="1:12" hidden="1" x14ac:dyDescent="0.3">
      <c r="A340" s="15" t="s">
        <v>175</v>
      </c>
      <c r="B340" s="8"/>
      <c r="C340" s="8">
        <v>2012</v>
      </c>
      <c r="D340" s="8">
        <v>0.65700000000000003</v>
      </c>
      <c r="E340" s="8"/>
      <c r="F340" s="8">
        <v>7</v>
      </c>
      <c r="G340" s="9">
        <v>54</v>
      </c>
      <c r="H340" s="5">
        <v>3.0749182699999995</v>
      </c>
      <c r="I340" s="10"/>
      <c r="K340" s="19">
        <f t="shared" si="10"/>
        <v>66</v>
      </c>
      <c r="L340" s="19">
        <f t="shared" si="11"/>
        <v>7</v>
      </c>
    </row>
    <row r="341" spans="1:12" hidden="1" x14ac:dyDescent="0.3">
      <c r="A341" s="15" t="s">
        <v>175</v>
      </c>
      <c r="B341" s="8"/>
      <c r="C341" s="8">
        <v>2011</v>
      </c>
      <c r="D341" s="8">
        <v>0.65700000000000003</v>
      </c>
      <c r="E341" s="8"/>
      <c r="F341" s="8">
        <v>7</v>
      </c>
      <c r="G341" s="9">
        <v>50</v>
      </c>
      <c r="H341" s="5">
        <v>2.8650195599999995</v>
      </c>
      <c r="I341" s="10"/>
      <c r="K341" s="19">
        <f t="shared" si="10"/>
        <v>66</v>
      </c>
      <c r="L341" s="19">
        <f t="shared" si="11"/>
        <v>7</v>
      </c>
    </row>
    <row r="342" spans="1:12" hidden="1" x14ac:dyDescent="0.3">
      <c r="A342" s="15" t="s">
        <v>175</v>
      </c>
      <c r="B342" s="8"/>
      <c r="C342" s="8">
        <v>2010</v>
      </c>
      <c r="D342" s="8">
        <v>0.64900000000000002</v>
      </c>
      <c r="E342" s="8"/>
      <c r="F342" s="8">
        <v>7</v>
      </c>
      <c r="G342" s="9">
        <v>54</v>
      </c>
      <c r="H342" s="5">
        <v>2.8310132000000001</v>
      </c>
      <c r="I342" s="10"/>
      <c r="K342" s="19">
        <f t="shared" si="10"/>
        <v>65</v>
      </c>
      <c r="L342" s="19">
        <f t="shared" si="11"/>
        <v>7</v>
      </c>
    </row>
    <row r="343" spans="1:12" hidden="1" x14ac:dyDescent="0.3">
      <c r="A343" s="14" t="s">
        <v>14</v>
      </c>
      <c r="B343" s="1"/>
      <c r="C343" s="1">
        <v>2020</v>
      </c>
      <c r="D343" s="1">
        <v>0.38900000000000001</v>
      </c>
      <c r="E343" s="8"/>
      <c r="F343" s="1">
        <v>4</v>
      </c>
      <c r="G343" s="2">
        <v>835</v>
      </c>
      <c r="H343" s="11">
        <v>1.2214847799999999</v>
      </c>
      <c r="I343" s="3"/>
      <c r="K343" s="19">
        <f t="shared" si="10"/>
        <v>39</v>
      </c>
      <c r="L343" s="19">
        <f t="shared" si="11"/>
        <v>4</v>
      </c>
    </row>
    <row r="344" spans="1:12" hidden="1" x14ac:dyDescent="0.3">
      <c r="A344" s="15" t="s">
        <v>14</v>
      </c>
      <c r="B344" s="8"/>
      <c r="C344" s="8">
        <v>2019</v>
      </c>
      <c r="D344" s="8">
        <v>0.39100000000000001</v>
      </c>
      <c r="E344" s="8"/>
      <c r="F344" s="8">
        <v>4</v>
      </c>
      <c r="G344" s="9">
        <v>847</v>
      </c>
      <c r="H344" s="5">
        <v>0.81894016000000003</v>
      </c>
      <c r="I344" s="10"/>
      <c r="K344" s="19">
        <f t="shared" si="10"/>
        <v>39</v>
      </c>
      <c r="L344" s="19">
        <f t="shared" si="11"/>
        <v>4</v>
      </c>
    </row>
    <row r="345" spans="1:12" x14ac:dyDescent="0.3">
      <c r="A345" s="15" t="s">
        <v>14</v>
      </c>
      <c r="B345" s="8"/>
      <c r="C345" s="8">
        <v>2018</v>
      </c>
      <c r="D345" s="8">
        <v>0.38600000000000001</v>
      </c>
      <c r="E345" s="8"/>
      <c r="F345" s="8">
        <v>4</v>
      </c>
      <c r="G345" s="9">
        <v>868</v>
      </c>
      <c r="H345" s="5">
        <v>0.68864166999999998</v>
      </c>
      <c r="I345" s="10"/>
      <c r="K345" s="19">
        <f t="shared" si="10"/>
        <v>39</v>
      </c>
      <c r="L345" s="19">
        <f t="shared" si="11"/>
        <v>4</v>
      </c>
    </row>
    <row r="346" spans="1:12" hidden="1" x14ac:dyDescent="0.3">
      <c r="A346" s="15" t="s">
        <v>14</v>
      </c>
      <c r="B346" s="8"/>
      <c r="C346" s="8">
        <v>2017</v>
      </c>
      <c r="D346" s="8">
        <v>0.379</v>
      </c>
      <c r="E346" s="8"/>
      <c r="F346" s="8">
        <v>4</v>
      </c>
      <c r="G346" s="9">
        <v>904</v>
      </c>
      <c r="H346" s="5">
        <v>0.72881996999999998</v>
      </c>
      <c r="I346" s="10"/>
      <c r="K346" s="19">
        <f t="shared" si="10"/>
        <v>38</v>
      </c>
      <c r="L346" s="19">
        <f t="shared" si="11"/>
        <v>4</v>
      </c>
    </row>
    <row r="347" spans="1:12" hidden="1" x14ac:dyDescent="0.3">
      <c r="A347" s="15" t="s">
        <v>14</v>
      </c>
      <c r="B347" s="8"/>
      <c r="C347" s="8">
        <v>2016</v>
      </c>
      <c r="D347" s="8">
        <v>0.373</v>
      </c>
      <c r="E347" s="8"/>
      <c r="F347" s="8">
        <v>4</v>
      </c>
      <c r="G347" s="9">
        <v>877</v>
      </c>
      <c r="H347" s="5">
        <v>0.59953427000000004</v>
      </c>
      <c r="I347" s="10"/>
      <c r="K347" s="19">
        <f t="shared" si="10"/>
        <v>37</v>
      </c>
      <c r="L347" s="19">
        <f t="shared" si="11"/>
        <v>4</v>
      </c>
    </row>
    <row r="348" spans="1:12" hidden="1" x14ac:dyDescent="0.3">
      <c r="A348" s="15" t="s">
        <v>14</v>
      </c>
      <c r="B348" s="8"/>
      <c r="C348" s="8">
        <v>2015</v>
      </c>
      <c r="D348" s="8">
        <v>0.36699999999999999</v>
      </c>
      <c r="E348" s="8"/>
      <c r="F348" s="8">
        <v>4</v>
      </c>
      <c r="G348" s="9">
        <v>909</v>
      </c>
      <c r="H348" s="5">
        <v>0.45585202999999996</v>
      </c>
      <c r="I348" s="10"/>
      <c r="K348" s="19">
        <f t="shared" si="10"/>
        <v>37</v>
      </c>
      <c r="L348" s="19">
        <f t="shared" si="11"/>
        <v>4</v>
      </c>
    </row>
    <row r="349" spans="1:12" hidden="1" x14ac:dyDescent="0.3">
      <c r="A349" s="15" t="s">
        <v>14</v>
      </c>
      <c r="B349" s="8"/>
      <c r="C349" s="8">
        <v>2014</v>
      </c>
      <c r="D349" s="8">
        <v>0.35399999999999998</v>
      </c>
      <c r="E349" s="8"/>
      <c r="F349" s="8">
        <v>4</v>
      </c>
      <c r="G349" s="9">
        <v>939</v>
      </c>
      <c r="H349" s="5">
        <v>0.71106248999999999</v>
      </c>
      <c r="I349" s="10"/>
      <c r="K349" s="19">
        <f t="shared" si="10"/>
        <v>35</v>
      </c>
      <c r="L349" s="19">
        <f t="shared" si="11"/>
        <v>4</v>
      </c>
    </row>
    <row r="350" spans="1:12" hidden="1" x14ac:dyDescent="0.3">
      <c r="A350" s="15" t="s">
        <v>14</v>
      </c>
      <c r="B350" s="8"/>
      <c r="C350" s="8">
        <v>2013</v>
      </c>
      <c r="D350" s="8">
        <v>0.35199999999999998</v>
      </c>
      <c r="E350" s="8"/>
      <c r="F350" s="8">
        <v>4</v>
      </c>
      <c r="G350" s="9">
        <v>963</v>
      </c>
      <c r="H350" s="5">
        <v>0.98292679000000016</v>
      </c>
      <c r="I350" s="10"/>
      <c r="K350" s="19">
        <f t="shared" si="10"/>
        <v>35</v>
      </c>
      <c r="L350" s="19">
        <f t="shared" si="11"/>
        <v>4</v>
      </c>
    </row>
    <row r="351" spans="1:12" hidden="1" x14ac:dyDescent="0.3">
      <c r="A351" s="15" t="s">
        <v>14</v>
      </c>
      <c r="B351" s="8"/>
      <c r="C351" s="8">
        <v>2012</v>
      </c>
      <c r="D351" s="8">
        <v>0.372</v>
      </c>
      <c r="E351" s="8"/>
      <c r="F351" s="8">
        <v>4</v>
      </c>
      <c r="G351" s="9">
        <v>963</v>
      </c>
      <c r="H351" s="5">
        <v>0.62262243000000006</v>
      </c>
      <c r="I351" s="10"/>
      <c r="K351" s="19">
        <f t="shared" si="10"/>
        <v>37</v>
      </c>
      <c r="L351" s="19">
        <f t="shared" si="11"/>
        <v>4</v>
      </c>
    </row>
    <row r="352" spans="1:12" hidden="1" x14ac:dyDescent="0.3">
      <c r="A352" s="15" t="s">
        <v>14</v>
      </c>
      <c r="B352" s="8"/>
      <c r="C352" s="8">
        <v>2011</v>
      </c>
      <c r="D352" s="8">
        <v>0.36499999999999999</v>
      </c>
      <c r="E352" s="8"/>
      <c r="F352" s="8">
        <v>4</v>
      </c>
      <c r="G352" s="9">
        <v>1029</v>
      </c>
      <c r="H352" s="5">
        <v>0.41535794999999992</v>
      </c>
      <c r="I352" s="10"/>
      <c r="K352" s="19">
        <f t="shared" si="10"/>
        <v>37</v>
      </c>
      <c r="L352" s="19">
        <f t="shared" si="11"/>
        <v>4</v>
      </c>
    </row>
    <row r="353" spans="1:12" hidden="1" x14ac:dyDescent="0.3">
      <c r="A353" s="15" t="s">
        <v>14</v>
      </c>
      <c r="B353" s="8"/>
      <c r="C353" s="8">
        <v>2010</v>
      </c>
      <c r="D353" s="8">
        <v>0.35699999999999998</v>
      </c>
      <c r="E353" s="8"/>
      <c r="F353" s="8">
        <v>4</v>
      </c>
      <c r="G353" s="9">
        <v>1052</v>
      </c>
      <c r="H353" s="5">
        <v>0.57684642000000008</v>
      </c>
      <c r="I353" s="10"/>
      <c r="K353" s="19">
        <f t="shared" si="10"/>
        <v>36</v>
      </c>
      <c r="L353" s="19">
        <f t="shared" si="11"/>
        <v>4</v>
      </c>
    </row>
    <row r="354" spans="1:12" hidden="1" x14ac:dyDescent="0.3">
      <c r="A354" s="14" t="s">
        <v>15</v>
      </c>
      <c r="B354" s="1"/>
      <c r="C354" s="1">
        <v>2020</v>
      </c>
      <c r="D354" s="1">
        <v>0.39600000000000002</v>
      </c>
      <c r="E354" s="8"/>
      <c r="F354" s="1">
        <v>4</v>
      </c>
      <c r="G354" s="2">
        <v>1063</v>
      </c>
      <c r="H354" s="11">
        <v>0.92749428999999994</v>
      </c>
      <c r="I354" s="3"/>
      <c r="K354" s="19">
        <f t="shared" si="10"/>
        <v>40</v>
      </c>
      <c r="L354" s="19">
        <f t="shared" si="11"/>
        <v>4</v>
      </c>
    </row>
    <row r="355" spans="1:12" hidden="1" x14ac:dyDescent="0.3">
      <c r="A355" s="15" t="s">
        <v>15</v>
      </c>
      <c r="B355" s="8"/>
      <c r="C355" s="8">
        <v>2019</v>
      </c>
      <c r="D355" s="8">
        <v>0.39800000000000002</v>
      </c>
      <c r="E355" s="8"/>
      <c r="F355" s="8">
        <v>4</v>
      </c>
      <c r="G355" s="9">
        <v>1047</v>
      </c>
      <c r="H355" s="5">
        <v>0.69896411999999997</v>
      </c>
      <c r="I355" s="10"/>
      <c r="K355" s="19">
        <f t="shared" si="10"/>
        <v>40</v>
      </c>
      <c r="L355" s="19">
        <f t="shared" si="11"/>
        <v>4</v>
      </c>
    </row>
    <row r="356" spans="1:12" x14ac:dyDescent="0.3">
      <c r="A356" s="15" t="s">
        <v>15</v>
      </c>
      <c r="B356" s="8"/>
      <c r="C356" s="8">
        <v>2018</v>
      </c>
      <c r="D356" s="8">
        <v>0.39300000000000002</v>
      </c>
      <c r="E356" s="8"/>
      <c r="F356" s="8">
        <v>4</v>
      </c>
      <c r="G356" s="9">
        <v>1076</v>
      </c>
      <c r="H356" s="5">
        <v>0.65007859000000012</v>
      </c>
      <c r="I356" s="10"/>
      <c r="K356" s="19">
        <f t="shared" si="10"/>
        <v>39</v>
      </c>
      <c r="L356" s="19">
        <f t="shared" si="11"/>
        <v>4</v>
      </c>
    </row>
    <row r="357" spans="1:12" hidden="1" x14ac:dyDescent="0.3">
      <c r="A357" s="15" t="s">
        <v>15</v>
      </c>
      <c r="B357" s="8"/>
      <c r="C357" s="8">
        <v>2017</v>
      </c>
      <c r="D357" s="8">
        <v>0.38900000000000001</v>
      </c>
      <c r="E357" s="8"/>
      <c r="F357" s="8">
        <v>4</v>
      </c>
      <c r="G357" s="9">
        <v>1095</v>
      </c>
      <c r="H357" s="5">
        <v>0.69614904999999994</v>
      </c>
      <c r="I357" s="10"/>
      <c r="K357" s="19">
        <f t="shared" si="10"/>
        <v>39</v>
      </c>
      <c r="L357" s="19">
        <f t="shared" si="11"/>
        <v>4</v>
      </c>
    </row>
    <row r="358" spans="1:12" hidden="1" x14ac:dyDescent="0.3">
      <c r="A358" s="15" t="s">
        <v>15</v>
      </c>
      <c r="B358" s="8"/>
      <c r="C358" s="8">
        <v>2016</v>
      </c>
      <c r="D358" s="8">
        <v>0.38800000000000001</v>
      </c>
      <c r="E358" s="8"/>
      <c r="F358" s="8">
        <v>4</v>
      </c>
      <c r="G358" s="9">
        <v>1145</v>
      </c>
      <c r="H358" s="5">
        <v>0.82245749000000001</v>
      </c>
      <c r="I358" s="10"/>
      <c r="K358" s="19">
        <f t="shared" si="10"/>
        <v>39</v>
      </c>
      <c r="L358" s="19">
        <f t="shared" si="11"/>
        <v>4</v>
      </c>
    </row>
    <row r="359" spans="1:12" hidden="1" x14ac:dyDescent="0.3">
      <c r="A359" s="15" t="s">
        <v>15</v>
      </c>
      <c r="B359" s="8"/>
      <c r="C359" s="8">
        <v>2015</v>
      </c>
      <c r="D359" s="8">
        <v>0.38800000000000001</v>
      </c>
      <c r="E359" s="8"/>
      <c r="F359" s="8">
        <v>4</v>
      </c>
      <c r="G359" s="9">
        <v>1125</v>
      </c>
      <c r="H359" s="5">
        <v>0.96198385999999991</v>
      </c>
      <c r="I359" s="10"/>
      <c r="K359" s="19">
        <f t="shared" si="10"/>
        <v>39</v>
      </c>
      <c r="L359" s="19">
        <f t="shared" si="11"/>
        <v>4</v>
      </c>
    </row>
    <row r="360" spans="1:12" hidden="1" x14ac:dyDescent="0.3">
      <c r="A360" s="15" t="s">
        <v>15</v>
      </c>
      <c r="B360" s="8"/>
      <c r="C360" s="8">
        <v>2014</v>
      </c>
      <c r="D360" s="8">
        <v>0.39200000000000002</v>
      </c>
      <c r="E360" s="8"/>
      <c r="F360" s="8">
        <v>4</v>
      </c>
      <c r="G360" s="9">
        <v>1142</v>
      </c>
      <c r="H360" s="5">
        <v>1.2194690699999997</v>
      </c>
      <c r="I360" s="10"/>
      <c r="K360" s="19">
        <f t="shared" si="10"/>
        <v>39</v>
      </c>
      <c r="L360" s="19">
        <f t="shared" si="11"/>
        <v>4</v>
      </c>
    </row>
    <row r="361" spans="1:12" hidden="1" x14ac:dyDescent="0.3">
      <c r="A361" s="15" t="s">
        <v>15</v>
      </c>
      <c r="B361" s="8"/>
      <c r="C361" s="8">
        <v>2013</v>
      </c>
      <c r="D361" s="8">
        <v>0.38500000000000001</v>
      </c>
      <c r="E361" s="8"/>
      <c r="F361" s="8">
        <v>4</v>
      </c>
      <c r="G361" s="9">
        <v>1217</v>
      </c>
      <c r="H361" s="5">
        <v>1.1486396800000003</v>
      </c>
      <c r="I361" s="10"/>
      <c r="K361" s="19">
        <f t="shared" si="10"/>
        <v>39</v>
      </c>
      <c r="L361" s="19">
        <f t="shared" si="11"/>
        <v>4</v>
      </c>
    </row>
    <row r="362" spans="1:12" hidden="1" x14ac:dyDescent="0.3">
      <c r="A362" s="15" t="s">
        <v>15</v>
      </c>
      <c r="B362" s="8"/>
      <c r="C362" s="8">
        <v>2012</v>
      </c>
      <c r="D362" s="8">
        <v>0.38100000000000001</v>
      </c>
      <c r="E362" s="8"/>
      <c r="F362" s="8">
        <v>4</v>
      </c>
      <c r="G362" s="9">
        <v>1237</v>
      </c>
      <c r="H362" s="5">
        <v>0.94672126000000001</v>
      </c>
      <c r="I362" s="10"/>
      <c r="K362" s="19">
        <f t="shared" si="10"/>
        <v>38</v>
      </c>
      <c r="L362" s="19">
        <f t="shared" si="11"/>
        <v>4</v>
      </c>
    </row>
    <row r="363" spans="1:12" hidden="1" x14ac:dyDescent="0.3">
      <c r="A363" s="15" t="s">
        <v>15</v>
      </c>
      <c r="B363" s="8"/>
      <c r="C363" s="8">
        <v>2011</v>
      </c>
      <c r="D363" s="8">
        <v>0.373</v>
      </c>
      <c r="E363" s="8"/>
      <c r="F363" s="8">
        <v>4</v>
      </c>
      <c r="G363" s="9">
        <v>1284</v>
      </c>
      <c r="H363" s="5">
        <v>0.82494747999999996</v>
      </c>
      <c r="I363" s="10"/>
      <c r="K363" s="19">
        <f t="shared" si="10"/>
        <v>37</v>
      </c>
      <c r="L363" s="19">
        <f t="shared" si="11"/>
        <v>4</v>
      </c>
    </row>
    <row r="364" spans="1:12" hidden="1" x14ac:dyDescent="0.3">
      <c r="A364" s="15" t="s">
        <v>15</v>
      </c>
      <c r="B364" s="8"/>
      <c r="C364" s="8">
        <v>2010</v>
      </c>
      <c r="D364" s="8">
        <v>0.36399999999999999</v>
      </c>
      <c r="E364" s="8"/>
      <c r="F364" s="8">
        <v>4</v>
      </c>
      <c r="G364" s="9">
        <v>1303</v>
      </c>
      <c r="H364" s="5">
        <v>0.85190260000000007</v>
      </c>
      <c r="I364" s="10"/>
      <c r="K364" s="19">
        <f t="shared" si="10"/>
        <v>36</v>
      </c>
      <c r="L364" s="19">
        <f t="shared" si="11"/>
        <v>4</v>
      </c>
    </row>
    <row r="365" spans="1:12" hidden="1" x14ac:dyDescent="0.3">
      <c r="A365" s="14" t="s">
        <v>16</v>
      </c>
      <c r="B365" s="1"/>
      <c r="C365" s="1">
        <v>2020</v>
      </c>
      <c r="D365" s="1">
        <v>0.84899999999999998</v>
      </c>
      <c r="E365" s="8"/>
      <c r="F365" s="1">
        <v>9</v>
      </c>
      <c r="G365" s="2">
        <v>15</v>
      </c>
      <c r="H365" s="11">
        <v>5.4753622999999987</v>
      </c>
      <c r="I365" s="3"/>
      <c r="K365" s="19">
        <f t="shared" si="10"/>
        <v>85</v>
      </c>
      <c r="L365" s="19">
        <f t="shared" si="11"/>
        <v>9</v>
      </c>
    </row>
    <row r="366" spans="1:12" hidden="1" x14ac:dyDescent="0.3">
      <c r="A366" s="15" t="s">
        <v>16</v>
      </c>
      <c r="B366" s="8"/>
      <c r="C366" s="8">
        <v>2019</v>
      </c>
      <c r="D366" s="8">
        <v>0.85899999999999999</v>
      </c>
      <c r="E366" s="8"/>
      <c r="F366" s="8">
        <v>9</v>
      </c>
      <c r="G366" s="9">
        <v>15</v>
      </c>
      <c r="H366" s="5">
        <v>4.7671833000000001</v>
      </c>
      <c r="I366" s="10"/>
      <c r="K366" s="19">
        <f t="shared" si="10"/>
        <v>86</v>
      </c>
      <c r="L366" s="19">
        <f t="shared" si="11"/>
        <v>9</v>
      </c>
    </row>
    <row r="367" spans="1:12" x14ac:dyDescent="0.3">
      <c r="A367" s="15" t="s">
        <v>16</v>
      </c>
      <c r="B367" s="8"/>
      <c r="C367" s="8">
        <v>2018</v>
      </c>
      <c r="D367" s="8">
        <v>0.85599999999999998</v>
      </c>
      <c r="E367" s="8"/>
      <c r="F367" s="8">
        <v>9</v>
      </c>
      <c r="G367" s="9">
        <v>15</v>
      </c>
      <c r="H367" s="5">
        <v>4.6886882799999992</v>
      </c>
      <c r="I367" s="10"/>
      <c r="K367" s="19">
        <f t="shared" si="10"/>
        <v>86</v>
      </c>
      <c r="L367" s="19">
        <f t="shared" si="11"/>
        <v>9</v>
      </c>
    </row>
    <row r="368" spans="1:12" hidden="1" x14ac:dyDescent="0.3">
      <c r="A368" s="15" t="s">
        <v>16</v>
      </c>
      <c r="B368" s="8"/>
      <c r="C368" s="8">
        <v>2017</v>
      </c>
      <c r="D368" s="8">
        <v>0.85399999999999998</v>
      </c>
      <c r="E368" s="8"/>
      <c r="F368" s="8">
        <v>9</v>
      </c>
      <c r="G368" s="9">
        <v>15</v>
      </c>
      <c r="H368" s="5">
        <v>4.5815739599999992</v>
      </c>
      <c r="I368" s="10"/>
      <c r="K368" s="19">
        <f t="shared" si="10"/>
        <v>85</v>
      </c>
      <c r="L368" s="19">
        <f t="shared" si="11"/>
        <v>9</v>
      </c>
    </row>
    <row r="369" spans="1:12" hidden="1" x14ac:dyDescent="0.3">
      <c r="A369" s="15" t="s">
        <v>16</v>
      </c>
      <c r="B369" s="8"/>
      <c r="C369" s="8">
        <v>2016</v>
      </c>
      <c r="D369" s="8">
        <v>0.85099999999999998</v>
      </c>
      <c r="E369" s="8"/>
      <c r="F369" s="8">
        <v>9</v>
      </c>
      <c r="G369" s="9">
        <v>15</v>
      </c>
      <c r="H369" s="5">
        <v>4.2491288200000001</v>
      </c>
      <c r="I369" s="10"/>
      <c r="K369" s="19">
        <f t="shared" si="10"/>
        <v>85</v>
      </c>
      <c r="L369" s="19">
        <f t="shared" si="11"/>
        <v>9</v>
      </c>
    </row>
    <row r="370" spans="1:12" hidden="1" x14ac:dyDescent="0.3">
      <c r="A370" s="15" t="s">
        <v>16</v>
      </c>
      <c r="B370" s="8"/>
      <c r="C370" s="8">
        <v>2015</v>
      </c>
      <c r="D370" s="8">
        <v>0.84599999999999997</v>
      </c>
      <c r="E370" s="8"/>
      <c r="F370" s="8">
        <v>9</v>
      </c>
      <c r="G370" s="9">
        <v>16</v>
      </c>
      <c r="H370" s="5">
        <v>4.0100660299999999</v>
      </c>
      <c r="I370" s="10"/>
      <c r="K370" s="19">
        <f t="shared" si="10"/>
        <v>85</v>
      </c>
      <c r="L370" s="19">
        <f t="shared" si="11"/>
        <v>9</v>
      </c>
    </row>
    <row r="371" spans="1:12" hidden="1" x14ac:dyDescent="0.3">
      <c r="A371" s="15" t="s">
        <v>16</v>
      </c>
      <c r="B371" s="8"/>
      <c r="C371" s="8">
        <v>2014</v>
      </c>
      <c r="D371" s="8">
        <v>0.84099999999999997</v>
      </c>
      <c r="E371" s="8"/>
      <c r="F371" s="8">
        <v>9</v>
      </c>
      <c r="G371" s="9">
        <v>16</v>
      </c>
      <c r="H371" s="5">
        <v>3.7432100799999999</v>
      </c>
      <c r="I371" s="10"/>
      <c r="K371" s="19">
        <f t="shared" si="10"/>
        <v>84</v>
      </c>
      <c r="L371" s="19">
        <f t="shared" si="11"/>
        <v>9</v>
      </c>
    </row>
    <row r="372" spans="1:12" hidden="1" x14ac:dyDescent="0.3">
      <c r="A372" s="15" t="s">
        <v>16</v>
      </c>
      <c r="B372" s="8"/>
      <c r="C372" s="8">
        <v>2013</v>
      </c>
      <c r="D372" s="8">
        <v>0.83699999999999997</v>
      </c>
      <c r="E372" s="8"/>
      <c r="F372" s="8">
        <v>9</v>
      </c>
      <c r="G372" s="9">
        <v>18</v>
      </c>
      <c r="H372" s="5">
        <v>3.5620393800000003</v>
      </c>
      <c r="I372" s="10"/>
      <c r="K372" s="19">
        <f t="shared" si="10"/>
        <v>84</v>
      </c>
      <c r="L372" s="19">
        <f t="shared" si="11"/>
        <v>9</v>
      </c>
    </row>
    <row r="373" spans="1:12" hidden="1" x14ac:dyDescent="0.3">
      <c r="A373" s="15" t="s">
        <v>16</v>
      </c>
      <c r="B373" s="8"/>
      <c r="C373" s="8">
        <v>2012</v>
      </c>
      <c r="D373" s="8">
        <v>0.82399999999999995</v>
      </c>
      <c r="E373" s="8"/>
      <c r="F373" s="8">
        <v>9</v>
      </c>
      <c r="G373" s="9">
        <v>19</v>
      </c>
      <c r="H373" s="5">
        <v>3.3648462299999999</v>
      </c>
      <c r="I373" s="10"/>
      <c r="K373" s="19">
        <f t="shared" si="10"/>
        <v>82</v>
      </c>
      <c r="L373" s="19">
        <f t="shared" si="11"/>
        <v>9</v>
      </c>
    </row>
    <row r="374" spans="1:12" hidden="1" x14ac:dyDescent="0.3">
      <c r="A374" s="15" t="s">
        <v>16</v>
      </c>
      <c r="B374" s="8"/>
      <c r="C374" s="8">
        <v>2011</v>
      </c>
      <c r="D374" s="8">
        <v>0.81599999999999995</v>
      </c>
      <c r="E374" s="8"/>
      <c r="F374" s="8">
        <v>9</v>
      </c>
      <c r="G374" s="9">
        <v>20</v>
      </c>
      <c r="H374" s="5">
        <v>3.206457139999999</v>
      </c>
      <c r="I374" s="10"/>
      <c r="K374" s="19">
        <f t="shared" si="10"/>
        <v>82</v>
      </c>
      <c r="L374" s="19">
        <f t="shared" si="11"/>
        <v>9</v>
      </c>
    </row>
    <row r="375" spans="1:12" hidden="1" x14ac:dyDescent="0.3">
      <c r="A375" s="15" t="s">
        <v>16</v>
      </c>
      <c r="B375" s="8"/>
      <c r="C375" s="8">
        <v>2010</v>
      </c>
      <c r="D375" s="8">
        <v>0.81299999999999994</v>
      </c>
      <c r="E375" s="8"/>
      <c r="F375" s="8">
        <v>9</v>
      </c>
      <c r="G375" s="9">
        <v>23</v>
      </c>
      <c r="H375" s="5">
        <v>3.2123310600000003</v>
      </c>
      <c r="I375" s="10"/>
      <c r="K375" s="19">
        <f t="shared" si="10"/>
        <v>81</v>
      </c>
      <c r="L375" s="19">
        <f t="shared" si="11"/>
        <v>9</v>
      </c>
    </row>
    <row r="376" spans="1:12" hidden="1" x14ac:dyDescent="0.3">
      <c r="A376" s="14" t="s">
        <v>17</v>
      </c>
      <c r="B376" s="1"/>
      <c r="C376" s="1">
        <v>2020</v>
      </c>
      <c r="D376" s="1">
        <v>0.78100000000000003</v>
      </c>
      <c r="E376" s="8"/>
      <c r="F376" s="1">
        <v>8</v>
      </c>
      <c r="G376" s="2">
        <v>23</v>
      </c>
      <c r="H376" s="11">
        <v>3.06103587</v>
      </c>
      <c r="I376" s="3"/>
      <c r="K376" s="19">
        <f t="shared" si="10"/>
        <v>78</v>
      </c>
      <c r="L376" s="19">
        <f t="shared" si="11"/>
        <v>8</v>
      </c>
    </row>
    <row r="377" spans="1:12" hidden="1" x14ac:dyDescent="0.3">
      <c r="A377" s="15" t="s">
        <v>17</v>
      </c>
      <c r="B377" s="8"/>
      <c r="C377" s="8">
        <v>2019</v>
      </c>
      <c r="D377" s="8">
        <v>0.77500000000000002</v>
      </c>
      <c r="E377" s="8"/>
      <c r="F377" s="8">
        <v>8</v>
      </c>
      <c r="G377" s="9">
        <v>20</v>
      </c>
      <c r="H377" s="5">
        <v>2.9950342199999995</v>
      </c>
      <c r="I377" s="10"/>
      <c r="K377" s="19">
        <f t="shared" si="10"/>
        <v>78</v>
      </c>
      <c r="L377" s="19">
        <f t="shared" si="11"/>
        <v>8</v>
      </c>
    </row>
    <row r="378" spans="1:12" x14ac:dyDescent="0.3">
      <c r="A378" s="15" t="s">
        <v>17</v>
      </c>
      <c r="B378" s="8"/>
      <c r="C378" s="8">
        <v>2018</v>
      </c>
      <c r="D378" s="8">
        <v>0.76600000000000001</v>
      </c>
      <c r="E378" s="8"/>
      <c r="F378" s="8">
        <v>8</v>
      </c>
      <c r="G378" s="9">
        <v>20</v>
      </c>
      <c r="H378" s="5">
        <v>2.9155471299999998</v>
      </c>
      <c r="I378" s="10"/>
      <c r="K378" s="19">
        <f t="shared" si="10"/>
        <v>77</v>
      </c>
      <c r="L378" s="19">
        <f t="shared" si="11"/>
        <v>8</v>
      </c>
    </row>
    <row r="379" spans="1:12" hidden="1" x14ac:dyDescent="0.3">
      <c r="A379" s="15" t="s">
        <v>17</v>
      </c>
      <c r="B379" s="8"/>
      <c r="C379" s="8">
        <v>2017</v>
      </c>
      <c r="D379" s="8">
        <v>0.75700000000000001</v>
      </c>
      <c r="E379" s="8"/>
      <c r="F379" s="8">
        <v>8</v>
      </c>
      <c r="G379" s="9">
        <v>22</v>
      </c>
      <c r="H379" s="5">
        <v>2.8710277099999995</v>
      </c>
      <c r="I379" s="10"/>
      <c r="K379" s="19">
        <f t="shared" si="10"/>
        <v>76</v>
      </c>
      <c r="L379" s="19">
        <f t="shared" si="11"/>
        <v>8</v>
      </c>
    </row>
    <row r="380" spans="1:12" hidden="1" x14ac:dyDescent="0.3">
      <c r="A380" s="15" t="s">
        <v>17</v>
      </c>
      <c r="B380" s="8"/>
      <c r="C380" s="8">
        <v>2016</v>
      </c>
      <c r="D380" s="8">
        <v>0.749</v>
      </c>
      <c r="E380" s="8"/>
      <c r="F380" s="8">
        <v>8</v>
      </c>
      <c r="G380" s="9">
        <v>23</v>
      </c>
      <c r="H380" s="5">
        <v>2.8931934799999999</v>
      </c>
      <c r="I380" s="10"/>
      <c r="K380" s="19">
        <f t="shared" si="10"/>
        <v>75</v>
      </c>
      <c r="L380" s="19">
        <f t="shared" si="11"/>
        <v>8</v>
      </c>
    </row>
    <row r="381" spans="1:12" hidden="1" x14ac:dyDescent="0.3">
      <c r="A381" s="15" t="s">
        <v>17</v>
      </c>
      <c r="B381" s="8"/>
      <c r="C381" s="8">
        <v>2015</v>
      </c>
      <c r="D381" s="8">
        <v>0.74099999999999999</v>
      </c>
      <c r="E381" s="8"/>
      <c r="F381" s="8">
        <v>8</v>
      </c>
      <c r="G381" s="9">
        <v>26</v>
      </c>
      <c r="H381" s="5">
        <v>2.9719066600000001</v>
      </c>
      <c r="I381" s="10"/>
      <c r="K381" s="19">
        <f t="shared" si="10"/>
        <v>74</v>
      </c>
      <c r="L381" s="19">
        <f t="shared" si="11"/>
        <v>8</v>
      </c>
    </row>
    <row r="382" spans="1:12" hidden="1" x14ac:dyDescent="0.3">
      <c r="A382" s="15" t="s">
        <v>17</v>
      </c>
      <c r="B382" s="8"/>
      <c r="C382" s="8">
        <v>2014</v>
      </c>
      <c r="D382" s="8">
        <v>0.73199999999999998</v>
      </c>
      <c r="E382" s="8"/>
      <c r="F382" s="8">
        <v>8</v>
      </c>
      <c r="G382" s="9">
        <v>26</v>
      </c>
      <c r="H382" s="5">
        <v>2.7910370799999997</v>
      </c>
      <c r="I382" s="10"/>
      <c r="K382" s="19">
        <f t="shared" si="10"/>
        <v>73</v>
      </c>
      <c r="L382" s="19">
        <f t="shared" si="11"/>
        <v>8</v>
      </c>
    </row>
    <row r="383" spans="1:12" hidden="1" x14ac:dyDescent="0.3">
      <c r="A383" s="15" t="s">
        <v>17</v>
      </c>
      <c r="B383" s="8"/>
      <c r="C383" s="8">
        <v>2013</v>
      </c>
      <c r="D383" s="8">
        <v>0.72299999999999998</v>
      </c>
      <c r="E383" s="8"/>
      <c r="F383" s="8">
        <v>8</v>
      </c>
      <c r="G383" s="9">
        <v>28</v>
      </c>
      <c r="H383" s="5">
        <v>2.6898679699999994</v>
      </c>
      <c r="I383" s="10"/>
      <c r="K383" s="19">
        <f t="shared" si="10"/>
        <v>72</v>
      </c>
      <c r="L383" s="19">
        <f t="shared" si="11"/>
        <v>8</v>
      </c>
    </row>
    <row r="384" spans="1:12" hidden="1" x14ac:dyDescent="0.3">
      <c r="A384" s="15" t="s">
        <v>17</v>
      </c>
      <c r="B384" s="8"/>
      <c r="C384" s="8">
        <v>2012</v>
      </c>
      <c r="D384" s="8">
        <v>0.71499999999999997</v>
      </c>
      <c r="E384" s="8"/>
      <c r="F384" s="8">
        <v>8</v>
      </c>
      <c r="G384" s="9">
        <v>28</v>
      </c>
      <c r="H384" s="5">
        <v>2.5447871700000002</v>
      </c>
      <c r="I384" s="10"/>
      <c r="K384" s="19">
        <f t="shared" si="10"/>
        <v>72</v>
      </c>
      <c r="L384" s="19">
        <f t="shared" si="11"/>
        <v>8</v>
      </c>
    </row>
    <row r="385" spans="1:12" hidden="1" x14ac:dyDescent="0.3">
      <c r="A385" s="15" t="s">
        <v>17</v>
      </c>
      <c r="B385" s="8"/>
      <c r="C385" s="8">
        <v>2011</v>
      </c>
      <c r="D385" s="8">
        <v>0.70599999999999996</v>
      </c>
      <c r="E385" s="8"/>
      <c r="F385" s="8">
        <v>8</v>
      </c>
      <c r="G385" s="9">
        <v>32</v>
      </c>
      <c r="H385" s="5">
        <v>2.3330128199999995</v>
      </c>
      <c r="I385" s="10"/>
      <c r="K385" s="19">
        <f t="shared" si="10"/>
        <v>71</v>
      </c>
      <c r="L385" s="19">
        <f t="shared" si="11"/>
        <v>8</v>
      </c>
    </row>
    <row r="386" spans="1:12" hidden="1" x14ac:dyDescent="0.3">
      <c r="A386" s="15" t="s">
        <v>17</v>
      </c>
      <c r="B386" s="8"/>
      <c r="C386" s="8">
        <v>2010</v>
      </c>
      <c r="D386" s="8">
        <v>0.69799999999999995</v>
      </c>
      <c r="E386" s="8"/>
      <c r="F386" s="8">
        <v>7</v>
      </c>
      <c r="G386" s="9">
        <v>33</v>
      </c>
      <c r="H386" s="5">
        <v>2.1959881800000001</v>
      </c>
      <c r="I386" s="10"/>
      <c r="K386" s="19">
        <f t="shared" ref="K386:K449" si="12">ROUND(D386*100,0)</f>
        <v>70</v>
      </c>
      <c r="L386" s="19">
        <f t="shared" si="11"/>
        <v>7</v>
      </c>
    </row>
    <row r="387" spans="1:12" hidden="1" x14ac:dyDescent="0.3">
      <c r="A387" s="14" t="s">
        <v>18</v>
      </c>
      <c r="B387" s="1"/>
      <c r="C387" s="1">
        <v>2020</v>
      </c>
      <c r="D387" s="1">
        <v>0.75600000000000001</v>
      </c>
      <c r="E387" s="8"/>
      <c r="F387" s="1">
        <v>8</v>
      </c>
      <c r="G387" s="2">
        <v>75</v>
      </c>
      <c r="H387" s="11">
        <v>6.2121849100000004</v>
      </c>
      <c r="I387" s="3"/>
      <c r="K387" s="19">
        <f t="shared" si="12"/>
        <v>76</v>
      </c>
      <c r="L387" s="19">
        <f t="shared" ref="L387:L450" si="13">IF(K387&lt;31,3,IF(K387&lt;41,4,IF(K387&lt;51,5,IF(K387&lt;61,6,IF(K387&lt;71,7,IF(K387&lt;81,8,IF(K387&lt;91,9,10)))))))</f>
        <v>8</v>
      </c>
    </row>
    <row r="388" spans="1:12" hidden="1" x14ac:dyDescent="0.3">
      <c r="A388" s="15" t="s">
        <v>18</v>
      </c>
      <c r="B388" s="8"/>
      <c r="C388" s="8">
        <v>2019</v>
      </c>
      <c r="D388" s="8">
        <v>0.76800000000000002</v>
      </c>
      <c r="E388" s="8"/>
      <c r="F388" s="8">
        <v>8</v>
      </c>
      <c r="G388" s="9">
        <v>65</v>
      </c>
      <c r="H388" s="5">
        <v>5.4360647200000001</v>
      </c>
      <c r="I388" s="10"/>
      <c r="K388" s="19">
        <f t="shared" si="12"/>
        <v>77</v>
      </c>
      <c r="L388" s="19">
        <f t="shared" si="13"/>
        <v>8</v>
      </c>
    </row>
    <row r="389" spans="1:12" x14ac:dyDescent="0.3">
      <c r="A389" s="15" t="s">
        <v>18</v>
      </c>
      <c r="B389" s="8"/>
      <c r="C389" s="8">
        <v>2018</v>
      </c>
      <c r="D389" s="8">
        <v>0.76600000000000001</v>
      </c>
      <c r="E389" s="8"/>
      <c r="F389" s="8">
        <v>8</v>
      </c>
      <c r="G389" s="9">
        <v>63</v>
      </c>
      <c r="H389" s="5">
        <v>5.4608988800000002</v>
      </c>
      <c r="I389" s="10"/>
      <c r="K389" s="19">
        <f t="shared" si="12"/>
        <v>77</v>
      </c>
      <c r="L389" s="19">
        <f t="shared" si="13"/>
        <v>8</v>
      </c>
    </row>
    <row r="390" spans="1:12" hidden="1" x14ac:dyDescent="0.3">
      <c r="A390" s="15" t="s">
        <v>18</v>
      </c>
      <c r="B390" s="8"/>
      <c r="C390" s="8">
        <v>2017</v>
      </c>
      <c r="D390" s="8">
        <v>0.76500000000000001</v>
      </c>
      <c r="E390" s="8"/>
      <c r="F390" s="8">
        <v>8</v>
      </c>
      <c r="G390" s="9">
        <v>71</v>
      </c>
      <c r="H390" s="5">
        <v>5.4549817999999997</v>
      </c>
      <c r="I390" s="10"/>
      <c r="K390" s="19">
        <f t="shared" si="12"/>
        <v>77</v>
      </c>
      <c r="L390" s="19">
        <f t="shared" si="13"/>
        <v>8</v>
      </c>
    </row>
    <row r="391" spans="1:12" hidden="1" x14ac:dyDescent="0.3">
      <c r="A391" s="15" t="s">
        <v>18</v>
      </c>
      <c r="B391" s="8"/>
      <c r="C391" s="8">
        <v>2016</v>
      </c>
      <c r="D391" s="8">
        <v>0.76300000000000001</v>
      </c>
      <c r="E391" s="8"/>
      <c r="F391" s="8">
        <v>8</v>
      </c>
      <c r="G391" s="9">
        <v>70</v>
      </c>
      <c r="H391" s="5">
        <v>5.2966337200000009</v>
      </c>
      <c r="I391" s="10"/>
      <c r="K391" s="19">
        <f t="shared" si="12"/>
        <v>76</v>
      </c>
      <c r="L391" s="19">
        <f t="shared" si="13"/>
        <v>8</v>
      </c>
    </row>
    <row r="392" spans="1:12" hidden="1" x14ac:dyDescent="0.3">
      <c r="A392" s="15" t="s">
        <v>18</v>
      </c>
      <c r="B392" s="8"/>
      <c r="C392" s="8">
        <v>2015</v>
      </c>
      <c r="D392" s="8">
        <v>0.75800000000000001</v>
      </c>
      <c r="E392" s="8"/>
      <c r="F392" s="8">
        <v>8</v>
      </c>
      <c r="G392" s="9">
        <v>70</v>
      </c>
      <c r="H392" s="5">
        <v>5.3288922299999992</v>
      </c>
      <c r="I392" s="10"/>
      <c r="K392" s="19">
        <f t="shared" si="12"/>
        <v>76</v>
      </c>
      <c r="L392" s="19">
        <f t="shared" si="13"/>
        <v>8</v>
      </c>
    </row>
    <row r="393" spans="1:12" hidden="1" x14ac:dyDescent="0.3">
      <c r="A393" s="15" t="s">
        <v>18</v>
      </c>
      <c r="B393" s="8"/>
      <c r="C393" s="8">
        <v>2014</v>
      </c>
      <c r="D393" s="8">
        <v>0.755</v>
      </c>
      <c r="E393" s="8"/>
      <c r="F393" s="8">
        <v>8</v>
      </c>
      <c r="G393" s="9">
        <v>70</v>
      </c>
      <c r="H393" s="5">
        <v>5.0589270600000003</v>
      </c>
      <c r="I393" s="10"/>
      <c r="K393" s="19">
        <f t="shared" si="12"/>
        <v>76</v>
      </c>
      <c r="L393" s="19">
        <f t="shared" si="13"/>
        <v>8</v>
      </c>
    </row>
    <row r="394" spans="1:12" hidden="1" x14ac:dyDescent="0.3">
      <c r="A394" s="15" t="s">
        <v>18</v>
      </c>
      <c r="B394" s="8"/>
      <c r="C394" s="8">
        <v>2013</v>
      </c>
      <c r="D394" s="8">
        <v>0.75</v>
      </c>
      <c r="E394" s="8"/>
      <c r="F394" s="8">
        <v>8</v>
      </c>
      <c r="G394" s="9">
        <v>70</v>
      </c>
      <c r="H394" s="5">
        <v>4.9020643200000009</v>
      </c>
      <c r="I394" s="10"/>
      <c r="K394" s="19">
        <f t="shared" si="12"/>
        <v>75</v>
      </c>
      <c r="L394" s="19">
        <f t="shared" si="13"/>
        <v>8</v>
      </c>
    </row>
    <row r="395" spans="1:12" hidden="1" x14ac:dyDescent="0.3">
      <c r="A395" s="15" t="s">
        <v>18</v>
      </c>
      <c r="B395" s="8"/>
      <c r="C395" s="8">
        <v>2012</v>
      </c>
      <c r="D395" s="8">
        <v>0.73899999999999999</v>
      </c>
      <c r="E395" s="8"/>
      <c r="F395" s="8">
        <v>8</v>
      </c>
      <c r="G395" s="9">
        <v>71</v>
      </c>
      <c r="H395" s="5">
        <v>4.7128705999999996</v>
      </c>
      <c r="I395" s="10"/>
      <c r="K395" s="19">
        <f t="shared" si="12"/>
        <v>74</v>
      </c>
      <c r="L395" s="19">
        <f t="shared" si="13"/>
        <v>8</v>
      </c>
    </row>
    <row r="396" spans="1:12" hidden="1" x14ac:dyDescent="0.3">
      <c r="A396" s="15" t="s">
        <v>18</v>
      </c>
      <c r="B396" s="8"/>
      <c r="C396" s="8">
        <v>2011</v>
      </c>
      <c r="D396" s="8">
        <v>0.73799999999999999</v>
      </c>
      <c r="E396" s="8"/>
      <c r="F396" s="8">
        <v>8</v>
      </c>
      <c r="G396" s="9">
        <v>71</v>
      </c>
      <c r="H396" s="5">
        <v>4.9838357000000011</v>
      </c>
      <c r="I396" s="10"/>
      <c r="K396" s="19">
        <f t="shared" si="12"/>
        <v>74</v>
      </c>
      <c r="L396" s="19">
        <f t="shared" si="13"/>
        <v>8</v>
      </c>
    </row>
    <row r="397" spans="1:12" hidden="1" x14ac:dyDescent="0.3">
      <c r="A397" s="15" t="s">
        <v>18</v>
      </c>
      <c r="B397" s="8"/>
      <c r="C397" s="8">
        <v>2010</v>
      </c>
      <c r="D397" s="8">
        <v>0.73199999999999998</v>
      </c>
      <c r="E397" s="8"/>
      <c r="F397" s="8">
        <v>8</v>
      </c>
      <c r="G397" s="9">
        <v>71</v>
      </c>
      <c r="H397" s="5">
        <v>5.1072568900000004</v>
      </c>
      <c r="I397" s="10"/>
      <c r="K397" s="19">
        <f t="shared" si="12"/>
        <v>73</v>
      </c>
      <c r="L397" s="19">
        <f t="shared" si="13"/>
        <v>8</v>
      </c>
    </row>
    <row r="398" spans="1:12" hidden="1" x14ac:dyDescent="0.3">
      <c r="A398" s="14" t="s">
        <v>19</v>
      </c>
      <c r="B398" s="1"/>
      <c r="C398" s="1">
        <v>2020</v>
      </c>
      <c r="D398" s="1">
        <v>0.58799999999999997</v>
      </c>
      <c r="E398" s="8"/>
      <c r="F398" s="1">
        <v>6</v>
      </c>
      <c r="G398" s="2">
        <v>217</v>
      </c>
      <c r="H398" s="11">
        <v>1.2928029300000001</v>
      </c>
      <c r="I398" s="3"/>
      <c r="K398" s="19">
        <f t="shared" si="12"/>
        <v>59</v>
      </c>
      <c r="L398" s="19">
        <f t="shared" si="13"/>
        <v>6</v>
      </c>
    </row>
    <row r="399" spans="1:12" hidden="1" x14ac:dyDescent="0.3">
      <c r="A399" s="15" t="s">
        <v>19</v>
      </c>
      <c r="B399" s="8"/>
      <c r="C399" s="8">
        <v>2019</v>
      </c>
      <c r="D399" s="8">
        <v>0.58399999999999996</v>
      </c>
      <c r="E399" s="8"/>
      <c r="F399" s="8">
        <v>6</v>
      </c>
      <c r="G399" s="9">
        <v>237</v>
      </c>
      <c r="H399" s="5">
        <v>0.83244752999999994</v>
      </c>
      <c r="I399" s="10"/>
      <c r="K399" s="19">
        <f t="shared" si="12"/>
        <v>58</v>
      </c>
      <c r="L399" s="19">
        <f t="shared" si="13"/>
        <v>6</v>
      </c>
    </row>
    <row r="400" spans="1:12" x14ac:dyDescent="0.3">
      <c r="A400" s="15" t="s">
        <v>19</v>
      </c>
      <c r="B400" s="8"/>
      <c r="C400" s="8">
        <v>2018</v>
      </c>
      <c r="D400" s="8">
        <v>0.57799999999999996</v>
      </c>
      <c r="E400" s="8"/>
      <c r="F400" s="8">
        <v>6</v>
      </c>
      <c r="G400" s="9">
        <v>244</v>
      </c>
      <c r="H400" s="5">
        <v>0.76553828000000013</v>
      </c>
      <c r="I400" s="10"/>
      <c r="K400" s="19">
        <f t="shared" si="12"/>
        <v>58</v>
      </c>
      <c r="L400" s="19">
        <f t="shared" si="13"/>
        <v>6</v>
      </c>
    </row>
    <row r="401" spans="1:12" hidden="1" x14ac:dyDescent="0.3">
      <c r="A401" s="15" t="s">
        <v>19</v>
      </c>
      <c r="B401" s="8"/>
      <c r="C401" s="8">
        <v>2017</v>
      </c>
      <c r="D401" s="8">
        <v>0.57099999999999995</v>
      </c>
      <c r="E401" s="8"/>
      <c r="F401" s="8">
        <v>6</v>
      </c>
      <c r="G401" s="9">
        <v>241</v>
      </c>
      <c r="H401" s="5">
        <v>0.67584764999999991</v>
      </c>
      <c r="I401" s="10"/>
      <c r="K401" s="19">
        <f t="shared" si="12"/>
        <v>57</v>
      </c>
      <c r="L401" s="19">
        <f t="shared" si="13"/>
        <v>6</v>
      </c>
    </row>
    <row r="402" spans="1:12" hidden="1" x14ac:dyDescent="0.3">
      <c r="A402" s="15" t="s">
        <v>19</v>
      </c>
      <c r="B402" s="8"/>
      <c r="C402" s="8">
        <v>2016</v>
      </c>
      <c r="D402" s="8">
        <v>0.56299999999999994</v>
      </c>
      <c r="E402" s="8"/>
      <c r="F402" s="8">
        <v>6</v>
      </c>
      <c r="G402" s="9">
        <v>255</v>
      </c>
      <c r="H402" s="5">
        <v>0.57399993999999999</v>
      </c>
      <c r="I402" s="10"/>
      <c r="K402" s="19">
        <f t="shared" si="12"/>
        <v>56</v>
      </c>
      <c r="L402" s="19">
        <f t="shared" si="13"/>
        <v>6</v>
      </c>
    </row>
    <row r="403" spans="1:12" hidden="1" x14ac:dyDescent="0.3">
      <c r="A403" s="15" t="s">
        <v>19</v>
      </c>
      <c r="B403" s="8"/>
      <c r="C403" s="8">
        <v>2015</v>
      </c>
      <c r="D403" s="8">
        <v>0.55600000000000005</v>
      </c>
      <c r="E403" s="8"/>
      <c r="F403" s="8">
        <v>6</v>
      </c>
      <c r="G403" s="9">
        <v>261</v>
      </c>
      <c r="H403" s="5">
        <v>0.46612622999999997</v>
      </c>
      <c r="I403" s="10"/>
      <c r="K403" s="19">
        <f t="shared" si="12"/>
        <v>56</v>
      </c>
      <c r="L403" s="19">
        <f t="shared" si="13"/>
        <v>6</v>
      </c>
    </row>
    <row r="404" spans="1:12" hidden="1" x14ac:dyDescent="0.3">
      <c r="A404" s="15" t="s">
        <v>19</v>
      </c>
      <c r="B404" s="8"/>
      <c r="C404" s="8">
        <v>2014</v>
      </c>
      <c r="D404" s="8">
        <v>0.55100000000000005</v>
      </c>
      <c r="E404" s="8"/>
      <c r="F404" s="8">
        <v>6</v>
      </c>
      <c r="G404" s="9">
        <v>292</v>
      </c>
      <c r="H404" s="5">
        <v>0.55491423999999989</v>
      </c>
      <c r="I404" s="10"/>
      <c r="K404" s="19">
        <f t="shared" si="12"/>
        <v>55</v>
      </c>
      <c r="L404" s="19">
        <f t="shared" si="13"/>
        <v>6</v>
      </c>
    </row>
    <row r="405" spans="1:12" hidden="1" x14ac:dyDescent="0.3">
      <c r="A405" s="15" t="s">
        <v>19</v>
      </c>
      <c r="B405" s="8"/>
      <c r="C405" s="8">
        <v>2013</v>
      </c>
      <c r="D405" s="8">
        <v>0.54600000000000004</v>
      </c>
      <c r="E405" s="8"/>
      <c r="F405" s="8">
        <v>6</v>
      </c>
      <c r="G405" s="9">
        <v>285</v>
      </c>
      <c r="H405" s="5">
        <v>0.65978307000000003</v>
      </c>
      <c r="I405" s="10"/>
      <c r="K405" s="19">
        <f t="shared" si="12"/>
        <v>55</v>
      </c>
      <c r="L405" s="19">
        <f t="shared" si="13"/>
        <v>6</v>
      </c>
    </row>
    <row r="406" spans="1:12" hidden="1" x14ac:dyDescent="0.3">
      <c r="A406" s="15" t="s">
        <v>19</v>
      </c>
      <c r="B406" s="8"/>
      <c r="C406" s="8">
        <v>2012</v>
      </c>
      <c r="D406" s="8">
        <v>0.53800000000000003</v>
      </c>
      <c r="E406" s="8"/>
      <c r="F406" s="8">
        <v>6</v>
      </c>
      <c r="G406" s="9">
        <v>297</v>
      </c>
      <c r="H406" s="5">
        <v>0.79534382000000026</v>
      </c>
      <c r="I406" s="10"/>
      <c r="K406" s="19">
        <f t="shared" si="12"/>
        <v>54</v>
      </c>
      <c r="L406" s="19">
        <f t="shared" si="13"/>
        <v>6</v>
      </c>
    </row>
    <row r="407" spans="1:12" hidden="1" x14ac:dyDescent="0.3">
      <c r="A407" s="15" t="s">
        <v>19</v>
      </c>
      <c r="B407" s="8"/>
      <c r="C407" s="8">
        <v>2011</v>
      </c>
      <c r="D407" s="8">
        <v>0.53200000000000003</v>
      </c>
      <c r="E407" s="8"/>
      <c r="F407" s="8">
        <v>6</v>
      </c>
      <c r="G407" s="9">
        <v>293</v>
      </c>
      <c r="H407" s="5">
        <v>0.95672219999999997</v>
      </c>
      <c r="I407" s="10"/>
      <c r="K407" s="19">
        <f t="shared" si="12"/>
        <v>53</v>
      </c>
      <c r="L407" s="19">
        <f t="shared" si="13"/>
        <v>6</v>
      </c>
    </row>
    <row r="408" spans="1:12" hidden="1" x14ac:dyDescent="0.3">
      <c r="A408" s="15" t="s">
        <v>19</v>
      </c>
      <c r="B408" s="8"/>
      <c r="C408" s="8">
        <v>2010</v>
      </c>
      <c r="D408" s="8">
        <v>0.52400000000000002</v>
      </c>
      <c r="E408" s="8"/>
      <c r="F408" s="8">
        <v>6</v>
      </c>
      <c r="G408" s="9">
        <v>316</v>
      </c>
      <c r="H408" s="5">
        <v>0.37668347000000002</v>
      </c>
      <c r="I408" s="10"/>
      <c r="K408" s="19">
        <f t="shared" si="12"/>
        <v>52</v>
      </c>
      <c r="L408" s="19">
        <f t="shared" si="13"/>
        <v>6</v>
      </c>
    </row>
    <row r="409" spans="1:12" hidden="1" x14ac:dyDescent="0.3">
      <c r="A409" s="14" t="s">
        <v>176</v>
      </c>
      <c r="B409" s="1"/>
      <c r="C409" s="1">
        <v>2020</v>
      </c>
      <c r="D409" s="1">
        <v>0.59799999999999998</v>
      </c>
      <c r="E409" s="8"/>
      <c r="F409" s="1">
        <v>6</v>
      </c>
      <c r="G409" s="2">
        <v>282</v>
      </c>
      <c r="H409" s="11">
        <v>1.8968015899999997</v>
      </c>
      <c r="I409" s="3"/>
      <c r="K409" s="19">
        <f t="shared" si="12"/>
        <v>60</v>
      </c>
      <c r="L409" s="19">
        <f t="shared" si="13"/>
        <v>6</v>
      </c>
    </row>
    <row r="410" spans="1:12" hidden="1" x14ac:dyDescent="0.3">
      <c r="A410" s="15" t="s">
        <v>176</v>
      </c>
      <c r="B410" s="8"/>
      <c r="C410" s="8">
        <v>2019</v>
      </c>
      <c r="D410" s="8">
        <v>0.59599999999999997</v>
      </c>
      <c r="E410" s="8"/>
      <c r="F410" s="8">
        <v>6</v>
      </c>
      <c r="G410" s="9">
        <v>292</v>
      </c>
      <c r="H410" s="5">
        <v>1.1143243299999999</v>
      </c>
      <c r="I410" s="10"/>
      <c r="K410" s="19">
        <f t="shared" si="12"/>
        <v>60</v>
      </c>
      <c r="L410" s="19">
        <f t="shared" si="13"/>
        <v>6</v>
      </c>
    </row>
    <row r="411" spans="1:12" x14ac:dyDescent="0.3">
      <c r="A411" s="15" t="s">
        <v>176</v>
      </c>
      <c r="B411" s="8"/>
      <c r="C411" s="8">
        <v>2018</v>
      </c>
      <c r="D411" s="8">
        <v>0.60299999999999998</v>
      </c>
      <c r="E411" s="8"/>
      <c r="F411" s="8">
        <v>6</v>
      </c>
      <c r="G411" s="9">
        <v>370</v>
      </c>
      <c r="H411" s="5">
        <v>0.67033952000000008</v>
      </c>
      <c r="I411" s="10"/>
      <c r="K411" s="19">
        <f t="shared" si="12"/>
        <v>60</v>
      </c>
      <c r="L411" s="19">
        <f t="shared" si="13"/>
        <v>6</v>
      </c>
    </row>
    <row r="412" spans="1:12" hidden="1" x14ac:dyDescent="0.3">
      <c r="A412" s="15" t="s">
        <v>176</v>
      </c>
      <c r="B412" s="8"/>
      <c r="C412" s="8">
        <v>2017</v>
      </c>
      <c r="D412" s="8">
        <v>0.6</v>
      </c>
      <c r="E412" s="8"/>
      <c r="F412" s="8">
        <v>6</v>
      </c>
      <c r="G412" s="9">
        <v>366</v>
      </c>
      <c r="H412" s="5">
        <v>0.96784471999999977</v>
      </c>
      <c r="I412" s="10"/>
      <c r="K412" s="19">
        <f t="shared" si="12"/>
        <v>60</v>
      </c>
      <c r="L412" s="19">
        <f t="shared" si="13"/>
        <v>6</v>
      </c>
    </row>
    <row r="413" spans="1:12" hidden="1" x14ac:dyDescent="0.3">
      <c r="A413" s="15" t="s">
        <v>176</v>
      </c>
      <c r="B413" s="8"/>
      <c r="C413" s="8">
        <v>2016</v>
      </c>
      <c r="D413" s="8">
        <v>0.60599999999999998</v>
      </c>
      <c r="E413" s="8"/>
      <c r="F413" s="8">
        <v>7</v>
      </c>
      <c r="G413" s="9">
        <v>353</v>
      </c>
      <c r="H413" s="5">
        <v>1.19758177</v>
      </c>
      <c r="I413" s="10"/>
      <c r="K413" s="19">
        <f t="shared" si="12"/>
        <v>61</v>
      </c>
      <c r="L413" s="19">
        <f t="shared" si="13"/>
        <v>7</v>
      </c>
    </row>
    <row r="414" spans="1:12" hidden="1" x14ac:dyDescent="0.3">
      <c r="A414" s="15" t="s">
        <v>176</v>
      </c>
      <c r="B414" s="8"/>
      <c r="C414" s="8">
        <v>2015</v>
      </c>
      <c r="D414" s="8">
        <v>0.61</v>
      </c>
      <c r="E414" s="8"/>
      <c r="F414" s="8">
        <v>7</v>
      </c>
      <c r="G414" s="9">
        <v>360</v>
      </c>
      <c r="H414" s="5">
        <v>1.1188315200000001</v>
      </c>
      <c r="I414" s="10"/>
      <c r="K414" s="19">
        <f t="shared" si="12"/>
        <v>61</v>
      </c>
      <c r="L414" s="19">
        <f t="shared" si="13"/>
        <v>7</v>
      </c>
    </row>
    <row r="415" spans="1:12" hidden="1" x14ac:dyDescent="0.3">
      <c r="A415" s="15" t="s">
        <v>176</v>
      </c>
      <c r="B415" s="8"/>
      <c r="C415" s="8">
        <v>2014</v>
      </c>
      <c r="D415" s="8">
        <v>0.60899999999999999</v>
      </c>
      <c r="E415" s="8"/>
      <c r="F415" s="8">
        <v>7</v>
      </c>
      <c r="G415" s="9">
        <v>375</v>
      </c>
      <c r="H415" s="5">
        <v>0.94694965999999992</v>
      </c>
      <c r="I415" s="10"/>
      <c r="K415" s="19">
        <f t="shared" si="12"/>
        <v>61</v>
      </c>
      <c r="L415" s="19">
        <f t="shared" si="13"/>
        <v>7</v>
      </c>
    </row>
    <row r="416" spans="1:12" hidden="1" x14ac:dyDescent="0.3">
      <c r="A416" s="15" t="s">
        <v>176</v>
      </c>
      <c r="B416" s="8"/>
      <c r="C416" s="8">
        <v>2013</v>
      </c>
      <c r="D416" s="8">
        <v>0.6</v>
      </c>
      <c r="E416" s="8"/>
      <c r="F416" s="8">
        <v>6</v>
      </c>
      <c r="G416" s="9">
        <v>362</v>
      </c>
      <c r="H416" s="5">
        <v>0.9366499800000001</v>
      </c>
      <c r="I416" s="10"/>
      <c r="K416" s="19">
        <f t="shared" si="12"/>
        <v>60</v>
      </c>
      <c r="L416" s="19">
        <f t="shared" si="13"/>
        <v>6</v>
      </c>
    </row>
    <row r="417" spans="1:12" hidden="1" x14ac:dyDescent="0.3">
      <c r="A417" s="15" t="s">
        <v>176</v>
      </c>
      <c r="B417" s="8"/>
      <c r="C417" s="8">
        <v>2012</v>
      </c>
      <c r="D417" s="8">
        <v>0.59499999999999997</v>
      </c>
      <c r="E417" s="8"/>
      <c r="F417" s="8">
        <v>6</v>
      </c>
      <c r="G417" s="9">
        <v>402</v>
      </c>
      <c r="H417" s="5">
        <v>0.81893653</v>
      </c>
      <c r="I417" s="10"/>
      <c r="K417" s="19">
        <f t="shared" si="12"/>
        <v>60</v>
      </c>
      <c r="L417" s="19">
        <f t="shared" si="13"/>
        <v>6</v>
      </c>
    </row>
    <row r="418" spans="1:12" hidden="1" x14ac:dyDescent="0.3">
      <c r="A418" s="15" t="s">
        <v>176</v>
      </c>
      <c r="B418" s="8"/>
      <c r="C418" s="8">
        <v>2011</v>
      </c>
      <c r="D418" s="8">
        <v>0.58399999999999996</v>
      </c>
      <c r="E418" s="8"/>
      <c r="F418" s="8">
        <v>6</v>
      </c>
      <c r="G418" s="9">
        <v>387</v>
      </c>
      <c r="H418" s="5">
        <v>0.65133952999999989</v>
      </c>
      <c r="I418" s="10"/>
      <c r="K418" s="19">
        <f t="shared" si="12"/>
        <v>58</v>
      </c>
      <c r="L418" s="19">
        <f t="shared" si="13"/>
        <v>6</v>
      </c>
    </row>
    <row r="419" spans="1:12" hidden="1" x14ac:dyDescent="0.3">
      <c r="A419" s="15" t="s">
        <v>176</v>
      </c>
      <c r="B419" s="8"/>
      <c r="C419" s="8">
        <v>2010</v>
      </c>
      <c r="D419" s="8">
        <v>0.58099999999999996</v>
      </c>
      <c r="E419" s="8"/>
      <c r="F419" s="8">
        <v>6</v>
      </c>
      <c r="G419" s="9">
        <v>389</v>
      </c>
      <c r="H419" s="5">
        <v>0.82838780000000012</v>
      </c>
      <c r="I419" s="10"/>
      <c r="K419" s="19">
        <f t="shared" si="12"/>
        <v>58</v>
      </c>
      <c r="L419" s="19">
        <f t="shared" si="13"/>
        <v>6</v>
      </c>
    </row>
    <row r="420" spans="1:12" hidden="1" x14ac:dyDescent="0.3">
      <c r="A420" s="14" t="s">
        <v>20</v>
      </c>
      <c r="B420" s="1"/>
      <c r="C420" s="1">
        <v>2020</v>
      </c>
      <c r="D420" s="1">
        <v>0.81100000000000005</v>
      </c>
      <c r="E420" s="8"/>
      <c r="F420" s="1">
        <v>9</v>
      </c>
      <c r="G420" s="2">
        <v>22</v>
      </c>
      <c r="H420" s="11">
        <v>5.6191792500000002</v>
      </c>
      <c r="I420" s="3"/>
      <c r="K420" s="19">
        <f t="shared" si="12"/>
        <v>81</v>
      </c>
      <c r="L420" s="19">
        <f t="shared" si="13"/>
        <v>9</v>
      </c>
    </row>
    <row r="421" spans="1:12" hidden="1" x14ac:dyDescent="0.3">
      <c r="A421" s="15" t="s">
        <v>20</v>
      </c>
      <c r="B421" s="8"/>
      <c r="C421" s="8">
        <v>2019</v>
      </c>
      <c r="D421" s="8">
        <v>0.81100000000000005</v>
      </c>
      <c r="E421" s="8"/>
      <c r="F421" s="8">
        <v>9</v>
      </c>
      <c r="G421" s="9">
        <v>19</v>
      </c>
      <c r="H421" s="5">
        <v>5.2379970599999996</v>
      </c>
      <c r="I421" s="10"/>
      <c r="K421" s="19">
        <f t="shared" si="12"/>
        <v>81</v>
      </c>
      <c r="L421" s="19">
        <f t="shared" si="13"/>
        <v>9</v>
      </c>
    </row>
    <row r="422" spans="1:12" x14ac:dyDescent="0.3">
      <c r="A422" s="15" t="s">
        <v>20</v>
      </c>
      <c r="B422" s="8"/>
      <c r="C422" s="8">
        <v>2018</v>
      </c>
      <c r="D422" s="8">
        <v>0.80400000000000005</v>
      </c>
      <c r="E422" s="8"/>
      <c r="F422" s="8">
        <v>8</v>
      </c>
      <c r="G422" s="9">
        <v>18</v>
      </c>
      <c r="H422" s="5">
        <v>5.2745342299999987</v>
      </c>
      <c r="I422" s="10"/>
      <c r="K422" s="19">
        <f t="shared" si="12"/>
        <v>80</v>
      </c>
      <c r="L422" s="19">
        <f t="shared" si="13"/>
        <v>8</v>
      </c>
    </row>
    <row r="423" spans="1:12" hidden="1" x14ac:dyDescent="0.3">
      <c r="A423" s="15" t="s">
        <v>20</v>
      </c>
      <c r="B423" s="8"/>
      <c r="C423" s="8">
        <v>2017</v>
      </c>
      <c r="D423" s="8">
        <v>0.8</v>
      </c>
      <c r="E423" s="8"/>
      <c r="F423" s="8">
        <v>8</v>
      </c>
      <c r="G423" s="9">
        <v>19</v>
      </c>
      <c r="H423" s="5">
        <v>5.1788969000000007</v>
      </c>
      <c r="I423" s="10"/>
      <c r="K423" s="19">
        <f t="shared" si="12"/>
        <v>80</v>
      </c>
      <c r="L423" s="19">
        <f t="shared" si="13"/>
        <v>8</v>
      </c>
    </row>
    <row r="424" spans="1:12" hidden="1" x14ac:dyDescent="0.3">
      <c r="A424" s="15" t="s">
        <v>20</v>
      </c>
      <c r="B424" s="8"/>
      <c r="C424" s="8">
        <v>2016</v>
      </c>
      <c r="D424" s="8">
        <v>0.79600000000000004</v>
      </c>
      <c r="E424" s="8"/>
      <c r="F424" s="8">
        <v>8</v>
      </c>
      <c r="G424" s="9">
        <v>19</v>
      </c>
      <c r="H424" s="5">
        <v>5.3652882599999998</v>
      </c>
      <c r="I424" s="10"/>
      <c r="K424" s="19">
        <f t="shared" si="12"/>
        <v>80</v>
      </c>
      <c r="L424" s="19">
        <f t="shared" si="13"/>
        <v>8</v>
      </c>
    </row>
    <row r="425" spans="1:12" hidden="1" x14ac:dyDescent="0.3">
      <c r="A425" s="15" t="s">
        <v>20</v>
      </c>
      <c r="B425" s="8"/>
      <c r="C425" s="8">
        <v>2015</v>
      </c>
      <c r="D425" s="8">
        <v>0.79200000000000004</v>
      </c>
      <c r="E425" s="8"/>
      <c r="F425" s="8">
        <v>8</v>
      </c>
      <c r="G425" s="9">
        <v>20</v>
      </c>
      <c r="H425" s="5">
        <v>5.5198264100000003</v>
      </c>
      <c r="I425" s="10"/>
      <c r="K425" s="19">
        <f t="shared" si="12"/>
        <v>79</v>
      </c>
      <c r="L425" s="19">
        <f t="shared" si="13"/>
        <v>8</v>
      </c>
    </row>
    <row r="426" spans="1:12" hidden="1" x14ac:dyDescent="0.3">
      <c r="A426" s="15" t="s">
        <v>20</v>
      </c>
      <c r="B426" s="8"/>
      <c r="C426" s="8">
        <v>2014</v>
      </c>
      <c r="D426" s="8">
        <v>0.79</v>
      </c>
      <c r="E426" s="8"/>
      <c r="F426" s="8">
        <v>8</v>
      </c>
      <c r="G426" s="9">
        <v>24</v>
      </c>
      <c r="H426" s="5">
        <v>5.4429187799999985</v>
      </c>
      <c r="I426" s="10"/>
      <c r="K426" s="19">
        <f t="shared" si="12"/>
        <v>79</v>
      </c>
      <c r="L426" s="19">
        <f t="shared" si="13"/>
        <v>8</v>
      </c>
    </row>
    <row r="427" spans="1:12" hidden="1" x14ac:dyDescent="0.3">
      <c r="A427" s="15" t="s">
        <v>20</v>
      </c>
      <c r="B427" s="8"/>
      <c r="C427" s="8">
        <v>2013</v>
      </c>
      <c r="D427" s="8">
        <v>0.78700000000000003</v>
      </c>
      <c r="E427" s="8"/>
      <c r="F427" s="8">
        <v>8</v>
      </c>
      <c r="G427" s="9">
        <v>23</v>
      </c>
      <c r="H427" s="5">
        <v>5.4544558500000004</v>
      </c>
      <c r="I427" s="10"/>
      <c r="K427" s="19">
        <f t="shared" si="12"/>
        <v>79</v>
      </c>
      <c r="L427" s="19">
        <f t="shared" si="13"/>
        <v>8</v>
      </c>
    </row>
    <row r="428" spans="1:12" hidden="1" x14ac:dyDescent="0.3">
      <c r="A428" s="15" t="s">
        <v>20</v>
      </c>
      <c r="B428" s="8"/>
      <c r="C428" s="8">
        <v>2012</v>
      </c>
      <c r="D428" s="8">
        <v>0.78200000000000003</v>
      </c>
      <c r="E428" s="8"/>
      <c r="F428" s="8">
        <v>8</v>
      </c>
      <c r="G428" s="9">
        <v>24</v>
      </c>
      <c r="H428" s="5">
        <v>5.5034790000000005</v>
      </c>
      <c r="I428" s="10"/>
      <c r="K428" s="19">
        <f t="shared" si="12"/>
        <v>78</v>
      </c>
      <c r="L428" s="19">
        <f t="shared" si="13"/>
        <v>8</v>
      </c>
    </row>
    <row r="429" spans="1:12" hidden="1" x14ac:dyDescent="0.3">
      <c r="A429" s="15" t="s">
        <v>20</v>
      </c>
      <c r="B429" s="8"/>
      <c r="C429" s="8">
        <v>2011</v>
      </c>
      <c r="D429" s="8">
        <v>0.77800000000000002</v>
      </c>
      <c r="E429" s="8"/>
      <c r="F429" s="8">
        <v>8</v>
      </c>
      <c r="G429" s="9">
        <v>24</v>
      </c>
      <c r="H429" s="5">
        <v>5.7010664899999997</v>
      </c>
      <c r="I429" s="10"/>
      <c r="K429" s="19">
        <f t="shared" si="12"/>
        <v>78</v>
      </c>
      <c r="L429" s="19">
        <f t="shared" si="13"/>
        <v>8</v>
      </c>
    </row>
    <row r="430" spans="1:12" hidden="1" x14ac:dyDescent="0.3">
      <c r="A430" s="15" t="s">
        <v>20</v>
      </c>
      <c r="B430" s="8"/>
      <c r="C430" s="8">
        <v>2010</v>
      </c>
      <c r="D430" s="8">
        <v>0.76900000000000002</v>
      </c>
      <c r="E430" s="8"/>
      <c r="F430" s="8">
        <v>8</v>
      </c>
      <c r="G430" s="9">
        <v>27</v>
      </c>
      <c r="H430" s="5">
        <v>5.8064441700000007</v>
      </c>
      <c r="I430" s="10"/>
      <c r="K430" s="19">
        <f t="shared" si="12"/>
        <v>77</v>
      </c>
      <c r="L430" s="19">
        <f t="shared" si="13"/>
        <v>8</v>
      </c>
    </row>
    <row r="431" spans="1:12" hidden="1" x14ac:dyDescent="0.3">
      <c r="A431" s="14" t="s">
        <v>21</v>
      </c>
      <c r="B431" s="1"/>
      <c r="C431" s="1">
        <v>2020</v>
      </c>
      <c r="D431" s="1">
        <v>0.53</v>
      </c>
      <c r="E431" s="8"/>
      <c r="F431" s="1">
        <v>6</v>
      </c>
      <c r="G431" s="2">
        <v>480</v>
      </c>
      <c r="H431" s="11">
        <v>1.3327840600000003</v>
      </c>
      <c r="I431" s="3"/>
      <c r="K431" s="19">
        <f t="shared" si="12"/>
        <v>53</v>
      </c>
      <c r="L431" s="19">
        <f t="shared" si="13"/>
        <v>6</v>
      </c>
    </row>
    <row r="432" spans="1:12" hidden="1" x14ac:dyDescent="0.3">
      <c r="A432" s="15" t="s">
        <v>21</v>
      </c>
      <c r="B432" s="8"/>
      <c r="C432" s="8">
        <v>2019</v>
      </c>
      <c r="D432" s="8">
        <v>0.52900000000000003</v>
      </c>
      <c r="E432" s="8"/>
      <c r="F432" s="8">
        <v>6</v>
      </c>
      <c r="G432" s="9">
        <v>483</v>
      </c>
      <c r="H432" s="5">
        <v>0.97108035999999998</v>
      </c>
      <c r="I432" s="10"/>
      <c r="K432" s="19">
        <f t="shared" si="12"/>
        <v>53</v>
      </c>
      <c r="L432" s="19">
        <f t="shared" si="13"/>
        <v>6</v>
      </c>
    </row>
    <row r="433" spans="1:12" x14ac:dyDescent="0.3">
      <c r="A433" s="15" t="s">
        <v>21</v>
      </c>
      <c r="B433" s="8"/>
      <c r="C433" s="8">
        <v>2018</v>
      </c>
      <c r="D433" s="8">
        <v>0.52200000000000002</v>
      </c>
      <c r="E433" s="8"/>
      <c r="F433" s="8">
        <v>6</v>
      </c>
      <c r="G433" s="9">
        <v>522</v>
      </c>
      <c r="H433" s="5">
        <v>0.89862596999999977</v>
      </c>
      <c r="I433" s="10"/>
      <c r="K433" s="19">
        <f t="shared" si="12"/>
        <v>52</v>
      </c>
      <c r="L433" s="19">
        <f t="shared" si="13"/>
        <v>6</v>
      </c>
    </row>
    <row r="434" spans="1:12" hidden="1" x14ac:dyDescent="0.3">
      <c r="A434" s="15" t="s">
        <v>21</v>
      </c>
      <c r="B434" s="8"/>
      <c r="C434" s="8">
        <v>2017</v>
      </c>
      <c r="D434" s="8">
        <v>0.51500000000000001</v>
      </c>
      <c r="E434" s="8"/>
      <c r="F434" s="8">
        <v>6</v>
      </c>
      <c r="G434" s="9">
        <v>512</v>
      </c>
      <c r="H434" s="5">
        <v>0.93267011999999982</v>
      </c>
      <c r="I434" s="10"/>
      <c r="K434" s="19">
        <f t="shared" si="12"/>
        <v>52</v>
      </c>
      <c r="L434" s="19">
        <f t="shared" si="13"/>
        <v>6</v>
      </c>
    </row>
    <row r="435" spans="1:12" hidden="1" x14ac:dyDescent="0.3">
      <c r="A435" s="15" t="s">
        <v>21</v>
      </c>
      <c r="B435" s="8"/>
      <c r="C435" s="8">
        <v>2016</v>
      </c>
      <c r="D435" s="8">
        <v>0.50600000000000001</v>
      </c>
      <c r="E435" s="8"/>
      <c r="F435" s="8">
        <v>6</v>
      </c>
      <c r="G435" s="9">
        <v>537</v>
      </c>
      <c r="H435" s="5">
        <v>0.85302078999999986</v>
      </c>
      <c r="I435" s="10"/>
      <c r="K435" s="19">
        <f t="shared" si="12"/>
        <v>51</v>
      </c>
      <c r="L435" s="19">
        <f t="shared" si="13"/>
        <v>6</v>
      </c>
    </row>
    <row r="436" spans="1:12" hidden="1" x14ac:dyDescent="0.3">
      <c r="A436" s="15" t="s">
        <v>21</v>
      </c>
      <c r="B436" s="8"/>
      <c r="C436" s="8">
        <v>2015</v>
      </c>
      <c r="D436" s="8">
        <v>0.501</v>
      </c>
      <c r="E436" s="8"/>
      <c r="F436" s="8">
        <v>5</v>
      </c>
      <c r="G436" s="9">
        <v>530</v>
      </c>
      <c r="H436" s="5">
        <v>0.80445330999999987</v>
      </c>
      <c r="I436" s="10"/>
      <c r="K436" s="19">
        <f t="shared" si="12"/>
        <v>50</v>
      </c>
      <c r="L436" s="19">
        <f t="shared" si="13"/>
        <v>5</v>
      </c>
    </row>
    <row r="437" spans="1:12" hidden="1" x14ac:dyDescent="0.3">
      <c r="A437" s="15" t="s">
        <v>21</v>
      </c>
      <c r="B437" s="8"/>
      <c r="C437" s="8">
        <v>2014</v>
      </c>
      <c r="D437" s="8">
        <v>0.499</v>
      </c>
      <c r="E437" s="8"/>
      <c r="F437" s="8">
        <v>5</v>
      </c>
      <c r="G437" s="9">
        <v>550</v>
      </c>
      <c r="H437" s="5">
        <v>0.77760309000000005</v>
      </c>
      <c r="I437" s="10"/>
      <c r="K437" s="19">
        <f t="shared" si="12"/>
        <v>50</v>
      </c>
      <c r="L437" s="19">
        <f t="shared" si="13"/>
        <v>5</v>
      </c>
    </row>
    <row r="438" spans="1:12" hidden="1" x14ac:dyDescent="0.3">
      <c r="A438" s="15" t="s">
        <v>21</v>
      </c>
      <c r="B438" s="8"/>
      <c r="C438" s="8">
        <v>2013</v>
      </c>
      <c r="D438" s="8">
        <v>0.48</v>
      </c>
      <c r="E438" s="8"/>
      <c r="F438" s="8">
        <v>5</v>
      </c>
      <c r="G438" s="9">
        <v>579</v>
      </c>
      <c r="H438" s="5">
        <v>0.72782819999999993</v>
      </c>
      <c r="I438" s="10"/>
      <c r="K438" s="19">
        <f t="shared" si="12"/>
        <v>48</v>
      </c>
      <c r="L438" s="19">
        <f t="shared" si="13"/>
        <v>5</v>
      </c>
    </row>
    <row r="439" spans="1:12" hidden="1" x14ac:dyDescent="0.3">
      <c r="A439" s="15" t="s">
        <v>21</v>
      </c>
      <c r="B439" s="8"/>
      <c r="C439" s="8">
        <v>2012</v>
      </c>
      <c r="D439" s="8">
        <v>0.47399999999999998</v>
      </c>
      <c r="E439" s="8"/>
      <c r="F439" s="8">
        <v>5</v>
      </c>
      <c r="G439" s="9">
        <v>597</v>
      </c>
      <c r="H439" s="5">
        <v>0.74607307000000012</v>
      </c>
      <c r="I439" s="10"/>
      <c r="K439" s="19">
        <f t="shared" si="12"/>
        <v>47</v>
      </c>
      <c r="L439" s="19">
        <f t="shared" si="13"/>
        <v>5</v>
      </c>
    </row>
    <row r="440" spans="1:12" hidden="1" x14ac:dyDescent="0.3">
      <c r="A440" s="15" t="s">
        <v>21</v>
      </c>
      <c r="B440" s="8"/>
      <c r="C440" s="8">
        <v>2011</v>
      </c>
      <c r="D440" s="8">
        <v>0.46800000000000003</v>
      </c>
      <c r="E440" s="8"/>
      <c r="F440" s="8">
        <v>5</v>
      </c>
      <c r="G440" s="9">
        <v>591</v>
      </c>
      <c r="H440" s="5">
        <v>0.5798355300000001</v>
      </c>
      <c r="I440" s="10"/>
      <c r="K440" s="19">
        <f t="shared" si="12"/>
        <v>47</v>
      </c>
      <c r="L440" s="19">
        <f t="shared" si="13"/>
        <v>5</v>
      </c>
    </row>
    <row r="441" spans="1:12" hidden="1" x14ac:dyDescent="0.3">
      <c r="A441" s="15" t="s">
        <v>21</v>
      </c>
      <c r="B441" s="8"/>
      <c r="C441" s="8">
        <v>2010</v>
      </c>
      <c r="D441" s="8">
        <v>0.47</v>
      </c>
      <c r="E441" s="8"/>
      <c r="F441" s="8">
        <v>5</v>
      </c>
      <c r="G441" s="9">
        <v>604</v>
      </c>
      <c r="H441" s="5">
        <v>0.58759689000000004</v>
      </c>
      <c r="I441" s="10"/>
      <c r="K441" s="19">
        <f t="shared" si="12"/>
        <v>47</v>
      </c>
      <c r="L441" s="19">
        <f t="shared" si="13"/>
        <v>5</v>
      </c>
    </row>
    <row r="442" spans="1:12" hidden="1" x14ac:dyDescent="0.3">
      <c r="A442" s="14" t="s">
        <v>22</v>
      </c>
      <c r="B442" s="1"/>
      <c r="C442" s="1">
        <v>2020</v>
      </c>
      <c r="D442" s="1">
        <v>0.86</v>
      </c>
      <c r="E442" s="8"/>
      <c r="F442" s="1">
        <v>9</v>
      </c>
      <c r="G442" s="2">
        <v>5</v>
      </c>
      <c r="H442" s="11">
        <v>6.32</v>
      </c>
      <c r="I442" s="3"/>
      <c r="K442" s="19">
        <f t="shared" si="12"/>
        <v>86</v>
      </c>
      <c r="L442" s="19">
        <f t="shared" si="13"/>
        <v>9</v>
      </c>
    </row>
    <row r="443" spans="1:12" hidden="1" x14ac:dyDescent="0.3">
      <c r="A443" s="15" t="s">
        <v>22</v>
      </c>
      <c r="B443" s="8"/>
      <c r="C443" s="8">
        <v>2019</v>
      </c>
      <c r="D443" s="8">
        <v>0.86599999999999999</v>
      </c>
      <c r="E443" s="8"/>
      <c r="F443" s="8">
        <v>9</v>
      </c>
      <c r="G443" s="9">
        <v>5</v>
      </c>
      <c r="H443" s="5">
        <v>5.55</v>
      </c>
      <c r="I443" s="10"/>
      <c r="K443" s="19">
        <f t="shared" si="12"/>
        <v>87</v>
      </c>
      <c r="L443" s="19">
        <f t="shared" si="13"/>
        <v>9</v>
      </c>
    </row>
    <row r="444" spans="1:12" x14ac:dyDescent="0.3">
      <c r="A444" s="15" t="s">
        <v>22</v>
      </c>
      <c r="B444" s="8"/>
      <c r="C444" s="8">
        <v>2018</v>
      </c>
      <c r="D444" s="8">
        <v>0.86</v>
      </c>
      <c r="E444" s="8"/>
      <c r="F444" s="8">
        <v>9</v>
      </c>
      <c r="G444" s="9">
        <v>5</v>
      </c>
      <c r="H444" s="5">
        <v>5.57</v>
      </c>
      <c r="I444" s="10"/>
      <c r="K444" s="19">
        <f t="shared" si="12"/>
        <v>86</v>
      </c>
      <c r="L444" s="19">
        <f t="shared" si="13"/>
        <v>9</v>
      </c>
    </row>
    <row r="445" spans="1:12" hidden="1" x14ac:dyDescent="0.3">
      <c r="A445" s="15" t="s">
        <v>22</v>
      </c>
      <c r="B445" s="8"/>
      <c r="C445" s="8">
        <v>2017</v>
      </c>
      <c r="D445" s="8">
        <v>0.85499999999999998</v>
      </c>
      <c r="E445" s="8"/>
      <c r="F445" s="8">
        <v>9</v>
      </c>
      <c r="G445" s="9">
        <v>5</v>
      </c>
      <c r="H445" s="5">
        <v>5.52</v>
      </c>
      <c r="I445" s="10"/>
      <c r="K445" s="19">
        <f t="shared" si="12"/>
        <v>86</v>
      </c>
      <c r="L445" s="19">
        <f t="shared" si="13"/>
        <v>9</v>
      </c>
    </row>
    <row r="446" spans="1:12" hidden="1" x14ac:dyDescent="0.3">
      <c r="A446" s="15" t="s">
        <v>22</v>
      </c>
      <c r="B446" s="8"/>
      <c r="C446" s="8">
        <v>2016</v>
      </c>
      <c r="D446" s="8">
        <v>0.85</v>
      </c>
      <c r="E446" s="8"/>
      <c r="F446" s="8">
        <v>9</v>
      </c>
      <c r="G446" s="9">
        <v>5</v>
      </c>
      <c r="H446" s="5">
        <v>5.57</v>
      </c>
      <c r="I446" s="10"/>
      <c r="K446" s="19">
        <f t="shared" si="12"/>
        <v>85</v>
      </c>
      <c r="L446" s="19">
        <f t="shared" si="13"/>
        <v>9</v>
      </c>
    </row>
    <row r="447" spans="1:12" hidden="1" x14ac:dyDescent="0.3">
      <c r="A447" s="15" t="s">
        <v>22</v>
      </c>
      <c r="B447" s="8"/>
      <c r="C447" s="8">
        <v>2015</v>
      </c>
      <c r="D447" s="8">
        <v>0.84399999999999997</v>
      </c>
      <c r="E447" s="8"/>
      <c r="F447" s="8">
        <v>9</v>
      </c>
      <c r="G447" s="9">
        <v>6</v>
      </c>
      <c r="H447" s="5">
        <v>5.56</v>
      </c>
      <c r="I447" s="10"/>
      <c r="K447" s="19">
        <f t="shared" si="12"/>
        <v>84</v>
      </c>
      <c r="L447" s="19">
        <f t="shared" si="13"/>
        <v>9</v>
      </c>
    </row>
    <row r="448" spans="1:12" hidden="1" x14ac:dyDescent="0.3">
      <c r="A448" s="15" t="s">
        <v>22</v>
      </c>
      <c r="B448" s="8"/>
      <c r="C448" s="8">
        <v>2014</v>
      </c>
      <c r="D448" s="8">
        <v>0.84199999999999997</v>
      </c>
      <c r="E448" s="8"/>
      <c r="F448" s="8">
        <v>9</v>
      </c>
      <c r="G448" s="9">
        <v>6</v>
      </c>
      <c r="H448" s="5">
        <v>5.56</v>
      </c>
      <c r="I448" s="10"/>
      <c r="K448" s="19">
        <f t="shared" si="12"/>
        <v>84</v>
      </c>
      <c r="L448" s="19">
        <f t="shared" si="13"/>
        <v>9</v>
      </c>
    </row>
    <row r="449" spans="1:12" hidden="1" x14ac:dyDescent="0.3">
      <c r="A449" s="15" t="s">
        <v>22</v>
      </c>
      <c r="B449" s="8"/>
      <c r="C449" s="8">
        <v>2013</v>
      </c>
      <c r="D449" s="8">
        <v>0.83899999999999997</v>
      </c>
      <c r="E449" s="8"/>
      <c r="F449" s="8">
        <v>9</v>
      </c>
      <c r="G449" s="9">
        <v>6</v>
      </c>
      <c r="H449" s="5">
        <v>5.47</v>
      </c>
      <c r="I449" s="10"/>
      <c r="K449" s="19">
        <f t="shared" si="12"/>
        <v>84</v>
      </c>
      <c r="L449" s="19">
        <f t="shared" si="13"/>
        <v>9</v>
      </c>
    </row>
    <row r="450" spans="1:12" hidden="1" x14ac:dyDescent="0.3">
      <c r="A450" s="15" t="s">
        <v>22</v>
      </c>
      <c r="B450" s="8"/>
      <c r="C450" s="8">
        <v>2012</v>
      </c>
      <c r="D450" s="8">
        <v>0.83199999999999996</v>
      </c>
      <c r="E450" s="8"/>
      <c r="F450" s="8">
        <v>9</v>
      </c>
      <c r="G450" s="9">
        <v>6</v>
      </c>
      <c r="H450" s="5">
        <v>6.35</v>
      </c>
      <c r="I450" s="10"/>
      <c r="K450" s="19">
        <f t="shared" ref="K450:K513" si="14">ROUND(D450*100,0)</f>
        <v>83</v>
      </c>
      <c r="L450" s="19">
        <f t="shared" si="13"/>
        <v>9</v>
      </c>
    </row>
    <row r="451" spans="1:12" hidden="1" x14ac:dyDescent="0.3">
      <c r="A451" s="15" t="s">
        <v>22</v>
      </c>
      <c r="B451" s="8"/>
      <c r="C451" s="8">
        <v>2011</v>
      </c>
      <c r="D451" s="8">
        <v>0.82899999999999996</v>
      </c>
      <c r="E451" s="8"/>
      <c r="F451" s="8">
        <v>9</v>
      </c>
      <c r="G451" s="9">
        <v>7</v>
      </c>
      <c r="H451" s="5">
        <v>6.28</v>
      </c>
      <c r="I451" s="10"/>
      <c r="K451" s="19">
        <f t="shared" si="14"/>
        <v>83</v>
      </c>
      <c r="L451" s="19">
        <f t="shared" ref="L451:L514" si="15">IF(K451&lt;31,3,IF(K451&lt;41,4,IF(K451&lt;51,5,IF(K451&lt;61,6,IF(K451&lt;71,7,IF(K451&lt;81,8,IF(K451&lt;91,9,10)))))))</f>
        <v>9</v>
      </c>
    </row>
    <row r="452" spans="1:12" hidden="1" x14ac:dyDescent="0.3">
      <c r="A452" s="15" t="s">
        <v>22</v>
      </c>
      <c r="B452" s="8"/>
      <c r="C452" s="8">
        <v>2010</v>
      </c>
      <c r="D452" s="8">
        <v>0.82399999999999995</v>
      </c>
      <c r="E452" s="8"/>
      <c r="F452" s="8">
        <v>9</v>
      </c>
      <c r="G452" s="9">
        <v>7</v>
      </c>
      <c r="H452" s="5">
        <v>6.66</v>
      </c>
      <c r="I452" s="10"/>
      <c r="K452" s="19">
        <f t="shared" si="14"/>
        <v>82</v>
      </c>
      <c r="L452" s="19">
        <f t="shared" si="15"/>
        <v>9</v>
      </c>
    </row>
    <row r="453" spans="1:12" hidden="1" x14ac:dyDescent="0.3">
      <c r="A453" s="14" t="s">
        <v>23</v>
      </c>
      <c r="B453" s="1"/>
      <c r="C453" s="1">
        <v>2020</v>
      </c>
      <c r="D453" s="1">
        <v>0.75900000000000001</v>
      </c>
      <c r="E453" s="8"/>
      <c r="F453" s="1">
        <v>8</v>
      </c>
      <c r="G453" s="2">
        <v>39</v>
      </c>
      <c r="H453" s="11">
        <v>11.365660670000002</v>
      </c>
      <c r="I453" s="3"/>
      <c r="K453" s="19">
        <f t="shared" si="14"/>
        <v>76</v>
      </c>
      <c r="L453" s="19">
        <f t="shared" si="15"/>
        <v>8</v>
      </c>
    </row>
    <row r="454" spans="1:12" hidden="1" x14ac:dyDescent="0.3">
      <c r="A454" s="15" t="s">
        <v>23</v>
      </c>
      <c r="B454" s="8"/>
      <c r="C454" s="8">
        <v>2019</v>
      </c>
      <c r="D454" s="8">
        <v>0.76600000000000001</v>
      </c>
      <c r="E454" s="8"/>
      <c r="F454" s="8">
        <v>8</v>
      </c>
      <c r="G454" s="9">
        <v>40</v>
      </c>
      <c r="H454" s="5">
        <v>9.8675699199999993</v>
      </c>
      <c r="I454" s="10"/>
      <c r="K454" s="19">
        <f t="shared" si="14"/>
        <v>77</v>
      </c>
      <c r="L454" s="19">
        <f t="shared" si="15"/>
        <v>8</v>
      </c>
    </row>
    <row r="455" spans="1:12" x14ac:dyDescent="0.3">
      <c r="A455" s="15" t="s">
        <v>23</v>
      </c>
      <c r="B455" s="8"/>
      <c r="C455" s="8">
        <v>2018</v>
      </c>
      <c r="D455" s="8">
        <v>0.76500000000000001</v>
      </c>
      <c r="E455" s="8"/>
      <c r="F455" s="8">
        <v>8</v>
      </c>
      <c r="G455" s="9">
        <v>39</v>
      </c>
      <c r="H455" s="5">
        <v>9.7775430699999983</v>
      </c>
      <c r="I455" s="10"/>
      <c r="K455" s="19">
        <f t="shared" si="14"/>
        <v>77</v>
      </c>
      <c r="L455" s="19">
        <f t="shared" si="15"/>
        <v>8</v>
      </c>
    </row>
    <row r="456" spans="1:12" hidden="1" x14ac:dyDescent="0.3">
      <c r="A456" s="15" t="s">
        <v>23</v>
      </c>
      <c r="B456" s="8"/>
      <c r="C456" s="8">
        <v>2017</v>
      </c>
      <c r="D456" s="8">
        <v>0.76400000000000001</v>
      </c>
      <c r="E456" s="8"/>
      <c r="F456" s="8">
        <v>8</v>
      </c>
      <c r="G456" s="9">
        <v>40</v>
      </c>
      <c r="H456" s="5">
        <v>10.23550797</v>
      </c>
      <c r="I456" s="10"/>
      <c r="K456" s="19">
        <f t="shared" si="14"/>
        <v>76</v>
      </c>
      <c r="L456" s="19">
        <f t="shared" si="15"/>
        <v>8</v>
      </c>
    </row>
    <row r="457" spans="1:12" hidden="1" x14ac:dyDescent="0.3">
      <c r="A457" s="15" t="s">
        <v>23</v>
      </c>
      <c r="B457" s="8"/>
      <c r="C457" s="8">
        <v>2016</v>
      </c>
      <c r="D457" s="8">
        <v>0.76300000000000001</v>
      </c>
      <c r="E457" s="8"/>
      <c r="F457" s="8">
        <v>8</v>
      </c>
      <c r="G457" s="9">
        <v>41</v>
      </c>
      <c r="H457" s="5">
        <v>10.948016170000001</v>
      </c>
      <c r="I457" s="10"/>
      <c r="K457" s="19">
        <f t="shared" si="14"/>
        <v>76</v>
      </c>
      <c r="L457" s="19">
        <f t="shared" si="15"/>
        <v>8</v>
      </c>
    </row>
    <row r="458" spans="1:12" hidden="1" x14ac:dyDescent="0.3">
      <c r="A458" s="15" t="s">
        <v>23</v>
      </c>
      <c r="B458" s="8"/>
      <c r="C458" s="8">
        <v>2015</v>
      </c>
      <c r="D458" s="8">
        <v>0.76500000000000001</v>
      </c>
      <c r="E458" s="8"/>
      <c r="F458" s="8">
        <v>8</v>
      </c>
      <c r="G458" s="9">
        <v>39</v>
      </c>
      <c r="H458" s="5">
        <v>11.574963570000003</v>
      </c>
      <c r="I458" s="10"/>
      <c r="K458" s="19">
        <f t="shared" si="14"/>
        <v>77</v>
      </c>
      <c r="L458" s="19">
        <f t="shared" si="15"/>
        <v>8</v>
      </c>
    </row>
    <row r="459" spans="1:12" hidden="1" x14ac:dyDescent="0.3">
      <c r="A459" s="15" t="s">
        <v>23</v>
      </c>
      <c r="B459" s="8"/>
      <c r="C459" s="8">
        <v>2014</v>
      </c>
      <c r="D459" s="8">
        <v>0.76600000000000001</v>
      </c>
      <c r="E459" s="8"/>
      <c r="F459" s="8">
        <v>8</v>
      </c>
      <c r="G459" s="9">
        <v>41</v>
      </c>
      <c r="H459" s="5">
        <v>10.95757103</v>
      </c>
      <c r="I459" s="10"/>
      <c r="K459" s="19">
        <f t="shared" si="14"/>
        <v>77</v>
      </c>
      <c r="L459" s="19">
        <f t="shared" si="15"/>
        <v>8</v>
      </c>
    </row>
    <row r="460" spans="1:12" hidden="1" x14ac:dyDescent="0.3">
      <c r="A460" s="15" t="s">
        <v>23</v>
      </c>
      <c r="B460" s="8"/>
      <c r="C460" s="8">
        <v>2013</v>
      </c>
      <c r="D460" s="8">
        <v>0.76600000000000001</v>
      </c>
      <c r="E460" s="8"/>
      <c r="F460" s="8">
        <v>8</v>
      </c>
      <c r="G460" s="9">
        <v>41</v>
      </c>
      <c r="H460" s="5">
        <v>9.1383666999999988</v>
      </c>
      <c r="I460" s="10"/>
      <c r="K460" s="19">
        <f t="shared" si="14"/>
        <v>77</v>
      </c>
      <c r="L460" s="19">
        <f t="shared" si="15"/>
        <v>8</v>
      </c>
    </row>
    <row r="461" spans="1:12" hidden="1" x14ac:dyDescent="0.3">
      <c r="A461" s="15" t="s">
        <v>23</v>
      </c>
      <c r="B461" s="8"/>
      <c r="C461" s="8">
        <v>2012</v>
      </c>
      <c r="D461" s="8">
        <v>0.77100000000000002</v>
      </c>
      <c r="E461" s="8"/>
      <c r="F461" s="8">
        <v>8</v>
      </c>
      <c r="G461" s="9">
        <v>41</v>
      </c>
      <c r="H461" s="5">
        <v>8.0629234299999997</v>
      </c>
      <c r="I461" s="10"/>
      <c r="K461" s="19">
        <f t="shared" si="14"/>
        <v>77</v>
      </c>
      <c r="L461" s="19">
        <f t="shared" si="15"/>
        <v>8</v>
      </c>
    </row>
    <row r="462" spans="1:12" hidden="1" x14ac:dyDescent="0.3">
      <c r="A462" s="15" t="s">
        <v>23</v>
      </c>
      <c r="B462" s="8"/>
      <c r="C462" s="8">
        <v>2011</v>
      </c>
      <c r="D462" s="8">
        <v>0.77600000000000002</v>
      </c>
      <c r="E462" s="8"/>
      <c r="F462" s="8">
        <v>8</v>
      </c>
      <c r="G462" s="9">
        <v>40</v>
      </c>
      <c r="H462" s="5">
        <v>10.067100519999999</v>
      </c>
      <c r="I462" s="10"/>
      <c r="K462" s="19">
        <f t="shared" si="14"/>
        <v>78</v>
      </c>
      <c r="L462" s="19">
        <f t="shared" si="15"/>
        <v>8</v>
      </c>
    </row>
    <row r="463" spans="1:12" hidden="1" x14ac:dyDescent="0.3">
      <c r="A463" s="15" t="s">
        <v>23</v>
      </c>
      <c r="B463" s="8"/>
      <c r="C463" s="8">
        <v>2010</v>
      </c>
      <c r="D463" s="8">
        <v>0.77900000000000003</v>
      </c>
      <c r="E463" s="8"/>
      <c r="F463" s="8">
        <v>8</v>
      </c>
      <c r="G463" s="9">
        <v>41</v>
      </c>
      <c r="H463" s="5">
        <v>9.7024974799999999</v>
      </c>
      <c r="I463" s="10"/>
      <c r="K463" s="19">
        <f t="shared" si="14"/>
        <v>78</v>
      </c>
      <c r="L463" s="19">
        <f t="shared" si="15"/>
        <v>8</v>
      </c>
    </row>
    <row r="464" spans="1:12" hidden="1" x14ac:dyDescent="0.3">
      <c r="A464" s="14" t="s">
        <v>24</v>
      </c>
      <c r="B464" s="1"/>
      <c r="C464" s="1">
        <v>2020</v>
      </c>
      <c r="D464" s="1">
        <v>0.9</v>
      </c>
      <c r="E464" s="8"/>
      <c r="F464" s="1">
        <v>9</v>
      </c>
      <c r="G464" s="2">
        <v>68</v>
      </c>
      <c r="H464" s="11">
        <v>6.31</v>
      </c>
      <c r="I464" s="3"/>
      <c r="K464" s="19">
        <f t="shared" si="14"/>
        <v>90</v>
      </c>
      <c r="L464" s="19">
        <f t="shared" si="15"/>
        <v>9</v>
      </c>
    </row>
    <row r="465" spans="1:12" hidden="1" x14ac:dyDescent="0.3">
      <c r="A465" s="15" t="s">
        <v>24</v>
      </c>
      <c r="B465" s="8"/>
      <c r="C465" s="8">
        <v>2019</v>
      </c>
      <c r="D465" s="8">
        <v>0.90100000000000002</v>
      </c>
      <c r="E465" s="8"/>
      <c r="F465" s="8">
        <v>9</v>
      </c>
      <c r="G465" s="9">
        <v>64</v>
      </c>
      <c r="H465" s="5">
        <v>3.83</v>
      </c>
      <c r="I465" s="10"/>
      <c r="K465" s="19">
        <f t="shared" si="14"/>
        <v>90</v>
      </c>
      <c r="L465" s="19">
        <f t="shared" si="15"/>
        <v>9</v>
      </c>
    </row>
    <row r="466" spans="1:12" x14ac:dyDescent="0.3">
      <c r="A466" s="15" t="s">
        <v>24</v>
      </c>
      <c r="B466" s="8"/>
      <c r="C466" s="8">
        <v>2018</v>
      </c>
      <c r="D466" s="8">
        <v>0.89600000000000002</v>
      </c>
      <c r="E466" s="8"/>
      <c r="F466" s="8">
        <v>9</v>
      </c>
      <c r="G466" s="9">
        <v>59</v>
      </c>
      <c r="H466" s="5">
        <v>2.87</v>
      </c>
      <c r="I466" s="10"/>
      <c r="K466" s="19">
        <f t="shared" si="14"/>
        <v>90</v>
      </c>
      <c r="L466" s="19">
        <f t="shared" si="15"/>
        <v>9</v>
      </c>
    </row>
    <row r="467" spans="1:12" hidden="1" x14ac:dyDescent="0.3">
      <c r="A467" s="15" t="s">
        <v>24</v>
      </c>
      <c r="B467" s="8"/>
      <c r="C467" s="8">
        <v>2017</v>
      </c>
      <c r="D467" s="8">
        <v>0.89100000000000001</v>
      </c>
      <c r="E467" s="8"/>
      <c r="F467" s="8">
        <v>9</v>
      </c>
      <c r="G467" s="9">
        <v>49</v>
      </c>
      <c r="H467" s="5">
        <v>2.75</v>
      </c>
      <c r="I467" s="10"/>
      <c r="K467" s="19">
        <f t="shared" si="14"/>
        <v>89</v>
      </c>
      <c r="L467" s="19">
        <f t="shared" si="15"/>
        <v>9</v>
      </c>
    </row>
    <row r="468" spans="1:12" hidden="1" x14ac:dyDescent="0.3">
      <c r="A468" s="15" t="s">
        <v>24</v>
      </c>
      <c r="B468" s="8"/>
      <c r="C468" s="8">
        <v>2016</v>
      </c>
      <c r="D468" s="8">
        <v>0.88100000000000001</v>
      </c>
      <c r="E468" s="8"/>
      <c r="F468" s="8">
        <v>9</v>
      </c>
      <c r="G468" s="9">
        <v>42</v>
      </c>
      <c r="H468" s="5">
        <v>2.8</v>
      </c>
      <c r="I468" s="10"/>
      <c r="K468" s="19">
        <f t="shared" si="14"/>
        <v>88</v>
      </c>
      <c r="L468" s="19">
        <f t="shared" si="15"/>
        <v>9</v>
      </c>
    </row>
    <row r="469" spans="1:12" hidden="1" x14ac:dyDescent="0.3">
      <c r="A469" s="15" t="s">
        <v>24</v>
      </c>
      <c r="B469" s="8"/>
      <c r="C469" s="8">
        <v>2015</v>
      </c>
      <c r="D469" s="8">
        <v>0.874</v>
      </c>
      <c r="E469" s="8"/>
      <c r="F469" s="8">
        <v>9</v>
      </c>
      <c r="G469" s="9">
        <v>42</v>
      </c>
      <c r="H469" s="5">
        <v>2.86</v>
      </c>
      <c r="I469" s="10"/>
      <c r="K469" s="19">
        <f t="shared" si="14"/>
        <v>87</v>
      </c>
      <c r="L469" s="19">
        <f t="shared" si="15"/>
        <v>9</v>
      </c>
    </row>
    <row r="470" spans="1:12" hidden="1" x14ac:dyDescent="0.3">
      <c r="A470" s="15" t="s">
        <v>24</v>
      </c>
      <c r="B470" s="8"/>
      <c r="C470" s="8">
        <v>2014</v>
      </c>
      <c r="D470" s="8">
        <v>0.86699999999999999</v>
      </c>
      <c r="E470" s="8"/>
      <c r="F470" s="8">
        <v>9</v>
      </c>
      <c r="G470" s="9">
        <v>39</v>
      </c>
      <c r="H470" s="5">
        <v>2.95</v>
      </c>
      <c r="I470" s="10"/>
      <c r="K470" s="19">
        <f t="shared" si="14"/>
        <v>87</v>
      </c>
      <c r="L470" s="19">
        <f t="shared" si="15"/>
        <v>9</v>
      </c>
    </row>
    <row r="471" spans="1:12" hidden="1" x14ac:dyDescent="0.3">
      <c r="A471" s="15" t="s">
        <v>24</v>
      </c>
      <c r="B471" s="8"/>
      <c r="C471" s="8">
        <v>2013</v>
      </c>
      <c r="D471" s="8">
        <v>0.86299999999999999</v>
      </c>
      <c r="E471" s="8"/>
      <c r="F471" s="8">
        <v>9</v>
      </c>
      <c r="G471" s="9">
        <v>36</v>
      </c>
      <c r="H471" s="5">
        <v>3.16</v>
      </c>
      <c r="I471" s="10"/>
      <c r="K471" s="19">
        <f t="shared" si="14"/>
        <v>86</v>
      </c>
      <c r="L471" s="19">
        <f t="shared" si="15"/>
        <v>9</v>
      </c>
    </row>
    <row r="472" spans="1:12" hidden="1" x14ac:dyDescent="0.3">
      <c r="A472" s="15" t="s">
        <v>24</v>
      </c>
      <c r="B472" s="8"/>
      <c r="C472" s="8">
        <v>2012</v>
      </c>
      <c r="D472" s="8">
        <v>0.86199999999999999</v>
      </c>
      <c r="E472" s="8"/>
      <c r="F472" s="8">
        <v>9</v>
      </c>
      <c r="G472" s="9">
        <v>32</v>
      </c>
      <c r="H472" s="5">
        <v>3</v>
      </c>
      <c r="I472" s="10"/>
      <c r="K472" s="19">
        <f t="shared" si="14"/>
        <v>86</v>
      </c>
      <c r="L472" s="19">
        <f t="shared" si="15"/>
        <v>9</v>
      </c>
    </row>
    <row r="473" spans="1:12" hidden="1" x14ac:dyDescent="0.3">
      <c r="A473" s="15" t="s">
        <v>24</v>
      </c>
      <c r="B473" s="8"/>
      <c r="C473" s="8">
        <v>2011</v>
      </c>
      <c r="D473" s="8">
        <v>0.86299999999999999</v>
      </c>
      <c r="E473" s="8"/>
      <c r="F473" s="8">
        <v>9</v>
      </c>
      <c r="G473" s="9">
        <v>31</v>
      </c>
      <c r="H473" s="5">
        <v>3.05</v>
      </c>
      <c r="I473" s="10"/>
      <c r="K473" s="19">
        <f t="shared" si="14"/>
        <v>86</v>
      </c>
      <c r="L473" s="19">
        <f t="shared" si="15"/>
        <v>9</v>
      </c>
    </row>
    <row r="474" spans="1:12" hidden="1" x14ac:dyDescent="0.3">
      <c r="A474" s="15" t="s">
        <v>24</v>
      </c>
      <c r="B474" s="8"/>
      <c r="C474" s="8">
        <v>2010</v>
      </c>
      <c r="D474" s="8">
        <v>0.85899999999999999</v>
      </c>
      <c r="E474" s="8"/>
      <c r="F474" s="8">
        <v>9</v>
      </c>
      <c r="G474" s="9">
        <v>27</v>
      </c>
      <c r="H474" s="5">
        <v>2.97</v>
      </c>
      <c r="I474" s="10"/>
      <c r="K474" s="19">
        <f t="shared" si="14"/>
        <v>86</v>
      </c>
      <c r="L474" s="19">
        <f t="shared" si="15"/>
        <v>9</v>
      </c>
    </row>
    <row r="475" spans="1:12" hidden="1" x14ac:dyDescent="0.3">
      <c r="A475" s="14" t="s">
        <v>25</v>
      </c>
      <c r="B475" s="1"/>
      <c r="C475" s="1">
        <v>2020</v>
      </c>
      <c r="D475" s="1">
        <v>0.89100000000000001</v>
      </c>
      <c r="E475" s="8"/>
      <c r="F475" s="1">
        <v>9</v>
      </c>
      <c r="G475" s="2">
        <v>3</v>
      </c>
      <c r="H475" s="11">
        <v>8.0565042499999997</v>
      </c>
      <c r="I475" s="3"/>
      <c r="K475" s="19">
        <f t="shared" si="14"/>
        <v>89</v>
      </c>
      <c r="L475" s="19">
        <f t="shared" si="15"/>
        <v>9</v>
      </c>
    </row>
    <row r="476" spans="1:12" hidden="1" x14ac:dyDescent="0.3">
      <c r="A476" s="15" t="s">
        <v>25</v>
      </c>
      <c r="B476" s="8"/>
      <c r="C476" s="8">
        <v>2019</v>
      </c>
      <c r="D476" s="8">
        <v>0.89600000000000002</v>
      </c>
      <c r="E476" s="8"/>
      <c r="F476" s="8">
        <v>9</v>
      </c>
      <c r="G476" s="9">
        <v>3</v>
      </c>
      <c r="H476" s="5">
        <v>6.4377198199999999</v>
      </c>
      <c r="I476" s="10"/>
      <c r="K476" s="19">
        <f t="shared" si="14"/>
        <v>90</v>
      </c>
      <c r="L476" s="19">
        <f t="shared" si="15"/>
        <v>9</v>
      </c>
    </row>
    <row r="477" spans="1:12" x14ac:dyDescent="0.3">
      <c r="A477" s="15" t="s">
        <v>25</v>
      </c>
      <c r="B477" s="8"/>
      <c r="C477" s="8">
        <v>2018</v>
      </c>
      <c r="D477" s="8">
        <v>0.89300000000000002</v>
      </c>
      <c r="E477" s="8"/>
      <c r="F477" s="8">
        <v>9</v>
      </c>
      <c r="G477" s="9">
        <v>3</v>
      </c>
      <c r="H477" s="5">
        <v>6.3154549600000012</v>
      </c>
      <c r="I477" s="10"/>
      <c r="K477" s="19">
        <f t="shared" si="14"/>
        <v>89</v>
      </c>
      <c r="L477" s="19">
        <f t="shared" si="15"/>
        <v>9</v>
      </c>
    </row>
    <row r="478" spans="1:12" hidden="1" x14ac:dyDescent="0.3">
      <c r="A478" s="15" t="s">
        <v>25</v>
      </c>
      <c r="B478" s="8"/>
      <c r="C478" s="8">
        <v>2017</v>
      </c>
      <c r="D478" s="8">
        <v>0.89600000000000002</v>
      </c>
      <c r="E478" s="8"/>
      <c r="F478" s="8">
        <v>9</v>
      </c>
      <c r="G478" s="9">
        <v>3</v>
      </c>
      <c r="H478" s="5">
        <v>6.203101629999999</v>
      </c>
      <c r="I478" s="10"/>
      <c r="K478" s="19">
        <f t="shared" si="14"/>
        <v>90</v>
      </c>
      <c r="L478" s="19">
        <f t="shared" si="15"/>
        <v>9</v>
      </c>
    </row>
    <row r="479" spans="1:12" hidden="1" x14ac:dyDescent="0.3">
      <c r="A479" s="15" t="s">
        <v>25</v>
      </c>
      <c r="B479" s="8"/>
      <c r="C479" s="8">
        <v>2016</v>
      </c>
      <c r="D479" s="8">
        <v>0.89400000000000002</v>
      </c>
      <c r="E479" s="8"/>
      <c r="F479" s="8">
        <v>9</v>
      </c>
      <c r="G479" s="9">
        <v>3</v>
      </c>
      <c r="H479" s="5">
        <v>6.2475700399999994</v>
      </c>
      <c r="I479" s="10"/>
      <c r="K479" s="19">
        <f t="shared" si="14"/>
        <v>89</v>
      </c>
      <c r="L479" s="19">
        <f t="shared" si="15"/>
        <v>9</v>
      </c>
    </row>
    <row r="480" spans="1:12" hidden="1" x14ac:dyDescent="0.3">
      <c r="A480" s="15" t="s">
        <v>25</v>
      </c>
      <c r="B480" s="8"/>
      <c r="C480" s="8">
        <v>2015</v>
      </c>
      <c r="D480" s="8">
        <v>0.89100000000000001</v>
      </c>
      <c r="E480" s="8"/>
      <c r="F480" s="8">
        <v>9</v>
      </c>
      <c r="G480" s="9">
        <v>4</v>
      </c>
      <c r="H480" s="5">
        <v>6.1871485700000006</v>
      </c>
      <c r="I480" s="10"/>
      <c r="K480" s="19">
        <f t="shared" si="14"/>
        <v>89</v>
      </c>
      <c r="L480" s="19">
        <f t="shared" si="15"/>
        <v>9</v>
      </c>
    </row>
    <row r="481" spans="1:12" hidden="1" x14ac:dyDescent="0.3">
      <c r="A481" s="15" t="s">
        <v>25</v>
      </c>
      <c r="B481" s="8"/>
      <c r="C481" s="8">
        <v>2014</v>
      </c>
      <c r="D481" s="8">
        <v>0.88900000000000001</v>
      </c>
      <c r="E481" s="8"/>
      <c r="F481" s="8">
        <v>9</v>
      </c>
      <c r="G481" s="9">
        <v>3</v>
      </c>
      <c r="H481" s="5">
        <v>6.37729502</v>
      </c>
      <c r="I481" s="10"/>
      <c r="K481" s="19">
        <f t="shared" si="14"/>
        <v>89</v>
      </c>
      <c r="L481" s="19">
        <f t="shared" si="15"/>
        <v>9</v>
      </c>
    </row>
    <row r="482" spans="1:12" hidden="1" x14ac:dyDescent="0.3">
      <c r="A482" s="15" t="s">
        <v>25</v>
      </c>
      <c r="B482" s="8"/>
      <c r="C482" s="8">
        <v>2013</v>
      </c>
      <c r="D482" s="8">
        <v>0.88400000000000001</v>
      </c>
      <c r="E482" s="8"/>
      <c r="F482" s="8">
        <v>9</v>
      </c>
      <c r="G482" s="9">
        <v>3</v>
      </c>
      <c r="H482" s="5">
        <v>6.3306284000000002</v>
      </c>
      <c r="I482" s="10"/>
      <c r="K482" s="19">
        <f t="shared" si="14"/>
        <v>88</v>
      </c>
      <c r="L482" s="19">
        <f t="shared" si="15"/>
        <v>9</v>
      </c>
    </row>
    <row r="483" spans="1:12" hidden="1" x14ac:dyDescent="0.3">
      <c r="A483" s="15" t="s">
        <v>25</v>
      </c>
      <c r="B483" s="8"/>
      <c r="C483" s="8">
        <v>2012</v>
      </c>
      <c r="D483" s="8">
        <v>0.878</v>
      </c>
      <c r="E483" s="8"/>
      <c r="F483" s="8">
        <v>9</v>
      </c>
      <c r="G483" s="9">
        <v>4</v>
      </c>
      <c r="H483" s="5">
        <v>6.4252605400000009</v>
      </c>
      <c r="I483" s="10"/>
      <c r="K483" s="19">
        <f t="shared" si="14"/>
        <v>88</v>
      </c>
      <c r="L483" s="19">
        <f t="shared" si="15"/>
        <v>9</v>
      </c>
    </row>
    <row r="484" spans="1:12" hidden="1" x14ac:dyDescent="0.3">
      <c r="A484" s="15" t="s">
        <v>25</v>
      </c>
      <c r="B484" s="8"/>
      <c r="C484" s="8">
        <v>2011</v>
      </c>
      <c r="D484" s="8">
        <v>0.876</v>
      </c>
      <c r="E484" s="8"/>
      <c r="F484" s="8">
        <v>9</v>
      </c>
      <c r="G484" s="9">
        <v>4</v>
      </c>
      <c r="H484" s="5">
        <v>6.3666868200000009</v>
      </c>
      <c r="I484" s="10"/>
      <c r="K484" s="19">
        <f t="shared" si="14"/>
        <v>88</v>
      </c>
      <c r="L484" s="19">
        <f t="shared" si="15"/>
        <v>9</v>
      </c>
    </row>
    <row r="485" spans="1:12" hidden="1" x14ac:dyDescent="0.3">
      <c r="A485" s="15" t="s">
        <v>25</v>
      </c>
      <c r="B485" s="8"/>
      <c r="C485" s="8">
        <v>2010</v>
      </c>
      <c r="D485" s="8">
        <v>0.872</v>
      </c>
      <c r="E485" s="8"/>
      <c r="F485" s="8">
        <v>9</v>
      </c>
      <c r="G485" s="9">
        <v>4</v>
      </c>
      <c r="H485" s="5">
        <v>6.4114308399999995</v>
      </c>
      <c r="I485" s="10"/>
      <c r="K485" s="19">
        <f t="shared" si="14"/>
        <v>87</v>
      </c>
      <c r="L485" s="19">
        <f t="shared" si="15"/>
        <v>9</v>
      </c>
    </row>
    <row r="486" spans="1:12" hidden="1" x14ac:dyDescent="0.3">
      <c r="A486" s="14" t="s">
        <v>26</v>
      </c>
      <c r="B486" s="1"/>
      <c r="C486" s="1">
        <v>2020</v>
      </c>
      <c r="D486" s="1">
        <v>0.47699999999999998</v>
      </c>
      <c r="E486" s="8"/>
      <c r="F486" s="1">
        <v>5</v>
      </c>
      <c r="G486" s="2">
        <v>547</v>
      </c>
      <c r="H486" s="11">
        <v>0.65065557000000018</v>
      </c>
      <c r="I486" s="3"/>
      <c r="K486" s="19">
        <f t="shared" si="14"/>
        <v>48</v>
      </c>
      <c r="L486" s="19">
        <f t="shared" si="15"/>
        <v>5</v>
      </c>
    </row>
    <row r="487" spans="1:12" hidden="1" x14ac:dyDescent="0.3">
      <c r="A487" s="15" t="s">
        <v>26</v>
      </c>
      <c r="B487" s="8"/>
      <c r="C487" s="8">
        <v>2019</v>
      </c>
      <c r="D487" s="8">
        <v>0.47599999999999998</v>
      </c>
      <c r="E487" s="8"/>
      <c r="F487" s="8">
        <v>5</v>
      </c>
      <c r="G487" s="9">
        <v>541</v>
      </c>
      <c r="H487" s="5">
        <v>0.55490302999999996</v>
      </c>
      <c r="I487" s="10"/>
      <c r="K487" s="19">
        <f t="shared" si="14"/>
        <v>48</v>
      </c>
      <c r="L487" s="19">
        <f t="shared" si="15"/>
        <v>5</v>
      </c>
    </row>
    <row r="488" spans="1:12" x14ac:dyDescent="0.3">
      <c r="A488" s="15" t="s">
        <v>26</v>
      </c>
      <c r="B488" s="8"/>
      <c r="C488" s="8">
        <v>2018</v>
      </c>
      <c r="D488" s="8">
        <v>0.47399999999999998</v>
      </c>
      <c r="E488" s="8"/>
      <c r="F488" s="8">
        <v>5</v>
      </c>
      <c r="G488" s="9">
        <v>543</v>
      </c>
      <c r="H488" s="5">
        <v>0.4887311800000001</v>
      </c>
      <c r="I488" s="10"/>
      <c r="K488" s="19">
        <f t="shared" si="14"/>
        <v>47</v>
      </c>
      <c r="L488" s="19">
        <f t="shared" si="15"/>
        <v>5</v>
      </c>
    </row>
    <row r="489" spans="1:12" hidden="1" x14ac:dyDescent="0.3">
      <c r="A489" s="15" t="s">
        <v>26</v>
      </c>
      <c r="B489" s="8"/>
      <c r="C489" s="8">
        <v>2017</v>
      </c>
      <c r="D489" s="8">
        <v>0.46899999999999997</v>
      </c>
      <c r="E489" s="8"/>
      <c r="F489" s="8">
        <v>5</v>
      </c>
      <c r="G489" s="9">
        <v>570</v>
      </c>
      <c r="H489" s="5">
        <v>0.39801776</v>
      </c>
      <c r="I489" s="10"/>
      <c r="K489" s="19">
        <f t="shared" si="14"/>
        <v>47</v>
      </c>
      <c r="L489" s="19">
        <f t="shared" si="15"/>
        <v>5</v>
      </c>
    </row>
    <row r="490" spans="1:12" hidden="1" x14ac:dyDescent="0.3">
      <c r="A490" s="15" t="s">
        <v>26</v>
      </c>
      <c r="B490" s="8"/>
      <c r="C490" s="8">
        <v>2016</v>
      </c>
      <c r="D490" s="8">
        <v>0.46600000000000003</v>
      </c>
      <c r="E490" s="8"/>
      <c r="F490" s="8">
        <v>5</v>
      </c>
      <c r="G490" s="9">
        <v>562</v>
      </c>
      <c r="H490" s="5">
        <v>0.53029794000000019</v>
      </c>
      <c r="I490" s="10"/>
      <c r="K490" s="19">
        <f t="shared" si="14"/>
        <v>47</v>
      </c>
      <c r="L490" s="19">
        <f t="shared" si="15"/>
        <v>5</v>
      </c>
    </row>
    <row r="491" spans="1:12" hidden="1" x14ac:dyDescent="0.3">
      <c r="A491" s="15" t="s">
        <v>26</v>
      </c>
      <c r="B491" s="8"/>
      <c r="C491" s="8">
        <v>2015</v>
      </c>
      <c r="D491" s="8">
        <v>0.45700000000000002</v>
      </c>
      <c r="E491" s="8"/>
      <c r="F491" s="8">
        <v>5</v>
      </c>
      <c r="G491" s="9">
        <v>578</v>
      </c>
      <c r="H491" s="5">
        <v>0.62508767999999992</v>
      </c>
      <c r="I491" s="10"/>
      <c r="K491" s="19">
        <f t="shared" si="14"/>
        <v>46</v>
      </c>
      <c r="L491" s="19">
        <f t="shared" si="15"/>
        <v>5</v>
      </c>
    </row>
    <row r="492" spans="1:12" hidden="1" x14ac:dyDescent="0.3">
      <c r="A492" s="15" t="s">
        <v>26</v>
      </c>
      <c r="B492" s="8"/>
      <c r="C492" s="8">
        <v>2014</v>
      </c>
      <c r="D492" s="8">
        <v>0.45</v>
      </c>
      <c r="E492" s="8"/>
      <c r="F492" s="8">
        <v>5</v>
      </c>
      <c r="G492" s="9">
        <v>573</v>
      </c>
      <c r="H492" s="5">
        <v>0.51571059000000008</v>
      </c>
      <c r="I492" s="10"/>
      <c r="K492" s="19">
        <f t="shared" si="14"/>
        <v>45</v>
      </c>
      <c r="L492" s="19">
        <f t="shared" si="15"/>
        <v>5</v>
      </c>
    </row>
    <row r="493" spans="1:12" hidden="1" x14ac:dyDescent="0.3">
      <c r="A493" s="15" t="s">
        <v>26</v>
      </c>
      <c r="B493" s="8"/>
      <c r="C493" s="8">
        <v>2013</v>
      </c>
      <c r="D493" s="8">
        <v>0.44</v>
      </c>
      <c r="E493" s="8"/>
      <c r="F493" s="8">
        <v>5</v>
      </c>
      <c r="G493" s="9">
        <v>585</v>
      </c>
      <c r="H493" s="5">
        <v>0.46684277000000007</v>
      </c>
      <c r="I493" s="10"/>
      <c r="K493" s="19">
        <f t="shared" si="14"/>
        <v>44</v>
      </c>
      <c r="L493" s="19">
        <f t="shared" si="15"/>
        <v>5</v>
      </c>
    </row>
    <row r="494" spans="1:12" hidden="1" x14ac:dyDescent="0.3">
      <c r="A494" s="15" t="s">
        <v>26</v>
      </c>
      <c r="B494" s="8"/>
      <c r="C494" s="8">
        <v>2012</v>
      </c>
      <c r="D494" s="8">
        <v>0.434</v>
      </c>
      <c r="E494" s="8"/>
      <c r="F494" s="8">
        <v>5</v>
      </c>
      <c r="G494" s="9">
        <v>595</v>
      </c>
      <c r="H494" s="5">
        <v>0.51978379000000008</v>
      </c>
      <c r="I494" s="10"/>
      <c r="K494" s="19">
        <f t="shared" si="14"/>
        <v>43</v>
      </c>
      <c r="L494" s="19">
        <f t="shared" si="15"/>
        <v>5</v>
      </c>
    </row>
    <row r="495" spans="1:12" hidden="1" x14ac:dyDescent="0.3">
      <c r="A495" s="15" t="s">
        <v>26</v>
      </c>
      <c r="B495" s="8"/>
      <c r="C495" s="8">
        <v>2011</v>
      </c>
      <c r="D495" s="8">
        <v>0.432</v>
      </c>
      <c r="E495" s="8"/>
      <c r="F495" s="8">
        <v>5</v>
      </c>
      <c r="G495" s="9">
        <v>585</v>
      </c>
      <c r="H495" s="5">
        <v>0.34667644000000003</v>
      </c>
      <c r="I495" s="10"/>
      <c r="K495" s="19">
        <f t="shared" si="14"/>
        <v>43</v>
      </c>
      <c r="L495" s="19">
        <f t="shared" si="15"/>
        <v>5</v>
      </c>
    </row>
    <row r="496" spans="1:12" hidden="1" x14ac:dyDescent="0.3">
      <c r="A496" s="15" t="s">
        <v>26</v>
      </c>
      <c r="B496" s="8"/>
      <c r="C496" s="8">
        <v>2010</v>
      </c>
      <c r="D496" s="8">
        <v>0.42399999999999999</v>
      </c>
      <c r="E496" s="8"/>
      <c r="F496" s="8">
        <v>5</v>
      </c>
      <c r="G496" s="9">
        <v>601</v>
      </c>
      <c r="H496" s="5">
        <v>0.38362398999999997</v>
      </c>
      <c r="I496" s="10"/>
      <c r="K496" s="19">
        <f t="shared" si="14"/>
        <v>42</v>
      </c>
      <c r="L496" s="19">
        <f t="shared" si="15"/>
        <v>5</v>
      </c>
    </row>
    <row r="497" spans="1:12" hidden="1" x14ac:dyDescent="0.3">
      <c r="A497" s="14" t="s">
        <v>27</v>
      </c>
      <c r="B497" s="1"/>
      <c r="C497" s="1">
        <v>2020</v>
      </c>
      <c r="D497" s="1">
        <v>0.94599999999999995</v>
      </c>
      <c r="E497" s="8"/>
      <c r="F497" s="1">
        <v>10</v>
      </c>
      <c r="G497" s="2">
        <v>5</v>
      </c>
      <c r="H497" s="11">
        <v>8.9499999999999993</v>
      </c>
      <c r="I497" s="3"/>
      <c r="K497" s="19">
        <f t="shared" si="14"/>
        <v>95</v>
      </c>
      <c r="L497" s="19">
        <f t="shared" si="15"/>
        <v>10</v>
      </c>
    </row>
    <row r="498" spans="1:12" hidden="1" x14ac:dyDescent="0.3">
      <c r="A498" s="15" t="s">
        <v>27</v>
      </c>
      <c r="B498" s="8"/>
      <c r="C498" s="8">
        <v>2019</v>
      </c>
      <c r="D498" s="8">
        <v>0.94599999999999995</v>
      </c>
      <c r="E498" s="8"/>
      <c r="F498" s="8">
        <v>10</v>
      </c>
      <c r="G498" s="9">
        <v>5</v>
      </c>
      <c r="H498" s="5">
        <v>8.5</v>
      </c>
      <c r="I498" s="10"/>
      <c r="K498" s="19">
        <f t="shared" si="14"/>
        <v>95</v>
      </c>
      <c r="L498" s="19">
        <f t="shared" si="15"/>
        <v>10</v>
      </c>
    </row>
    <row r="499" spans="1:12" x14ac:dyDescent="0.3">
      <c r="A499" s="15" t="s">
        <v>27</v>
      </c>
      <c r="B499" s="8"/>
      <c r="C499" s="8">
        <v>2018</v>
      </c>
      <c r="D499" s="8">
        <v>0.94199999999999995</v>
      </c>
      <c r="E499" s="8"/>
      <c r="F499" s="8">
        <v>10</v>
      </c>
      <c r="G499" s="9">
        <v>5</v>
      </c>
      <c r="H499" s="5">
        <v>8.4600000000000009</v>
      </c>
      <c r="I499" s="10"/>
      <c r="K499" s="19">
        <f t="shared" si="14"/>
        <v>94</v>
      </c>
      <c r="L499" s="19">
        <f t="shared" si="15"/>
        <v>10</v>
      </c>
    </row>
    <row r="500" spans="1:12" hidden="1" x14ac:dyDescent="0.3">
      <c r="A500" s="15" t="s">
        <v>27</v>
      </c>
      <c r="B500" s="8"/>
      <c r="C500" s="8">
        <v>2017</v>
      </c>
      <c r="D500" s="8">
        <v>0.94399999999999995</v>
      </c>
      <c r="E500" s="8"/>
      <c r="F500" s="8">
        <v>10</v>
      </c>
      <c r="G500" s="9">
        <v>5</v>
      </c>
      <c r="H500" s="5">
        <v>8.48</v>
      </c>
      <c r="I500" s="10"/>
      <c r="K500" s="19">
        <f t="shared" si="14"/>
        <v>94</v>
      </c>
      <c r="L500" s="19">
        <f t="shared" si="15"/>
        <v>10</v>
      </c>
    </row>
    <row r="501" spans="1:12" hidden="1" x14ac:dyDescent="0.3">
      <c r="A501" s="15" t="s">
        <v>27</v>
      </c>
      <c r="B501" s="8"/>
      <c r="C501" s="8">
        <v>2016</v>
      </c>
      <c r="D501" s="8">
        <v>0.94299999999999995</v>
      </c>
      <c r="E501" s="8"/>
      <c r="F501" s="8">
        <v>10</v>
      </c>
      <c r="G501" s="9">
        <v>5</v>
      </c>
      <c r="H501" s="5">
        <v>8.6300000000000008</v>
      </c>
      <c r="I501" s="10"/>
      <c r="K501" s="19">
        <f t="shared" si="14"/>
        <v>94</v>
      </c>
      <c r="L501" s="19">
        <f t="shared" si="15"/>
        <v>10</v>
      </c>
    </row>
    <row r="502" spans="1:12" hidden="1" x14ac:dyDescent="0.3">
      <c r="A502" s="15" t="s">
        <v>27</v>
      </c>
      <c r="B502" s="8"/>
      <c r="C502" s="8">
        <v>2015</v>
      </c>
      <c r="D502" s="8">
        <v>0.93600000000000005</v>
      </c>
      <c r="E502" s="8"/>
      <c r="F502" s="8">
        <v>10</v>
      </c>
      <c r="G502" s="9">
        <v>6</v>
      </c>
      <c r="H502" s="5">
        <v>8.7200000000000006</v>
      </c>
      <c r="I502" s="10"/>
      <c r="K502" s="19">
        <f t="shared" si="14"/>
        <v>94</v>
      </c>
      <c r="L502" s="19">
        <f t="shared" si="15"/>
        <v>10</v>
      </c>
    </row>
    <row r="503" spans="1:12" hidden="1" x14ac:dyDescent="0.3">
      <c r="A503" s="15" t="s">
        <v>27</v>
      </c>
      <c r="B503" s="8"/>
      <c r="C503" s="8">
        <v>2014</v>
      </c>
      <c r="D503" s="8">
        <v>0.93200000000000005</v>
      </c>
      <c r="E503" s="8"/>
      <c r="F503" s="8">
        <v>10</v>
      </c>
      <c r="G503" s="9">
        <v>5</v>
      </c>
      <c r="H503" s="5">
        <v>8.7100000000000009</v>
      </c>
      <c r="I503" s="10"/>
      <c r="K503" s="19">
        <f t="shared" si="14"/>
        <v>93</v>
      </c>
      <c r="L503" s="19">
        <f t="shared" si="15"/>
        <v>10</v>
      </c>
    </row>
    <row r="504" spans="1:12" hidden="1" x14ac:dyDescent="0.3">
      <c r="A504" s="15" t="s">
        <v>27</v>
      </c>
      <c r="B504" s="8"/>
      <c r="C504" s="8">
        <v>2013</v>
      </c>
      <c r="D504" s="8">
        <v>0.93300000000000005</v>
      </c>
      <c r="E504" s="8"/>
      <c r="F504" s="8">
        <v>10</v>
      </c>
      <c r="G504" s="9">
        <v>5</v>
      </c>
      <c r="H504" s="5">
        <v>8.7200000000000006</v>
      </c>
      <c r="I504" s="10"/>
      <c r="K504" s="19">
        <f t="shared" si="14"/>
        <v>93</v>
      </c>
      <c r="L504" s="19">
        <f t="shared" si="15"/>
        <v>10</v>
      </c>
    </row>
    <row r="505" spans="1:12" hidden="1" x14ac:dyDescent="0.3">
      <c r="A505" s="15" t="s">
        <v>27</v>
      </c>
      <c r="B505" s="8"/>
      <c r="C505" s="8">
        <v>2012</v>
      </c>
      <c r="D505" s="8">
        <v>0.93100000000000005</v>
      </c>
      <c r="E505" s="8"/>
      <c r="F505" s="8">
        <v>10</v>
      </c>
      <c r="G505" s="9">
        <v>6</v>
      </c>
      <c r="H505" s="5">
        <v>8.8800000000000008</v>
      </c>
      <c r="I505" s="10"/>
      <c r="K505" s="19">
        <f t="shared" si="14"/>
        <v>93</v>
      </c>
      <c r="L505" s="19">
        <f t="shared" si="15"/>
        <v>10</v>
      </c>
    </row>
    <row r="506" spans="1:12" hidden="1" x14ac:dyDescent="0.3">
      <c r="A506" s="15" t="s">
        <v>27</v>
      </c>
      <c r="B506" s="8"/>
      <c r="C506" s="8">
        <v>2011</v>
      </c>
      <c r="D506" s="8">
        <v>0.92700000000000005</v>
      </c>
      <c r="E506" s="8"/>
      <c r="F506" s="8">
        <v>10</v>
      </c>
      <c r="G506" s="9">
        <v>7</v>
      </c>
      <c r="H506" s="5">
        <v>8.74</v>
      </c>
      <c r="I506" s="10"/>
      <c r="K506" s="19">
        <f t="shared" si="14"/>
        <v>93</v>
      </c>
      <c r="L506" s="19">
        <f t="shared" si="15"/>
        <v>10</v>
      </c>
    </row>
    <row r="507" spans="1:12" hidden="1" x14ac:dyDescent="0.3">
      <c r="A507" s="15" t="s">
        <v>27</v>
      </c>
      <c r="B507" s="8"/>
      <c r="C507" s="8">
        <v>2010</v>
      </c>
      <c r="D507" s="8">
        <v>0.91300000000000003</v>
      </c>
      <c r="E507" s="8"/>
      <c r="F507" s="8">
        <v>10</v>
      </c>
      <c r="G507" s="9">
        <v>7</v>
      </c>
      <c r="H507" s="5">
        <v>8.94</v>
      </c>
      <c r="I507" s="10"/>
      <c r="K507" s="19">
        <f t="shared" si="14"/>
        <v>91</v>
      </c>
      <c r="L507" s="19">
        <f t="shared" si="15"/>
        <v>10</v>
      </c>
    </row>
    <row r="508" spans="1:12" hidden="1" x14ac:dyDescent="0.3">
      <c r="A508" s="14" t="s">
        <v>28</v>
      </c>
      <c r="B508" s="1"/>
      <c r="C508" s="1">
        <v>2020</v>
      </c>
      <c r="D508" s="1">
        <v>0.51200000000000001</v>
      </c>
      <c r="E508" s="8"/>
      <c r="F508" s="1">
        <v>6</v>
      </c>
      <c r="G508" s="2">
        <v>234</v>
      </c>
      <c r="H508" s="11">
        <v>1.0768225200000001</v>
      </c>
      <c r="I508" s="3"/>
      <c r="K508" s="19">
        <f t="shared" si="14"/>
        <v>51</v>
      </c>
      <c r="L508" s="19">
        <f t="shared" si="15"/>
        <v>6</v>
      </c>
    </row>
    <row r="509" spans="1:12" hidden="1" x14ac:dyDescent="0.3">
      <c r="A509" s="15" t="s">
        <v>28</v>
      </c>
      <c r="B509" s="8"/>
      <c r="C509" s="8">
        <v>2019</v>
      </c>
      <c r="D509" s="8">
        <v>0.50800000000000001</v>
      </c>
      <c r="E509" s="8"/>
      <c r="F509" s="8">
        <v>6</v>
      </c>
      <c r="G509" s="9">
        <v>244</v>
      </c>
      <c r="H509" s="5">
        <v>1.0454782200000001</v>
      </c>
      <c r="I509" s="10"/>
      <c r="K509" s="19">
        <f t="shared" si="14"/>
        <v>51</v>
      </c>
      <c r="L509" s="19">
        <f t="shared" si="15"/>
        <v>6</v>
      </c>
    </row>
    <row r="510" spans="1:12" x14ac:dyDescent="0.3">
      <c r="A510" s="15" t="s">
        <v>28</v>
      </c>
      <c r="B510" s="8"/>
      <c r="C510" s="8">
        <v>2018</v>
      </c>
      <c r="D510" s="8">
        <v>0.499</v>
      </c>
      <c r="E510" s="8"/>
      <c r="F510" s="8">
        <v>5</v>
      </c>
      <c r="G510" s="9">
        <v>257</v>
      </c>
      <c r="H510" s="5">
        <v>1.15597773</v>
      </c>
      <c r="I510" s="10"/>
      <c r="K510" s="19">
        <f t="shared" si="14"/>
        <v>50</v>
      </c>
      <c r="L510" s="19">
        <f t="shared" si="15"/>
        <v>5</v>
      </c>
    </row>
    <row r="511" spans="1:12" hidden="1" x14ac:dyDescent="0.3">
      <c r="A511" s="15" t="s">
        <v>28</v>
      </c>
      <c r="B511" s="8"/>
      <c r="C511" s="8">
        <v>2017</v>
      </c>
      <c r="D511" s="8">
        <v>0.49099999999999999</v>
      </c>
      <c r="E511" s="8"/>
      <c r="F511" s="8">
        <v>5</v>
      </c>
      <c r="G511" s="9">
        <v>247</v>
      </c>
      <c r="H511" s="5">
        <v>1.1462568000000002</v>
      </c>
      <c r="I511" s="10"/>
      <c r="K511" s="19">
        <f t="shared" si="14"/>
        <v>49</v>
      </c>
      <c r="L511" s="19">
        <f t="shared" si="15"/>
        <v>5</v>
      </c>
    </row>
    <row r="512" spans="1:12" hidden="1" x14ac:dyDescent="0.3">
      <c r="A512" s="15" t="s">
        <v>28</v>
      </c>
      <c r="B512" s="8"/>
      <c r="C512" s="8">
        <v>2016</v>
      </c>
      <c r="D512" s="8">
        <v>0.48199999999999998</v>
      </c>
      <c r="E512" s="8"/>
      <c r="F512" s="8">
        <v>5</v>
      </c>
      <c r="G512" s="9">
        <v>251</v>
      </c>
      <c r="H512" s="5">
        <v>1.3291976499999998</v>
      </c>
      <c r="I512" s="10"/>
      <c r="K512" s="19">
        <f t="shared" si="14"/>
        <v>48</v>
      </c>
      <c r="L512" s="19">
        <f t="shared" si="15"/>
        <v>5</v>
      </c>
    </row>
    <row r="513" spans="1:12" hidden="1" x14ac:dyDescent="0.3">
      <c r="A513" s="15" t="s">
        <v>28</v>
      </c>
      <c r="B513" s="8"/>
      <c r="C513" s="8">
        <v>2015</v>
      </c>
      <c r="D513" s="8">
        <v>0.47299999999999998</v>
      </c>
      <c r="E513" s="8"/>
      <c r="F513" s="8">
        <v>5</v>
      </c>
      <c r="G513" s="9">
        <v>244</v>
      </c>
      <c r="H513" s="5">
        <v>1.7076988199999998</v>
      </c>
      <c r="I513" s="10"/>
      <c r="K513" s="19">
        <f t="shared" si="14"/>
        <v>47</v>
      </c>
      <c r="L513" s="19">
        <f t="shared" si="15"/>
        <v>5</v>
      </c>
    </row>
    <row r="514" spans="1:12" hidden="1" x14ac:dyDescent="0.3">
      <c r="A514" s="15" t="s">
        <v>28</v>
      </c>
      <c r="B514" s="8"/>
      <c r="C514" s="8">
        <v>2014</v>
      </c>
      <c r="D514" s="8">
        <v>0.46300000000000002</v>
      </c>
      <c r="E514" s="8"/>
      <c r="F514" s="8">
        <v>5</v>
      </c>
      <c r="G514" s="9">
        <v>236</v>
      </c>
      <c r="H514" s="5">
        <v>1.7650162000000003</v>
      </c>
      <c r="I514" s="10"/>
      <c r="K514" s="19">
        <f t="shared" ref="K514:K577" si="16">ROUND(D514*100,0)</f>
        <v>46</v>
      </c>
      <c r="L514" s="19">
        <f t="shared" si="15"/>
        <v>5</v>
      </c>
    </row>
    <row r="515" spans="1:12" hidden="1" x14ac:dyDescent="0.3">
      <c r="A515" s="15" t="s">
        <v>28</v>
      </c>
      <c r="B515" s="8"/>
      <c r="C515" s="8">
        <v>2013</v>
      </c>
      <c r="D515" s="8">
        <v>0.45300000000000001</v>
      </c>
      <c r="E515" s="8"/>
      <c r="F515" s="8">
        <v>5</v>
      </c>
      <c r="G515" s="9">
        <v>246</v>
      </c>
      <c r="H515" s="5">
        <v>1.8073500399999998</v>
      </c>
      <c r="I515" s="10"/>
      <c r="K515" s="19">
        <f t="shared" si="16"/>
        <v>45</v>
      </c>
      <c r="L515" s="19">
        <f t="shared" ref="L515:L578" si="17">IF(K515&lt;31,3,IF(K515&lt;41,4,IF(K515&lt;51,5,IF(K515&lt;61,6,IF(K515&lt;71,7,IF(K515&lt;81,8,IF(K515&lt;91,9,10)))))))</f>
        <v>5</v>
      </c>
    </row>
    <row r="516" spans="1:12" hidden="1" x14ac:dyDescent="0.3">
      <c r="A516" s="15" t="s">
        <v>28</v>
      </c>
      <c r="B516" s="8"/>
      <c r="C516" s="8">
        <v>2012</v>
      </c>
      <c r="D516" s="8">
        <v>0.44400000000000001</v>
      </c>
      <c r="E516" s="8"/>
      <c r="F516" s="8">
        <v>5</v>
      </c>
      <c r="G516" s="9">
        <v>257</v>
      </c>
      <c r="H516" s="5">
        <v>1.8901658099999998</v>
      </c>
      <c r="I516" s="10"/>
      <c r="K516" s="19">
        <f t="shared" si="16"/>
        <v>44</v>
      </c>
      <c r="L516" s="19">
        <f t="shared" si="17"/>
        <v>5</v>
      </c>
    </row>
    <row r="517" spans="1:12" hidden="1" x14ac:dyDescent="0.3">
      <c r="A517" s="15" t="s">
        <v>28</v>
      </c>
      <c r="B517" s="8"/>
      <c r="C517" s="8">
        <v>2011</v>
      </c>
      <c r="D517" s="8">
        <v>0.432</v>
      </c>
      <c r="E517" s="8"/>
      <c r="F517" s="8">
        <v>5</v>
      </c>
      <c r="G517" s="9">
        <v>269</v>
      </c>
      <c r="H517" s="5">
        <v>2.14387894</v>
      </c>
      <c r="I517" s="10"/>
      <c r="K517" s="19">
        <f t="shared" si="16"/>
        <v>43</v>
      </c>
      <c r="L517" s="19">
        <f t="shared" si="17"/>
        <v>5</v>
      </c>
    </row>
    <row r="518" spans="1:12" hidden="1" x14ac:dyDescent="0.3">
      <c r="A518" s="15" t="s">
        <v>28</v>
      </c>
      <c r="B518" s="8"/>
      <c r="C518" s="8">
        <v>2010</v>
      </c>
      <c r="D518" s="8">
        <v>0.42199999999999999</v>
      </c>
      <c r="E518" s="8"/>
      <c r="F518" s="8">
        <v>5</v>
      </c>
      <c r="G518" s="9">
        <v>274</v>
      </c>
      <c r="H518" s="5">
        <v>1.8576946300000003</v>
      </c>
      <c r="I518" s="10"/>
      <c r="K518" s="19">
        <f t="shared" si="16"/>
        <v>42</v>
      </c>
      <c r="L518" s="19">
        <f t="shared" si="17"/>
        <v>5</v>
      </c>
    </row>
    <row r="519" spans="1:12" hidden="1" x14ac:dyDescent="0.3">
      <c r="A519" s="14" t="s">
        <v>29</v>
      </c>
      <c r="B519" s="1"/>
      <c r="C519" s="1">
        <v>2020</v>
      </c>
      <c r="D519" s="1">
        <v>0.76</v>
      </c>
      <c r="E519" s="8"/>
      <c r="F519" s="1">
        <v>8</v>
      </c>
      <c r="G519" s="2">
        <v>107</v>
      </c>
      <c r="H519" s="11">
        <v>3.2433273800000002</v>
      </c>
      <c r="I519" s="3"/>
      <c r="K519" s="19">
        <f t="shared" si="16"/>
        <v>76</v>
      </c>
      <c r="L519" s="19">
        <f t="shared" si="17"/>
        <v>8</v>
      </c>
    </row>
    <row r="520" spans="1:12" hidden="1" x14ac:dyDescent="0.3">
      <c r="A520" s="15" t="s">
        <v>29</v>
      </c>
      <c r="B520" s="8"/>
      <c r="C520" s="8">
        <v>2019</v>
      </c>
      <c r="D520" s="8">
        <v>0.76500000000000001</v>
      </c>
      <c r="E520" s="8"/>
      <c r="F520" s="8">
        <v>8</v>
      </c>
      <c r="G520" s="9">
        <v>103</v>
      </c>
      <c r="H520" s="5">
        <v>2.5922048100000001</v>
      </c>
      <c r="I520" s="10"/>
      <c r="K520" s="19">
        <f t="shared" si="16"/>
        <v>77</v>
      </c>
      <c r="L520" s="19">
        <f t="shared" si="17"/>
        <v>8</v>
      </c>
    </row>
    <row r="521" spans="1:12" x14ac:dyDescent="0.3">
      <c r="A521" s="15" t="s">
        <v>29</v>
      </c>
      <c r="B521" s="8"/>
      <c r="C521" s="8">
        <v>2018</v>
      </c>
      <c r="D521" s="8">
        <v>0.76300000000000001</v>
      </c>
      <c r="E521" s="8"/>
      <c r="F521" s="8">
        <v>8</v>
      </c>
      <c r="G521" s="9">
        <v>109</v>
      </c>
      <c r="H521" s="5">
        <v>2.5254180400000004</v>
      </c>
      <c r="I521" s="10"/>
      <c r="K521" s="19">
        <f t="shared" si="16"/>
        <v>76</v>
      </c>
      <c r="L521" s="19">
        <f t="shared" si="17"/>
        <v>8</v>
      </c>
    </row>
    <row r="522" spans="1:12" hidden="1" x14ac:dyDescent="0.3">
      <c r="A522" s="15" t="s">
        <v>29</v>
      </c>
      <c r="B522" s="8"/>
      <c r="C522" s="8">
        <v>2017</v>
      </c>
      <c r="D522" s="8">
        <v>0.76100000000000001</v>
      </c>
      <c r="E522" s="8"/>
      <c r="F522" s="8">
        <v>8</v>
      </c>
      <c r="G522" s="9">
        <v>104</v>
      </c>
      <c r="H522" s="5">
        <v>2.6822028199999997</v>
      </c>
      <c r="I522" s="10"/>
      <c r="K522" s="19">
        <f t="shared" si="16"/>
        <v>76</v>
      </c>
      <c r="L522" s="19">
        <f t="shared" si="17"/>
        <v>8</v>
      </c>
    </row>
    <row r="523" spans="1:12" hidden="1" x14ac:dyDescent="0.3">
      <c r="A523" s="15" t="s">
        <v>29</v>
      </c>
      <c r="B523" s="8"/>
      <c r="C523" s="8">
        <v>2016</v>
      </c>
      <c r="D523" s="8">
        <v>0.75900000000000001</v>
      </c>
      <c r="E523" s="8"/>
      <c r="F523" s="8">
        <v>8</v>
      </c>
      <c r="G523" s="9">
        <v>102</v>
      </c>
      <c r="H523" s="5">
        <v>2.6646654599999997</v>
      </c>
      <c r="I523" s="10"/>
      <c r="K523" s="19">
        <f t="shared" si="16"/>
        <v>76</v>
      </c>
      <c r="L523" s="19">
        <f t="shared" si="17"/>
        <v>8</v>
      </c>
    </row>
    <row r="524" spans="1:12" hidden="1" x14ac:dyDescent="0.3">
      <c r="A524" s="15" t="s">
        <v>29</v>
      </c>
      <c r="B524" s="8"/>
      <c r="C524" s="8">
        <v>2015</v>
      </c>
      <c r="D524" s="8">
        <v>0.73899999999999999</v>
      </c>
      <c r="E524" s="8"/>
      <c r="F524" s="8">
        <v>8</v>
      </c>
      <c r="G524" s="9">
        <v>99</v>
      </c>
      <c r="H524" s="5">
        <v>2.3679752299999999</v>
      </c>
      <c r="I524" s="10"/>
      <c r="K524" s="19">
        <f t="shared" si="16"/>
        <v>74</v>
      </c>
      <c r="L524" s="19">
        <f t="shared" si="17"/>
        <v>8</v>
      </c>
    </row>
    <row r="525" spans="1:12" hidden="1" x14ac:dyDescent="0.3">
      <c r="A525" s="15" t="s">
        <v>29</v>
      </c>
      <c r="B525" s="8"/>
      <c r="C525" s="8">
        <v>2014</v>
      </c>
      <c r="D525" s="8">
        <v>0.72799999999999998</v>
      </c>
      <c r="E525" s="8"/>
      <c r="F525" s="8">
        <v>8</v>
      </c>
      <c r="G525" s="9">
        <v>96</v>
      </c>
      <c r="H525" s="5">
        <v>2.4608883899999996</v>
      </c>
      <c r="I525" s="10"/>
      <c r="K525" s="19">
        <f t="shared" si="16"/>
        <v>73</v>
      </c>
      <c r="L525" s="19">
        <f t="shared" si="17"/>
        <v>8</v>
      </c>
    </row>
    <row r="526" spans="1:12" hidden="1" x14ac:dyDescent="0.3">
      <c r="A526" s="15" t="s">
        <v>29</v>
      </c>
      <c r="B526" s="8"/>
      <c r="C526" s="8">
        <v>2013</v>
      </c>
      <c r="D526" s="8">
        <v>0.72199999999999998</v>
      </c>
      <c r="E526" s="8"/>
      <c r="F526" s="8">
        <v>8</v>
      </c>
      <c r="G526" s="9">
        <v>93</v>
      </c>
      <c r="H526" s="5">
        <v>2.7781701100000005</v>
      </c>
      <c r="I526" s="10"/>
      <c r="K526" s="19">
        <f t="shared" si="16"/>
        <v>72</v>
      </c>
      <c r="L526" s="19">
        <f t="shared" si="17"/>
        <v>8</v>
      </c>
    </row>
    <row r="527" spans="1:12" hidden="1" x14ac:dyDescent="0.3">
      <c r="A527" s="15" t="s">
        <v>29</v>
      </c>
      <c r="B527" s="8"/>
      <c r="C527" s="8">
        <v>2012</v>
      </c>
      <c r="D527" s="8">
        <v>0.71799999999999997</v>
      </c>
      <c r="E527" s="8"/>
      <c r="F527" s="8">
        <v>8</v>
      </c>
      <c r="G527" s="9">
        <v>91</v>
      </c>
      <c r="H527" s="5">
        <v>2.7637133600000006</v>
      </c>
      <c r="I527" s="10"/>
      <c r="K527" s="19">
        <f t="shared" si="16"/>
        <v>72</v>
      </c>
      <c r="L527" s="19">
        <f t="shared" si="17"/>
        <v>8</v>
      </c>
    </row>
    <row r="528" spans="1:12" hidden="1" x14ac:dyDescent="0.3">
      <c r="A528" s="15" t="s">
        <v>29</v>
      </c>
      <c r="B528" s="8"/>
      <c r="C528" s="8">
        <v>2011</v>
      </c>
      <c r="D528" s="8">
        <v>0.71199999999999997</v>
      </c>
      <c r="E528" s="8"/>
      <c r="F528" s="8">
        <v>8</v>
      </c>
      <c r="G528" s="9">
        <v>93</v>
      </c>
      <c r="H528" s="5">
        <v>2.7252113799999997</v>
      </c>
      <c r="I528" s="10"/>
      <c r="K528" s="19">
        <f t="shared" si="16"/>
        <v>71</v>
      </c>
      <c r="L528" s="19">
        <f t="shared" si="17"/>
        <v>8</v>
      </c>
    </row>
    <row r="529" spans="1:12" hidden="1" x14ac:dyDescent="0.3">
      <c r="A529" s="15" t="s">
        <v>29</v>
      </c>
      <c r="B529" s="8"/>
      <c r="C529" s="8">
        <v>2010</v>
      </c>
      <c r="D529" s="8">
        <v>0.70699999999999996</v>
      </c>
      <c r="E529" s="8"/>
      <c r="F529" s="8">
        <v>8</v>
      </c>
      <c r="G529" s="9">
        <v>92</v>
      </c>
      <c r="H529" s="5">
        <v>2.5163848399999997</v>
      </c>
      <c r="I529" s="10"/>
      <c r="K529" s="19">
        <f t="shared" si="16"/>
        <v>71</v>
      </c>
      <c r="L529" s="19">
        <f t="shared" si="17"/>
        <v>8</v>
      </c>
    </row>
    <row r="530" spans="1:12" hidden="1" x14ac:dyDescent="0.3">
      <c r="A530" s="14" t="s">
        <v>30</v>
      </c>
      <c r="B530" s="1"/>
      <c r="C530" s="1">
        <v>2020</v>
      </c>
      <c r="D530" s="1">
        <v>0.63300000000000001</v>
      </c>
      <c r="E530" s="8"/>
      <c r="F530" s="1">
        <v>7</v>
      </c>
      <c r="G530" s="2">
        <v>204</v>
      </c>
      <c r="H530" s="11">
        <v>5.5078587500000005</v>
      </c>
      <c r="I530" s="3"/>
      <c r="K530" s="19">
        <f t="shared" si="16"/>
        <v>63</v>
      </c>
      <c r="L530" s="19">
        <f t="shared" si="17"/>
        <v>7</v>
      </c>
    </row>
    <row r="531" spans="1:12" hidden="1" x14ac:dyDescent="0.3">
      <c r="A531" s="15" t="s">
        <v>30</v>
      </c>
      <c r="B531" s="8"/>
      <c r="C531" s="8">
        <v>2019</v>
      </c>
      <c r="D531" s="8">
        <v>0.627</v>
      </c>
      <c r="E531" s="8"/>
      <c r="F531" s="8">
        <v>7</v>
      </c>
      <c r="G531" s="9">
        <v>224</v>
      </c>
      <c r="H531" s="5">
        <v>3.4762470700000008</v>
      </c>
      <c r="I531" s="10"/>
      <c r="K531" s="19">
        <f t="shared" si="16"/>
        <v>63</v>
      </c>
      <c r="L531" s="19">
        <f t="shared" si="17"/>
        <v>7</v>
      </c>
    </row>
    <row r="532" spans="1:12" x14ac:dyDescent="0.3">
      <c r="A532" s="15" t="s">
        <v>30</v>
      </c>
      <c r="B532" s="8"/>
      <c r="C532" s="8">
        <v>2018</v>
      </c>
      <c r="D532" s="8">
        <v>0.61599999999999999</v>
      </c>
      <c r="E532" s="8"/>
      <c r="F532" s="8">
        <v>7</v>
      </c>
      <c r="G532" s="9">
        <v>249</v>
      </c>
      <c r="H532" s="5">
        <v>3.932706360000001</v>
      </c>
      <c r="I532" s="10"/>
      <c r="K532" s="19">
        <f t="shared" si="16"/>
        <v>62</v>
      </c>
      <c r="L532" s="19">
        <f t="shared" si="17"/>
        <v>7</v>
      </c>
    </row>
    <row r="533" spans="1:12" hidden="1" x14ac:dyDescent="0.3">
      <c r="A533" s="15" t="s">
        <v>30</v>
      </c>
      <c r="B533" s="8"/>
      <c r="C533" s="8">
        <v>2017</v>
      </c>
      <c r="D533" s="8">
        <v>0.61399999999999999</v>
      </c>
      <c r="E533" s="8"/>
      <c r="F533" s="8">
        <v>7</v>
      </c>
      <c r="G533" s="9">
        <v>256</v>
      </c>
      <c r="H533" s="5">
        <v>4.4592604599999994</v>
      </c>
      <c r="I533" s="10"/>
      <c r="K533" s="19">
        <f t="shared" si="16"/>
        <v>61</v>
      </c>
      <c r="L533" s="19">
        <f t="shared" si="17"/>
        <v>7</v>
      </c>
    </row>
    <row r="534" spans="1:12" hidden="1" x14ac:dyDescent="0.3">
      <c r="A534" s="15" t="s">
        <v>30</v>
      </c>
      <c r="B534" s="8"/>
      <c r="C534" s="8">
        <v>2016</v>
      </c>
      <c r="D534" s="8">
        <v>0.61</v>
      </c>
      <c r="E534" s="8"/>
      <c r="F534" s="8">
        <v>7</v>
      </c>
      <c r="G534" s="9">
        <v>262</v>
      </c>
      <c r="H534" s="5">
        <v>3.4233796599999997</v>
      </c>
      <c r="I534" s="10"/>
      <c r="K534" s="19">
        <f t="shared" si="16"/>
        <v>61</v>
      </c>
      <c r="L534" s="19">
        <f t="shared" si="17"/>
        <v>7</v>
      </c>
    </row>
    <row r="535" spans="1:12" hidden="1" x14ac:dyDescent="0.3">
      <c r="A535" s="15" t="s">
        <v>30</v>
      </c>
      <c r="B535" s="8"/>
      <c r="C535" s="8">
        <v>2015</v>
      </c>
      <c r="D535" s="8">
        <v>0.621</v>
      </c>
      <c r="E535" s="8"/>
      <c r="F535" s="8">
        <v>7</v>
      </c>
      <c r="G535" s="9">
        <v>285</v>
      </c>
      <c r="H535" s="5">
        <v>4.4065246600000005</v>
      </c>
      <c r="I535" s="10"/>
      <c r="K535" s="19">
        <f t="shared" si="16"/>
        <v>62</v>
      </c>
      <c r="L535" s="19">
        <f t="shared" si="17"/>
        <v>7</v>
      </c>
    </row>
    <row r="536" spans="1:12" hidden="1" x14ac:dyDescent="0.3">
      <c r="A536" s="15" t="s">
        <v>30</v>
      </c>
      <c r="B536" s="8"/>
      <c r="C536" s="8">
        <v>2014</v>
      </c>
      <c r="D536" s="8">
        <v>0.63</v>
      </c>
      <c r="E536" s="8"/>
      <c r="F536" s="8">
        <v>7</v>
      </c>
      <c r="G536" s="9">
        <v>283</v>
      </c>
      <c r="H536" s="5">
        <v>4.1271596000000006</v>
      </c>
      <c r="I536" s="10"/>
      <c r="K536" s="19">
        <f t="shared" si="16"/>
        <v>63</v>
      </c>
      <c r="L536" s="19">
        <f t="shared" si="17"/>
        <v>7</v>
      </c>
    </row>
    <row r="537" spans="1:12" hidden="1" x14ac:dyDescent="0.3">
      <c r="A537" s="15" t="s">
        <v>30</v>
      </c>
      <c r="B537" s="8"/>
      <c r="C537" s="8">
        <v>2013</v>
      </c>
      <c r="D537" s="8">
        <v>0.64</v>
      </c>
      <c r="E537" s="8"/>
      <c r="F537" s="8">
        <v>7</v>
      </c>
      <c r="G537" s="9">
        <v>309</v>
      </c>
      <c r="H537" s="5">
        <v>4.4455585499999994</v>
      </c>
      <c r="I537" s="10"/>
      <c r="K537" s="19">
        <f t="shared" si="16"/>
        <v>64</v>
      </c>
      <c r="L537" s="19">
        <f t="shared" si="17"/>
        <v>7</v>
      </c>
    </row>
    <row r="538" spans="1:12" hidden="1" x14ac:dyDescent="0.3">
      <c r="A538" s="15" t="s">
        <v>30</v>
      </c>
      <c r="B538" s="8"/>
      <c r="C538" s="8">
        <v>2012</v>
      </c>
      <c r="D538" s="8">
        <v>0.64400000000000002</v>
      </c>
      <c r="E538" s="8"/>
      <c r="F538" s="8">
        <v>7</v>
      </c>
      <c r="G538" s="9">
        <v>322</v>
      </c>
      <c r="H538" s="5">
        <v>4.1489777599999993</v>
      </c>
      <c r="I538" s="10"/>
      <c r="K538" s="19">
        <f t="shared" si="16"/>
        <v>64</v>
      </c>
      <c r="L538" s="19">
        <f t="shared" si="17"/>
        <v>7</v>
      </c>
    </row>
    <row r="539" spans="1:12" hidden="1" x14ac:dyDescent="0.3">
      <c r="A539" s="15" t="s">
        <v>30</v>
      </c>
      <c r="B539" s="8"/>
      <c r="C539" s="8">
        <v>2011</v>
      </c>
      <c r="D539" s="8">
        <v>0.64900000000000002</v>
      </c>
      <c r="E539" s="8"/>
      <c r="F539" s="8">
        <v>7</v>
      </c>
      <c r="G539" s="9">
        <v>358</v>
      </c>
      <c r="H539" s="5">
        <v>3.568223479999999</v>
      </c>
      <c r="I539" s="10"/>
      <c r="K539" s="19">
        <f t="shared" si="16"/>
        <v>65</v>
      </c>
      <c r="L539" s="19">
        <f t="shared" si="17"/>
        <v>7</v>
      </c>
    </row>
    <row r="540" spans="1:12" hidden="1" x14ac:dyDescent="0.3">
      <c r="A540" s="15" t="s">
        <v>30</v>
      </c>
      <c r="B540" s="8"/>
      <c r="C540" s="8">
        <v>2010</v>
      </c>
      <c r="D540" s="8">
        <v>0.63900000000000001</v>
      </c>
      <c r="E540" s="8"/>
      <c r="F540" s="8">
        <v>7</v>
      </c>
      <c r="G540" s="9">
        <v>376</v>
      </c>
      <c r="H540" s="5">
        <v>3.2882480599999995</v>
      </c>
      <c r="I540" s="10"/>
      <c r="K540" s="19">
        <f t="shared" si="16"/>
        <v>64</v>
      </c>
      <c r="L540" s="19">
        <f t="shared" si="17"/>
        <v>7</v>
      </c>
    </row>
    <row r="541" spans="1:12" hidden="1" x14ac:dyDescent="0.3">
      <c r="A541" s="14" t="s">
        <v>31</v>
      </c>
      <c r="B541" s="1"/>
      <c r="C541" s="1">
        <v>2020</v>
      </c>
      <c r="D541" s="1">
        <v>0.73399999999999999</v>
      </c>
      <c r="E541" s="8"/>
      <c r="F541" s="1">
        <v>8</v>
      </c>
      <c r="G541" s="2">
        <v>66</v>
      </c>
      <c r="H541" s="11">
        <v>5.0764460600000003</v>
      </c>
      <c r="I541" s="3"/>
      <c r="K541" s="19">
        <f t="shared" si="16"/>
        <v>73</v>
      </c>
      <c r="L541" s="19">
        <f t="shared" si="17"/>
        <v>8</v>
      </c>
    </row>
    <row r="542" spans="1:12" hidden="1" x14ac:dyDescent="0.3">
      <c r="A542" s="15" t="s">
        <v>31</v>
      </c>
      <c r="B542" s="8"/>
      <c r="C542" s="8">
        <v>2019</v>
      </c>
      <c r="D542" s="8">
        <v>0.75800000000000001</v>
      </c>
      <c r="E542" s="8"/>
      <c r="F542" s="8">
        <v>8</v>
      </c>
      <c r="G542" s="9">
        <v>74</v>
      </c>
      <c r="H542" s="5">
        <v>4.8712553999999999</v>
      </c>
      <c r="I542" s="10"/>
      <c r="K542" s="19">
        <f t="shared" si="16"/>
        <v>76</v>
      </c>
      <c r="L542" s="19">
        <f t="shared" si="17"/>
        <v>8</v>
      </c>
    </row>
    <row r="543" spans="1:12" x14ac:dyDescent="0.3">
      <c r="A543" s="15" t="s">
        <v>31</v>
      </c>
      <c r="B543" s="8"/>
      <c r="C543" s="8">
        <v>2018</v>
      </c>
      <c r="D543" s="8">
        <v>0.76100000000000001</v>
      </c>
      <c r="E543" s="8"/>
      <c r="F543" s="8">
        <v>8</v>
      </c>
      <c r="G543" s="9">
        <v>71</v>
      </c>
      <c r="H543" s="5">
        <v>4.9773740799999997</v>
      </c>
      <c r="I543" s="10"/>
      <c r="K543" s="19">
        <f t="shared" si="16"/>
        <v>76</v>
      </c>
      <c r="L543" s="19">
        <f t="shared" si="17"/>
        <v>8</v>
      </c>
    </row>
    <row r="544" spans="1:12" hidden="1" x14ac:dyDescent="0.3">
      <c r="A544" s="15" t="s">
        <v>31</v>
      </c>
      <c r="B544" s="8"/>
      <c r="C544" s="8">
        <v>2017</v>
      </c>
      <c r="D544" s="8">
        <v>0.76200000000000001</v>
      </c>
      <c r="E544" s="8"/>
      <c r="F544" s="8">
        <v>8</v>
      </c>
      <c r="G544" s="9">
        <v>69</v>
      </c>
      <c r="H544" s="5">
        <v>4.64450216</v>
      </c>
      <c r="I544" s="10"/>
      <c r="K544" s="19">
        <f t="shared" si="16"/>
        <v>76</v>
      </c>
      <c r="L544" s="19">
        <f t="shared" si="17"/>
        <v>8</v>
      </c>
    </row>
    <row r="545" spans="1:12" hidden="1" x14ac:dyDescent="0.3">
      <c r="A545" s="15" t="s">
        <v>31</v>
      </c>
      <c r="B545" s="8"/>
      <c r="C545" s="8">
        <v>2016</v>
      </c>
      <c r="D545" s="8">
        <v>0.76100000000000001</v>
      </c>
      <c r="E545" s="8"/>
      <c r="F545" s="8">
        <v>8</v>
      </c>
      <c r="G545" s="9">
        <v>70</v>
      </c>
      <c r="H545" s="5">
        <v>4.5014719999999997</v>
      </c>
      <c r="I545" s="10"/>
      <c r="K545" s="19">
        <f t="shared" si="16"/>
        <v>76</v>
      </c>
      <c r="L545" s="19">
        <f t="shared" si="17"/>
        <v>8</v>
      </c>
    </row>
    <row r="546" spans="1:12" hidden="1" x14ac:dyDescent="0.3">
      <c r="A546" s="15" t="s">
        <v>31</v>
      </c>
      <c r="B546" s="8"/>
      <c r="C546" s="8">
        <v>2015</v>
      </c>
      <c r="D546" s="8">
        <v>0.76400000000000001</v>
      </c>
      <c r="E546" s="8"/>
      <c r="F546" s="8">
        <v>8</v>
      </c>
      <c r="G546" s="9">
        <v>66</v>
      </c>
      <c r="H546" s="5">
        <v>4.3892188100000009</v>
      </c>
      <c r="I546" s="10"/>
      <c r="K546" s="19">
        <f t="shared" si="16"/>
        <v>76</v>
      </c>
      <c r="L546" s="19">
        <f t="shared" si="17"/>
        <v>8</v>
      </c>
    </row>
    <row r="547" spans="1:12" hidden="1" x14ac:dyDescent="0.3">
      <c r="A547" s="15" t="s">
        <v>31</v>
      </c>
      <c r="B547" s="8"/>
      <c r="C547" s="8">
        <v>2014</v>
      </c>
      <c r="D547" s="8">
        <v>0.75900000000000001</v>
      </c>
      <c r="E547" s="8"/>
      <c r="F547" s="8">
        <v>8</v>
      </c>
      <c r="G547" s="9">
        <v>65</v>
      </c>
      <c r="H547" s="5">
        <v>4.1973929399999994</v>
      </c>
      <c r="I547" s="10"/>
      <c r="K547" s="19">
        <f t="shared" si="16"/>
        <v>76</v>
      </c>
      <c r="L547" s="19">
        <f t="shared" si="17"/>
        <v>8</v>
      </c>
    </row>
    <row r="548" spans="1:12" hidden="1" x14ac:dyDescent="0.3">
      <c r="A548" s="15" t="s">
        <v>31</v>
      </c>
      <c r="B548" s="8"/>
      <c r="C548" s="8">
        <v>2013</v>
      </c>
      <c r="D548" s="8">
        <v>0.755</v>
      </c>
      <c r="E548" s="8"/>
      <c r="F548" s="8">
        <v>8</v>
      </c>
      <c r="G548" s="9">
        <v>72</v>
      </c>
      <c r="H548" s="5">
        <v>3.91916442</v>
      </c>
      <c r="I548" s="10"/>
      <c r="K548" s="19">
        <f t="shared" si="16"/>
        <v>76</v>
      </c>
      <c r="L548" s="19">
        <f t="shared" si="17"/>
        <v>8</v>
      </c>
    </row>
    <row r="549" spans="1:12" hidden="1" x14ac:dyDescent="0.3">
      <c r="A549" s="15" t="s">
        <v>31</v>
      </c>
      <c r="B549" s="8"/>
      <c r="C549" s="8">
        <v>2012</v>
      </c>
      <c r="D549" s="8">
        <v>0.75</v>
      </c>
      <c r="E549" s="8"/>
      <c r="F549" s="8">
        <v>8</v>
      </c>
      <c r="G549" s="9">
        <v>72</v>
      </c>
      <c r="H549" s="5">
        <v>3.5202059700000001</v>
      </c>
      <c r="I549" s="10"/>
      <c r="K549" s="19">
        <f t="shared" si="16"/>
        <v>75</v>
      </c>
      <c r="L549" s="19">
        <f t="shared" si="17"/>
        <v>8</v>
      </c>
    </row>
    <row r="550" spans="1:12" hidden="1" x14ac:dyDescent="0.3">
      <c r="A550" s="15" t="s">
        <v>31</v>
      </c>
      <c r="B550" s="8"/>
      <c r="C550" s="8">
        <v>2011</v>
      </c>
      <c r="D550" s="8">
        <v>0.74299999999999999</v>
      </c>
      <c r="E550" s="8"/>
      <c r="F550" s="8">
        <v>8</v>
      </c>
      <c r="G550" s="9">
        <v>73</v>
      </c>
      <c r="H550" s="5">
        <v>3.1438221899999994</v>
      </c>
      <c r="I550" s="10"/>
      <c r="K550" s="19">
        <f t="shared" si="16"/>
        <v>74</v>
      </c>
      <c r="L550" s="19">
        <f t="shared" si="17"/>
        <v>8</v>
      </c>
    </row>
    <row r="551" spans="1:12" hidden="1" x14ac:dyDescent="0.3">
      <c r="A551" s="15" t="s">
        <v>31</v>
      </c>
      <c r="B551" s="8"/>
      <c r="C551" s="8">
        <v>2010</v>
      </c>
      <c r="D551" s="8">
        <v>0.73599999999999999</v>
      </c>
      <c r="E551" s="8"/>
      <c r="F551" s="8">
        <v>8</v>
      </c>
      <c r="G551" s="9">
        <v>76</v>
      </c>
      <c r="H551" s="5">
        <v>2.9258630299999999</v>
      </c>
      <c r="I551" s="10"/>
      <c r="K551" s="19">
        <f t="shared" si="16"/>
        <v>74</v>
      </c>
      <c r="L551" s="19">
        <f t="shared" si="17"/>
        <v>8</v>
      </c>
    </row>
    <row r="552" spans="1:12" hidden="1" x14ac:dyDescent="0.3">
      <c r="A552" s="14" t="s">
        <v>177</v>
      </c>
      <c r="B552" s="1"/>
      <c r="C552" s="1">
        <v>2020</v>
      </c>
      <c r="D552" s="1">
        <v>0.72899999999999998</v>
      </c>
      <c r="E552" s="8"/>
      <c r="F552" s="1">
        <v>8</v>
      </c>
      <c r="G552" s="2">
        <v>17</v>
      </c>
      <c r="H552" s="11">
        <v>1.3261709200000003</v>
      </c>
      <c r="I552" s="3"/>
      <c r="K552" s="19">
        <f t="shared" si="16"/>
        <v>73</v>
      </c>
      <c r="L552" s="19">
        <f t="shared" si="17"/>
        <v>8</v>
      </c>
    </row>
    <row r="553" spans="1:12" hidden="1" x14ac:dyDescent="0.3">
      <c r="A553" s="15" t="s">
        <v>177</v>
      </c>
      <c r="B553" s="8"/>
      <c r="C553" s="8">
        <v>2019</v>
      </c>
      <c r="D553" s="8">
        <v>0.72399999999999998</v>
      </c>
      <c r="E553" s="8"/>
      <c r="F553" s="8">
        <v>8</v>
      </c>
      <c r="G553" s="9">
        <v>18</v>
      </c>
      <c r="H553" s="5">
        <v>1.2972277400000001</v>
      </c>
      <c r="I553" s="10"/>
      <c r="K553" s="19">
        <f t="shared" si="16"/>
        <v>72</v>
      </c>
      <c r="L553" s="19">
        <f t="shared" si="17"/>
        <v>8</v>
      </c>
    </row>
    <row r="554" spans="1:12" x14ac:dyDescent="0.3">
      <c r="A554" s="15" t="s">
        <v>177</v>
      </c>
      <c r="B554" s="8"/>
      <c r="C554" s="8">
        <v>2018</v>
      </c>
      <c r="D554" s="8">
        <v>0.71699999999999997</v>
      </c>
      <c r="E554" s="8"/>
      <c r="F554" s="8">
        <v>8</v>
      </c>
      <c r="G554" s="9">
        <v>19</v>
      </c>
      <c r="H554" s="5">
        <v>1.35182929</v>
      </c>
      <c r="I554" s="10"/>
      <c r="K554" s="19">
        <f t="shared" si="16"/>
        <v>72</v>
      </c>
      <c r="L554" s="19">
        <f t="shared" si="17"/>
        <v>8</v>
      </c>
    </row>
    <row r="555" spans="1:12" hidden="1" x14ac:dyDescent="0.3">
      <c r="A555" s="15" t="s">
        <v>177</v>
      </c>
      <c r="B555" s="8"/>
      <c r="C555" s="8">
        <v>2017</v>
      </c>
      <c r="D555" s="8">
        <v>0.70899999999999996</v>
      </c>
      <c r="E555" s="8"/>
      <c r="F555" s="8">
        <v>8</v>
      </c>
      <c r="G555" s="9">
        <v>20</v>
      </c>
      <c r="H555" s="5">
        <v>1.6559534099999997</v>
      </c>
      <c r="I555" s="10"/>
      <c r="K555" s="19">
        <f t="shared" si="16"/>
        <v>71</v>
      </c>
      <c r="L555" s="19">
        <f t="shared" si="17"/>
        <v>8</v>
      </c>
    </row>
    <row r="556" spans="1:12" hidden="1" x14ac:dyDescent="0.3">
      <c r="A556" s="15" t="s">
        <v>177</v>
      </c>
      <c r="B556" s="8"/>
      <c r="C556" s="8">
        <v>2016</v>
      </c>
      <c r="D556" s="8">
        <v>0.70199999999999996</v>
      </c>
      <c r="E556" s="8"/>
      <c r="F556" s="8">
        <v>7</v>
      </c>
      <c r="G556" s="9">
        <v>21</v>
      </c>
      <c r="H556" s="5">
        <v>1.5663638099999999</v>
      </c>
      <c r="I556" s="10"/>
      <c r="K556" s="19">
        <f t="shared" si="16"/>
        <v>70</v>
      </c>
      <c r="L556" s="19">
        <f t="shared" si="17"/>
        <v>7</v>
      </c>
    </row>
    <row r="557" spans="1:12" hidden="1" x14ac:dyDescent="0.3">
      <c r="A557" s="15" t="s">
        <v>177</v>
      </c>
      <c r="B557" s="8"/>
      <c r="C557" s="8">
        <v>2015</v>
      </c>
      <c r="D557" s="8">
        <v>0.69499999999999995</v>
      </c>
      <c r="E557" s="8"/>
      <c r="F557" s="8">
        <v>7</v>
      </c>
      <c r="G557" s="9">
        <v>24</v>
      </c>
      <c r="H557" s="5">
        <v>1.5813975299999998</v>
      </c>
      <c r="I557" s="10"/>
      <c r="K557" s="19">
        <f t="shared" si="16"/>
        <v>70</v>
      </c>
      <c r="L557" s="19">
        <f t="shared" si="17"/>
        <v>7</v>
      </c>
    </row>
    <row r="558" spans="1:12" hidden="1" x14ac:dyDescent="0.3">
      <c r="A558" s="15" t="s">
        <v>177</v>
      </c>
      <c r="B558" s="8"/>
      <c r="C558" s="8">
        <v>2014</v>
      </c>
      <c r="D558" s="8">
        <v>0.68799999999999994</v>
      </c>
      <c r="E558" s="8"/>
      <c r="F558" s="8">
        <v>7</v>
      </c>
      <c r="G558" s="9">
        <v>25</v>
      </c>
      <c r="H558" s="5">
        <v>1.41039252</v>
      </c>
      <c r="I558" s="10"/>
      <c r="K558" s="19">
        <f t="shared" si="16"/>
        <v>69</v>
      </c>
      <c r="L558" s="19">
        <f t="shared" si="17"/>
        <v>7</v>
      </c>
    </row>
    <row r="559" spans="1:12" hidden="1" x14ac:dyDescent="0.3">
      <c r="A559" s="15" t="s">
        <v>177</v>
      </c>
      <c r="B559" s="8"/>
      <c r="C559" s="8">
        <v>2013</v>
      </c>
      <c r="D559" s="8">
        <v>0.68400000000000005</v>
      </c>
      <c r="E559" s="8"/>
      <c r="F559" s="8">
        <v>7</v>
      </c>
      <c r="G559" s="9">
        <v>28</v>
      </c>
      <c r="H559" s="5">
        <v>1.3669644599999997</v>
      </c>
      <c r="I559" s="10"/>
      <c r="K559" s="19">
        <f t="shared" si="16"/>
        <v>68</v>
      </c>
      <c r="L559" s="19">
        <f t="shared" si="17"/>
        <v>7</v>
      </c>
    </row>
    <row r="560" spans="1:12" hidden="1" x14ac:dyDescent="0.3">
      <c r="A560" s="15" t="s">
        <v>177</v>
      </c>
      <c r="B560" s="8"/>
      <c r="C560" s="8">
        <v>2012</v>
      </c>
      <c r="D560" s="8">
        <v>0.67900000000000005</v>
      </c>
      <c r="E560" s="8"/>
      <c r="F560" s="8">
        <v>7</v>
      </c>
      <c r="G560" s="9">
        <v>31</v>
      </c>
      <c r="H560" s="5">
        <v>1.2801424300000002</v>
      </c>
      <c r="I560" s="10"/>
      <c r="K560" s="19">
        <f t="shared" si="16"/>
        <v>68</v>
      </c>
      <c r="L560" s="19">
        <f t="shared" si="17"/>
        <v>7</v>
      </c>
    </row>
    <row r="561" spans="1:12" hidden="1" x14ac:dyDescent="0.3">
      <c r="A561" s="15" t="s">
        <v>177</v>
      </c>
      <c r="B561" s="8"/>
      <c r="C561" s="8">
        <v>2011</v>
      </c>
      <c r="D561" s="8">
        <v>0.67100000000000004</v>
      </c>
      <c r="E561" s="8"/>
      <c r="F561" s="8">
        <v>7</v>
      </c>
      <c r="G561" s="9">
        <v>34</v>
      </c>
      <c r="H561" s="5">
        <v>1.47460115</v>
      </c>
      <c r="I561" s="10"/>
      <c r="K561" s="19">
        <f t="shared" si="16"/>
        <v>67</v>
      </c>
      <c r="L561" s="19">
        <f t="shared" si="17"/>
        <v>7</v>
      </c>
    </row>
    <row r="562" spans="1:12" hidden="1" x14ac:dyDescent="0.3">
      <c r="A562" s="15" t="s">
        <v>177</v>
      </c>
      <c r="B562" s="8"/>
      <c r="C562" s="8">
        <v>2010</v>
      </c>
      <c r="D562" s="8">
        <v>0.66700000000000004</v>
      </c>
      <c r="E562" s="8"/>
      <c r="F562" s="8">
        <v>7</v>
      </c>
      <c r="G562" s="9">
        <v>38</v>
      </c>
      <c r="H562" s="5">
        <v>1.36768734</v>
      </c>
      <c r="I562" s="10"/>
      <c r="K562" s="19">
        <f t="shared" si="16"/>
        <v>67</v>
      </c>
      <c r="L562" s="19">
        <f t="shared" si="17"/>
        <v>7</v>
      </c>
    </row>
    <row r="563" spans="1:12" hidden="1" x14ac:dyDescent="0.3">
      <c r="A563" s="14" t="s">
        <v>32</v>
      </c>
      <c r="B563" s="1"/>
      <c r="C563" s="1">
        <v>2020</v>
      </c>
      <c r="D563" s="1">
        <v>0.66600000000000004</v>
      </c>
      <c r="E563" s="8"/>
      <c r="F563" s="1">
        <v>7</v>
      </c>
      <c r="G563" s="2">
        <v>43</v>
      </c>
      <c r="H563" s="11">
        <v>5.8810334199999996</v>
      </c>
      <c r="I563" s="3"/>
      <c r="K563" s="19">
        <f t="shared" si="16"/>
        <v>67</v>
      </c>
      <c r="L563" s="19">
        <f t="shared" si="17"/>
        <v>7</v>
      </c>
    </row>
    <row r="564" spans="1:12" hidden="1" x14ac:dyDescent="0.3">
      <c r="A564" s="15" t="s">
        <v>32</v>
      </c>
      <c r="B564" s="8"/>
      <c r="C564" s="8">
        <v>2019</v>
      </c>
      <c r="D564" s="8">
        <v>0.67600000000000005</v>
      </c>
      <c r="E564" s="8"/>
      <c r="F564" s="8">
        <v>7</v>
      </c>
      <c r="G564" s="9">
        <v>39</v>
      </c>
      <c r="H564" s="5">
        <v>4.7148718799999996</v>
      </c>
      <c r="I564" s="10"/>
      <c r="K564" s="19">
        <f t="shared" si="16"/>
        <v>68</v>
      </c>
      <c r="L564" s="19">
        <f t="shared" si="17"/>
        <v>7</v>
      </c>
    </row>
    <row r="565" spans="1:12" x14ac:dyDescent="0.3">
      <c r="A565" s="15" t="s">
        <v>32</v>
      </c>
      <c r="B565" s="8"/>
      <c r="C565" s="8">
        <v>2018</v>
      </c>
      <c r="D565" s="8">
        <v>0.67300000000000004</v>
      </c>
      <c r="E565" s="8"/>
      <c r="F565" s="8">
        <v>7</v>
      </c>
      <c r="G565" s="9">
        <v>45</v>
      </c>
      <c r="H565" s="5">
        <v>4.5438766499999996</v>
      </c>
      <c r="I565" s="10"/>
      <c r="K565" s="19">
        <f t="shared" si="16"/>
        <v>67</v>
      </c>
      <c r="L565" s="19">
        <f t="shared" si="17"/>
        <v>7</v>
      </c>
    </row>
    <row r="566" spans="1:12" hidden="1" x14ac:dyDescent="0.3">
      <c r="A566" s="15" t="s">
        <v>32</v>
      </c>
      <c r="B566" s="8"/>
      <c r="C566" s="8">
        <v>2017</v>
      </c>
      <c r="D566" s="8">
        <v>0.66700000000000004</v>
      </c>
      <c r="E566" s="8"/>
      <c r="F566" s="8">
        <v>7</v>
      </c>
      <c r="G566" s="9">
        <v>45</v>
      </c>
      <c r="H566" s="5">
        <v>4.5829191200000006</v>
      </c>
      <c r="I566" s="10"/>
      <c r="K566" s="19">
        <f t="shared" si="16"/>
        <v>67</v>
      </c>
      <c r="L566" s="19">
        <f t="shared" si="17"/>
        <v>7</v>
      </c>
    </row>
    <row r="567" spans="1:12" hidden="1" x14ac:dyDescent="0.3">
      <c r="A567" s="15" t="s">
        <v>32</v>
      </c>
      <c r="B567" s="8"/>
      <c r="C567" s="8">
        <v>2016</v>
      </c>
      <c r="D567" s="8">
        <v>0.66400000000000003</v>
      </c>
      <c r="E567" s="8"/>
      <c r="F567" s="8">
        <v>7</v>
      </c>
      <c r="G567" s="9">
        <v>42</v>
      </c>
      <c r="H567" s="5">
        <v>4.8473644299999998</v>
      </c>
      <c r="I567" s="10"/>
      <c r="K567" s="19">
        <f t="shared" si="16"/>
        <v>66</v>
      </c>
      <c r="L567" s="19">
        <f t="shared" si="17"/>
        <v>7</v>
      </c>
    </row>
    <row r="568" spans="1:12" hidden="1" x14ac:dyDescent="0.3">
      <c r="A568" s="15" t="s">
        <v>32</v>
      </c>
      <c r="B568" s="8"/>
      <c r="C568" s="8">
        <v>2015</v>
      </c>
      <c r="D568" s="8">
        <v>0.66300000000000003</v>
      </c>
      <c r="E568" s="8"/>
      <c r="F568" s="8">
        <v>7</v>
      </c>
      <c r="G568" s="9">
        <v>44</v>
      </c>
      <c r="H568" s="5">
        <v>4.8088846199999997</v>
      </c>
      <c r="I568" s="10"/>
      <c r="K568" s="19">
        <f t="shared" si="16"/>
        <v>66</v>
      </c>
      <c r="L568" s="19">
        <f t="shared" si="17"/>
        <v>7</v>
      </c>
    </row>
    <row r="569" spans="1:12" hidden="1" x14ac:dyDescent="0.3">
      <c r="A569" s="15" t="s">
        <v>32</v>
      </c>
      <c r="B569" s="8"/>
      <c r="C569" s="8">
        <v>2014</v>
      </c>
      <c r="D569" s="8">
        <v>0.66300000000000003</v>
      </c>
      <c r="E569" s="8"/>
      <c r="F569" s="8">
        <v>7</v>
      </c>
      <c r="G569" s="9">
        <v>41</v>
      </c>
      <c r="H569" s="5">
        <v>4.6876912099999997</v>
      </c>
      <c r="I569" s="10"/>
      <c r="K569" s="19">
        <f t="shared" si="16"/>
        <v>66</v>
      </c>
      <c r="L569" s="19">
        <f t="shared" si="17"/>
        <v>7</v>
      </c>
    </row>
    <row r="570" spans="1:12" hidden="1" x14ac:dyDescent="0.3">
      <c r="A570" s="15" t="s">
        <v>32</v>
      </c>
      <c r="B570" s="8"/>
      <c r="C570" s="8">
        <v>2013</v>
      </c>
      <c r="D570" s="8">
        <v>0.66400000000000003</v>
      </c>
      <c r="E570" s="8"/>
      <c r="F570" s="8">
        <v>7</v>
      </c>
      <c r="G570" s="9">
        <v>39</v>
      </c>
      <c r="H570" s="5">
        <v>4.76325369</v>
      </c>
      <c r="I570" s="10"/>
      <c r="K570" s="19">
        <f t="shared" si="16"/>
        <v>66</v>
      </c>
      <c r="L570" s="19">
        <f t="shared" si="17"/>
        <v>7</v>
      </c>
    </row>
    <row r="571" spans="1:12" hidden="1" x14ac:dyDescent="0.3">
      <c r="A571" s="15" t="s">
        <v>32</v>
      </c>
      <c r="B571" s="8"/>
      <c r="C571" s="8">
        <v>2012</v>
      </c>
      <c r="D571" s="8">
        <v>0.66100000000000003</v>
      </c>
      <c r="E571" s="8"/>
      <c r="F571" s="8">
        <v>7</v>
      </c>
      <c r="G571" s="9">
        <v>38</v>
      </c>
      <c r="H571" s="5">
        <v>4.4544863700000006</v>
      </c>
      <c r="I571" s="10"/>
      <c r="K571" s="19">
        <f t="shared" si="16"/>
        <v>66</v>
      </c>
      <c r="L571" s="19">
        <f t="shared" si="17"/>
        <v>7</v>
      </c>
    </row>
    <row r="572" spans="1:12" hidden="1" x14ac:dyDescent="0.3">
      <c r="A572" s="15" t="s">
        <v>32</v>
      </c>
      <c r="B572" s="8"/>
      <c r="C572" s="8">
        <v>2011</v>
      </c>
      <c r="D572" s="8">
        <v>0.65700000000000003</v>
      </c>
      <c r="E572" s="8"/>
      <c r="F572" s="8">
        <v>7</v>
      </c>
      <c r="G572" s="9">
        <v>37</v>
      </c>
      <c r="H572" s="5">
        <v>4.79892349</v>
      </c>
      <c r="I572" s="10"/>
      <c r="K572" s="19">
        <f t="shared" si="16"/>
        <v>66</v>
      </c>
      <c r="L572" s="19">
        <f t="shared" si="17"/>
        <v>7</v>
      </c>
    </row>
    <row r="573" spans="1:12" hidden="1" x14ac:dyDescent="0.3">
      <c r="A573" s="15" t="s">
        <v>32</v>
      </c>
      <c r="B573" s="8"/>
      <c r="C573" s="8">
        <v>2010</v>
      </c>
      <c r="D573" s="8">
        <v>0.65700000000000003</v>
      </c>
      <c r="E573" s="8"/>
      <c r="F573" s="8">
        <v>7</v>
      </c>
      <c r="G573" s="9">
        <v>36</v>
      </c>
      <c r="H573" s="5">
        <v>4.3723292400000009</v>
      </c>
      <c r="I573" s="10"/>
      <c r="K573" s="19">
        <f t="shared" si="16"/>
        <v>66</v>
      </c>
      <c r="L573" s="19">
        <f t="shared" si="17"/>
        <v>7</v>
      </c>
    </row>
    <row r="574" spans="1:12" hidden="1" x14ac:dyDescent="0.3">
      <c r="A574" s="14" t="s">
        <v>33</v>
      </c>
      <c r="B574" s="1"/>
      <c r="C574" s="1">
        <v>2020</v>
      </c>
      <c r="D574" s="1">
        <v>0.65</v>
      </c>
      <c r="E574" s="8"/>
      <c r="F574" s="1">
        <v>7</v>
      </c>
      <c r="G574" s="2">
        <v>212</v>
      </c>
      <c r="H574" s="11">
        <v>0.84701848000000024</v>
      </c>
      <c r="I574" s="3"/>
      <c r="K574" s="19">
        <f t="shared" si="16"/>
        <v>65</v>
      </c>
      <c r="L574" s="19">
        <f t="shared" si="17"/>
        <v>7</v>
      </c>
    </row>
    <row r="575" spans="1:12" hidden="1" x14ac:dyDescent="0.3">
      <c r="A575" s="15" t="s">
        <v>33</v>
      </c>
      <c r="B575" s="8"/>
      <c r="C575" s="8">
        <v>2019</v>
      </c>
      <c r="D575" s="8">
        <v>0.65300000000000002</v>
      </c>
      <c r="E575" s="8"/>
      <c r="F575" s="8">
        <v>7</v>
      </c>
      <c r="G575" s="9">
        <v>216</v>
      </c>
      <c r="H575" s="5">
        <v>0.64643157000000007</v>
      </c>
      <c r="I575" s="10"/>
      <c r="K575" s="19">
        <f t="shared" si="16"/>
        <v>65</v>
      </c>
      <c r="L575" s="19">
        <f t="shared" si="17"/>
        <v>7</v>
      </c>
    </row>
    <row r="576" spans="1:12" x14ac:dyDescent="0.3">
      <c r="A576" s="15" t="s">
        <v>33</v>
      </c>
      <c r="B576" s="8"/>
      <c r="C576" s="8">
        <v>2018</v>
      </c>
      <c r="D576" s="8">
        <v>0.65200000000000002</v>
      </c>
      <c r="E576" s="8"/>
      <c r="F576" s="8">
        <v>7</v>
      </c>
      <c r="G576" s="9">
        <v>219</v>
      </c>
      <c r="H576" s="5">
        <v>0.62434703000000003</v>
      </c>
      <c r="I576" s="10"/>
      <c r="K576" s="19">
        <f t="shared" si="16"/>
        <v>65</v>
      </c>
      <c r="L576" s="19">
        <f t="shared" si="17"/>
        <v>7</v>
      </c>
    </row>
    <row r="577" spans="1:12" hidden="1" x14ac:dyDescent="0.3">
      <c r="A577" s="15" t="s">
        <v>33</v>
      </c>
      <c r="B577" s="8"/>
      <c r="C577" s="8">
        <v>2017</v>
      </c>
      <c r="D577" s="8">
        <v>0.65</v>
      </c>
      <c r="E577" s="8"/>
      <c r="F577" s="8">
        <v>7</v>
      </c>
      <c r="G577" s="9">
        <v>197</v>
      </c>
      <c r="H577" s="5">
        <v>0.59081864000000006</v>
      </c>
      <c r="I577" s="10"/>
      <c r="K577" s="19">
        <f t="shared" si="16"/>
        <v>65</v>
      </c>
      <c r="L577" s="19">
        <f t="shared" si="17"/>
        <v>7</v>
      </c>
    </row>
    <row r="578" spans="1:12" hidden="1" x14ac:dyDescent="0.3">
      <c r="A578" s="15" t="s">
        <v>33</v>
      </c>
      <c r="B578" s="8"/>
      <c r="C578" s="8">
        <v>2016</v>
      </c>
      <c r="D578" s="8">
        <v>0.65</v>
      </c>
      <c r="E578" s="8"/>
      <c r="F578" s="8">
        <v>7</v>
      </c>
      <c r="G578" s="9">
        <v>182</v>
      </c>
      <c r="H578" s="5">
        <v>0.69449306000000011</v>
      </c>
      <c r="I578" s="10"/>
      <c r="K578" s="19">
        <f t="shared" ref="K578:K641" si="18">ROUND(D578*100,0)</f>
        <v>65</v>
      </c>
      <c r="L578" s="19">
        <f t="shared" si="17"/>
        <v>7</v>
      </c>
    </row>
    <row r="579" spans="1:12" hidden="1" x14ac:dyDescent="0.3">
      <c r="A579" s="15" t="s">
        <v>33</v>
      </c>
      <c r="B579" s="8"/>
      <c r="C579" s="8">
        <v>2015</v>
      </c>
      <c r="D579" s="8">
        <v>0.64800000000000002</v>
      </c>
      <c r="E579" s="8"/>
      <c r="F579" s="8">
        <v>7</v>
      </c>
      <c r="G579" s="9">
        <v>201</v>
      </c>
      <c r="H579" s="5">
        <v>0.55440164000000003</v>
      </c>
      <c r="I579" s="10"/>
      <c r="K579" s="19">
        <f t="shared" si="18"/>
        <v>65</v>
      </c>
      <c r="L579" s="19">
        <f t="shared" ref="L579:L642" si="19">IF(K579&lt;31,3,IF(K579&lt;41,4,IF(K579&lt;51,5,IF(K579&lt;61,6,IF(K579&lt;71,7,IF(K579&lt;81,8,IF(K579&lt;91,9,10)))))))</f>
        <v>7</v>
      </c>
    </row>
    <row r="580" spans="1:12" hidden="1" x14ac:dyDescent="0.3">
      <c r="A580" s="15" t="s">
        <v>33</v>
      </c>
      <c r="B580" s="8"/>
      <c r="C580" s="8">
        <v>2014</v>
      </c>
      <c r="D580" s="8">
        <v>0.63900000000000001</v>
      </c>
      <c r="E580" s="8"/>
      <c r="F580" s="8">
        <v>7</v>
      </c>
      <c r="G580" s="9">
        <v>207</v>
      </c>
      <c r="H580" s="5">
        <v>0.47094294000000003</v>
      </c>
      <c r="I580" s="10"/>
      <c r="K580" s="19">
        <f t="shared" si="18"/>
        <v>64</v>
      </c>
      <c r="L580" s="19">
        <f t="shared" si="19"/>
        <v>7</v>
      </c>
    </row>
    <row r="581" spans="1:12" hidden="1" x14ac:dyDescent="0.3">
      <c r="A581" s="15" t="s">
        <v>33</v>
      </c>
      <c r="B581" s="8"/>
      <c r="C581" s="8">
        <v>2013</v>
      </c>
      <c r="D581" s="8">
        <v>0.63300000000000001</v>
      </c>
      <c r="E581" s="8"/>
      <c r="F581" s="8">
        <v>7</v>
      </c>
      <c r="G581" s="9">
        <v>187</v>
      </c>
      <c r="H581" s="5">
        <v>0.42721467999999996</v>
      </c>
      <c r="I581" s="10"/>
      <c r="K581" s="19">
        <f t="shared" si="18"/>
        <v>63</v>
      </c>
      <c r="L581" s="19">
        <f t="shared" si="19"/>
        <v>7</v>
      </c>
    </row>
    <row r="582" spans="1:12" hidden="1" x14ac:dyDescent="0.3">
      <c r="A582" s="15" t="s">
        <v>33</v>
      </c>
      <c r="B582" s="8"/>
      <c r="C582" s="8">
        <v>2012</v>
      </c>
      <c r="D582" s="8">
        <v>0.628</v>
      </c>
      <c r="E582" s="8"/>
      <c r="F582" s="8">
        <v>7</v>
      </c>
      <c r="G582" s="9">
        <v>179</v>
      </c>
      <c r="H582" s="5">
        <v>0.52423340000000018</v>
      </c>
      <c r="I582" s="10"/>
      <c r="K582" s="19">
        <f t="shared" si="18"/>
        <v>63</v>
      </c>
      <c r="L582" s="19">
        <f t="shared" si="19"/>
        <v>7</v>
      </c>
    </row>
    <row r="583" spans="1:12" hidden="1" x14ac:dyDescent="0.3">
      <c r="A583" s="15" t="s">
        <v>33</v>
      </c>
      <c r="B583" s="8"/>
      <c r="C583" s="8">
        <v>2011</v>
      </c>
      <c r="D583" s="8">
        <v>0.61799999999999999</v>
      </c>
      <c r="E583" s="8"/>
      <c r="F583" s="8">
        <v>7</v>
      </c>
      <c r="G583" s="9">
        <v>194</v>
      </c>
      <c r="H583" s="5">
        <v>0.40495597999999999</v>
      </c>
      <c r="I583" s="10"/>
      <c r="K583" s="19">
        <f t="shared" si="18"/>
        <v>62</v>
      </c>
      <c r="L583" s="19">
        <f t="shared" si="19"/>
        <v>7</v>
      </c>
    </row>
    <row r="584" spans="1:12" hidden="1" x14ac:dyDescent="0.3">
      <c r="A584" s="15" t="s">
        <v>33</v>
      </c>
      <c r="B584" s="8"/>
      <c r="C584" s="8">
        <v>2010</v>
      </c>
      <c r="D584" s="8">
        <v>0.60899999999999999</v>
      </c>
      <c r="E584" s="8"/>
      <c r="F584" s="8">
        <v>7</v>
      </c>
      <c r="G584" s="9">
        <v>211</v>
      </c>
      <c r="H584" s="5">
        <v>0.45372497999999994</v>
      </c>
      <c r="I584" s="10"/>
      <c r="K584" s="19">
        <f t="shared" si="18"/>
        <v>61</v>
      </c>
      <c r="L584" s="19">
        <f t="shared" si="19"/>
        <v>7</v>
      </c>
    </row>
    <row r="585" spans="1:12" hidden="1" x14ac:dyDescent="0.3">
      <c r="A585" s="14" t="s">
        <v>34</v>
      </c>
      <c r="B585" s="1"/>
      <c r="C585" s="1">
        <v>2020</v>
      </c>
      <c r="D585" s="1">
        <v>0.49</v>
      </c>
      <c r="E585" s="8"/>
      <c r="F585" s="1">
        <v>5</v>
      </c>
      <c r="G585" s="2">
        <v>322</v>
      </c>
      <c r="H585" s="11">
        <v>0.83485365</v>
      </c>
      <c r="I585" s="3"/>
      <c r="K585" s="19">
        <f t="shared" si="18"/>
        <v>49</v>
      </c>
      <c r="L585" s="19">
        <f t="shared" si="19"/>
        <v>5</v>
      </c>
    </row>
    <row r="586" spans="1:12" hidden="1" x14ac:dyDescent="0.3">
      <c r="A586" s="15" t="s">
        <v>34</v>
      </c>
      <c r="B586" s="8"/>
      <c r="C586" s="8">
        <v>2019</v>
      </c>
      <c r="D586" s="8">
        <v>0.48699999999999999</v>
      </c>
      <c r="E586" s="8"/>
      <c r="F586" s="8">
        <v>5</v>
      </c>
      <c r="G586" s="9">
        <v>332</v>
      </c>
      <c r="H586" s="5">
        <v>0.7853589700000001</v>
      </c>
      <c r="I586" s="10"/>
      <c r="K586" s="19">
        <f t="shared" si="18"/>
        <v>49</v>
      </c>
      <c r="L586" s="19">
        <f t="shared" si="19"/>
        <v>5</v>
      </c>
    </row>
    <row r="587" spans="1:12" x14ac:dyDescent="0.3">
      <c r="A587" s="15" t="s">
        <v>34</v>
      </c>
      <c r="B587" s="8"/>
      <c r="C587" s="8">
        <v>2018</v>
      </c>
      <c r="D587" s="8">
        <v>0.48199999999999998</v>
      </c>
      <c r="E587" s="8"/>
      <c r="F587" s="8">
        <v>5</v>
      </c>
      <c r="G587" s="9">
        <v>338</v>
      </c>
      <c r="H587" s="5">
        <v>0.64429420000000004</v>
      </c>
      <c r="I587" s="10"/>
      <c r="K587" s="19">
        <f t="shared" si="18"/>
        <v>48</v>
      </c>
      <c r="L587" s="19">
        <f t="shared" si="19"/>
        <v>5</v>
      </c>
    </row>
    <row r="588" spans="1:12" hidden="1" x14ac:dyDescent="0.3">
      <c r="A588" s="15" t="s">
        <v>34</v>
      </c>
      <c r="B588" s="8"/>
      <c r="C588" s="8">
        <v>2017</v>
      </c>
      <c r="D588" s="8">
        <v>0.47199999999999998</v>
      </c>
      <c r="E588" s="8"/>
      <c r="F588" s="8">
        <v>5</v>
      </c>
      <c r="G588" s="9">
        <v>359</v>
      </c>
      <c r="H588" s="5">
        <v>1.0073562900000002</v>
      </c>
      <c r="I588" s="10"/>
      <c r="K588" s="19">
        <f t="shared" si="18"/>
        <v>47</v>
      </c>
      <c r="L588" s="19">
        <f t="shared" si="19"/>
        <v>5</v>
      </c>
    </row>
    <row r="589" spans="1:12" hidden="1" x14ac:dyDescent="0.3">
      <c r="A589" s="15" t="s">
        <v>34</v>
      </c>
      <c r="B589" s="8"/>
      <c r="C589" s="8">
        <v>2016</v>
      </c>
      <c r="D589" s="8">
        <v>0.47699999999999998</v>
      </c>
      <c r="E589" s="8"/>
      <c r="F589" s="8">
        <v>5</v>
      </c>
      <c r="G589" s="9">
        <v>389</v>
      </c>
      <c r="H589" s="5">
        <v>0.73348004000000011</v>
      </c>
      <c r="I589" s="10"/>
      <c r="K589" s="19">
        <f t="shared" si="18"/>
        <v>48</v>
      </c>
      <c r="L589" s="19">
        <f t="shared" si="19"/>
        <v>5</v>
      </c>
    </row>
    <row r="590" spans="1:12" hidden="1" x14ac:dyDescent="0.3">
      <c r="A590" s="15" t="s">
        <v>34</v>
      </c>
      <c r="B590" s="8"/>
      <c r="C590" s="8">
        <v>2015</v>
      </c>
      <c r="D590" s="8">
        <v>0.47299999999999998</v>
      </c>
      <c r="E590" s="8"/>
      <c r="F590" s="8">
        <v>5</v>
      </c>
      <c r="G590" s="9">
        <v>399</v>
      </c>
      <c r="H590" s="5">
        <v>0.74046409000000013</v>
      </c>
      <c r="I590" s="10"/>
      <c r="K590" s="19">
        <f t="shared" si="18"/>
        <v>47</v>
      </c>
      <c r="L590" s="19">
        <f t="shared" si="19"/>
        <v>5</v>
      </c>
    </row>
    <row r="591" spans="1:12" hidden="1" x14ac:dyDescent="0.3">
      <c r="A591" s="15" t="s">
        <v>34</v>
      </c>
      <c r="B591" s="8"/>
      <c r="C591" s="8">
        <v>2014</v>
      </c>
      <c r="D591" s="8">
        <v>0.49</v>
      </c>
      <c r="E591" s="8"/>
      <c r="F591" s="8">
        <v>5</v>
      </c>
      <c r="G591" s="9">
        <v>398</v>
      </c>
      <c r="H591" s="5">
        <v>0.51415246999999997</v>
      </c>
      <c r="I591" s="10"/>
      <c r="K591" s="19">
        <f t="shared" si="18"/>
        <v>49</v>
      </c>
      <c r="L591" s="19">
        <f t="shared" si="19"/>
        <v>5</v>
      </c>
    </row>
    <row r="592" spans="1:12" hidden="1" x14ac:dyDescent="0.3">
      <c r="A592" s="15" t="s">
        <v>34</v>
      </c>
      <c r="B592" s="8"/>
      <c r="C592" s="8">
        <v>2013</v>
      </c>
      <c r="D592" s="8">
        <v>0.47199999999999998</v>
      </c>
      <c r="E592" s="8"/>
      <c r="F592" s="8">
        <v>5</v>
      </c>
      <c r="G592" s="9">
        <v>420</v>
      </c>
      <c r="H592" s="5">
        <v>0.77988005000000005</v>
      </c>
      <c r="I592" s="10"/>
      <c r="K592" s="19">
        <f t="shared" si="18"/>
        <v>47</v>
      </c>
      <c r="L592" s="19">
        <f t="shared" si="19"/>
        <v>5</v>
      </c>
    </row>
    <row r="593" spans="1:12" hidden="1" x14ac:dyDescent="0.3">
      <c r="A593" s="15" t="s">
        <v>34</v>
      </c>
      <c r="B593" s="8"/>
      <c r="C593" s="8">
        <v>2012</v>
      </c>
      <c r="D593" s="8">
        <v>0.47599999999999998</v>
      </c>
      <c r="E593" s="8"/>
      <c r="F593" s="8">
        <v>5</v>
      </c>
      <c r="G593" s="9">
        <v>422</v>
      </c>
      <c r="H593" s="5">
        <v>0.79316746999999999</v>
      </c>
      <c r="I593" s="10"/>
      <c r="K593" s="19">
        <f t="shared" si="18"/>
        <v>48</v>
      </c>
      <c r="L593" s="19">
        <f t="shared" si="19"/>
        <v>5</v>
      </c>
    </row>
    <row r="594" spans="1:12" hidden="1" x14ac:dyDescent="0.3">
      <c r="A594" s="15" t="s">
        <v>34</v>
      </c>
      <c r="B594" s="8"/>
      <c r="C594" s="8">
        <v>2011</v>
      </c>
      <c r="D594" s="8">
        <v>0.47299999999999998</v>
      </c>
      <c r="E594" s="8"/>
      <c r="F594" s="8">
        <v>5</v>
      </c>
      <c r="G594" s="9">
        <v>454</v>
      </c>
      <c r="H594" s="5">
        <v>0.77091085999999986</v>
      </c>
      <c r="I594" s="10"/>
      <c r="K594" s="19">
        <f t="shared" si="18"/>
        <v>47</v>
      </c>
      <c r="L594" s="19">
        <f t="shared" si="19"/>
        <v>5</v>
      </c>
    </row>
    <row r="595" spans="1:12" hidden="1" x14ac:dyDescent="0.3">
      <c r="A595" s="15" t="s">
        <v>34</v>
      </c>
      <c r="B595" s="8"/>
      <c r="C595" s="8">
        <v>2010</v>
      </c>
      <c r="D595" s="8">
        <v>0.45800000000000002</v>
      </c>
      <c r="E595" s="8"/>
      <c r="F595" s="8">
        <v>5</v>
      </c>
      <c r="G595" s="9">
        <v>480</v>
      </c>
      <c r="H595" s="5">
        <v>1.02692962</v>
      </c>
      <c r="I595" s="10"/>
      <c r="K595" s="19">
        <f t="shared" si="18"/>
        <v>46</v>
      </c>
      <c r="L595" s="19">
        <f t="shared" si="19"/>
        <v>5</v>
      </c>
    </row>
    <row r="596" spans="1:12" hidden="1" x14ac:dyDescent="0.3">
      <c r="A596" s="14" t="s">
        <v>35</v>
      </c>
      <c r="B596" s="1"/>
      <c r="C596" s="1">
        <v>2020</v>
      </c>
      <c r="D596" s="1">
        <v>0.89100000000000001</v>
      </c>
      <c r="E596" s="8"/>
      <c r="F596" s="1">
        <v>9</v>
      </c>
      <c r="G596" s="2">
        <v>5</v>
      </c>
      <c r="H596" s="11">
        <v>5.8376035700000006</v>
      </c>
      <c r="I596" s="3"/>
      <c r="K596" s="19">
        <f t="shared" si="18"/>
        <v>89</v>
      </c>
      <c r="L596" s="19">
        <f t="shared" si="19"/>
        <v>9</v>
      </c>
    </row>
    <row r="597" spans="1:12" hidden="1" x14ac:dyDescent="0.3">
      <c r="A597" s="15" t="s">
        <v>35</v>
      </c>
      <c r="B597" s="8"/>
      <c r="C597" s="8">
        <v>2019</v>
      </c>
      <c r="D597" s="8">
        <v>0.89300000000000002</v>
      </c>
      <c r="E597" s="8"/>
      <c r="F597" s="8">
        <v>9</v>
      </c>
      <c r="G597" s="9">
        <v>5</v>
      </c>
      <c r="H597" s="5">
        <v>5.0697359999999998</v>
      </c>
      <c r="I597" s="10"/>
      <c r="K597" s="19">
        <f t="shared" si="18"/>
        <v>89</v>
      </c>
      <c r="L597" s="19">
        <f t="shared" si="19"/>
        <v>9</v>
      </c>
    </row>
    <row r="598" spans="1:12" x14ac:dyDescent="0.3">
      <c r="A598" s="15" t="s">
        <v>35</v>
      </c>
      <c r="B598" s="8"/>
      <c r="C598" s="8">
        <v>2018</v>
      </c>
      <c r="D598" s="8">
        <v>0.89</v>
      </c>
      <c r="E598" s="8"/>
      <c r="F598" s="8">
        <v>9</v>
      </c>
      <c r="G598" s="9">
        <v>5</v>
      </c>
      <c r="H598" s="5">
        <v>4.9240932500000003</v>
      </c>
      <c r="I598" s="10"/>
      <c r="K598" s="19">
        <f t="shared" si="18"/>
        <v>89</v>
      </c>
      <c r="L598" s="19">
        <f t="shared" si="19"/>
        <v>9</v>
      </c>
    </row>
    <row r="599" spans="1:12" hidden="1" x14ac:dyDescent="0.3">
      <c r="A599" s="15" t="s">
        <v>35</v>
      </c>
      <c r="B599" s="8"/>
      <c r="C599" s="8">
        <v>2017</v>
      </c>
      <c r="D599" s="8">
        <v>0.88600000000000001</v>
      </c>
      <c r="E599" s="8"/>
      <c r="F599" s="8">
        <v>9</v>
      </c>
      <c r="G599" s="9">
        <v>6</v>
      </c>
      <c r="H599" s="5">
        <v>4.8484664000000004</v>
      </c>
      <c r="I599" s="10"/>
      <c r="K599" s="19">
        <f t="shared" si="18"/>
        <v>89</v>
      </c>
      <c r="L599" s="19">
        <f t="shared" si="19"/>
        <v>9</v>
      </c>
    </row>
    <row r="600" spans="1:12" hidden="1" x14ac:dyDescent="0.3">
      <c r="A600" s="15" t="s">
        <v>35</v>
      </c>
      <c r="B600" s="8"/>
      <c r="C600" s="8">
        <v>2016</v>
      </c>
      <c r="D600" s="8">
        <v>0.88400000000000001</v>
      </c>
      <c r="E600" s="8"/>
      <c r="F600" s="8">
        <v>9</v>
      </c>
      <c r="G600" s="9">
        <v>6</v>
      </c>
      <c r="H600" s="5">
        <v>4.9872651100000001</v>
      </c>
      <c r="I600" s="10"/>
      <c r="K600" s="19">
        <f t="shared" si="18"/>
        <v>88</v>
      </c>
      <c r="L600" s="19">
        <f t="shared" si="19"/>
        <v>9</v>
      </c>
    </row>
    <row r="601" spans="1:12" hidden="1" x14ac:dyDescent="0.3">
      <c r="A601" s="15" t="s">
        <v>35</v>
      </c>
      <c r="B601" s="8"/>
      <c r="C601" s="8">
        <v>2015</v>
      </c>
      <c r="D601" s="8">
        <v>0.88300000000000001</v>
      </c>
      <c r="E601" s="8"/>
      <c r="F601" s="8">
        <v>9</v>
      </c>
      <c r="G601" s="9">
        <v>6</v>
      </c>
      <c r="H601" s="5">
        <v>4.9431605299999983</v>
      </c>
      <c r="I601" s="10"/>
      <c r="K601" s="19">
        <f t="shared" si="18"/>
        <v>88</v>
      </c>
      <c r="L601" s="19">
        <f t="shared" si="19"/>
        <v>9</v>
      </c>
    </row>
    <row r="602" spans="1:12" hidden="1" x14ac:dyDescent="0.3">
      <c r="A602" s="15" t="s">
        <v>35</v>
      </c>
      <c r="B602" s="8"/>
      <c r="C602" s="8">
        <v>2014</v>
      </c>
      <c r="D602" s="8">
        <v>0.879</v>
      </c>
      <c r="E602" s="8"/>
      <c r="F602" s="8">
        <v>9</v>
      </c>
      <c r="G602" s="9">
        <v>7</v>
      </c>
      <c r="H602" s="5">
        <v>4.7408256500000006</v>
      </c>
      <c r="I602" s="10"/>
      <c r="K602" s="19">
        <f t="shared" si="18"/>
        <v>88</v>
      </c>
      <c r="L602" s="19">
        <f t="shared" si="19"/>
        <v>9</v>
      </c>
    </row>
    <row r="603" spans="1:12" hidden="1" x14ac:dyDescent="0.3">
      <c r="A603" s="15" t="s">
        <v>35</v>
      </c>
      <c r="B603" s="8"/>
      <c r="C603" s="8">
        <v>2013</v>
      </c>
      <c r="D603" s="8">
        <v>0.88100000000000001</v>
      </c>
      <c r="E603" s="8"/>
      <c r="F603" s="8">
        <v>9</v>
      </c>
      <c r="G603" s="9">
        <v>7</v>
      </c>
      <c r="H603" s="5">
        <v>4.6757545499999997</v>
      </c>
      <c r="I603" s="10"/>
      <c r="K603" s="19">
        <f t="shared" si="18"/>
        <v>88</v>
      </c>
      <c r="L603" s="19">
        <f t="shared" si="19"/>
        <v>9</v>
      </c>
    </row>
    <row r="604" spans="1:12" hidden="1" x14ac:dyDescent="0.3">
      <c r="A604" s="15" t="s">
        <v>35</v>
      </c>
      <c r="B604" s="8"/>
      <c r="C604" s="8">
        <v>2012</v>
      </c>
      <c r="D604" s="8">
        <v>0.876</v>
      </c>
      <c r="E604" s="8"/>
      <c r="F604" s="8">
        <v>9</v>
      </c>
      <c r="G604" s="9">
        <v>8</v>
      </c>
      <c r="H604" s="5">
        <v>4.5807685899999999</v>
      </c>
      <c r="I604" s="10"/>
      <c r="K604" s="19">
        <f t="shared" si="18"/>
        <v>88</v>
      </c>
      <c r="L604" s="19">
        <f t="shared" si="19"/>
        <v>9</v>
      </c>
    </row>
    <row r="605" spans="1:12" hidden="1" x14ac:dyDescent="0.3">
      <c r="A605" s="15" t="s">
        <v>35</v>
      </c>
      <c r="B605" s="8"/>
      <c r="C605" s="8">
        <v>2011</v>
      </c>
      <c r="D605" s="8">
        <v>0.873</v>
      </c>
      <c r="E605" s="8"/>
      <c r="F605" s="8">
        <v>9</v>
      </c>
      <c r="G605" s="9">
        <v>8</v>
      </c>
      <c r="H605" s="5">
        <v>4.5047712300000002</v>
      </c>
      <c r="I605" s="10"/>
      <c r="K605" s="19">
        <f t="shared" si="18"/>
        <v>87</v>
      </c>
      <c r="L605" s="19">
        <f t="shared" si="19"/>
        <v>9</v>
      </c>
    </row>
    <row r="606" spans="1:12" hidden="1" x14ac:dyDescent="0.3">
      <c r="A606" s="15" t="s">
        <v>35</v>
      </c>
      <c r="B606" s="8"/>
      <c r="C606" s="8">
        <v>2010</v>
      </c>
      <c r="D606" s="8">
        <v>0.86399999999999999</v>
      </c>
      <c r="E606" s="8"/>
      <c r="F606" s="8">
        <v>9</v>
      </c>
      <c r="G606" s="9">
        <v>8</v>
      </c>
      <c r="H606" s="5">
        <v>4.8402566899999995</v>
      </c>
      <c r="I606" s="10"/>
      <c r="K606" s="19">
        <f t="shared" si="18"/>
        <v>86</v>
      </c>
      <c r="L606" s="19">
        <f t="shared" si="19"/>
        <v>9</v>
      </c>
    </row>
    <row r="607" spans="1:12" hidden="1" x14ac:dyDescent="0.3">
      <c r="A607" s="14" t="s">
        <v>36</v>
      </c>
      <c r="B607" s="1"/>
      <c r="C607" s="1">
        <v>2020</v>
      </c>
      <c r="D607" s="1">
        <v>0.622</v>
      </c>
      <c r="E607" s="8"/>
      <c r="F607" s="1">
        <v>7</v>
      </c>
      <c r="G607" s="2">
        <v>240</v>
      </c>
      <c r="H607" s="11">
        <v>3.5369305599999996</v>
      </c>
      <c r="I607" s="3"/>
      <c r="K607" s="19">
        <f t="shared" si="18"/>
        <v>62</v>
      </c>
      <c r="L607" s="19">
        <f t="shared" si="19"/>
        <v>7</v>
      </c>
    </row>
    <row r="608" spans="1:12" hidden="1" x14ac:dyDescent="0.3">
      <c r="A608" s="15" t="s">
        <v>36</v>
      </c>
      <c r="B608" s="8"/>
      <c r="C608" s="8">
        <v>2019</v>
      </c>
      <c r="D608" s="8">
        <v>0.623</v>
      </c>
      <c r="E608" s="8"/>
      <c r="F608" s="8">
        <v>7</v>
      </c>
      <c r="G608" s="9">
        <v>228</v>
      </c>
      <c r="H608" s="5">
        <v>3.8297717600000007</v>
      </c>
      <c r="I608" s="10"/>
      <c r="K608" s="19">
        <f t="shared" si="18"/>
        <v>62</v>
      </c>
      <c r="L608" s="19">
        <f t="shared" si="19"/>
        <v>7</v>
      </c>
    </row>
    <row r="609" spans="1:12" x14ac:dyDescent="0.3">
      <c r="A609" s="15" t="s">
        <v>36</v>
      </c>
      <c r="B609" s="8"/>
      <c r="C609" s="8">
        <v>2018</v>
      </c>
      <c r="D609" s="8">
        <v>0.61299999999999999</v>
      </c>
      <c r="E609" s="8"/>
      <c r="F609" s="8">
        <v>7</v>
      </c>
      <c r="G609" s="9">
        <v>218</v>
      </c>
      <c r="H609" s="5">
        <v>2.87971187</v>
      </c>
      <c r="I609" s="10"/>
      <c r="K609" s="19">
        <f t="shared" si="18"/>
        <v>61</v>
      </c>
      <c r="L609" s="19">
        <f t="shared" si="19"/>
        <v>7</v>
      </c>
    </row>
    <row r="610" spans="1:12" hidden="1" x14ac:dyDescent="0.3">
      <c r="A610" s="15" t="s">
        <v>36</v>
      </c>
      <c r="B610" s="8"/>
      <c r="C610" s="8">
        <v>2017</v>
      </c>
      <c r="D610" s="8">
        <v>0.60099999999999998</v>
      </c>
      <c r="E610" s="8"/>
      <c r="F610" s="8">
        <v>6</v>
      </c>
      <c r="G610" s="9">
        <v>237</v>
      </c>
      <c r="H610" s="5">
        <v>3.5425496100000005</v>
      </c>
      <c r="I610" s="10"/>
      <c r="K610" s="19">
        <f t="shared" si="18"/>
        <v>60</v>
      </c>
      <c r="L610" s="19">
        <f t="shared" si="19"/>
        <v>6</v>
      </c>
    </row>
    <row r="611" spans="1:12" hidden="1" x14ac:dyDescent="0.3">
      <c r="A611" s="15" t="s">
        <v>36</v>
      </c>
      <c r="B611" s="8"/>
      <c r="C611" s="8">
        <v>2016</v>
      </c>
      <c r="D611" s="8">
        <v>0.59</v>
      </c>
      <c r="E611" s="8"/>
      <c r="F611" s="8">
        <v>6</v>
      </c>
      <c r="G611" s="9">
        <v>275</v>
      </c>
      <c r="H611" s="5">
        <v>2.8459830300000002</v>
      </c>
      <c r="I611" s="10"/>
      <c r="K611" s="19">
        <f t="shared" si="18"/>
        <v>59</v>
      </c>
      <c r="L611" s="19">
        <f t="shared" si="19"/>
        <v>6</v>
      </c>
    </row>
    <row r="612" spans="1:12" hidden="1" x14ac:dyDescent="0.3">
      <c r="A612" s="15" t="s">
        <v>36</v>
      </c>
      <c r="B612" s="8"/>
      <c r="C612" s="8">
        <v>2015</v>
      </c>
      <c r="D612" s="8">
        <v>0.57699999999999996</v>
      </c>
      <c r="E612" s="8"/>
      <c r="F612" s="8">
        <v>6</v>
      </c>
      <c r="G612" s="9">
        <v>338</v>
      </c>
      <c r="H612" s="5">
        <v>2.9474501599999998</v>
      </c>
      <c r="I612" s="10"/>
      <c r="K612" s="19">
        <f t="shared" si="18"/>
        <v>58</v>
      </c>
      <c r="L612" s="19">
        <f t="shared" si="19"/>
        <v>6</v>
      </c>
    </row>
    <row r="613" spans="1:12" hidden="1" x14ac:dyDescent="0.3">
      <c r="A613" s="15" t="s">
        <v>36</v>
      </c>
      <c r="B613" s="8"/>
      <c r="C613" s="8">
        <v>2014</v>
      </c>
      <c r="D613" s="8">
        <v>0.56000000000000005</v>
      </c>
      <c r="E613" s="8"/>
      <c r="F613" s="8">
        <v>6</v>
      </c>
      <c r="G613" s="9">
        <v>426</v>
      </c>
      <c r="H613" s="5">
        <v>2.7397229699999999</v>
      </c>
      <c r="I613" s="10"/>
      <c r="K613" s="19">
        <f t="shared" si="18"/>
        <v>56</v>
      </c>
      <c r="L613" s="19">
        <f t="shared" si="19"/>
        <v>6</v>
      </c>
    </row>
    <row r="614" spans="1:12" hidden="1" x14ac:dyDescent="0.3">
      <c r="A614" s="15" t="s">
        <v>36</v>
      </c>
      <c r="B614" s="8"/>
      <c r="C614" s="8">
        <v>2013</v>
      </c>
      <c r="D614" s="8">
        <v>0.54600000000000004</v>
      </c>
      <c r="E614" s="8"/>
      <c r="F614" s="8">
        <v>6</v>
      </c>
      <c r="G614" s="9">
        <v>512</v>
      </c>
      <c r="H614" s="5">
        <v>3.3249232800000001</v>
      </c>
      <c r="I614" s="10"/>
      <c r="K614" s="19">
        <f t="shared" si="18"/>
        <v>55</v>
      </c>
      <c r="L614" s="19">
        <f t="shared" si="19"/>
        <v>6</v>
      </c>
    </row>
    <row r="615" spans="1:12" hidden="1" x14ac:dyDescent="0.3">
      <c r="A615" s="15" t="s">
        <v>36</v>
      </c>
      <c r="B615" s="8"/>
      <c r="C615" s="8">
        <v>2012</v>
      </c>
      <c r="D615" s="8">
        <v>0.53</v>
      </c>
      <c r="E615" s="8"/>
      <c r="F615" s="8">
        <v>6</v>
      </c>
      <c r="G615" s="9">
        <v>599</v>
      </c>
      <c r="H615" s="5">
        <v>3.4133632200000008</v>
      </c>
      <c r="I615" s="10"/>
      <c r="K615" s="19">
        <f t="shared" si="18"/>
        <v>53</v>
      </c>
      <c r="L615" s="19">
        <f t="shared" si="19"/>
        <v>6</v>
      </c>
    </row>
    <row r="616" spans="1:12" hidden="1" x14ac:dyDescent="0.3">
      <c r="A616" s="15" t="s">
        <v>36</v>
      </c>
      <c r="B616" s="8"/>
      <c r="C616" s="8">
        <v>2011</v>
      </c>
      <c r="D616" s="8">
        <v>0.51400000000000001</v>
      </c>
      <c r="E616" s="8"/>
      <c r="F616" s="8">
        <v>6</v>
      </c>
      <c r="G616" s="9">
        <v>627</v>
      </c>
      <c r="H616" s="5">
        <v>3.6115589100000003</v>
      </c>
      <c r="I616" s="10"/>
      <c r="K616" s="19">
        <f t="shared" si="18"/>
        <v>51</v>
      </c>
      <c r="L616" s="19">
        <f t="shared" si="19"/>
        <v>6</v>
      </c>
    </row>
    <row r="617" spans="1:12" hidden="1" x14ac:dyDescent="0.3">
      <c r="A617" s="15" t="s">
        <v>36</v>
      </c>
      <c r="B617" s="8"/>
      <c r="C617" s="8">
        <v>2010</v>
      </c>
      <c r="D617" s="8">
        <v>0.498</v>
      </c>
      <c r="E617" s="8"/>
      <c r="F617" s="8">
        <v>5</v>
      </c>
      <c r="G617" s="9">
        <v>672</v>
      </c>
      <c r="H617" s="5">
        <v>4.2280902899999999</v>
      </c>
      <c r="I617" s="10"/>
      <c r="K617" s="19">
        <f t="shared" si="18"/>
        <v>50</v>
      </c>
      <c r="L617" s="19">
        <f t="shared" si="19"/>
        <v>5</v>
      </c>
    </row>
    <row r="618" spans="1:12" hidden="1" x14ac:dyDescent="0.3">
      <c r="A618" s="14" t="s">
        <v>37</v>
      </c>
      <c r="B618" s="1"/>
      <c r="C618" s="1">
        <v>2020</v>
      </c>
      <c r="D618" s="1">
        <v>0.48899999999999999</v>
      </c>
      <c r="E618" s="8"/>
      <c r="F618" s="1">
        <v>5</v>
      </c>
      <c r="G618" s="2">
        <v>267</v>
      </c>
      <c r="H618" s="11">
        <v>0.98278511000000002</v>
      </c>
      <c r="I618" s="3"/>
      <c r="K618" s="19">
        <f t="shared" si="18"/>
        <v>49</v>
      </c>
      <c r="L618" s="19">
        <f t="shared" si="19"/>
        <v>5</v>
      </c>
    </row>
    <row r="619" spans="1:12" hidden="1" x14ac:dyDescent="0.3">
      <c r="A619" s="15" t="s">
        <v>37</v>
      </c>
      <c r="B619" s="8"/>
      <c r="C619" s="8">
        <v>2019</v>
      </c>
      <c r="D619" s="8">
        <v>0.48499999999999999</v>
      </c>
      <c r="E619" s="8"/>
      <c r="F619" s="8">
        <v>5</v>
      </c>
      <c r="G619" s="9">
        <v>294</v>
      </c>
      <c r="H619" s="5">
        <v>0.73088509000000002</v>
      </c>
      <c r="I619" s="10"/>
      <c r="K619" s="19">
        <f t="shared" si="18"/>
        <v>49</v>
      </c>
      <c r="L619" s="19">
        <f t="shared" si="19"/>
        <v>5</v>
      </c>
    </row>
    <row r="620" spans="1:12" x14ac:dyDescent="0.3">
      <c r="A620" s="15" t="s">
        <v>37</v>
      </c>
      <c r="B620" s="8"/>
      <c r="C620" s="8">
        <v>2018</v>
      </c>
      <c r="D620" s="8">
        <v>0.47899999999999998</v>
      </c>
      <c r="E620" s="8"/>
      <c r="F620" s="8">
        <v>5</v>
      </c>
      <c r="G620" s="9">
        <v>312</v>
      </c>
      <c r="H620" s="5">
        <v>0.76642609000000017</v>
      </c>
      <c r="I620" s="10"/>
      <c r="K620" s="19">
        <f t="shared" si="18"/>
        <v>48</v>
      </c>
      <c r="L620" s="19">
        <f t="shared" si="19"/>
        <v>5</v>
      </c>
    </row>
    <row r="621" spans="1:12" hidden="1" x14ac:dyDescent="0.3">
      <c r="A621" s="15" t="s">
        <v>37</v>
      </c>
      <c r="B621" s="8"/>
      <c r="C621" s="8">
        <v>2017</v>
      </c>
      <c r="D621" s="8">
        <v>0.47199999999999998</v>
      </c>
      <c r="E621" s="8"/>
      <c r="F621" s="8">
        <v>5</v>
      </c>
      <c r="G621" s="9">
        <v>348</v>
      </c>
      <c r="H621" s="5">
        <v>0.86126869999999989</v>
      </c>
      <c r="I621" s="10"/>
      <c r="K621" s="19">
        <f t="shared" si="18"/>
        <v>47</v>
      </c>
      <c r="L621" s="19">
        <f t="shared" si="19"/>
        <v>5</v>
      </c>
    </row>
    <row r="622" spans="1:12" hidden="1" x14ac:dyDescent="0.3">
      <c r="A622" s="15" t="s">
        <v>37</v>
      </c>
      <c r="B622" s="8"/>
      <c r="C622" s="8">
        <v>2016</v>
      </c>
      <c r="D622" s="8">
        <v>0.46500000000000002</v>
      </c>
      <c r="E622" s="8"/>
      <c r="F622" s="8">
        <v>5</v>
      </c>
      <c r="G622" s="9">
        <v>356</v>
      </c>
      <c r="H622" s="5">
        <v>0.90002953999999991</v>
      </c>
      <c r="I622" s="10"/>
      <c r="K622" s="19">
        <f t="shared" si="18"/>
        <v>47</v>
      </c>
      <c r="L622" s="19">
        <f t="shared" si="19"/>
        <v>5</v>
      </c>
    </row>
    <row r="623" spans="1:12" hidden="1" x14ac:dyDescent="0.3">
      <c r="A623" s="15" t="s">
        <v>37</v>
      </c>
      <c r="B623" s="8"/>
      <c r="C623" s="8">
        <v>2015</v>
      </c>
      <c r="D623" s="8">
        <v>0.45500000000000002</v>
      </c>
      <c r="E623" s="8"/>
      <c r="F623" s="8">
        <v>5</v>
      </c>
      <c r="G623" s="9">
        <v>399</v>
      </c>
      <c r="H623" s="5">
        <v>0.96540898000000008</v>
      </c>
      <c r="I623" s="10"/>
      <c r="K623" s="19">
        <f t="shared" si="18"/>
        <v>46</v>
      </c>
      <c r="L623" s="19">
        <f t="shared" si="19"/>
        <v>5</v>
      </c>
    </row>
    <row r="624" spans="1:12" hidden="1" x14ac:dyDescent="0.3">
      <c r="A624" s="15" t="s">
        <v>37</v>
      </c>
      <c r="B624" s="8"/>
      <c r="C624" s="8">
        <v>2014</v>
      </c>
      <c r="D624" s="8">
        <v>0.44500000000000001</v>
      </c>
      <c r="E624" s="8"/>
      <c r="F624" s="8">
        <v>5</v>
      </c>
      <c r="G624" s="9">
        <v>447</v>
      </c>
      <c r="H624" s="5">
        <v>0.71479559000000015</v>
      </c>
      <c r="I624" s="10"/>
      <c r="K624" s="19">
        <f t="shared" si="18"/>
        <v>45</v>
      </c>
      <c r="L624" s="19">
        <f t="shared" si="19"/>
        <v>5</v>
      </c>
    </row>
    <row r="625" spans="1:12" hidden="1" x14ac:dyDescent="0.3">
      <c r="A625" s="15" t="s">
        <v>37</v>
      </c>
      <c r="B625" s="8"/>
      <c r="C625" s="8">
        <v>2013</v>
      </c>
      <c r="D625" s="8">
        <v>0.437</v>
      </c>
      <c r="E625" s="8"/>
      <c r="F625" s="8">
        <v>5</v>
      </c>
      <c r="G625" s="9">
        <v>498</v>
      </c>
      <c r="H625" s="5">
        <v>1.0996720799999999</v>
      </c>
      <c r="I625" s="10"/>
      <c r="K625" s="19">
        <f t="shared" si="18"/>
        <v>44</v>
      </c>
      <c r="L625" s="19">
        <f t="shared" si="19"/>
        <v>5</v>
      </c>
    </row>
    <row r="626" spans="1:12" hidden="1" x14ac:dyDescent="0.3">
      <c r="A626" s="15" t="s">
        <v>37</v>
      </c>
      <c r="B626" s="8"/>
      <c r="C626" s="8">
        <v>2012</v>
      </c>
      <c r="D626" s="8">
        <v>0.42599999999999999</v>
      </c>
      <c r="E626" s="8"/>
      <c r="F626" s="8">
        <v>5</v>
      </c>
      <c r="G626" s="9">
        <v>543</v>
      </c>
      <c r="H626" s="5">
        <v>1.06663179</v>
      </c>
      <c r="I626" s="10"/>
      <c r="K626" s="19">
        <f t="shared" si="18"/>
        <v>43</v>
      </c>
      <c r="L626" s="19">
        <f t="shared" si="19"/>
        <v>5</v>
      </c>
    </row>
    <row r="627" spans="1:12" hidden="1" x14ac:dyDescent="0.3">
      <c r="A627" s="15" t="s">
        <v>37</v>
      </c>
      <c r="B627" s="8"/>
      <c r="C627" s="8">
        <v>2011</v>
      </c>
      <c r="D627" s="8">
        <v>0.41899999999999998</v>
      </c>
      <c r="E627" s="8"/>
      <c r="F627" s="8">
        <v>5</v>
      </c>
      <c r="G627" s="9">
        <v>603</v>
      </c>
      <c r="H627" s="5">
        <v>0.38117546000000002</v>
      </c>
      <c r="I627" s="10"/>
      <c r="K627" s="19">
        <f t="shared" si="18"/>
        <v>42</v>
      </c>
      <c r="L627" s="19">
        <f t="shared" si="19"/>
        <v>5</v>
      </c>
    </row>
    <row r="628" spans="1:12" hidden="1" x14ac:dyDescent="0.3">
      <c r="A628" s="15" t="s">
        <v>37</v>
      </c>
      <c r="B628" s="8"/>
      <c r="C628" s="8">
        <v>2010</v>
      </c>
      <c r="D628" s="8">
        <v>0.40899999999999997</v>
      </c>
      <c r="E628" s="8"/>
      <c r="F628" s="8">
        <v>5</v>
      </c>
      <c r="G628" s="9">
        <v>635</v>
      </c>
      <c r="H628" s="5">
        <v>0.94396316999999996</v>
      </c>
      <c r="I628" s="10"/>
      <c r="K628" s="19">
        <f t="shared" si="18"/>
        <v>41</v>
      </c>
      <c r="L628" s="19">
        <f t="shared" si="19"/>
        <v>5</v>
      </c>
    </row>
    <row r="629" spans="1:12" hidden="1" x14ac:dyDescent="0.3">
      <c r="A629" s="14" t="s">
        <v>38</v>
      </c>
      <c r="B629" s="1"/>
      <c r="C629" s="1">
        <v>2020</v>
      </c>
      <c r="D629" s="1">
        <v>0.72199999999999998</v>
      </c>
      <c r="E629" s="8"/>
      <c r="F629" s="1">
        <v>8</v>
      </c>
      <c r="G629" s="2">
        <v>38</v>
      </c>
      <c r="H629" s="11">
        <v>3.1008660800000003</v>
      </c>
      <c r="I629" s="3"/>
      <c r="K629" s="19">
        <f t="shared" si="18"/>
        <v>72</v>
      </c>
      <c r="L629" s="19">
        <f t="shared" si="19"/>
        <v>8</v>
      </c>
    </row>
    <row r="630" spans="1:12" hidden="1" x14ac:dyDescent="0.3">
      <c r="A630" s="15" t="s">
        <v>38</v>
      </c>
      <c r="B630" s="8"/>
      <c r="C630" s="8">
        <v>2019</v>
      </c>
      <c r="D630" s="8">
        <v>0.73</v>
      </c>
      <c r="E630" s="8"/>
      <c r="F630" s="8">
        <v>8</v>
      </c>
      <c r="G630" s="9">
        <v>38</v>
      </c>
      <c r="H630" s="5">
        <v>2.6243522199999996</v>
      </c>
      <c r="I630" s="10"/>
      <c r="K630" s="19">
        <f t="shared" si="18"/>
        <v>73</v>
      </c>
      <c r="L630" s="19">
        <f t="shared" si="19"/>
        <v>8</v>
      </c>
    </row>
    <row r="631" spans="1:12" x14ac:dyDescent="0.3">
      <c r="A631" s="15" t="s">
        <v>38</v>
      </c>
      <c r="B631" s="8"/>
      <c r="C631" s="8">
        <v>2018</v>
      </c>
      <c r="D631" s="8">
        <v>0.73099999999999998</v>
      </c>
      <c r="E631" s="8"/>
      <c r="F631" s="8">
        <v>8</v>
      </c>
      <c r="G631" s="9">
        <v>37</v>
      </c>
      <c r="H631" s="5">
        <v>2.4660871000000002</v>
      </c>
      <c r="I631" s="10"/>
      <c r="K631" s="19">
        <f t="shared" si="18"/>
        <v>73</v>
      </c>
      <c r="L631" s="19">
        <f t="shared" si="19"/>
        <v>8</v>
      </c>
    </row>
    <row r="632" spans="1:12" hidden="1" x14ac:dyDescent="0.3">
      <c r="A632" s="15" t="s">
        <v>38</v>
      </c>
      <c r="B632" s="8"/>
      <c r="C632" s="8">
        <v>2017</v>
      </c>
      <c r="D632" s="8">
        <v>0.72799999999999998</v>
      </c>
      <c r="E632" s="8"/>
      <c r="F632" s="8">
        <v>8</v>
      </c>
      <c r="G632" s="9">
        <v>37</v>
      </c>
      <c r="H632" s="5">
        <v>2.1107094300000004</v>
      </c>
      <c r="I632" s="10"/>
      <c r="K632" s="19">
        <f t="shared" si="18"/>
        <v>73</v>
      </c>
      <c r="L632" s="19">
        <f t="shared" si="19"/>
        <v>8</v>
      </c>
    </row>
    <row r="633" spans="1:12" hidden="1" x14ac:dyDescent="0.3">
      <c r="A633" s="15" t="s">
        <v>38</v>
      </c>
      <c r="B633" s="8"/>
      <c r="C633" s="8">
        <v>2016</v>
      </c>
      <c r="D633" s="8">
        <v>0.72099999999999997</v>
      </c>
      <c r="E633" s="8"/>
      <c r="F633" s="8">
        <v>8</v>
      </c>
      <c r="G633" s="9">
        <v>40</v>
      </c>
      <c r="H633" s="5">
        <v>2.0958652500000001</v>
      </c>
      <c r="I633" s="10"/>
      <c r="K633" s="19">
        <f t="shared" si="18"/>
        <v>72</v>
      </c>
      <c r="L633" s="19">
        <f t="shared" si="19"/>
        <v>8</v>
      </c>
    </row>
    <row r="634" spans="1:12" hidden="1" x14ac:dyDescent="0.3">
      <c r="A634" s="15" t="s">
        <v>38</v>
      </c>
      <c r="B634" s="8"/>
      <c r="C634" s="8">
        <v>2015</v>
      </c>
      <c r="D634" s="8">
        <v>0.71599999999999997</v>
      </c>
      <c r="E634" s="8"/>
      <c r="F634" s="8">
        <v>8</v>
      </c>
      <c r="G634" s="9">
        <v>39</v>
      </c>
      <c r="H634" s="5">
        <v>2.0984785600000002</v>
      </c>
      <c r="I634" s="10"/>
      <c r="K634" s="19">
        <f t="shared" si="18"/>
        <v>72</v>
      </c>
      <c r="L634" s="19">
        <f t="shared" si="19"/>
        <v>8</v>
      </c>
    </row>
    <row r="635" spans="1:12" hidden="1" x14ac:dyDescent="0.3">
      <c r="A635" s="15" t="s">
        <v>38</v>
      </c>
      <c r="B635" s="8"/>
      <c r="C635" s="8">
        <v>2014</v>
      </c>
      <c r="D635" s="8">
        <v>0.71499999999999997</v>
      </c>
      <c r="E635" s="8"/>
      <c r="F635" s="8">
        <v>8</v>
      </c>
      <c r="G635" s="9">
        <v>38</v>
      </c>
      <c r="H635" s="5">
        <v>2.0661068</v>
      </c>
      <c r="I635" s="10"/>
      <c r="K635" s="19">
        <f t="shared" si="18"/>
        <v>72</v>
      </c>
      <c r="L635" s="19">
        <f t="shared" si="19"/>
        <v>8</v>
      </c>
    </row>
    <row r="636" spans="1:12" hidden="1" x14ac:dyDescent="0.3">
      <c r="A636" s="15" t="s">
        <v>38</v>
      </c>
      <c r="B636" s="8"/>
      <c r="C636" s="8">
        <v>2013</v>
      </c>
      <c r="D636" s="8">
        <v>0.71199999999999997</v>
      </c>
      <c r="E636" s="8"/>
      <c r="F636" s="8">
        <v>8</v>
      </c>
      <c r="G636" s="9">
        <v>39</v>
      </c>
      <c r="H636" s="5">
        <v>1.8716200600000001</v>
      </c>
      <c r="I636" s="10"/>
      <c r="K636" s="19">
        <f t="shared" si="18"/>
        <v>71</v>
      </c>
      <c r="L636" s="19">
        <f t="shared" si="19"/>
        <v>8</v>
      </c>
    </row>
    <row r="637" spans="1:12" hidden="1" x14ac:dyDescent="0.3">
      <c r="A637" s="15" t="s">
        <v>38</v>
      </c>
      <c r="B637" s="8"/>
      <c r="C637" s="8">
        <v>2012</v>
      </c>
      <c r="D637" s="8">
        <v>0.70699999999999996</v>
      </c>
      <c r="E637" s="8"/>
      <c r="F637" s="8">
        <v>8</v>
      </c>
      <c r="G637" s="9">
        <v>39</v>
      </c>
      <c r="H637" s="5">
        <v>1.91403711</v>
      </c>
      <c r="I637" s="10"/>
      <c r="K637" s="19">
        <f t="shared" si="18"/>
        <v>71</v>
      </c>
      <c r="L637" s="19">
        <f t="shared" si="19"/>
        <v>8</v>
      </c>
    </row>
    <row r="638" spans="1:12" hidden="1" x14ac:dyDescent="0.3">
      <c r="A638" s="15" t="s">
        <v>38</v>
      </c>
      <c r="B638" s="8"/>
      <c r="C638" s="8">
        <v>2011</v>
      </c>
      <c r="D638" s="8">
        <v>0.70399999999999996</v>
      </c>
      <c r="E638" s="8"/>
      <c r="F638" s="8">
        <v>7</v>
      </c>
      <c r="G638" s="9">
        <v>39</v>
      </c>
      <c r="H638" s="5">
        <v>1.8899345399999998</v>
      </c>
      <c r="I638" s="10"/>
      <c r="K638" s="19">
        <f t="shared" si="18"/>
        <v>70</v>
      </c>
      <c r="L638" s="19">
        <f t="shared" si="19"/>
        <v>7</v>
      </c>
    </row>
    <row r="639" spans="1:12" hidden="1" x14ac:dyDescent="0.3">
      <c r="A639" s="15" t="s">
        <v>38</v>
      </c>
      <c r="B639" s="8"/>
      <c r="C639" s="8">
        <v>2010</v>
      </c>
      <c r="D639" s="8">
        <v>0.69899999999999995</v>
      </c>
      <c r="E639" s="8"/>
      <c r="F639" s="8">
        <v>7</v>
      </c>
      <c r="G639" s="9">
        <v>42</v>
      </c>
      <c r="H639" s="5">
        <v>2.1831138099999996</v>
      </c>
      <c r="I639" s="10"/>
      <c r="K639" s="19">
        <f t="shared" si="18"/>
        <v>70</v>
      </c>
      <c r="L639" s="19">
        <f t="shared" si="19"/>
        <v>7</v>
      </c>
    </row>
    <row r="640" spans="1:12" hidden="1" x14ac:dyDescent="0.3">
      <c r="A640" s="14" t="s">
        <v>39</v>
      </c>
      <c r="B640" s="1"/>
      <c r="C640" s="1">
        <v>2020</v>
      </c>
      <c r="D640" s="1">
        <v>0.93899999999999995</v>
      </c>
      <c r="E640" s="8"/>
      <c r="F640" s="1">
        <v>10</v>
      </c>
      <c r="G640" s="2">
        <v>8</v>
      </c>
      <c r="H640" s="11">
        <v>7.83</v>
      </c>
      <c r="I640" s="3"/>
      <c r="K640" s="19">
        <f t="shared" si="18"/>
        <v>94</v>
      </c>
      <c r="L640" s="19">
        <f t="shared" si="19"/>
        <v>10</v>
      </c>
    </row>
    <row r="641" spans="1:12" hidden="1" x14ac:dyDescent="0.3">
      <c r="A641" s="15" t="s">
        <v>39</v>
      </c>
      <c r="B641" s="8"/>
      <c r="C641" s="8">
        <v>2019</v>
      </c>
      <c r="D641" s="8">
        <v>0.93899999999999995</v>
      </c>
      <c r="E641" s="8"/>
      <c r="F641" s="8">
        <v>10</v>
      </c>
      <c r="G641" s="9">
        <v>9</v>
      </c>
      <c r="H641" s="5">
        <v>7.35</v>
      </c>
      <c r="I641" s="10"/>
      <c r="K641" s="19">
        <f t="shared" si="18"/>
        <v>94</v>
      </c>
      <c r="L641" s="19">
        <f t="shared" si="19"/>
        <v>10</v>
      </c>
    </row>
    <row r="642" spans="1:12" x14ac:dyDescent="0.3">
      <c r="A642" s="15" t="s">
        <v>39</v>
      </c>
      <c r="B642" s="8"/>
      <c r="C642" s="8">
        <v>2018</v>
      </c>
      <c r="D642" s="8">
        <v>0.93600000000000005</v>
      </c>
      <c r="E642" s="8"/>
      <c r="F642" s="8">
        <v>10</v>
      </c>
      <c r="G642" s="9">
        <v>8</v>
      </c>
      <c r="H642" s="5">
        <v>7.11</v>
      </c>
      <c r="I642" s="10"/>
      <c r="K642" s="19">
        <f t="shared" ref="K642:K705" si="20">ROUND(D642*100,0)</f>
        <v>94</v>
      </c>
      <c r="L642" s="19">
        <f t="shared" si="19"/>
        <v>10</v>
      </c>
    </row>
    <row r="643" spans="1:12" hidden="1" x14ac:dyDescent="0.3">
      <c r="A643" s="15" t="s">
        <v>39</v>
      </c>
      <c r="B643" s="8"/>
      <c r="C643" s="8">
        <v>2017</v>
      </c>
      <c r="D643" s="8">
        <v>0.93400000000000005</v>
      </c>
      <c r="E643" s="8"/>
      <c r="F643" s="8">
        <v>10</v>
      </c>
      <c r="G643" s="9">
        <v>7</v>
      </c>
      <c r="H643" s="5">
        <v>7.12</v>
      </c>
      <c r="I643" s="10"/>
      <c r="K643" s="19">
        <f t="shared" si="20"/>
        <v>93</v>
      </c>
      <c r="L643" s="19">
        <f t="shared" ref="L643:L706" si="21">IF(K643&lt;31,3,IF(K643&lt;41,4,IF(K643&lt;51,5,IF(K643&lt;61,6,IF(K643&lt;71,7,IF(K643&lt;81,8,IF(K643&lt;91,9,10)))))))</f>
        <v>10</v>
      </c>
    </row>
    <row r="644" spans="1:12" hidden="1" x14ac:dyDescent="0.3">
      <c r="A644" s="15" t="s">
        <v>39</v>
      </c>
      <c r="B644" s="8"/>
      <c r="C644" s="8">
        <v>2016</v>
      </c>
      <c r="D644" s="8">
        <v>0.93100000000000005</v>
      </c>
      <c r="E644" s="8"/>
      <c r="F644" s="8">
        <v>10</v>
      </c>
      <c r="G644" s="9">
        <v>8</v>
      </c>
      <c r="H644" s="5">
        <v>7.3</v>
      </c>
      <c r="I644" s="10"/>
      <c r="K644" s="19">
        <f t="shared" si="20"/>
        <v>93</v>
      </c>
      <c r="L644" s="19">
        <f t="shared" si="21"/>
        <v>10</v>
      </c>
    </row>
    <row r="645" spans="1:12" hidden="1" x14ac:dyDescent="0.3">
      <c r="A645" s="15" t="s">
        <v>39</v>
      </c>
      <c r="B645" s="8"/>
      <c r="C645" s="8">
        <v>2015</v>
      </c>
      <c r="D645" s="8">
        <v>0.93</v>
      </c>
      <c r="E645" s="8"/>
      <c r="F645" s="8">
        <v>10</v>
      </c>
      <c r="G645" s="9">
        <v>7</v>
      </c>
      <c r="H645" s="5">
        <v>7.58</v>
      </c>
      <c r="I645" s="10"/>
      <c r="K645" s="19">
        <f t="shared" si="20"/>
        <v>93</v>
      </c>
      <c r="L645" s="19">
        <f t="shared" si="21"/>
        <v>10</v>
      </c>
    </row>
    <row r="646" spans="1:12" hidden="1" x14ac:dyDescent="0.3">
      <c r="A646" s="15" t="s">
        <v>39</v>
      </c>
      <c r="B646" s="8"/>
      <c r="C646" s="8">
        <v>2014</v>
      </c>
      <c r="D646" s="8">
        <v>0.92800000000000005</v>
      </c>
      <c r="E646" s="8"/>
      <c r="F646" s="8">
        <v>10</v>
      </c>
      <c r="G646" s="9">
        <v>7</v>
      </c>
      <c r="H646" s="5">
        <v>7.78</v>
      </c>
      <c r="I646" s="10"/>
      <c r="K646" s="19">
        <f t="shared" si="20"/>
        <v>93</v>
      </c>
      <c r="L646" s="19">
        <f t="shared" si="21"/>
        <v>10</v>
      </c>
    </row>
    <row r="647" spans="1:12" hidden="1" x14ac:dyDescent="0.3">
      <c r="A647" s="15" t="s">
        <v>39</v>
      </c>
      <c r="B647" s="8"/>
      <c r="C647" s="8">
        <v>2013</v>
      </c>
      <c r="D647" s="8">
        <v>0.92600000000000005</v>
      </c>
      <c r="E647" s="8"/>
      <c r="F647" s="8">
        <v>10</v>
      </c>
      <c r="G647" s="9">
        <v>7</v>
      </c>
      <c r="H647" s="5">
        <v>7.79</v>
      </c>
      <c r="I647" s="10"/>
      <c r="K647" s="19">
        <f t="shared" si="20"/>
        <v>93</v>
      </c>
      <c r="L647" s="19">
        <f t="shared" si="21"/>
        <v>10</v>
      </c>
    </row>
    <row r="648" spans="1:12" hidden="1" x14ac:dyDescent="0.3">
      <c r="A648" s="15" t="s">
        <v>39</v>
      </c>
      <c r="B648" s="8"/>
      <c r="C648" s="8">
        <v>2012</v>
      </c>
      <c r="D648" s="8">
        <v>0.91600000000000004</v>
      </c>
      <c r="E648" s="8"/>
      <c r="F648" s="8">
        <v>10</v>
      </c>
      <c r="G648" s="9">
        <v>7</v>
      </c>
      <c r="H648" s="5">
        <v>7.65</v>
      </c>
      <c r="I648" s="10"/>
      <c r="K648" s="19">
        <f t="shared" si="20"/>
        <v>92</v>
      </c>
      <c r="L648" s="19">
        <f t="shared" si="21"/>
        <v>10</v>
      </c>
    </row>
    <row r="649" spans="1:12" hidden="1" x14ac:dyDescent="0.3">
      <c r="A649" s="15" t="s">
        <v>39</v>
      </c>
      <c r="B649" s="8"/>
      <c r="C649" s="8">
        <v>2011</v>
      </c>
      <c r="D649" s="8">
        <v>0.91600000000000004</v>
      </c>
      <c r="E649" s="8"/>
      <c r="F649" s="8">
        <v>10</v>
      </c>
      <c r="G649" s="9">
        <v>7</v>
      </c>
      <c r="H649" s="5">
        <v>7.3</v>
      </c>
      <c r="I649" s="10"/>
      <c r="K649" s="19">
        <f t="shared" si="20"/>
        <v>92</v>
      </c>
      <c r="L649" s="19">
        <f t="shared" si="21"/>
        <v>10</v>
      </c>
    </row>
    <row r="650" spans="1:12" hidden="1" x14ac:dyDescent="0.3">
      <c r="A650" s="15" t="s">
        <v>39</v>
      </c>
      <c r="B650" s="8"/>
      <c r="C650" s="8">
        <v>2010</v>
      </c>
      <c r="D650" s="8">
        <v>0.91200000000000003</v>
      </c>
      <c r="E650" s="8"/>
      <c r="F650" s="8">
        <v>10</v>
      </c>
      <c r="G650" s="9">
        <v>7</v>
      </c>
      <c r="H650" s="5">
        <v>7.18</v>
      </c>
      <c r="I650" s="10"/>
      <c r="K650" s="19">
        <f t="shared" si="20"/>
        <v>91</v>
      </c>
      <c r="L650" s="19">
        <f t="shared" si="21"/>
        <v>10</v>
      </c>
    </row>
    <row r="651" spans="1:12" hidden="1" x14ac:dyDescent="0.3">
      <c r="A651" s="14" t="s">
        <v>40</v>
      </c>
      <c r="B651" s="1"/>
      <c r="C651" s="1">
        <v>2020</v>
      </c>
      <c r="D651" s="1">
        <v>0.9</v>
      </c>
      <c r="E651" s="8"/>
      <c r="F651" s="1">
        <v>9</v>
      </c>
      <c r="G651" s="2">
        <v>8</v>
      </c>
      <c r="H651" s="11">
        <v>9.3134336500000003</v>
      </c>
      <c r="I651" s="3"/>
      <c r="K651" s="19">
        <f t="shared" si="20"/>
        <v>90</v>
      </c>
      <c r="L651" s="19">
        <f t="shared" si="21"/>
        <v>9</v>
      </c>
    </row>
    <row r="652" spans="1:12" hidden="1" x14ac:dyDescent="0.3">
      <c r="A652" s="15" t="s">
        <v>40</v>
      </c>
      <c r="B652" s="8"/>
      <c r="C652" s="8">
        <v>2019</v>
      </c>
      <c r="D652" s="8">
        <v>0.90500000000000003</v>
      </c>
      <c r="E652" s="8"/>
      <c r="F652" s="8">
        <v>10</v>
      </c>
      <c r="G652" s="9">
        <v>8</v>
      </c>
      <c r="H652" s="5">
        <v>8.3343076700000012</v>
      </c>
      <c r="I652" s="10"/>
      <c r="K652" s="19">
        <f t="shared" si="20"/>
        <v>91</v>
      </c>
      <c r="L652" s="19">
        <f t="shared" si="21"/>
        <v>10</v>
      </c>
    </row>
    <row r="653" spans="1:12" x14ac:dyDescent="0.3">
      <c r="A653" s="15" t="s">
        <v>40</v>
      </c>
      <c r="B653" s="8"/>
      <c r="C653" s="8">
        <v>2018</v>
      </c>
      <c r="D653" s="8">
        <v>0.90300000000000002</v>
      </c>
      <c r="E653" s="8"/>
      <c r="F653" s="8">
        <v>9</v>
      </c>
      <c r="G653" s="9">
        <v>8</v>
      </c>
      <c r="H653" s="5">
        <v>8.4940757799999993</v>
      </c>
      <c r="I653" s="10"/>
      <c r="K653" s="19">
        <f t="shared" si="20"/>
        <v>90</v>
      </c>
      <c r="L653" s="19">
        <f t="shared" si="21"/>
        <v>9</v>
      </c>
    </row>
    <row r="654" spans="1:12" hidden="1" x14ac:dyDescent="0.3">
      <c r="A654" s="15" t="s">
        <v>40</v>
      </c>
      <c r="B654" s="8"/>
      <c r="C654" s="8">
        <v>2017</v>
      </c>
      <c r="D654" s="8">
        <v>0.89900000000000002</v>
      </c>
      <c r="E654" s="8"/>
      <c r="F654" s="8">
        <v>9</v>
      </c>
      <c r="G654" s="9">
        <v>8</v>
      </c>
      <c r="H654" s="5">
        <v>8.6046228399999993</v>
      </c>
      <c r="I654" s="10"/>
      <c r="K654" s="19">
        <f t="shared" si="20"/>
        <v>90</v>
      </c>
      <c r="L654" s="19">
        <f t="shared" si="21"/>
        <v>9</v>
      </c>
    </row>
    <row r="655" spans="1:12" hidden="1" x14ac:dyDescent="0.3">
      <c r="A655" s="15" t="s">
        <v>40</v>
      </c>
      <c r="B655" s="8"/>
      <c r="C655" s="8">
        <v>2016</v>
      </c>
      <c r="D655" s="8">
        <v>0.89600000000000002</v>
      </c>
      <c r="E655" s="8"/>
      <c r="F655" s="8">
        <v>9</v>
      </c>
      <c r="G655" s="9">
        <v>8</v>
      </c>
      <c r="H655" s="5">
        <v>8.6128416100000003</v>
      </c>
      <c r="I655" s="10"/>
      <c r="K655" s="19">
        <f t="shared" si="20"/>
        <v>90</v>
      </c>
      <c r="L655" s="19">
        <f t="shared" si="21"/>
        <v>9</v>
      </c>
    </row>
    <row r="656" spans="1:12" hidden="1" x14ac:dyDescent="0.3">
      <c r="A656" s="15" t="s">
        <v>40</v>
      </c>
      <c r="B656" s="8"/>
      <c r="C656" s="8">
        <v>2015</v>
      </c>
      <c r="D656" s="8">
        <v>0.89300000000000002</v>
      </c>
      <c r="E656" s="8"/>
      <c r="F656" s="8">
        <v>9</v>
      </c>
      <c r="G656" s="9">
        <v>8</v>
      </c>
      <c r="H656" s="5">
        <v>8.282220839999999</v>
      </c>
      <c r="I656" s="10"/>
      <c r="K656" s="19">
        <f t="shared" si="20"/>
        <v>89</v>
      </c>
      <c r="L656" s="19">
        <f t="shared" si="21"/>
        <v>9</v>
      </c>
    </row>
    <row r="657" spans="1:12" hidden="1" x14ac:dyDescent="0.3">
      <c r="A657" s="15" t="s">
        <v>40</v>
      </c>
      <c r="B657" s="8"/>
      <c r="C657" s="8">
        <v>2014</v>
      </c>
      <c r="D657" s="8">
        <v>0.89200000000000002</v>
      </c>
      <c r="E657" s="8"/>
      <c r="F657" s="8">
        <v>9</v>
      </c>
      <c r="G657" s="9">
        <v>9</v>
      </c>
      <c r="H657" s="5">
        <v>8.1238651300000004</v>
      </c>
      <c r="I657" s="10"/>
      <c r="K657" s="19">
        <f t="shared" si="20"/>
        <v>89</v>
      </c>
      <c r="L657" s="19">
        <f t="shared" si="21"/>
        <v>9</v>
      </c>
    </row>
    <row r="658" spans="1:12" hidden="1" x14ac:dyDescent="0.3">
      <c r="A658" s="15" t="s">
        <v>40</v>
      </c>
      <c r="B658" s="8"/>
      <c r="C658" s="8">
        <v>2013</v>
      </c>
      <c r="D658" s="8">
        <v>0.88800000000000001</v>
      </c>
      <c r="E658" s="8"/>
      <c r="F658" s="8">
        <v>9</v>
      </c>
      <c r="G658" s="9">
        <v>9</v>
      </c>
      <c r="H658" s="5">
        <v>8.0184621799999984</v>
      </c>
      <c r="I658" s="10"/>
      <c r="K658" s="19">
        <f t="shared" si="20"/>
        <v>89</v>
      </c>
      <c r="L658" s="19">
        <f t="shared" si="21"/>
        <v>9</v>
      </c>
    </row>
    <row r="659" spans="1:12" hidden="1" x14ac:dyDescent="0.3">
      <c r="A659" s="15" t="s">
        <v>40</v>
      </c>
      <c r="B659" s="8"/>
      <c r="C659" s="8">
        <v>2012</v>
      </c>
      <c r="D659" s="8">
        <v>0.88500000000000001</v>
      </c>
      <c r="E659" s="8"/>
      <c r="F659" s="8">
        <v>9</v>
      </c>
      <c r="G659" s="9">
        <v>9</v>
      </c>
      <c r="H659" s="5">
        <v>7.9410514799999987</v>
      </c>
      <c r="I659" s="10"/>
      <c r="K659" s="19">
        <f t="shared" si="20"/>
        <v>89</v>
      </c>
      <c r="L659" s="19">
        <f t="shared" si="21"/>
        <v>9</v>
      </c>
    </row>
    <row r="660" spans="1:12" hidden="1" x14ac:dyDescent="0.3">
      <c r="A660" s="15" t="s">
        <v>40</v>
      </c>
      <c r="B660" s="8"/>
      <c r="C660" s="8">
        <v>2011</v>
      </c>
      <c r="D660" s="8">
        <v>0.88400000000000001</v>
      </c>
      <c r="E660" s="8"/>
      <c r="F660" s="8">
        <v>9</v>
      </c>
      <c r="G660" s="9">
        <v>9</v>
      </c>
      <c r="H660" s="5">
        <v>7.8524794599999996</v>
      </c>
      <c r="I660" s="10"/>
      <c r="K660" s="19">
        <f t="shared" si="20"/>
        <v>88</v>
      </c>
      <c r="L660" s="19">
        <f t="shared" si="21"/>
        <v>9</v>
      </c>
    </row>
    <row r="661" spans="1:12" hidden="1" x14ac:dyDescent="0.3">
      <c r="A661" s="15" t="s">
        <v>40</v>
      </c>
      <c r="B661" s="8"/>
      <c r="C661" s="8">
        <v>2010</v>
      </c>
      <c r="D661" s="8">
        <v>0.88</v>
      </c>
      <c r="E661" s="8"/>
      <c r="F661" s="8">
        <v>9</v>
      </c>
      <c r="G661" s="9">
        <v>9</v>
      </c>
      <c r="H661" s="5">
        <v>7.9076767000000006</v>
      </c>
      <c r="I661" s="10"/>
      <c r="K661" s="19">
        <f t="shared" si="20"/>
        <v>88</v>
      </c>
      <c r="L661" s="19">
        <f t="shared" si="21"/>
        <v>9</v>
      </c>
    </row>
    <row r="662" spans="1:12" hidden="1" x14ac:dyDescent="0.3">
      <c r="A662" s="14" t="s">
        <v>41</v>
      </c>
      <c r="B662" s="1"/>
      <c r="C662" s="1">
        <v>2020</v>
      </c>
      <c r="D662" s="1">
        <v>0.70399999999999996</v>
      </c>
      <c r="E662" s="8"/>
      <c r="F662" s="1">
        <v>7</v>
      </c>
      <c r="G662" s="2">
        <v>227</v>
      </c>
      <c r="H662" s="11">
        <v>1.8999379899999997</v>
      </c>
      <c r="I662" s="3"/>
      <c r="K662" s="19">
        <f t="shared" si="20"/>
        <v>70</v>
      </c>
      <c r="L662" s="19">
        <f t="shared" si="21"/>
        <v>7</v>
      </c>
    </row>
    <row r="663" spans="1:12" hidden="1" x14ac:dyDescent="0.3">
      <c r="A663" s="15" t="s">
        <v>41</v>
      </c>
      <c r="B663" s="8"/>
      <c r="C663" s="8">
        <v>2019</v>
      </c>
      <c r="D663" s="8">
        <v>0.70199999999999996</v>
      </c>
      <c r="E663" s="8"/>
      <c r="F663" s="8">
        <v>7</v>
      </c>
      <c r="G663" s="9">
        <v>225</v>
      </c>
      <c r="H663" s="5">
        <v>1.6696257600000002</v>
      </c>
      <c r="I663" s="10"/>
      <c r="K663" s="19">
        <f t="shared" si="20"/>
        <v>70</v>
      </c>
      <c r="L663" s="19">
        <f t="shared" si="21"/>
        <v>7</v>
      </c>
    </row>
    <row r="664" spans="1:12" x14ac:dyDescent="0.3">
      <c r="A664" s="15" t="s">
        <v>41</v>
      </c>
      <c r="B664" s="8"/>
      <c r="C664" s="8">
        <v>2018</v>
      </c>
      <c r="D664" s="8">
        <v>0.69899999999999995</v>
      </c>
      <c r="E664" s="8"/>
      <c r="F664" s="8">
        <v>7</v>
      </c>
      <c r="G664" s="9">
        <v>229</v>
      </c>
      <c r="H664" s="5">
        <v>1.60853541</v>
      </c>
      <c r="I664" s="10"/>
      <c r="K664" s="19">
        <f t="shared" si="20"/>
        <v>70</v>
      </c>
      <c r="L664" s="19">
        <f t="shared" si="21"/>
        <v>7</v>
      </c>
    </row>
    <row r="665" spans="1:12" hidden="1" x14ac:dyDescent="0.3">
      <c r="A665" s="15" t="s">
        <v>41</v>
      </c>
      <c r="B665" s="8"/>
      <c r="C665" s="8">
        <v>2017</v>
      </c>
      <c r="D665" s="8">
        <v>0.69899999999999995</v>
      </c>
      <c r="E665" s="8"/>
      <c r="F665" s="8">
        <v>7</v>
      </c>
      <c r="G665" s="9">
        <v>218</v>
      </c>
      <c r="H665" s="5">
        <v>1.7597633600000002</v>
      </c>
      <c r="I665" s="10"/>
      <c r="K665" s="19">
        <f t="shared" si="20"/>
        <v>70</v>
      </c>
      <c r="L665" s="19">
        <f t="shared" si="21"/>
        <v>7</v>
      </c>
    </row>
    <row r="666" spans="1:12" hidden="1" x14ac:dyDescent="0.3">
      <c r="A666" s="15" t="s">
        <v>41</v>
      </c>
      <c r="B666" s="8"/>
      <c r="C666" s="8">
        <v>2016</v>
      </c>
      <c r="D666" s="8">
        <v>0.69599999999999995</v>
      </c>
      <c r="E666" s="8"/>
      <c r="F666" s="8">
        <v>7</v>
      </c>
      <c r="G666" s="9">
        <v>216</v>
      </c>
      <c r="H666" s="5">
        <v>2.0105507399999993</v>
      </c>
      <c r="I666" s="10"/>
      <c r="K666" s="19">
        <f t="shared" si="20"/>
        <v>70</v>
      </c>
      <c r="L666" s="19">
        <f t="shared" si="21"/>
        <v>7</v>
      </c>
    </row>
    <row r="667" spans="1:12" hidden="1" x14ac:dyDescent="0.3">
      <c r="A667" s="15" t="s">
        <v>41</v>
      </c>
      <c r="B667" s="8"/>
      <c r="C667" s="8">
        <v>2015</v>
      </c>
      <c r="D667" s="8">
        <v>0.69199999999999995</v>
      </c>
      <c r="E667" s="8"/>
      <c r="F667" s="8">
        <v>7</v>
      </c>
      <c r="G667" s="9">
        <v>212</v>
      </c>
      <c r="H667" s="5">
        <v>1.5654939399999999</v>
      </c>
      <c r="I667" s="10"/>
      <c r="K667" s="19">
        <f t="shared" si="20"/>
        <v>69</v>
      </c>
      <c r="L667" s="19">
        <f t="shared" si="21"/>
        <v>7</v>
      </c>
    </row>
    <row r="668" spans="1:12" hidden="1" x14ac:dyDescent="0.3">
      <c r="A668" s="15" t="s">
        <v>41</v>
      </c>
      <c r="B668" s="8"/>
      <c r="C668" s="8">
        <v>2014</v>
      </c>
      <c r="D668" s="8">
        <v>0.68700000000000006</v>
      </c>
      <c r="E668" s="8"/>
      <c r="F668" s="8">
        <v>7</v>
      </c>
      <c r="G668" s="9">
        <v>216</v>
      </c>
      <c r="H668" s="5">
        <v>1.5166884700000001</v>
      </c>
      <c r="I668" s="10"/>
      <c r="K668" s="19">
        <f t="shared" si="20"/>
        <v>69</v>
      </c>
      <c r="L668" s="19">
        <f t="shared" si="21"/>
        <v>7</v>
      </c>
    </row>
    <row r="669" spans="1:12" hidden="1" x14ac:dyDescent="0.3">
      <c r="A669" s="15" t="s">
        <v>41</v>
      </c>
      <c r="B669" s="8"/>
      <c r="C669" s="8">
        <v>2013</v>
      </c>
      <c r="D669" s="8">
        <v>0.67800000000000005</v>
      </c>
      <c r="E669" s="8"/>
      <c r="F669" s="8">
        <v>7</v>
      </c>
      <c r="G669" s="9">
        <v>194</v>
      </c>
      <c r="H669" s="5">
        <v>1.8230292800000001</v>
      </c>
      <c r="I669" s="10"/>
      <c r="K669" s="19">
        <f t="shared" si="20"/>
        <v>68</v>
      </c>
      <c r="L669" s="19">
        <f t="shared" si="21"/>
        <v>7</v>
      </c>
    </row>
    <row r="670" spans="1:12" hidden="1" x14ac:dyDescent="0.3">
      <c r="A670" s="15" t="s">
        <v>41</v>
      </c>
      <c r="B670" s="8"/>
      <c r="C670" s="8">
        <v>2012</v>
      </c>
      <c r="D670" s="8">
        <v>0.67100000000000004</v>
      </c>
      <c r="E670" s="8"/>
      <c r="F670" s="8">
        <v>7</v>
      </c>
      <c r="G670" s="9">
        <v>178</v>
      </c>
      <c r="H670" s="5">
        <v>1.4828584199999999</v>
      </c>
      <c r="I670" s="10"/>
      <c r="K670" s="19">
        <f t="shared" si="20"/>
        <v>67</v>
      </c>
      <c r="L670" s="19">
        <f t="shared" si="21"/>
        <v>7</v>
      </c>
    </row>
    <row r="671" spans="1:12" hidden="1" x14ac:dyDescent="0.3">
      <c r="A671" s="15" t="s">
        <v>41</v>
      </c>
      <c r="B671" s="8"/>
      <c r="C671" s="8">
        <v>2011</v>
      </c>
      <c r="D671" s="8">
        <v>0.66100000000000003</v>
      </c>
      <c r="E671" s="8"/>
      <c r="F671" s="8">
        <v>7</v>
      </c>
      <c r="G671" s="9">
        <v>188</v>
      </c>
      <c r="H671" s="5">
        <v>1.5855834500000001</v>
      </c>
      <c r="I671" s="10"/>
      <c r="K671" s="19">
        <f t="shared" si="20"/>
        <v>66</v>
      </c>
      <c r="L671" s="19">
        <f t="shared" si="21"/>
        <v>7</v>
      </c>
    </row>
    <row r="672" spans="1:12" hidden="1" x14ac:dyDescent="0.3">
      <c r="A672" s="15" t="s">
        <v>41</v>
      </c>
      <c r="B672" s="8"/>
      <c r="C672" s="8">
        <v>2010</v>
      </c>
      <c r="D672" s="8">
        <v>0.65600000000000003</v>
      </c>
      <c r="E672" s="8"/>
      <c r="F672" s="8">
        <v>7</v>
      </c>
      <c r="G672" s="9">
        <v>193</v>
      </c>
      <c r="H672" s="5">
        <v>1.5732574499999998</v>
      </c>
      <c r="I672" s="10"/>
      <c r="K672" s="19">
        <f t="shared" si="20"/>
        <v>66</v>
      </c>
      <c r="L672" s="19">
        <f t="shared" si="21"/>
        <v>7</v>
      </c>
    </row>
    <row r="673" spans="1:12" hidden="1" x14ac:dyDescent="0.3">
      <c r="A673" s="14" t="s">
        <v>42</v>
      </c>
      <c r="B673" s="1"/>
      <c r="C673" s="1">
        <v>2020</v>
      </c>
      <c r="D673" s="1">
        <v>0.49199999999999999</v>
      </c>
      <c r="E673" s="8"/>
      <c r="F673" s="1">
        <v>5</v>
      </c>
      <c r="G673" s="2">
        <v>458</v>
      </c>
      <c r="H673" s="11">
        <v>2.42524147</v>
      </c>
      <c r="I673" s="3"/>
      <c r="K673" s="19">
        <f t="shared" si="20"/>
        <v>49</v>
      </c>
      <c r="L673" s="19">
        <f t="shared" si="21"/>
        <v>5</v>
      </c>
    </row>
    <row r="674" spans="1:12" hidden="1" x14ac:dyDescent="0.3">
      <c r="A674" s="15" t="s">
        <v>42</v>
      </c>
      <c r="B674" s="8"/>
      <c r="C674" s="8">
        <v>2019</v>
      </c>
      <c r="D674" s="8">
        <v>0.49199999999999999</v>
      </c>
      <c r="E674" s="8"/>
      <c r="F674" s="8">
        <v>5</v>
      </c>
      <c r="G674" s="9">
        <v>474</v>
      </c>
      <c r="H674" s="5">
        <v>1.3007217599999998</v>
      </c>
      <c r="I674" s="10"/>
      <c r="K674" s="19">
        <f t="shared" si="20"/>
        <v>49</v>
      </c>
      <c r="L674" s="19">
        <f t="shared" si="21"/>
        <v>5</v>
      </c>
    </row>
    <row r="675" spans="1:12" x14ac:dyDescent="0.3">
      <c r="A675" s="15" t="s">
        <v>42</v>
      </c>
      <c r="B675" s="8"/>
      <c r="C675" s="8">
        <v>2018</v>
      </c>
      <c r="D675" s="8">
        <v>0.48299999999999998</v>
      </c>
      <c r="E675" s="8"/>
      <c r="F675" s="8">
        <v>5</v>
      </c>
      <c r="G675" s="9">
        <v>512</v>
      </c>
      <c r="H675" s="5">
        <v>1.06939662</v>
      </c>
      <c r="I675" s="10"/>
      <c r="K675" s="19">
        <f t="shared" si="20"/>
        <v>48</v>
      </c>
      <c r="L675" s="19">
        <f t="shared" si="21"/>
        <v>5</v>
      </c>
    </row>
    <row r="676" spans="1:12" hidden="1" x14ac:dyDescent="0.3">
      <c r="A676" s="15" t="s">
        <v>42</v>
      </c>
      <c r="B676" s="8"/>
      <c r="C676" s="8">
        <v>2017</v>
      </c>
      <c r="D676" s="8">
        <v>0.47699999999999998</v>
      </c>
      <c r="E676" s="8"/>
      <c r="F676" s="8">
        <v>5</v>
      </c>
      <c r="G676" s="9">
        <v>494</v>
      </c>
      <c r="H676" s="5">
        <v>1.0609788900000001</v>
      </c>
      <c r="I676" s="10"/>
      <c r="K676" s="19">
        <f t="shared" si="20"/>
        <v>48</v>
      </c>
      <c r="L676" s="19">
        <f t="shared" si="21"/>
        <v>5</v>
      </c>
    </row>
    <row r="677" spans="1:12" hidden="1" x14ac:dyDescent="0.3">
      <c r="A677" s="15" t="s">
        <v>42</v>
      </c>
      <c r="B677" s="8"/>
      <c r="C677" s="8">
        <v>2016</v>
      </c>
      <c r="D677" s="8">
        <v>0.47199999999999998</v>
      </c>
      <c r="E677" s="8"/>
      <c r="F677" s="8">
        <v>5</v>
      </c>
      <c r="G677" s="9">
        <v>505</v>
      </c>
      <c r="H677" s="5">
        <v>1.2897681000000001</v>
      </c>
      <c r="I677" s="10"/>
      <c r="K677" s="19">
        <f t="shared" si="20"/>
        <v>47</v>
      </c>
      <c r="L677" s="19">
        <f t="shared" si="21"/>
        <v>5</v>
      </c>
    </row>
    <row r="678" spans="1:12" hidden="1" x14ac:dyDescent="0.3">
      <c r="A678" s="15" t="s">
        <v>42</v>
      </c>
      <c r="B678" s="8"/>
      <c r="C678" s="8">
        <v>2015</v>
      </c>
      <c r="D678" s="8">
        <v>0.46700000000000003</v>
      </c>
      <c r="E678" s="8"/>
      <c r="F678" s="8">
        <v>5</v>
      </c>
      <c r="G678" s="9">
        <v>535</v>
      </c>
      <c r="H678" s="5">
        <v>0.99829203000000022</v>
      </c>
      <c r="I678" s="10"/>
      <c r="K678" s="19">
        <f t="shared" si="20"/>
        <v>47</v>
      </c>
      <c r="L678" s="19">
        <f t="shared" si="21"/>
        <v>5</v>
      </c>
    </row>
    <row r="679" spans="1:12" hidden="1" x14ac:dyDescent="0.3">
      <c r="A679" s="15" t="s">
        <v>42</v>
      </c>
      <c r="B679" s="8"/>
      <c r="C679" s="8">
        <v>2014</v>
      </c>
      <c r="D679" s="8">
        <v>0.46200000000000002</v>
      </c>
      <c r="E679" s="8"/>
      <c r="F679" s="8">
        <v>5</v>
      </c>
      <c r="G679" s="9">
        <v>543</v>
      </c>
      <c r="H679" s="5">
        <v>1.0922869399999999</v>
      </c>
      <c r="I679" s="10"/>
      <c r="K679" s="19">
        <f t="shared" si="20"/>
        <v>46</v>
      </c>
      <c r="L679" s="19">
        <f t="shared" si="21"/>
        <v>5</v>
      </c>
    </row>
    <row r="680" spans="1:12" hidden="1" x14ac:dyDescent="0.3">
      <c r="A680" s="15" t="s">
        <v>42</v>
      </c>
      <c r="B680" s="8"/>
      <c r="C680" s="8">
        <v>2013</v>
      </c>
      <c r="D680" s="8">
        <v>0.46100000000000002</v>
      </c>
      <c r="E680" s="8"/>
      <c r="F680" s="8">
        <v>5</v>
      </c>
      <c r="G680" s="9">
        <v>598</v>
      </c>
      <c r="H680" s="5">
        <v>1.0837652700000002</v>
      </c>
      <c r="I680" s="10"/>
      <c r="K680" s="19">
        <f t="shared" si="20"/>
        <v>46</v>
      </c>
      <c r="L680" s="19">
        <f t="shared" si="21"/>
        <v>5</v>
      </c>
    </row>
    <row r="681" spans="1:12" hidden="1" x14ac:dyDescent="0.3">
      <c r="A681" s="15" t="s">
        <v>42</v>
      </c>
      <c r="B681" s="8"/>
      <c r="C681" s="8">
        <v>2012</v>
      </c>
      <c r="D681" s="8">
        <v>0.45700000000000002</v>
      </c>
      <c r="E681" s="8"/>
      <c r="F681" s="8">
        <v>5</v>
      </c>
      <c r="G681" s="9">
        <v>575</v>
      </c>
      <c r="H681" s="5">
        <v>1.20622373</v>
      </c>
      <c r="I681" s="10"/>
      <c r="K681" s="19">
        <f t="shared" si="20"/>
        <v>46</v>
      </c>
      <c r="L681" s="19">
        <f t="shared" si="21"/>
        <v>5</v>
      </c>
    </row>
    <row r="682" spans="1:12" hidden="1" x14ac:dyDescent="0.3">
      <c r="A682" s="15" t="s">
        <v>42</v>
      </c>
      <c r="B682" s="8"/>
      <c r="C682" s="8">
        <v>2011</v>
      </c>
      <c r="D682" s="8">
        <v>0.45</v>
      </c>
      <c r="E682" s="8"/>
      <c r="F682" s="8">
        <v>5</v>
      </c>
      <c r="G682" s="9">
        <v>597</v>
      </c>
      <c r="H682" s="5">
        <v>1.0437486199999999</v>
      </c>
      <c r="I682" s="10"/>
      <c r="K682" s="19">
        <f t="shared" si="20"/>
        <v>45</v>
      </c>
      <c r="L682" s="19">
        <f t="shared" si="21"/>
        <v>5</v>
      </c>
    </row>
    <row r="683" spans="1:12" hidden="1" x14ac:dyDescent="0.3">
      <c r="A683" s="15" t="s">
        <v>42</v>
      </c>
      <c r="B683" s="8"/>
      <c r="C683" s="8">
        <v>2010</v>
      </c>
      <c r="D683" s="8">
        <v>0.44900000000000001</v>
      </c>
      <c r="E683" s="8"/>
      <c r="F683" s="8">
        <v>5</v>
      </c>
      <c r="G683" s="9">
        <v>620</v>
      </c>
      <c r="H683" s="5">
        <v>0.91823166999999972</v>
      </c>
      <c r="I683" s="10"/>
      <c r="K683" s="19">
        <f t="shared" si="20"/>
        <v>45</v>
      </c>
      <c r="L683" s="19">
        <f t="shared" si="21"/>
        <v>5</v>
      </c>
    </row>
    <row r="684" spans="1:12" hidden="1" x14ac:dyDescent="0.3">
      <c r="A684" s="14" t="s">
        <v>43</v>
      </c>
      <c r="B684" s="1"/>
      <c r="C684" s="1">
        <v>2020</v>
      </c>
      <c r="D684" s="1">
        <v>0.80700000000000005</v>
      </c>
      <c r="E684" s="8"/>
      <c r="F684" s="1">
        <v>9</v>
      </c>
      <c r="G684" s="2">
        <v>28</v>
      </c>
      <c r="H684" s="11">
        <v>3.7</v>
      </c>
      <c r="I684" s="3"/>
      <c r="K684" s="19">
        <f t="shared" si="20"/>
        <v>81</v>
      </c>
      <c r="L684" s="19">
        <f t="shared" si="21"/>
        <v>9</v>
      </c>
    </row>
    <row r="685" spans="1:12" hidden="1" x14ac:dyDescent="0.3">
      <c r="A685" s="15" t="s">
        <v>43</v>
      </c>
      <c r="B685" s="8"/>
      <c r="C685" s="8">
        <v>2019</v>
      </c>
      <c r="D685" s="8">
        <v>0.81599999999999995</v>
      </c>
      <c r="E685" s="8"/>
      <c r="F685" s="8">
        <v>9</v>
      </c>
      <c r="G685" s="9">
        <v>26</v>
      </c>
      <c r="H685" s="5">
        <v>2.72</v>
      </c>
      <c r="I685" s="10"/>
      <c r="K685" s="19">
        <f t="shared" si="20"/>
        <v>82</v>
      </c>
      <c r="L685" s="19">
        <f t="shared" si="21"/>
        <v>9</v>
      </c>
    </row>
    <row r="686" spans="1:12" x14ac:dyDescent="0.3">
      <c r="A686" s="15" t="s">
        <v>43</v>
      </c>
      <c r="B686" s="8"/>
      <c r="C686" s="8">
        <v>2018</v>
      </c>
      <c r="D686" s="8">
        <v>0.81599999999999995</v>
      </c>
      <c r="E686" s="8"/>
      <c r="F686" s="8">
        <v>9</v>
      </c>
      <c r="G686" s="9">
        <v>26</v>
      </c>
      <c r="H686" s="5">
        <v>2.81</v>
      </c>
      <c r="I686" s="10"/>
      <c r="K686" s="19">
        <f t="shared" si="20"/>
        <v>82</v>
      </c>
      <c r="L686" s="19">
        <f t="shared" si="21"/>
        <v>9</v>
      </c>
    </row>
    <row r="687" spans="1:12" hidden="1" x14ac:dyDescent="0.3">
      <c r="A687" s="15" t="s">
        <v>43</v>
      </c>
      <c r="B687" s="8"/>
      <c r="C687" s="8">
        <v>2017</v>
      </c>
      <c r="D687" s="8">
        <v>0.80700000000000005</v>
      </c>
      <c r="E687" s="8"/>
      <c r="F687" s="8">
        <v>9</v>
      </c>
      <c r="G687" s="9">
        <v>26</v>
      </c>
      <c r="H687" s="5">
        <v>2.63</v>
      </c>
      <c r="I687" s="10"/>
      <c r="K687" s="19">
        <f t="shared" si="20"/>
        <v>81</v>
      </c>
      <c r="L687" s="19">
        <f t="shared" si="21"/>
        <v>9</v>
      </c>
    </row>
    <row r="688" spans="1:12" hidden="1" x14ac:dyDescent="0.3">
      <c r="A688" s="15" t="s">
        <v>43</v>
      </c>
      <c r="B688" s="8"/>
      <c r="C688" s="8">
        <v>2016</v>
      </c>
      <c r="D688" s="8">
        <v>0.80200000000000005</v>
      </c>
      <c r="E688" s="8"/>
      <c r="F688" s="8">
        <v>8</v>
      </c>
      <c r="G688" s="9">
        <v>25</v>
      </c>
      <c r="H688" s="5">
        <v>2.93</v>
      </c>
      <c r="I688" s="10"/>
      <c r="K688" s="19">
        <f t="shared" si="20"/>
        <v>80</v>
      </c>
      <c r="L688" s="19">
        <f t="shared" si="21"/>
        <v>8</v>
      </c>
    </row>
    <row r="689" spans="1:12" hidden="1" x14ac:dyDescent="0.3">
      <c r="A689" s="15" t="s">
        <v>43</v>
      </c>
      <c r="B689" s="8"/>
      <c r="C689" s="8">
        <v>2015</v>
      </c>
      <c r="D689" s="8">
        <v>0.79800000000000004</v>
      </c>
      <c r="E689" s="8"/>
      <c r="F689" s="8">
        <v>8</v>
      </c>
      <c r="G689" s="9">
        <v>30</v>
      </c>
      <c r="H689" s="5">
        <v>2.64</v>
      </c>
      <c r="I689" s="10"/>
      <c r="K689" s="19">
        <f t="shared" si="20"/>
        <v>80</v>
      </c>
      <c r="L689" s="19">
        <f t="shared" si="21"/>
        <v>8</v>
      </c>
    </row>
    <row r="690" spans="1:12" hidden="1" x14ac:dyDescent="0.3">
      <c r="A690" s="15" t="s">
        <v>43</v>
      </c>
      <c r="B690" s="8"/>
      <c r="C690" s="8">
        <v>2014</v>
      </c>
      <c r="D690" s="8">
        <v>0.79300000000000004</v>
      </c>
      <c r="E690" s="8"/>
      <c r="F690" s="8">
        <v>8</v>
      </c>
      <c r="G690" s="9">
        <v>29</v>
      </c>
      <c r="H690" s="5">
        <v>2.1800000000000002</v>
      </c>
      <c r="I690" s="10"/>
      <c r="K690" s="19">
        <f t="shared" si="20"/>
        <v>79</v>
      </c>
      <c r="L690" s="19">
        <f t="shared" si="21"/>
        <v>8</v>
      </c>
    </row>
    <row r="691" spans="1:12" hidden="1" x14ac:dyDescent="0.3">
      <c r="A691" s="15" t="s">
        <v>43</v>
      </c>
      <c r="B691" s="8"/>
      <c r="C691" s="8">
        <v>2013</v>
      </c>
      <c r="D691" s="8">
        <v>0.78400000000000003</v>
      </c>
      <c r="E691" s="8"/>
      <c r="F691" s="8">
        <v>8</v>
      </c>
      <c r="G691" s="9">
        <v>33</v>
      </c>
      <c r="H691" s="5">
        <v>1.86</v>
      </c>
      <c r="I691" s="10"/>
      <c r="K691" s="19">
        <f t="shared" si="20"/>
        <v>78</v>
      </c>
      <c r="L691" s="19">
        <f t="shared" si="21"/>
        <v>8</v>
      </c>
    </row>
    <row r="692" spans="1:12" hidden="1" x14ac:dyDescent="0.3">
      <c r="A692" s="15" t="s">
        <v>43</v>
      </c>
      <c r="B692" s="8"/>
      <c r="C692" s="8">
        <v>2012</v>
      </c>
      <c r="D692" s="8">
        <v>0.77900000000000003</v>
      </c>
      <c r="E692" s="8"/>
      <c r="F692" s="8">
        <v>8</v>
      </c>
      <c r="G692" s="9">
        <v>36</v>
      </c>
      <c r="H692" s="5">
        <v>1.56</v>
      </c>
      <c r="I692" s="10"/>
      <c r="K692" s="19">
        <f t="shared" si="20"/>
        <v>78</v>
      </c>
      <c r="L692" s="19">
        <f t="shared" si="21"/>
        <v>8</v>
      </c>
    </row>
    <row r="693" spans="1:12" hidden="1" x14ac:dyDescent="0.3">
      <c r="A693" s="15" t="s">
        <v>43</v>
      </c>
      <c r="B693" s="8"/>
      <c r="C693" s="8">
        <v>2011</v>
      </c>
      <c r="D693" s="8">
        <v>0.77100000000000002</v>
      </c>
      <c r="E693" s="8"/>
      <c r="F693" s="8">
        <v>8</v>
      </c>
      <c r="G693" s="9">
        <v>39</v>
      </c>
      <c r="H693" s="5">
        <v>1.4</v>
      </c>
      <c r="I693" s="10"/>
      <c r="K693" s="19">
        <f t="shared" si="20"/>
        <v>77</v>
      </c>
      <c r="L693" s="19">
        <f t="shared" si="21"/>
        <v>8</v>
      </c>
    </row>
    <row r="694" spans="1:12" hidden="1" x14ac:dyDescent="0.3">
      <c r="A694" s="15" t="s">
        <v>43</v>
      </c>
      <c r="B694" s="8"/>
      <c r="C694" s="8">
        <v>2010</v>
      </c>
      <c r="D694" s="8">
        <v>0.76300000000000001</v>
      </c>
      <c r="E694" s="8"/>
      <c r="F694" s="8">
        <v>8</v>
      </c>
      <c r="G694" s="9">
        <v>41</v>
      </c>
      <c r="H694" s="5">
        <v>1.93</v>
      </c>
      <c r="I694" s="10"/>
      <c r="K694" s="19">
        <f t="shared" si="20"/>
        <v>76</v>
      </c>
      <c r="L694" s="19">
        <f t="shared" si="21"/>
        <v>8</v>
      </c>
    </row>
    <row r="695" spans="1:12" hidden="1" x14ac:dyDescent="0.3">
      <c r="A695" s="14" t="s">
        <v>44</v>
      </c>
      <c r="B695" s="1"/>
      <c r="C695" s="1">
        <v>2020</v>
      </c>
      <c r="D695" s="1">
        <v>0.94799999999999995</v>
      </c>
      <c r="E695" s="8"/>
      <c r="F695" s="1">
        <v>10</v>
      </c>
      <c r="G695" s="2">
        <v>4</v>
      </c>
      <c r="H695" s="11">
        <v>9.9639396699999985</v>
      </c>
      <c r="I695" s="3"/>
      <c r="K695" s="19">
        <f t="shared" si="20"/>
        <v>95</v>
      </c>
      <c r="L695" s="19">
        <f t="shared" si="21"/>
        <v>10</v>
      </c>
    </row>
    <row r="696" spans="1:12" hidden="1" x14ac:dyDescent="0.3">
      <c r="A696" s="15" t="s">
        <v>44</v>
      </c>
      <c r="B696" s="8"/>
      <c r="C696" s="8">
        <v>2019</v>
      </c>
      <c r="D696" s="8">
        <v>0.95099999999999996</v>
      </c>
      <c r="E696" s="8"/>
      <c r="F696" s="8">
        <v>10</v>
      </c>
      <c r="G696" s="9">
        <v>4</v>
      </c>
      <c r="H696" s="5">
        <v>9.0401239400000009</v>
      </c>
      <c r="I696" s="10"/>
      <c r="K696" s="19">
        <f t="shared" si="20"/>
        <v>95</v>
      </c>
      <c r="L696" s="19">
        <f t="shared" si="21"/>
        <v>10</v>
      </c>
    </row>
    <row r="697" spans="1:12" x14ac:dyDescent="0.3">
      <c r="A697" s="15" t="s">
        <v>44</v>
      </c>
      <c r="B697" s="8"/>
      <c r="C697" s="8">
        <v>2018</v>
      </c>
      <c r="D697" s="8">
        <v>0.94599999999999995</v>
      </c>
      <c r="E697" s="8"/>
      <c r="F697" s="8">
        <v>10</v>
      </c>
      <c r="G697" s="9">
        <v>5</v>
      </c>
      <c r="H697" s="5">
        <v>8.8703145999999986</v>
      </c>
      <c r="I697" s="10"/>
      <c r="K697" s="19">
        <f t="shared" si="20"/>
        <v>95</v>
      </c>
      <c r="L697" s="19">
        <f t="shared" si="21"/>
        <v>10</v>
      </c>
    </row>
    <row r="698" spans="1:12" hidden="1" x14ac:dyDescent="0.3">
      <c r="A698" s="15" t="s">
        <v>44</v>
      </c>
      <c r="B698" s="8"/>
      <c r="C698" s="8">
        <v>2017</v>
      </c>
      <c r="D698" s="8">
        <v>0.94399999999999995</v>
      </c>
      <c r="E698" s="8"/>
      <c r="F698" s="8">
        <v>10</v>
      </c>
      <c r="G698" s="9">
        <v>5</v>
      </c>
      <c r="H698" s="5">
        <v>8.7970285400000012</v>
      </c>
      <c r="I698" s="10"/>
      <c r="K698" s="19">
        <f t="shared" si="20"/>
        <v>94</v>
      </c>
      <c r="L698" s="19">
        <f t="shared" si="21"/>
        <v>10</v>
      </c>
    </row>
    <row r="699" spans="1:12" hidden="1" x14ac:dyDescent="0.3">
      <c r="A699" s="15" t="s">
        <v>44</v>
      </c>
      <c r="B699" s="8"/>
      <c r="C699" s="8">
        <v>2016</v>
      </c>
      <c r="D699" s="8">
        <v>0.94099999999999995</v>
      </c>
      <c r="E699" s="8"/>
      <c r="F699" s="8">
        <v>10</v>
      </c>
      <c r="G699" s="9">
        <v>5</v>
      </c>
      <c r="H699" s="5">
        <v>8.6911830900000009</v>
      </c>
      <c r="I699" s="10"/>
      <c r="K699" s="19">
        <f t="shared" si="20"/>
        <v>94</v>
      </c>
      <c r="L699" s="19">
        <f t="shared" si="21"/>
        <v>10</v>
      </c>
    </row>
    <row r="700" spans="1:12" hidden="1" x14ac:dyDescent="0.3">
      <c r="A700" s="15" t="s">
        <v>44</v>
      </c>
      <c r="B700" s="8"/>
      <c r="C700" s="8">
        <v>2015</v>
      </c>
      <c r="D700" s="8">
        <v>0.94099999999999995</v>
      </c>
      <c r="E700" s="8"/>
      <c r="F700" s="8">
        <v>10</v>
      </c>
      <c r="G700" s="9">
        <v>5</v>
      </c>
      <c r="H700" s="5">
        <v>8.6135330199999984</v>
      </c>
      <c r="I700" s="10"/>
      <c r="K700" s="19">
        <f t="shared" si="20"/>
        <v>94</v>
      </c>
      <c r="L700" s="19">
        <f t="shared" si="21"/>
        <v>10</v>
      </c>
    </row>
    <row r="701" spans="1:12" hidden="1" x14ac:dyDescent="0.3">
      <c r="A701" s="15" t="s">
        <v>44</v>
      </c>
      <c r="B701" s="8"/>
      <c r="C701" s="8">
        <v>2014</v>
      </c>
      <c r="D701" s="8">
        <v>0.94199999999999995</v>
      </c>
      <c r="E701" s="8"/>
      <c r="F701" s="8">
        <v>10</v>
      </c>
      <c r="G701" s="9">
        <v>5</v>
      </c>
      <c r="H701" s="5">
        <v>8.4921932200000008</v>
      </c>
      <c r="I701" s="10"/>
      <c r="K701" s="19">
        <f t="shared" si="20"/>
        <v>94</v>
      </c>
      <c r="L701" s="19">
        <f t="shared" si="21"/>
        <v>10</v>
      </c>
    </row>
    <row r="702" spans="1:12" hidden="1" x14ac:dyDescent="0.3">
      <c r="A702" s="15" t="s">
        <v>44</v>
      </c>
      <c r="B702" s="8"/>
      <c r="C702" s="8">
        <v>2013</v>
      </c>
      <c r="D702" s="8">
        <v>0.93799999999999994</v>
      </c>
      <c r="E702" s="8"/>
      <c r="F702" s="8">
        <v>10</v>
      </c>
      <c r="G702" s="9">
        <v>5</v>
      </c>
      <c r="H702" s="5">
        <v>8.4049301099999987</v>
      </c>
      <c r="I702" s="10"/>
      <c r="K702" s="19">
        <f t="shared" si="20"/>
        <v>94</v>
      </c>
      <c r="L702" s="19">
        <f t="shared" si="21"/>
        <v>10</v>
      </c>
    </row>
    <row r="703" spans="1:12" hidden="1" x14ac:dyDescent="0.3">
      <c r="A703" s="15" t="s">
        <v>44</v>
      </c>
      <c r="B703" s="8"/>
      <c r="C703" s="8">
        <v>2012</v>
      </c>
      <c r="D703" s="8">
        <v>0.93700000000000006</v>
      </c>
      <c r="E703" s="8"/>
      <c r="F703" s="8">
        <v>10</v>
      </c>
      <c r="G703" s="9">
        <v>5</v>
      </c>
      <c r="H703" s="5">
        <v>8.1876726200000007</v>
      </c>
      <c r="I703" s="10"/>
      <c r="K703" s="19">
        <f t="shared" si="20"/>
        <v>94</v>
      </c>
      <c r="L703" s="19">
        <f t="shared" si="21"/>
        <v>10</v>
      </c>
    </row>
    <row r="704" spans="1:12" hidden="1" x14ac:dyDescent="0.3">
      <c r="A704" s="15" t="s">
        <v>44</v>
      </c>
      <c r="B704" s="8"/>
      <c r="C704" s="8">
        <v>2011</v>
      </c>
      <c r="D704" s="8">
        <v>0.93500000000000005</v>
      </c>
      <c r="E704" s="8"/>
      <c r="F704" s="8">
        <v>10</v>
      </c>
      <c r="G704" s="9">
        <v>6</v>
      </c>
      <c r="H704" s="5">
        <v>8.12831306</v>
      </c>
      <c r="I704" s="10"/>
      <c r="K704" s="19">
        <f t="shared" si="20"/>
        <v>94</v>
      </c>
      <c r="L704" s="19">
        <f t="shared" si="21"/>
        <v>10</v>
      </c>
    </row>
    <row r="705" spans="1:12" hidden="1" x14ac:dyDescent="0.3">
      <c r="A705" s="15" t="s">
        <v>44</v>
      </c>
      <c r="B705" s="8"/>
      <c r="C705" s="8">
        <v>2010</v>
      </c>
      <c r="D705" s="8">
        <v>0.92900000000000005</v>
      </c>
      <c r="E705" s="8"/>
      <c r="F705" s="8">
        <v>10</v>
      </c>
      <c r="G705" s="9">
        <v>6</v>
      </c>
      <c r="H705" s="5">
        <v>8.3984556200000018</v>
      </c>
      <c r="I705" s="10"/>
      <c r="K705" s="19">
        <f t="shared" si="20"/>
        <v>93</v>
      </c>
      <c r="L705" s="19">
        <f t="shared" si="21"/>
        <v>10</v>
      </c>
    </row>
    <row r="706" spans="1:12" hidden="1" x14ac:dyDescent="0.3">
      <c r="A706" s="14" t="s">
        <v>45</v>
      </c>
      <c r="B706" s="1"/>
      <c r="C706" s="1">
        <v>2020</v>
      </c>
      <c r="D706" s="1">
        <v>0.60099999999999998</v>
      </c>
      <c r="E706" s="8"/>
      <c r="F706" s="1">
        <v>6</v>
      </c>
      <c r="G706" s="2">
        <v>263</v>
      </c>
      <c r="H706" s="11">
        <v>2.1112215499999998</v>
      </c>
      <c r="I706" s="3"/>
      <c r="K706" s="19">
        <f t="shared" ref="K706:K769" si="22">ROUND(D706*100,0)</f>
        <v>60</v>
      </c>
      <c r="L706" s="19">
        <f t="shared" si="21"/>
        <v>6</v>
      </c>
    </row>
    <row r="707" spans="1:12" hidden="1" x14ac:dyDescent="0.3">
      <c r="A707" s="15" t="s">
        <v>45</v>
      </c>
      <c r="B707" s="8"/>
      <c r="C707" s="8">
        <v>2019</v>
      </c>
      <c r="D707" s="8">
        <v>0.59899999999999998</v>
      </c>
      <c r="E707" s="8"/>
      <c r="F707" s="8">
        <v>6</v>
      </c>
      <c r="G707" s="9">
        <v>244</v>
      </c>
      <c r="H707" s="5">
        <v>2.3053903600000005</v>
      </c>
      <c r="I707" s="10"/>
      <c r="K707" s="19">
        <f t="shared" si="22"/>
        <v>60</v>
      </c>
      <c r="L707" s="19">
        <f t="shared" ref="L707:L770" si="23">IF(K707&lt;31,3,IF(K707&lt;41,4,IF(K707&lt;51,5,IF(K707&lt;61,6,IF(K707&lt;71,7,IF(K707&lt;81,8,IF(K707&lt;91,9,10)))))))</f>
        <v>6</v>
      </c>
    </row>
    <row r="708" spans="1:12" x14ac:dyDescent="0.3">
      <c r="A708" s="15" t="s">
        <v>45</v>
      </c>
      <c r="B708" s="8"/>
      <c r="C708" s="8">
        <v>2018</v>
      </c>
      <c r="D708" s="8">
        <v>0.58899999999999997</v>
      </c>
      <c r="E708" s="8"/>
      <c r="F708" s="8">
        <v>6</v>
      </c>
      <c r="G708" s="9">
        <v>273</v>
      </c>
      <c r="H708" s="5">
        <v>1.7509160000000001</v>
      </c>
      <c r="I708" s="10"/>
      <c r="K708" s="19">
        <f t="shared" si="22"/>
        <v>59</v>
      </c>
      <c r="L708" s="19">
        <f t="shared" si="23"/>
        <v>6</v>
      </c>
    </row>
    <row r="709" spans="1:12" hidden="1" x14ac:dyDescent="0.3">
      <c r="A709" s="15" t="s">
        <v>45</v>
      </c>
      <c r="B709" s="8"/>
      <c r="C709" s="8">
        <v>2017</v>
      </c>
      <c r="D709" s="8">
        <v>0.58499999999999996</v>
      </c>
      <c r="E709" s="8"/>
      <c r="F709" s="8">
        <v>6</v>
      </c>
      <c r="G709" s="9">
        <v>274</v>
      </c>
      <c r="H709" s="5">
        <v>1.5120856800000004</v>
      </c>
      <c r="I709" s="10"/>
      <c r="K709" s="19">
        <f t="shared" si="22"/>
        <v>59</v>
      </c>
      <c r="L709" s="19">
        <f t="shared" si="23"/>
        <v>6</v>
      </c>
    </row>
    <row r="710" spans="1:12" hidden="1" x14ac:dyDescent="0.3">
      <c r="A710" s="15" t="s">
        <v>45</v>
      </c>
      <c r="B710" s="8"/>
      <c r="C710" s="8">
        <v>2016</v>
      </c>
      <c r="D710" s="8">
        <v>0.58599999999999997</v>
      </c>
      <c r="E710" s="8"/>
      <c r="F710" s="8">
        <v>6</v>
      </c>
      <c r="G710" s="9">
        <v>258</v>
      </c>
      <c r="H710" s="5">
        <v>1.3003906000000001</v>
      </c>
      <c r="I710" s="10"/>
      <c r="K710" s="19">
        <f t="shared" si="22"/>
        <v>59</v>
      </c>
      <c r="L710" s="19">
        <f t="shared" si="23"/>
        <v>6</v>
      </c>
    </row>
    <row r="711" spans="1:12" hidden="1" x14ac:dyDescent="0.3">
      <c r="A711" s="15" t="s">
        <v>45</v>
      </c>
      <c r="B711" s="8"/>
      <c r="C711" s="8">
        <v>2015</v>
      </c>
      <c r="D711" s="8">
        <v>0.58599999999999997</v>
      </c>
      <c r="E711" s="8"/>
      <c r="F711" s="8">
        <v>6</v>
      </c>
      <c r="G711" s="9">
        <v>286</v>
      </c>
      <c r="H711" s="5">
        <v>1.5937741999999997</v>
      </c>
      <c r="I711" s="10"/>
      <c r="K711" s="19">
        <f t="shared" si="22"/>
        <v>59</v>
      </c>
      <c r="L711" s="19">
        <f t="shared" si="23"/>
        <v>6</v>
      </c>
    </row>
    <row r="712" spans="1:12" hidden="1" x14ac:dyDescent="0.3">
      <c r="A712" s="15" t="s">
        <v>45</v>
      </c>
      <c r="B712" s="8"/>
      <c r="C712" s="8">
        <v>2014</v>
      </c>
      <c r="D712" s="8">
        <v>0.58199999999999996</v>
      </c>
      <c r="E712" s="8"/>
      <c r="F712" s="8">
        <v>6</v>
      </c>
      <c r="G712" s="9">
        <v>286</v>
      </c>
      <c r="H712" s="5">
        <v>1.4088313599999998</v>
      </c>
      <c r="I712" s="10"/>
      <c r="K712" s="19">
        <f t="shared" si="22"/>
        <v>58</v>
      </c>
      <c r="L712" s="19">
        <f t="shared" si="23"/>
        <v>6</v>
      </c>
    </row>
    <row r="713" spans="1:12" hidden="1" x14ac:dyDescent="0.3">
      <c r="A713" s="15" t="s">
        <v>45</v>
      </c>
      <c r="B713" s="8"/>
      <c r="C713" s="8">
        <v>2013</v>
      </c>
      <c r="D713" s="8">
        <v>0.58699999999999997</v>
      </c>
      <c r="E713" s="8"/>
      <c r="F713" s="8">
        <v>6</v>
      </c>
      <c r="G713" s="9">
        <v>305</v>
      </c>
      <c r="H713" s="5">
        <v>1.8581435699999997</v>
      </c>
      <c r="I713" s="10"/>
      <c r="K713" s="19">
        <f t="shared" si="22"/>
        <v>59</v>
      </c>
      <c r="L713" s="19">
        <f t="shared" si="23"/>
        <v>6</v>
      </c>
    </row>
    <row r="714" spans="1:12" hidden="1" x14ac:dyDescent="0.3">
      <c r="A714" s="15" t="s">
        <v>45</v>
      </c>
      <c r="B714" s="8"/>
      <c r="C714" s="8">
        <v>2012</v>
      </c>
      <c r="D714" s="8">
        <v>0.58299999999999996</v>
      </c>
      <c r="E714" s="8"/>
      <c r="F714" s="8">
        <v>6</v>
      </c>
      <c r="G714" s="9">
        <v>305</v>
      </c>
      <c r="H714" s="5">
        <v>1.97191465</v>
      </c>
      <c r="I714" s="10"/>
      <c r="K714" s="19">
        <f t="shared" si="22"/>
        <v>58</v>
      </c>
      <c r="L714" s="19">
        <f t="shared" si="23"/>
        <v>6</v>
      </c>
    </row>
    <row r="715" spans="1:12" hidden="1" x14ac:dyDescent="0.3">
      <c r="A715" s="15" t="s">
        <v>45</v>
      </c>
      <c r="B715" s="8"/>
      <c r="C715" s="8">
        <v>2011</v>
      </c>
      <c r="D715" s="8">
        <v>0.57899999999999996</v>
      </c>
      <c r="E715" s="8"/>
      <c r="F715" s="8">
        <v>6</v>
      </c>
      <c r="G715" s="9">
        <v>317</v>
      </c>
      <c r="H715" s="5">
        <v>2.3575267799999997</v>
      </c>
      <c r="I715" s="10"/>
      <c r="K715" s="19">
        <f t="shared" si="22"/>
        <v>58</v>
      </c>
      <c r="L715" s="19">
        <f t="shared" si="23"/>
        <v>6</v>
      </c>
    </row>
    <row r="716" spans="1:12" hidden="1" x14ac:dyDescent="0.3">
      <c r="A716" s="15" t="s">
        <v>45</v>
      </c>
      <c r="B716" s="8"/>
      <c r="C716" s="8">
        <v>2010</v>
      </c>
      <c r="D716" s="8">
        <v>0.57099999999999995</v>
      </c>
      <c r="E716" s="8"/>
      <c r="F716" s="8">
        <v>6</v>
      </c>
      <c r="G716" s="9">
        <v>337</v>
      </c>
      <c r="H716" s="5">
        <v>2.3688166100000005</v>
      </c>
      <c r="I716" s="10"/>
      <c r="K716" s="19">
        <f t="shared" si="22"/>
        <v>57</v>
      </c>
      <c r="L716" s="19">
        <f t="shared" si="23"/>
        <v>6</v>
      </c>
    </row>
    <row r="717" spans="1:12" hidden="1" x14ac:dyDescent="0.3">
      <c r="A717" s="14" t="s">
        <v>46</v>
      </c>
      <c r="B717" s="1"/>
      <c r="C717" s="1">
        <v>2020</v>
      </c>
      <c r="D717" s="1">
        <v>0.88700000000000001</v>
      </c>
      <c r="E717" s="8"/>
      <c r="F717" s="1">
        <v>9</v>
      </c>
      <c r="G717" s="2">
        <v>8</v>
      </c>
      <c r="H717" s="11">
        <v>5.1293206200000006</v>
      </c>
      <c r="I717" s="3"/>
      <c r="K717" s="19">
        <f t="shared" si="22"/>
        <v>89</v>
      </c>
      <c r="L717" s="19">
        <f t="shared" si="23"/>
        <v>9</v>
      </c>
    </row>
    <row r="718" spans="1:12" hidden="1" x14ac:dyDescent="0.3">
      <c r="A718" s="15" t="s">
        <v>46</v>
      </c>
      <c r="B718" s="8"/>
      <c r="C718" s="8">
        <v>2019</v>
      </c>
      <c r="D718" s="8">
        <v>0.89</v>
      </c>
      <c r="E718" s="8"/>
      <c r="F718" s="8">
        <v>9</v>
      </c>
      <c r="G718" s="9">
        <v>6</v>
      </c>
      <c r="H718" s="5">
        <v>3.9974646599999999</v>
      </c>
      <c r="I718" s="10"/>
      <c r="K718" s="19">
        <f t="shared" si="22"/>
        <v>89</v>
      </c>
      <c r="L718" s="19">
        <f t="shared" si="23"/>
        <v>9</v>
      </c>
    </row>
    <row r="719" spans="1:12" x14ac:dyDescent="0.3">
      <c r="A719" s="15" t="s">
        <v>46</v>
      </c>
      <c r="B719" s="8"/>
      <c r="C719" s="8">
        <v>2018</v>
      </c>
      <c r="D719" s="8">
        <v>0.88600000000000001</v>
      </c>
      <c r="E719" s="8"/>
      <c r="F719" s="8">
        <v>9</v>
      </c>
      <c r="G719" s="9">
        <v>6</v>
      </c>
      <c r="H719" s="5">
        <v>4.2359094600000002</v>
      </c>
      <c r="I719" s="10"/>
      <c r="K719" s="19">
        <f t="shared" si="22"/>
        <v>89</v>
      </c>
      <c r="L719" s="19">
        <f t="shared" si="23"/>
        <v>9</v>
      </c>
    </row>
    <row r="720" spans="1:12" hidden="1" x14ac:dyDescent="0.3">
      <c r="A720" s="15" t="s">
        <v>46</v>
      </c>
      <c r="B720" s="8"/>
      <c r="C720" s="8">
        <v>2017</v>
      </c>
      <c r="D720" s="8">
        <v>0.88</v>
      </c>
      <c r="E720" s="8"/>
      <c r="F720" s="8">
        <v>9</v>
      </c>
      <c r="G720" s="9">
        <v>6</v>
      </c>
      <c r="H720" s="5">
        <v>4.2435030899999999</v>
      </c>
      <c r="I720" s="10"/>
      <c r="K720" s="19">
        <f t="shared" si="22"/>
        <v>88</v>
      </c>
      <c r="L720" s="19">
        <f t="shared" si="23"/>
        <v>9</v>
      </c>
    </row>
    <row r="721" spans="1:12" hidden="1" x14ac:dyDescent="0.3">
      <c r="A721" s="15" t="s">
        <v>46</v>
      </c>
      <c r="B721" s="8"/>
      <c r="C721" s="8">
        <v>2016</v>
      </c>
      <c r="D721" s="8">
        <v>0.877</v>
      </c>
      <c r="E721" s="8"/>
      <c r="F721" s="8">
        <v>9</v>
      </c>
      <c r="G721" s="9">
        <v>5</v>
      </c>
      <c r="H721" s="5">
        <v>4.3425517099999995</v>
      </c>
      <c r="I721" s="10"/>
      <c r="K721" s="19">
        <f t="shared" si="22"/>
        <v>88</v>
      </c>
      <c r="L721" s="19">
        <f t="shared" si="23"/>
        <v>9</v>
      </c>
    </row>
    <row r="722" spans="1:12" hidden="1" x14ac:dyDescent="0.3">
      <c r="A722" s="15" t="s">
        <v>46</v>
      </c>
      <c r="B722" s="8"/>
      <c r="C722" s="8">
        <v>2015</v>
      </c>
      <c r="D722" s="8">
        <v>0.88100000000000001</v>
      </c>
      <c r="E722" s="8"/>
      <c r="F722" s="8">
        <v>9</v>
      </c>
      <c r="G722" s="9">
        <v>5</v>
      </c>
      <c r="H722" s="5">
        <v>4.73999214</v>
      </c>
      <c r="I722" s="10"/>
      <c r="K722" s="19">
        <f t="shared" si="22"/>
        <v>88</v>
      </c>
      <c r="L722" s="19">
        <f t="shared" si="23"/>
        <v>9</v>
      </c>
    </row>
    <row r="723" spans="1:12" hidden="1" x14ac:dyDescent="0.3">
      <c r="A723" s="15" t="s">
        <v>46</v>
      </c>
      <c r="B723" s="8"/>
      <c r="C723" s="8">
        <v>2014</v>
      </c>
      <c r="D723" s="8">
        <v>0.879</v>
      </c>
      <c r="E723" s="8"/>
      <c r="F723" s="8">
        <v>9</v>
      </c>
      <c r="G723" s="9">
        <v>5</v>
      </c>
      <c r="H723" s="5">
        <v>4.4880900400000003</v>
      </c>
      <c r="I723" s="10"/>
      <c r="K723" s="19">
        <f t="shared" si="22"/>
        <v>88</v>
      </c>
      <c r="L723" s="19">
        <f t="shared" si="23"/>
        <v>9</v>
      </c>
    </row>
    <row r="724" spans="1:12" hidden="1" x14ac:dyDescent="0.3">
      <c r="A724" s="15" t="s">
        <v>46</v>
      </c>
      <c r="B724" s="8"/>
      <c r="C724" s="8">
        <v>2013</v>
      </c>
      <c r="D724" s="8">
        <v>0.874</v>
      </c>
      <c r="E724" s="8"/>
      <c r="F724" s="8">
        <v>9</v>
      </c>
      <c r="G724" s="9">
        <v>4</v>
      </c>
      <c r="H724" s="5">
        <v>5.1802778199999997</v>
      </c>
      <c r="I724" s="10"/>
      <c r="K724" s="19">
        <f t="shared" si="22"/>
        <v>87</v>
      </c>
      <c r="L724" s="19">
        <f t="shared" si="23"/>
        <v>9</v>
      </c>
    </row>
    <row r="725" spans="1:12" hidden="1" x14ac:dyDescent="0.3">
      <c r="A725" s="15" t="s">
        <v>46</v>
      </c>
      <c r="B725" s="8"/>
      <c r="C725" s="8">
        <v>2012</v>
      </c>
      <c r="D725" s="8">
        <v>0.87</v>
      </c>
      <c r="E725" s="8"/>
      <c r="F725" s="8">
        <v>9</v>
      </c>
      <c r="G725" s="9">
        <v>4</v>
      </c>
      <c r="H725" s="5">
        <v>5.6761035900000003</v>
      </c>
      <c r="I725" s="10"/>
      <c r="K725" s="19">
        <f t="shared" si="22"/>
        <v>87</v>
      </c>
      <c r="L725" s="19">
        <f t="shared" si="23"/>
        <v>9</v>
      </c>
    </row>
    <row r="726" spans="1:12" hidden="1" x14ac:dyDescent="0.3">
      <c r="A726" s="15" t="s">
        <v>46</v>
      </c>
      <c r="B726" s="8"/>
      <c r="C726" s="8">
        <v>2011</v>
      </c>
      <c r="D726" s="8">
        <v>0.871</v>
      </c>
      <c r="E726" s="8"/>
      <c r="F726" s="8">
        <v>9</v>
      </c>
      <c r="G726" s="9">
        <v>4</v>
      </c>
      <c r="H726" s="5">
        <v>6.0402769999999997</v>
      </c>
      <c r="I726" s="10"/>
      <c r="K726" s="19">
        <f t="shared" si="22"/>
        <v>87</v>
      </c>
      <c r="L726" s="19">
        <f t="shared" si="23"/>
        <v>9</v>
      </c>
    </row>
    <row r="727" spans="1:12" hidden="1" x14ac:dyDescent="0.3">
      <c r="A727" s="15" t="s">
        <v>46</v>
      </c>
      <c r="B727" s="8"/>
      <c r="C727" s="8">
        <v>2010</v>
      </c>
      <c r="D727" s="8">
        <v>0.874</v>
      </c>
      <c r="E727" s="8"/>
      <c r="F727" s="8">
        <v>9</v>
      </c>
      <c r="G727" s="9">
        <v>3</v>
      </c>
      <c r="H727" s="5">
        <v>6.61249924</v>
      </c>
      <c r="I727" s="10"/>
      <c r="K727" s="19">
        <f t="shared" si="22"/>
        <v>87</v>
      </c>
      <c r="L727" s="19">
        <f t="shared" si="23"/>
        <v>9</v>
      </c>
    </row>
    <row r="728" spans="1:12" hidden="1" x14ac:dyDescent="0.3">
      <c r="A728" s="14" t="s">
        <v>47</v>
      </c>
      <c r="B728" s="1"/>
      <c r="C728" s="1">
        <v>2020</v>
      </c>
      <c r="D728" s="1">
        <v>0.78600000000000003</v>
      </c>
      <c r="E728" s="8"/>
      <c r="F728" s="1">
        <v>8</v>
      </c>
      <c r="G728" s="2">
        <v>21</v>
      </c>
      <c r="H728" s="11">
        <v>2.2880585200000003</v>
      </c>
      <c r="I728" s="3"/>
      <c r="K728" s="19">
        <f t="shared" si="22"/>
        <v>79</v>
      </c>
      <c r="L728" s="19">
        <f t="shared" si="23"/>
        <v>8</v>
      </c>
    </row>
    <row r="729" spans="1:12" hidden="1" x14ac:dyDescent="0.3">
      <c r="A729" s="15" t="s">
        <v>47</v>
      </c>
      <c r="B729" s="8"/>
      <c r="C729" s="8">
        <v>2019</v>
      </c>
      <c r="D729" s="8">
        <v>0.79</v>
      </c>
      <c r="E729" s="8"/>
      <c r="F729" s="8">
        <v>8</v>
      </c>
      <c r="G729" s="9">
        <v>20</v>
      </c>
      <c r="H729" s="5">
        <v>2.0413405899999999</v>
      </c>
      <c r="I729" s="10"/>
      <c r="K729" s="19">
        <f t="shared" si="22"/>
        <v>79</v>
      </c>
      <c r="L729" s="19">
        <f t="shared" si="23"/>
        <v>8</v>
      </c>
    </row>
    <row r="730" spans="1:12" x14ac:dyDescent="0.3">
      <c r="A730" s="15" t="s">
        <v>47</v>
      </c>
      <c r="B730" s="8"/>
      <c r="C730" s="8">
        <v>2018</v>
      </c>
      <c r="D730" s="8">
        <v>0.79</v>
      </c>
      <c r="E730" s="8"/>
      <c r="F730" s="8">
        <v>8</v>
      </c>
      <c r="G730" s="9">
        <v>21</v>
      </c>
      <c r="H730" s="5">
        <v>1.8652437899999998</v>
      </c>
      <c r="I730" s="10"/>
      <c r="K730" s="19">
        <f t="shared" si="22"/>
        <v>79</v>
      </c>
      <c r="L730" s="19">
        <f t="shared" si="23"/>
        <v>8</v>
      </c>
    </row>
    <row r="731" spans="1:12" hidden="1" x14ac:dyDescent="0.3">
      <c r="A731" s="15" t="s">
        <v>47</v>
      </c>
      <c r="B731" s="8"/>
      <c r="C731" s="8">
        <v>2017</v>
      </c>
      <c r="D731" s="8">
        <v>0.78600000000000003</v>
      </c>
      <c r="E731" s="8"/>
      <c r="F731" s="8">
        <v>8</v>
      </c>
      <c r="G731" s="9">
        <v>24</v>
      </c>
      <c r="H731" s="5">
        <v>1.8879636500000001</v>
      </c>
      <c r="I731" s="10"/>
      <c r="K731" s="19">
        <f t="shared" si="22"/>
        <v>79</v>
      </c>
      <c r="L731" s="19">
        <f t="shared" si="23"/>
        <v>8</v>
      </c>
    </row>
    <row r="732" spans="1:12" hidden="1" x14ac:dyDescent="0.3">
      <c r="A732" s="15" t="s">
        <v>47</v>
      </c>
      <c r="B732" s="8"/>
      <c r="C732" s="8">
        <v>2016</v>
      </c>
      <c r="D732" s="8">
        <v>0.78700000000000003</v>
      </c>
      <c r="E732" s="8"/>
      <c r="F732" s="8">
        <v>8</v>
      </c>
      <c r="G732" s="9">
        <v>23</v>
      </c>
      <c r="H732" s="5">
        <v>1.7657121399999998</v>
      </c>
      <c r="I732" s="10"/>
      <c r="K732" s="19">
        <f t="shared" si="22"/>
        <v>79</v>
      </c>
      <c r="L732" s="19">
        <f t="shared" si="23"/>
        <v>8</v>
      </c>
    </row>
    <row r="733" spans="1:12" hidden="1" x14ac:dyDescent="0.3">
      <c r="A733" s="15" t="s">
        <v>47</v>
      </c>
      <c r="B733" s="8"/>
      <c r="C733" s="8">
        <v>2015</v>
      </c>
      <c r="D733" s="8">
        <v>0.78600000000000003</v>
      </c>
      <c r="E733" s="8"/>
      <c r="F733" s="8">
        <v>8</v>
      </c>
      <c r="G733" s="9">
        <v>23</v>
      </c>
      <c r="H733" s="5">
        <v>1.9349371200000001</v>
      </c>
      <c r="I733" s="10"/>
      <c r="K733" s="19">
        <f t="shared" si="22"/>
        <v>79</v>
      </c>
      <c r="L733" s="19">
        <f t="shared" si="23"/>
        <v>8</v>
      </c>
    </row>
    <row r="734" spans="1:12" hidden="1" x14ac:dyDescent="0.3">
      <c r="A734" s="15" t="s">
        <v>47</v>
      </c>
      <c r="B734" s="8"/>
      <c r="C734" s="8">
        <v>2014</v>
      </c>
      <c r="D734" s="8">
        <v>0.78300000000000003</v>
      </c>
      <c r="E734" s="8"/>
      <c r="F734" s="8">
        <v>8</v>
      </c>
      <c r="G734" s="9">
        <v>24</v>
      </c>
      <c r="H734" s="5">
        <v>2.0931444199999993</v>
      </c>
      <c r="I734" s="10"/>
      <c r="K734" s="19">
        <f t="shared" si="22"/>
        <v>78</v>
      </c>
      <c r="L734" s="19">
        <f t="shared" si="23"/>
        <v>8</v>
      </c>
    </row>
    <row r="735" spans="1:12" hidden="1" x14ac:dyDescent="0.3">
      <c r="A735" s="15" t="s">
        <v>47</v>
      </c>
      <c r="B735" s="8"/>
      <c r="C735" s="8">
        <v>2013</v>
      </c>
      <c r="D735" s="8">
        <v>0.78300000000000003</v>
      </c>
      <c r="E735" s="8"/>
      <c r="F735" s="8">
        <v>8</v>
      </c>
      <c r="G735" s="9">
        <v>25</v>
      </c>
      <c r="H735" s="5">
        <v>2.2782232800000006</v>
      </c>
      <c r="I735" s="10"/>
      <c r="K735" s="19">
        <f t="shared" si="22"/>
        <v>78</v>
      </c>
      <c r="L735" s="19">
        <f t="shared" si="23"/>
        <v>8</v>
      </c>
    </row>
    <row r="736" spans="1:12" hidden="1" x14ac:dyDescent="0.3">
      <c r="A736" s="15" t="s">
        <v>47</v>
      </c>
      <c r="B736" s="8"/>
      <c r="C736" s="8">
        <v>2012</v>
      </c>
      <c r="D736" s="8">
        <v>0.78</v>
      </c>
      <c r="E736" s="8"/>
      <c r="F736" s="8">
        <v>8</v>
      </c>
      <c r="G736" s="9">
        <v>26</v>
      </c>
      <c r="H736" s="5">
        <v>2.3869457199999995</v>
      </c>
      <c r="I736" s="10"/>
      <c r="K736" s="19">
        <f t="shared" si="22"/>
        <v>78</v>
      </c>
      <c r="L736" s="19">
        <f t="shared" si="23"/>
        <v>8</v>
      </c>
    </row>
    <row r="737" spans="1:12" hidden="1" x14ac:dyDescent="0.3">
      <c r="A737" s="15" t="s">
        <v>47</v>
      </c>
      <c r="B737" s="8"/>
      <c r="C737" s="8">
        <v>2011</v>
      </c>
      <c r="D737" s="8">
        <v>0.78200000000000003</v>
      </c>
      <c r="E737" s="8"/>
      <c r="F737" s="8">
        <v>8</v>
      </c>
      <c r="G737" s="9">
        <v>27</v>
      </c>
      <c r="H737" s="5">
        <v>2.4161126599999996</v>
      </c>
      <c r="I737" s="10"/>
      <c r="K737" s="19">
        <f t="shared" si="22"/>
        <v>78</v>
      </c>
      <c r="L737" s="19">
        <f t="shared" si="23"/>
        <v>8</v>
      </c>
    </row>
    <row r="738" spans="1:12" hidden="1" x14ac:dyDescent="0.3">
      <c r="A738" s="15" t="s">
        <v>47</v>
      </c>
      <c r="B738" s="8"/>
      <c r="C738" s="8">
        <v>2010</v>
      </c>
      <c r="D738" s="8">
        <v>0.77900000000000003</v>
      </c>
      <c r="E738" s="8"/>
      <c r="F738" s="8">
        <v>8</v>
      </c>
      <c r="G738" s="9">
        <v>27</v>
      </c>
      <c r="H738" s="5">
        <v>2.0567078599999999</v>
      </c>
      <c r="I738" s="10"/>
      <c r="K738" s="19">
        <f t="shared" si="22"/>
        <v>78</v>
      </c>
      <c r="L738" s="19">
        <f t="shared" si="23"/>
        <v>8</v>
      </c>
    </row>
    <row r="739" spans="1:12" hidden="1" x14ac:dyDescent="0.3">
      <c r="A739" s="14" t="s">
        <v>48</v>
      </c>
      <c r="B739" s="1"/>
      <c r="C739" s="1">
        <v>2020</v>
      </c>
      <c r="D739" s="1">
        <v>0.63800000000000001</v>
      </c>
      <c r="E739" s="8"/>
      <c r="F739" s="1">
        <v>7</v>
      </c>
      <c r="G739" s="2">
        <v>96</v>
      </c>
      <c r="H739" s="11">
        <v>2.4752209200000004</v>
      </c>
      <c r="I739" s="3"/>
      <c r="K739" s="19">
        <f t="shared" si="22"/>
        <v>64</v>
      </c>
      <c r="L739" s="19">
        <f t="shared" si="23"/>
        <v>7</v>
      </c>
    </row>
    <row r="740" spans="1:12" hidden="1" x14ac:dyDescent="0.3">
      <c r="A740" s="15" t="s">
        <v>48</v>
      </c>
      <c r="B740" s="8"/>
      <c r="C740" s="8">
        <v>2019</v>
      </c>
      <c r="D740" s="8">
        <v>0.64500000000000002</v>
      </c>
      <c r="E740" s="8"/>
      <c r="F740" s="8">
        <v>7</v>
      </c>
      <c r="G740" s="9">
        <v>100</v>
      </c>
      <c r="H740" s="5">
        <v>2.3725874400000002</v>
      </c>
      <c r="I740" s="10"/>
      <c r="K740" s="19">
        <f t="shared" si="22"/>
        <v>65</v>
      </c>
      <c r="L740" s="19">
        <f t="shared" si="23"/>
        <v>7</v>
      </c>
    </row>
    <row r="741" spans="1:12" x14ac:dyDescent="0.3">
      <c r="A741" s="15" t="s">
        <v>48</v>
      </c>
      <c r="B741" s="8"/>
      <c r="C741" s="8">
        <v>2018</v>
      </c>
      <c r="D741" s="8">
        <v>0.64</v>
      </c>
      <c r="E741" s="8"/>
      <c r="F741" s="8">
        <v>7</v>
      </c>
      <c r="G741" s="9">
        <v>98</v>
      </c>
      <c r="H741" s="5">
        <v>2.1989238300000005</v>
      </c>
      <c r="I741" s="10"/>
      <c r="K741" s="19">
        <f t="shared" si="22"/>
        <v>64</v>
      </c>
      <c r="L741" s="19">
        <f t="shared" si="23"/>
        <v>7</v>
      </c>
    </row>
    <row r="742" spans="1:12" hidden="1" x14ac:dyDescent="0.3">
      <c r="A742" s="15" t="s">
        <v>48</v>
      </c>
      <c r="B742" s="8"/>
      <c r="C742" s="8">
        <v>2017</v>
      </c>
      <c r="D742" s="8">
        <v>0.63600000000000001</v>
      </c>
      <c r="E742" s="8"/>
      <c r="F742" s="8">
        <v>7</v>
      </c>
      <c r="G742" s="9">
        <v>95</v>
      </c>
      <c r="H742" s="5">
        <v>2.1993052999999998</v>
      </c>
      <c r="I742" s="10"/>
      <c r="K742" s="19">
        <f t="shared" si="22"/>
        <v>64</v>
      </c>
      <c r="L742" s="19">
        <f t="shared" si="23"/>
        <v>7</v>
      </c>
    </row>
    <row r="743" spans="1:12" hidden="1" x14ac:dyDescent="0.3">
      <c r="A743" s="15" t="s">
        <v>48</v>
      </c>
      <c r="B743" s="8"/>
      <c r="C743" s="8">
        <v>2016</v>
      </c>
      <c r="D743" s="8">
        <v>0.63300000000000001</v>
      </c>
      <c r="E743" s="8"/>
      <c r="F743" s="8">
        <v>7</v>
      </c>
      <c r="G743" s="9">
        <v>103</v>
      </c>
      <c r="H743" s="5">
        <v>2.2876226900000001</v>
      </c>
      <c r="I743" s="10"/>
      <c r="K743" s="19">
        <f t="shared" si="22"/>
        <v>63</v>
      </c>
      <c r="L743" s="19">
        <f t="shared" si="23"/>
        <v>7</v>
      </c>
    </row>
    <row r="744" spans="1:12" hidden="1" x14ac:dyDescent="0.3">
      <c r="A744" s="15" t="s">
        <v>48</v>
      </c>
      <c r="B744" s="8"/>
      <c r="C744" s="8">
        <v>2015</v>
      </c>
      <c r="D744" s="8">
        <v>0.629</v>
      </c>
      <c r="E744" s="8"/>
      <c r="F744" s="8">
        <v>7</v>
      </c>
      <c r="G744" s="9">
        <v>107</v>
      </c>
      <c r="H744" s="5">
        <v>2.2782013399999999</v>
      </c>
      <c r="I744" s="10"/>
      <c r="K744" s="19">
        <f t="shared" si="22"/>
        <v>63</v>
      </c>
      <c r="L744" s="19">
        <f t="shared" si="23"/>
        <v>7</v>
      </c>
    </row>
    <row r="745" spans="1:12" hidden="1" x14ac:dyDescent="0.3">
      <c r="A745" s="15" t="s">
        <v>48</v>
      </c>
      <c r="B745" s="8"/>
      <c r="C745" s="8">
        <v>2014</v>
      </c>
      <c r="D745" s="8">
        <v>0.64</v>
      </c>
      <c r="E745" s="8"/>
      <c r="F745" s="8">
        <v>7</v>
      </c>
      <c r="G745" s="9">
        <v>107</v>
      </c>
      <c r="H745" s="5">
        <v>2.2379629599999999</v>
      </c>
      <c r="I745" s="10"/>
      <c r="K745" s="19">
        <f t="shared" si="22"/>
        <v>64</v>
      </c>
      <c r="L745" s="19">
        <f t="shared" si="23"/>
        <v>7</v>
      </c>
    </row>
    <row r="746" spans="1:12" hidden="1" x14ac:dyDescent="0.3">
      <c r="A746" s="15" t="s">
        <v>48</v>
      </c>
      <c r="B746" s="8"/>
      <c r="C746" s="8">
        <v>2013</v>
      </c>
      <c r="D746" s="8">
        <v>0.623</v>
      </c>
      <c r="E746" s="8"/>
      <c r="F746" s="8">
        <v>7</v>
      </c>
      <c r="G746" s="9">
        <v>109</v>
      </c>
      <c r="H746" s="5">
        <v>2.2148537600000004</v>
      </c>
      <c r="I746" s="10"/>
      <c r="K746" s="19">
        <f t="shared" si="22"/>
        <v>62</v>
      </c>
      <c r="L746" s="19">
        <f t="shared" si="23"/>
        <v>7</v>
      </c>
    </row>
    <row r="747" spans="1:12" hidden="1" x14ac:dyDescent="0.3">
      <c r="A747" s="15" t="s">
        <v>48</v>
      </c>
      <c r="B747" s="8"/>
      <c r="C747" s="8">
        <v>2012</v>
      </c>
      <c r="D747" s="8">
        <v>0.62</v>
      </c>
      <c r="E747" s="8"/>
      <c r="F747" s="8">
        <v>7</v>
      </c>
      <c r="G747" s="9">
        <v>118</v>
      </c>
      <c r="H747" s="5">
        <v>2.0262644300000003</v>
      </c>
      <c r="I747" s="10"/>
      <c r="K747" s="19">
        <f t="shared" si="22"/>
        <v>62</v>
      </c>
      <c r="L747" s="19">
        <f t="shared" si="23"/>
        <v>7</v>
      </c>
    </row>
    <row r="748" spans="1:12" hidden="1" x14ac:dyDescent="0.3">
      <c r="A748" s="15" t="s">
        <v>48</v>
      </c>
      <c r="B748" s="8"/>
      <c r="C748" s="8">
        <v>2011</v>
      </c>
      <c r="D748" s="8">
        <v>0.61699999999999999</v>
      </c>
      <c r="E748" s="8"/>
      <c r="F748" s="8">
        <v>7</v>
      </c>
      <c r="G748" s="9">
        <v>120</v>
      </c>
      <c r="H748" s="5">
        <v>1.9934712600000004</v>
      </c>
      <c r="I748" s="10"/>
      <c r="K748" s="19">
        <f t="shared" si="22"/>
        <v>62</v>
      </c>
      <c r="L748" s="19">
        <f t="shared" si="23"/>
        <v>7</v>
      </c>
    </row>
    <row r="749" spans="1:12" hidden="1" x14ac:dyDescent="0.3">
      <c r="A749" s="15" t="s">
        <v>48</v>
      </c>
      <c r="B749" s="8"/>
      <c r="C749" s="8">
        <v>2010</v>
      </c>
      <c r="D749" s="8">
        <v>0.61299999999999999</v>
      </c>
      <c r="E749" s="8"/>
      <c r="F749" s="8">
        <v>7</v>
      </c>
      <c r="G749" s="9">
        <v>123</v>
      </c>
      <c r="H749" s="5">
        <v>2.0613858700000001</v>
      </c>
      <c r="I749" s="10"/>
      <c r="K749" s="19">
        <f t="shared" si="22"/>
        <v>61</v>
      </c>
      <c r="L749" s="19">
        <f t="shared" si="23"/>
        <v>7</v>
      </c>
    </row>
    <row r="750" spans="1:12" hidden="1" x14ac:dyDescent="0.3">
      <c r="A750" s="14" t="s">
        <v>49</v>
      </c>
      <c r="B750" s="1"/>
      <c r="C750" s="1">
        <v>2020</v>
      </c>
      <c r="D750" s="1">
        <v>0.47099999999999997</v>
      </c>
      <c r="E750" s="8"/>
      <c r="F750" s="1">
        <v>5</v>
      </c>
      <c r="G750" s="2">
        <v>553</v>
      </c>
      <c r="H750" s="11">
        <v>0.77237736999999995</v>
      </c>
      <c r="I750" s="3"/>
      <c r="K750" s="19">
        <f t="shared" si="22"/>
        <v>47</v>
      </c>
      <c r="L750" s="19">
        <f t="shared" si="23"/>
        <v>5</v>
      </c>
    </row>
    <row r="751" spans="1:12" hidden="1" x14ac:dyDescent="0.3">
      <c r="A751" s="15" t="s">
        <v>49</v>
      </c>
      <c r="B751" s="8"/>
      <c r="C751" s="8">
        <v>2019</v>
      </c>
      <c r="D751" s="8">
        <v>0.47</v>
      </c>
      <c r="E751" s="8"/>
      <c r="F751" s="8">
        <v>5</v>
      </c>
      <c r="G751" s="9">
        <v>556</v>
      </c>
      <c r="H751" s="5">
        <v>0.92095225999999997</v>
      </c>
      <c r="I751" s="10"/>
      <c r="K751" s="19">
        <f t="shared" si="22"/>
        <v>47</v>
      </c>
      <c r="L751" s="19">
        <f t="shared" si="23"/>
        <v>5</v>
      </c>
    </row>
    <row r="752" spans="1:12" x14ac:dyDescent="0.3">
      <c r="A752" s="15" t="s">
        <v>49</v>
      </c>
      <c r="B752" s="8"/>
      <c r="C752" s="8">
        <v>2018</v>
      </c>
      <c r="D752" s="8">
        <v>0.46400000000000002</v>
      </c>
      <c r="E752" s="8"/>
      <c r="F752" s="8">
        <v>5</v>
      </c>
      <c r="G752" s="9">
        <v>568</v>
      </c>
      <c r="H752" s="5">
        <v>0.61740123999999996</v>
      </c>
      <c r="I752" s="10"/>
      <c r="K752" s="19">
        <f t="shared" si="22"/>
        <v>46</v>
      </c>
      <c r="L752" s="19">
        <f t="shared" si="23"/>
        <v>5</v>
      </c>
    </row>
    <row r="753" spans="1:12" hidden="1" x14ac:dyDescent="0.3">
      <c r="A753" s="15" t="s">
        <v>49</v>
      </c>
      <c r="B753" s="8"/>
      <c r="C753" s="8">
        <v>2017</v>
      </c>
      <c r="D753" s="8">
        <v>0.46700000000000003</v>
      </c>
      <c r="E753" s="8"/>
      <c r="F753" s="8">
        <v>5</v>
      </c>
      <c r="G753" s="9">
        <v>572</v>
      </c>
      <c r="H753" s="5">
        <v>0.60066229000000004</v>
      </c>
      <c r="I753" s="10"/>
      <c r="K753" s="19">
        <f t="shared" si="22"/>
        <v>47</v>
      </c>
      <c r="L753" s="19">
        <f t="shared" si="23"/>
        <v>5</v>
      </c>
    </row>
    <row r="754" spans="1:12" hidden="1" x14ac:dyDescent="0.3">
      <c r="A754" s="15" t="s">
        <v>49</v>
      </c>
      <c r="B754" s="8"/>
      <c r="C754" s="8">
        <v>2016</v>
      </c>
      <c r="D754" s="8">
        <v>0.46600000000000003</v>
      </c>
      <c r="E754" s="8"/>
      <c r="F754" s="8">
        <v>5</v>
      </c>
      <c r="G754" s="9">
        <v>626</v>
      </c>
      <c r="H754" s="5">
        <v>0.66374409000000012</v>
      </c>
      <c r="I754" s="10"/>
      <c r="K754" s="19">
        <f t="shared" si="22"/>
        <v>47</v>
      </c>
      <c r="L754" s="19">
        <f t="shared" si="23"/>
        <v>5</v>
      </c>
    </row>
    <row r="755" spans="1:12" hidden="1" x14ac:dyDescent="0.3">
      <c r="A755" s="15" t="s">
        <v>49</v>
      </c>
      <c r="B755" s="8"/>
      <c r="C755" s="8">
        <v>2015</v>
      </c>
      <c r="D755" s="8">
        <v>0.44900000000000001</v>
      </c>
      <c r="E755" s="8"/>
      <c r="F755" s="8">
        <v>5</v>
      </c>
      <c r="G755" s="9">
        <v>649</v>
      </c>
      <c r="H755" s="5">
        <v>0.42931107000000007</v>
      </c>
      <c r="I755" s="10"/>
      <c r="K755" s="19">
        <f t="shared" si="22"/>
        <v>45</v>
      </c>
      <c r="L755" s="19">
        <f t="shared" si="23"/>
        <v>5</v>
      </c>
    </row>
    <row r="756" spans="1:12" hidden="1" x14ac:dyDescent="0.3">
      <c r="A756" s="15" t="s">
        <v>49</v>
      </c>
      <c r="B756" s="8"/>
      <c r="C756" s="8">
        <v>2014</v>
      </c>
      <c r="D756" s="8">
        <v>0.436</v>
      </c>
      <c r="E756" s="8"/>
      <c r="F756" s="8">
        <v>5</v>
      </c>
      <c r="G756" s="9">
        <v>661</v>
      </c>
      <c r="H756" s="5">
        <v>0.61152339000000011</v>
      </c>
      <c r="I756" s="10"/>
      <c r="K756" s="19">
        <f t="shared" si="22"/>
        <v>44</v>
      </c>
      <c r="L756" s="19">
        <f t="shared" si="23"/>
        <v>5</v>
      </c>
    </row>
    <row r="757" spans="1:12" hidden="1" x14ac:dyDescent="0.3">
      <c r="A757" s="15" t="s">
        <v>49</v>
      </c>
      <c r="B757" s="8"/>
      <c r="C757" s="8">
        <v>2013</v>
      </c>
      <c r="D757" s="8">
        <v>0.43</v>
      </c>
      <c r="E757" s="8"/>
      <c r="F757" s="8">
        <v>5</v>
      </c>
      <c r="G757" s="9">
        <v>677</v>
      </c>
      <c r="H757" s="5">
        <v>0.48858824000000006</v>
      </c>
      <c r="I757" s="10"/>
      <c r="K757" s="19">
        <f t="shared" si="22"/>
        <v>43</v>
      </c>
      <c r="L757" s="19">
        <f t="shared" si="23"/>
        <v>5</v>
      </c>
    </row>
    <row r="758" spans="1:12" hidden="1" x14ac:dyDescent="0.3">
      <c r="A758" s="15" t="s">
        <v>49</v>
      </c>
      <c r="B758" s="8"/>
      <c r="C758" s="8">
        <v>2012</v>
      </c>
      <c r="D758" s="8">
        <v>0.42499999999999999</v>
      </c>
      <c r="E758" s="8"/>
      <c r="F758" s="8">
        <v>5</v>
      </c>
      <c r="G758" s="9">
        <v>679</v>
      </c>
      <c r="H758" s="5">
        <v>0.51431387999999989</v>
      </c>
      <c r="I758" s="10"/>
      <c r="K758" s="19">
        <f t="shared" si="22"/>
        <v>43</v>
      </c>
      <c r="L758" s="19">
        <f t="shared" si="23"/>
        <v>5</v>
      </c>
    </row>
    <row r="759" spans="1:12" hidden="1" x14ac:dyDescent="0.3">
      <c r="A759" s="15" t="s">
        <v>49</v>
      </c>
      <c r="B759" s="8"/>
      <c r="C759" s="8">
        <v>2011</v>
      </c>
      <c r="D759" s="8">
        <v>0.42099999999999999</v>
      </c>
      <c r="E759" s="8"/>
      <c r="F759" s="8">
        <v>5</v>
      </c>
      <c r="G759" s="9">
        <v>744</v>
      </c>
      <c r="H759" s="5">
        <v>0.51036745000000006</v>
      </c>
      <c r="I759" s="10"/>
      <c r="K759" s="19">
        <f t="shared" si="22"/>
        <v>42</v>
      </c>
      <c r="L759" s="19">
        <f t="shared" si="23"/>
        <v>5</v>
      </c>
    </row>
    <row r="760" spans="1:12" hidden="1" x14ac:dyDescent="0.3">
      <c r="A760" s="15" t="s">
        <v>49</v>
      </c>
      <c r="B760" s="8"/>
      <c r="C760" s="8">
        <v>2010</v>
      </c>
      <c r="D760" s="8">
        <v>0.41499999999999998</v>
      </c>
      <c r="E760" s="8"/>
      <c r="F760" s="8">
        <v>5</v>
      </c>
      <c r="G760" s="9">
        <v>741</v>
      </c>
      <c r="H760" s="5">
        <v>0.36297842999999996</v>
      </c>
      <c r="I760" s="10"/>
      <c r="K760" s="19">
        <f t="shared" si="22"/>
        <v>42</v>
      </c>
      <c r="L760" s="19">
        <f t="shared" si="23"/>
        <v>5</v>
      </c>
    </row>
    <row r="761" spans="1:12" hidden="1" x14ac:dyDescent="0.3">
      <c r="A761" s="14" t="s">
        <v>50</v>
      </c>
      <c r="B761" s="1"/>
      <c r="C761" s="1">
        <v>2020</v>
      </c>
      <c r="D761" s="1">
        <v>0.48199999999999998</v>
      </c>
      <c r="E761" s="8"/>
      <c r="F761" s="1">
        <v>5</v>
      </c>
      <c r="G761" s="2">
        <v>725</v>
      </c>
      <c r="H761" s="11">
        <v>1.2004870200000002</v>
      </c>
      <c r="I761" s="3"/>
      <c r="K761" s="19">
        <f t="shared" si="22"/>
        <v>48</v>
      </c>
      <c r="L761" s="19">
        <f t="shared" si="23"/>
        <v>5</v>
      </c>
    </row>
    <row r="762" spans="1:12" hidden="1" x14ac:dyDescent="0.3">
      <c r="A762" s="15" t="s">
        <v>50</v>
      </c>
      <c r="B762" s="8"/>
      <c r="C762" s="8">
        <v>2019</v>
      </c>
      <c r="D762" s="8">
        <v>0.48799999999999999</v>
      </c>
      <c r="E762" s="8"/>
      <c r="F762" s="8">
        <v>5</v>
      </c>
      <c r="G762" s="9">
        <v>710</v>
      </c>
      <c r="H762" s="5">
        <v>0.45877996000000004</v>
      </c>
      <c r="I762" s="10"/>
      <c r="K762" s="19">
        <f t="shared" si="22"/>
        <v>49</v>
      </c>
      <c r="L762" s="19">
        <f t="shared" si="23"/>
        <v>5</v>
      </c>
    </row>
    <row r="763" spans="1:12" x14ac:dyDescent="0.3">
      <c r="A763" s="15" t="s">
        <v>50</v>
      </c>
      <c r="B763" s="8"/>
      <c r="C763" s="8">
        <v>2018</v>
      </c>
      <c r="D763" s="8">
        <v>0.48</v>
      </c>
      <c r="E763" s="8"/>
      <c r="F763" s="8">
        <v>5</v>
      </c>
      <c r="G763" s="9">
        <v>648</v>
      </c>
      <c r="H763" s="5">
        <v>0.50527375999999991</v>
      </c>
      <c r="I763" s="10"/>
      <c r="K763" s="19">
        <f t="shared" si="22"/>
        <v>48</v>
      </c>
      <c r="L763" s="19">
        <f t="shared" si="23"/>
        <v>5</v>
      </c>
    </row>
    <row r="764" spans="1:12" hidden="1" x14ac:dyDescent="0.3">
      <c r="A764" s="15" t="s">
        <v>50</v>
      </c>
      <c r="B764" s="8"/>
      <c r="C764" s="8">
        <v>2017</v>
      </c>
      <c r="D764" s="8">
        <v>0.47899999999999998</v>
      </c>
      <c r="E764" s="8"/>
      <c r="F764" s="8">
        <v>5</v>
      </c>
      <c r="G764" s="9">
        <v>705</v>
      </c>
      <c r="H764" s="5">
        <v>0.49838861999999995</v>
      </c>
      <c r="I764" s="10"/>
      <c r="K764" s="19">
        <f t="shared" si="22"/>
        <v>48</v>
      </c>
      <c r="L764" s="19">
        <f t="shared" si="23"/>
        <v>5</v>
      </c>
    </row>
    <row r="765" spans="1:12" hidden="1" x14ac:dyDescent="0.3">
      <c r="A765" s="15" t="s">
        <v>50</v>
      </c>
      <c r="B765" s="8"/>
      <c r="C765" s="8">
        <v>2016</v>
      </c>
      <c r="D765" s="8">
        <v>0.47599999999999998</v>
      </c>
      <c r="E765" s="8"/>
      <c r="F765" s="8">
        <v>5</v>
      </c>
      <c r="G765" s="9">
        <v>673</v>
      </c>
      <c r="H765" s="5">
        <v>0.48464295000000013</v>
      </c>
      <c r="I765" s="10"/>
      <c r="K765" s="19">
        <f t="shared" si="22"/>
        <v>48</v>
      </c>
      <c r="L765" s="19">
        <f t="shared" si="23"/>
        <v>5</v>
      </c>
    </row>
    <row r="766" spans="1:12" hidden="1" x14ac:dyDescent="0.3">
      <c r="A766" s="15" t="s">
        <v>50</v>
      </c>
      <c r="B766" s="8"/>
      <c r="C766" s="8">
        <v>2015</v>
      </c>
      <c r="D766" s="8">
        <v>0.47</v>
      </c>
      <c r="E766" s="8"/>
      <c r="F766" s="8">
        <v>5</v>
      </c>
      <c r="G766" s="9">
        <v>713</v>
      </c>
      <c r="H766" s="5">
        <v>0.53779857999999992</v>
      </c>
      <c r="I766" s="10"/>
      <c r="K766" s="19">
        <f t="shared" si="22"/>
        <v>47</v>
      </c>
      <c r="L766" s="19">
        <f t="shared" si="23"/>
        <v>5</v>
      </c>
    </row>
    <row r="767" spans="1:12" hidden="1" x14ac:dyDescent="0.3">
      <c r="A767" s="15" t="s">
        <v>50</v>
      </c>
      <c r="B767" s="8"/>
      <c r="C767" s="8">
        <v>2014</v>
      </c>
      <c r="D767" s="8">
        <v>0.46500000000000002</v>
      </c>
      <c r="E767" s="8"/>
      <c r="F767" s="8">
        <v>5</v>
      </c>
      <c r="G767" s="9">
        <v>733</v>
      </c>
      <c r="H767" s="5">
        <v>0.59649962000000001</v>
      </c>
      <c r="I767" s="10"/>
      <c r="K767" s="19">
        <f t="shared" si="22"/>
        <v>47</v>
      </c>
      <c r="L767" s="19">
        <f t="shared" si="23"/>
        <v>5</v>
      </c>
    </row>
    <row r="768" spans="1:12" hidden="1" x14ac:dyDescent="0.3">
      <c r="A768" s="15" t="s">
        <v>50</v>
      </c>
      <c r="B768" s="8"/>
      <c r="C768" s="8">
        <v>2013</v>
      </c>
      <c r="D768" s="8">
        <v>0.45800000000000002</v>
      </c>
      <c r="E768" s="8"/>
      <c r="F768" s="8">
        <v>5</v>
      </c>
      <c r="G768" s="9">
        <v>742</v>
      </c>
      <c r="H768" s="5">
        <v>0.55160207000000017</v>
      </c>
      <c r="I768" s="10"/>
      <c r="K768" s="19">
        <f t="shared" si="22"/>
        <v>46</v>
      </c>
      <c r="L768" s="19">
        <f t="shared" si="23"/>
        <v>5</v>
      </c>
    </row>
    <row r="769" spans="1:12" hidden="1" x14ac:dyDescent="0.3">
      <c r="A769" s="15" t="s">
        <v>50</v>
      </c>
      <c r="B769" s="8"/>
      <c r="C769" s="8">
        <v>2012</v>
      </c>
      <c r="D769" s="8">
        <v>0.45400000000000001</v>
      </c>
      <c r="E769" s="8"/>
      <c r="F769" s="8">
        <v>5</v>
      </c>
      <c r="G769" s="9">
        <v>758</v>
      </c>
      <c r="H769" s="5">
        <v>0.50444686000000005</v>
      </c>
      <c r="I769" s="10"/>
      <c r="K769" s="19">
        <f t="shared" si="22"/>
        <v>45</v>
      </c>
      <c r="L769" s="19">
        <f t="shared" si="23"/>
        <v>5</v>
      </c>
    </row>
    <row r="770" spans="1:12" hidden="1" x14ac:dyDescent="0.3">
      <c r="A770" s="15" t="s">
        <v>50</v>
      </c>
      <c r="B770" s="8"/>
      <c r="C770" s="8">
        <v>2011</v>
      </c>
      <c r="D770" s="8">
        <v>0.45</v>
      </c>
      <c r="E770" s="8"/>
      <c r="F770" s="8">
        <v>5</v>
      </c>
      <c r="G770" s="9">
        <v>767</v>
      </c>
      <c r="H770" s="5">
        <v>0.43690556000000003</v>
      </c>
      <c r="I770" s="10"/>
      <c r="K770" s="19">
        <f t="shared" ref="K770:K833" si="24">ROUND(D770*100,0)</f>
        <v>45</v>
      </c>
      <c r="L770" s="19">
        <f t="shared" si="23"/>
        <v>5</v>
      </c>
    </row>
    <row r="771" spans="1:12" hidden="1" x14ac:dyDescent="0.3">
      <c r="A771" s="15" t="s">
        <v>50</v>
      </c>
      <c r="B771" s="8"/>
      <c r="C771" s="8">
        <v>2010</v>
      </c>
      <c r="D771" s="8">
        <v>0.441</v>
      </c>
      <c r="E771" s="8"/>
      <c r="F771" s="8">
        <v>5</v>
      </c>
      <c r="G771" s="9">
        <v>795</v>
      </c>
      <c r="H771" s="5">
        <v>0.46807464999999998</v>
      </c>
      <c r="I771" s="10"/>
      <c r="K771" s="19">
        <f t="shared" si="24"/>
        <v>44</v>
      </c>
      <c r="L771" s="19">
        <f t="shared" ref="L771:L834" si="25">IF(K771&lt;31,3,IF(K771&lt;41,4,IF(K771&lt;51,5,IF(K771&lt;61,6,IF(K771&lt;71,7,IF(K771&lt;81,8,IF(K771&lt;91,9,10)))))))</f>
        <v>5</v>
      </c>
    </row>
    <row r="772" spans="1:12" hidden="1" x14ac:dyDescent="0.3">
      <c r="A772" s="14" t="s">
        <v>51</v>
      </c>
      <c r="B772" s="1"/>
      <c r="C772" s="1">
        <v>2020</v>
      </c>
      <c r="D772" s="1">
        <v>0.72699999999999998</v>
      </c>
      <c r="E772" s="8"/>
      <c r="F772" s="1">
        <v>8</v>
      </c>
      <c r="G772" s="2">
        <v>112</v>
      </c>
      <c r="H772" s="11">
        <v>3.9743328099999999</v>
      </c>
      <c r="I772" s="3"/>
      <c r="K772" s="19">
        <f t="shared" si="24"/>
        <v>73</v>
      </c>
      <c r="L772" s="19">
        <f t="shared" si="25"/>
        <v>8</v>
      </c>
    </row>
    <row r="773" spans="1:12" hidden="1" x14ac:dyDescent="0.3">
      <c r="A773" s="15" t="s">
        <v>51</v>
      </c>
      <c r="B773" s="8"/>
      <c r="C773" s="8">
        <v>2019</v>
      </c>
      <c r="D773" s="8">
        <v>0.71099999999999997</v>
      </c>
      <c r="E773" s="8"/>
      <c r="F773" s="8">
        <v>8</v>
      </c>
      <c r="G773" s="9">
        <v>110</v>
      </c>
      <c r="H773" s="5">
        <v>2.9038436399999994</v>
      </c>
      <c r="I773" s="10"/>
      <c r="K773" s="19">
        <f t="shared" si="24"/>
        <v>71</v>
      </c>
      <c r="L773" s="19">
        <f t="shared" si="25"/>
        <v>8</v>
      </c>
    </row>
    <row r="774" spans="1:12" x14ac:dyDescent="0.3">
      <c r="A774" s="15" t="s">
        <v>51</v>
      </c>
      <c r="B774" s="8"/>
      <c r="C774" s="8">
        <v>2018</v>
      </c>
      <c r="D774" s="8">
        <v>0.70399999999999996</v>
      </c>
      <c r="E774" s="8"/>
      <c r="F774" s="8">
        <v>7</v>
      </c>
      <c r="G774" s="9">
        <v>118</v>
      </c>
      <c r="H774" s="5">
        <v>2.95149112</v>
      </c>
      <c r="I774" s="10"/>
      <c r="K774" s="19">
        <f t="shared" si="24"/>
        <v>70</v>
      </c>
      <c r="L774" s="19">
        <f t="shared" si="25"/>
        <v>7</v>
      </c>
    </row>
    <row r="775" spans="1:12" hidden="1" x14ac:dyDescent="0.3">
      <c r="A775" s="15" t="s">
        <v>51</v>
      </c>
      <c r="B775" s="8"/>
      <c r="C775" s="8">
        <v>2017</v>
      </c>
      <c r="D775" s="8">
        <v>0.69899999999999995</v>
      </c>
      <c r="E775" s="8"/>
      <c r="F775" s="8">
        <v>7</v>
      </c>
      <c r="G775" s="9">
        <v>123</v>
      </c>
      <c r="H775" s="5">
        <v>2.7917938199999996</v>
      </c>
      <c r="I775" s="10"/>
      <c r="K775" s="19">
        <f t="shared" si="24"/>
        <v>70</v>
      </c>
      <c r="L775" s="19">
        <f t="shared" si="25"/>
        <v>7</v>
      </c>
    </row>
    <row r="776" spans="1:12" hidden="1" x14ac:dyDescent="0.3">
      <c r="A776" s="15" t="s">
        <v>51</v>
      </c>
      <c r="B776" s="8"/>
      <c r="C776" s="8">
        <v>2016</v>
      </c>
      <c r="D776" s="8">
        <v>0.69299999999999995</v>
      </c>
      <c r="E776" s="8"/>
      <c r="F776" s="8">
        <v>7</v>
      </c>
      <c r="G776" s="9">
        <v>127</v>
      </c>
      <c r="H776" s="5">
        <v>2.5319159</v>
      </c>
      <c r="I776" s="10"/>
      <c r="K776" s="19">
        <f t="shared" si="24"/>
        <v>69</v>
      </c>
      <c r="L776" s="19">
        <f t="shared" si="25"/>
        <v>7</v>
      </c>
    </row>
    <row r="777" spans="1:12" hidden="1" x14ac:dyDescent="0.3">
      <c r="A777" s="15" t="s">
        <v>51</v>
      </c>
      <c r="B777" s="8"/>
      <c r="C777" s="8">
        <v>2015</v>
      </c>
      <c r="D777" s="8">
        <v>0.68600000000000005</v>
      </c>
      <c r="E777" s="8"/>
      <c r="F777" s="8">
        <v>7</v>
      </c>
      <c r="G777" s="9">
        <v>128</v>
      </c>
      <c r="H777" s="5">
        <v>2.3567779100000004</v>
      </c>
      <c r="I777" s="10"/>
      <c r="K777" s="19">
        <f t="shared" si="24"/>
        <v>69</v>
      </c>
      <c r="L777" s="19">
        <f t="shared" si="25"/>
        <v>7</v>
      </c>
    </row>
    <row r="778" spans="1:12" hidden="1" x14ac:dyDescent="0.3">
      <c r="A778" s="15" t="s">
        <v>51</v>
      </c>
      <c r="B778" s="8"/>
      <c r="C778" s="8">
        <v>2014</v>
      </c>
      <c r="D778" s="8">
        <v>0.68200000000000005</v>
      </c>
      <c r="E778" s="8"/>
      <c r="F778" s="8">
        <v>7</v>
      </c>
      <c r="G778" s="9">
        <v>131</v>
      </c>
      <c r="H778" s="5">
        <v>2.1751005599999997</v>
      </c>
      <c r="I778" s="10"/>
      <c r="K778" s="19">
        <f t="shared" si="24"/>
        <v>68</v>
      </c>
      <c r="L778" s="19">
        <f t="shared" si="25"/>
        <v>7</v>
      </c>
    </row>
    <row r="779" spans="1:12" hidden="1" x14ac:dyDescent="0.3">
      <c r="A779" s="15" t="s">
        <v>51</v>
      </c>
      <c r="B779" s="8"/>
      <c r="C779" s="8">
        <v>2013</v>
      </c>
      <c r="D779" s="8">
        <v>0.67400000000000004</v>
      </c>
      <c r="E779" s="8"/>
      <c r="F779" s="8">
        <v>7</v>
      </c>
      <c r="G779" s="9">
        <v>133</v>
      </c>
      <c r="H779" s="5">
        <v>1.8881183899999996</v>
      </c>
      <c r="I779" s="10"/>
      <c r="K779" s="19">
        <f t="shared" si="24"/>
        <v>67</v>
      </c>
      <c r="L779" s="19">
        <f t="shared" si="25"/>
        <v>7</v>
      </c>
    </row>
    <row r="780" spans="1:12" hidden="1" x14ac:dyDescent="0.3">
      <c r="A780" s="15" t="s">
        <v>51</v>
      </c>
      <c r="B780" s="8"/>
      <c r="C780" s="8">
        <v>2012</v>
      </c>
      <c r="D780" s="8">
        <v>0.66900000000000004</v>
      </c>
      <c r="E780" s="8"/>
      <c r="F780" s="8">
        <v>7</v>
      </c>
      <c r="G780" s="9">
        <v>136</v>
      </c>
      <c r="H780" s="5">
        <v>1.7970781300000005</v>
      </c>
      <c r="I780" s="10"/>
      <c r="K780" s="19">
        <f t="shared" si="24"/>
        <v>67</v>
      </c>
      <c r="L780" s="19">
        <f t="shared" si="25"/>
        <v>7</v>
      </c>
    </row>
    <row r="781" spans="1:12" hidden="1" x14ac:dyDescent="0.3">
      <c r="A781" s="15" t="s">
        <v>51</v>
      </c>
      <c r="B781" s="8"/>
      <c r="C781" s="8">
        <v>2011</v>
      </c>
      <c r="D781" s="8">
        <v>0.66300000000000003</v>
      </c>
      <c r="E781" s="8"/>
      <c r="F781" s="8">
        <v>7</v>
      </c>
      <c r="G781" s="9">
        <v>142</v>
      </c>
      <c r="H781" s="5">
        <v>2.0270113900000002</v>
      </c>
      <c r="I781" s="10"/>
      <c r="K781" s="19">
        <f t="shared" si="24"/>
        <v>66</v>
      </c>
      <c r="L781" s="19">
        <f t="shared" si="25"/>
        <v>7</v>
      </c>
    </row>
    <row r="782" spans="1:12" hidden="1" x14ac:dyDescent="0.3">
      <c r="A782" s="15" t="s">
        <v>51</v>
      </c>
      <c r="B782" s="8"/>
      <c r="C782" s="8">
        <v>2010</v>
      </c>
      <c r="D782" s="8">
        <v>0.65</v>
      </c>
      <c r="E782" s="8"/>
      <c r="F782" s="8">
        <v>7</v>
      </c>
      <c r="G782" s="9">
        <v>148</v>
      </c>
      <c r="H782" s="5">
        <v>1.8193433300000001</v>
      </c>
      <c r="I782" s="10"/>
      <c r="K782" s="19">
        <f t="shared" si="24"/>
        <v>65</v>
      </c>
      <c r="L782" s="19">
        <f t="shared" si="25"/>
        <v>7</v>
      </c>
    </row>
    <row r="783" spans="1:12" hidden="1" x14ac:dyDescent="0.3">
      <c r="A783" s="14" t="s">
        <v>52</v>
      </c>
      <c r="B783" s="1"/>
      <c r="C783" s="1">
        <v>2020</v>
      </c>
      <c r="D783" s="1">
        <v>0.55700000000000005</v>
      </c>
      <c r="E783" s="8"/>
      <c r="F783" s="1">
        <v>6</v>
      </c>
      <c r="G783" s="2">
        <v>350</v>
      </c>
      <c r="H783" s="11">
        <v>0.40528840000000005</v>
      </c>
      <c r="I783" s="3"/>
      <c r="K783" s="19">
        <f t="shared" si="24"/>
        <v>56</v>
      </c>
      <c r="L783" s="19">
        <f t="shared" si="25"/>
        <v>6</v>
      </c>
    </row>
    <row r="784" spans="1:12" hidden="1" x14ac:dyDescent="0.3">
      <c r="A784" s="15" t="s">
        <v>52</v>
      </c>
      <c r="B784" s="8"/>
      <c r="C784" s="8">
        <v>2019</v>
      </c>
      <c r="D784" s="8">
        <v>0.55900000000000005</v>
      </c>
      <c r="E784" s="8"/>
      <c r="F784" s="8">
        <v>6</v>
      </c>
      <c r="G784" s="9">
        <v>349</v>
      </c>
      <c r="H784" s="5">
        <v>0.40745704999999999</v>
      </c>
      <c r="I784" s="10"/>
      <c r="K784" s="19">
        <f t="shared" si="24"/>
        <v>56</v>
      </c>
      <c r="L784" s="19">
        <f t="shared" si="25"/>
        <v>6</v>
      </c>
    </row>
    <row r="785" spans="1:12" x14ac:dyDescent="0.3">
      <c r="A785" s="15" t="s">
        <v>52</v>
      </c>
      <c r="B785" s="8"/>
      <c r="C785" s="8">
        <v>2018</v>
      </c>
      <c r="D785" s="8">
        <v>0.55900000000000005</v>
      </c>
      <c r="E785" s="8"/>
      <c r="F785" s="8">
        <v>6</v>
      </c>
      <c r="G785" s="9">
        <v>359</v>
      </c>
      <c r="H785" s="5">
        <v>0.52653240999999995</v>
      </c>
      <c r="I785" s="10"/>
      <c r="K785" s="19">
        <f t="shared" si="24"/>
        <v>56</v>
      </c>
      <c r="L785" s="19">
        <f t="shared" si="25"/>
        <v>6</v>
      </c>
    </row>
    <row r="786" spans="1:12" hidden="1" x14ac:dyDescent="0.3">
      <c r="A786" s="15" t="s">
        <v>52</v>
      </c>
      <c r="B786" s="8"/>
      <c r="C786" s="8">
        <v>2017</v>
      </c>
      <c r="D786" s="8">
        <v>0.55700000000000005</v>
      </c>
      <c r="E786" s="8"/>
      <c r="F786" s="8">
        <v>6</v>
      </c>
      <c r="G786" s="9">
        <v>351</v>
      </c>
      <c r="H786" s="5">
        <v>0.46510880999999993</v>
      </c>
      <c r="I786" s="10"/>
      <c r="K786" s="19">
        <f t="shared" si="24"/>
        <v>56</v>
      </c>
      <c r="L786" s="19">
        <f t="shared" si="25"/>
        <v>6</v>
      </c>
    </row>
    <row r="787" spans="1:12" hidden="1" x14ac:dyDescent="0.3">
      <c r="A787" s="15" t="s">
        <v>52</v>
      </c>
      <c r="B787" s="8"/>
      <c r="C787" s="8">
        <v>2016</v>
      </c>
      <c r="D787" s="8">
        <v>0.55200000000000005</v>
      </c>
      <c r="E787" s="8"/>
      <c r="F787" s="8">
        <v>6</v>
      </c>
      <c r="G787" s="9">
        <v>388</v>
      </c>
      <c r="H787" s="5">
        <v>0.52977305999999991</v>
      </c>
      <c r="I787" s="10"/>
      <c r="K787" s="19">
        <f t="shared" si="24"/>
        <v>55</v>
      </c>
      <c r="L787" s="19">
        <f t="shared" si="25"/>
        <v>6</v>
      </c>
    </row>
    <row r="788" spans="1:12" hidden="1" x14ac:dyDescent="0.3">
      <c r="A788" s="15" t="s">
        <v>52</v>
      </c>
      <c r="B788" s="8"/>
      <c r="C788" s="8">
        <v>2015</v>
      </c>
      <c r="D788" s="8">
        <v>0.54900000000000004</v>
      </c>
      <c r="E788" s="8"/>
      <c r="F788" s="8">
        <v>6</v>
      </c>
      <c r="G788" s="9">
        <v>391</v>
      </c>
      <c r="H788" s="5">
        <v>0.56089777000000007</v>
      </c>
      <c r="I788" s="10"/>
      <c r="K788" s="19">
        <f t="shared" si="24"/>
        <v>55</v>
      </c>
      <c r="L788" s="19">
        <f t="shared" si="25"/>
        <v>6</v>
      </c>
    </row>
    <row r="789" spans="1:12" hidden="1" x14ac:dyDescent="0.3">
      <c r="A789" s="15" t="s">
        <v>52</v>
      </c>
      <c r="B789" s="8"/>
      <c r="C789" s="8">
        <v>2014</v>
      </c>
      <c r="D789" s="8">
        <v>0.54500000000000004</v>
      </c>
      <c r="E789" s="8"/>
      <c r="F789" s="8">
        <v>6</v>
      </c>
      <c r="G789" s="9">
        <v>389</v>
      </c>
      <c r="H789" s="5">
        <v>0.46834349999999991</v>
      </c>
      <c r="I789" s="10"/>
      <c r="K789" s="19">
        <f t="shared" si="24"/>
        <v>55</v>
      </c>
      <c r="L789" s="19">
        <f t="shared" si="25"/>
        <v>6</v>
      </c>
    </row>
    <row r="790" spans="1:12" hidden="1" x14ac:dyDescent="0.3">
      <c r="A790" s="15" t="s">
        <v>52</v>
      </c>
      <c r="B790" s="8"/>
      <c r="C790" s="8">
        <v>2013</v>
      </c>
      <c r="D790" s="8">
        <v>0.54</v>
      </c>
      <c r="E790" s="8"/>
      <c r="F790" s="8">
        <v>6</v>
      </c>
      <c r="G790" s="9">
        <v>392</v>
      </c>
      <c r="H790" s="5">
        <v>0.47550055000000002</v>
      </c>
      <c r="I790" s="10"/>
      <c r="K790" s="19">
        <f t="shared" si="24"/>
        <v>54</v>
      </c>
      <c r="L790" s="19">
        <f t="shared" si="25"/>
        <v>6</v>
      </c>
    </row>
    <row r="791" spans="1:12" hidden="1" x14ac:dyDescent="0.3">
      <c r="A791" s="15" t="s">
        <v>52</v>
      </c>
      <c r="B791" s="8"/>
      <c r="C791" s="8">
        <v>2012</v>
      </c>
      <c r="D791" s="8">
        <v>0.53400000000000003</v>
      </c>
      <c r="E791" s="8"/>
      <c r="F791" s="8">
        <v>6</v>
      </c>
      <c r="G791" s="9">
        <v>384</v>
      </c>
      <c r="H791" s="5">
        <v>0.45754522000000009</v>
      </c>
      <c r="I791" s="10"/>
      <c r="K791" s="19">
        <f t="shared" si="24"/>
        <v>53</v>
      </c>
      <c r="L791" s="19">
        <f t="shared" si="25"/>
        <v>6</v>
      </c>
    </row>
    <row r="792" spans="1:12" hidden="1" x14ac:dyDescent="0.3">
      <c r="A792" s="15" t="s">
        <v>52</v>
      </c>
      <c r="B792" s="8"/>
      <c r="C792" s="8">
        <v>2011</v>
      </c>
      <c r="D792" s="8">
        <v>0.52900000000000003</v>
      </c>
      <c r="E792" s="8"/>
      <c r="F792" s="8">
        <v>6</v>
      </c>
      <c r="G792" s="9">
        <v>424</v>
      </c>
      <c r="H792" s="5">
        <v>0.42167202000000009</v>
      </c>
      <c r="I792" s="10"/>
      <c r="K792" s="19">
        <f t="shared" si="24"/>
        <v>53</v>
      </c>
      <c r="L792" s="19">
        <f t="shared" si="25"/>
        <v>6</v>
      </c>
    </row>
    <row r="793" spans="1:12" hidden="1" x14ac:dyDescent="0.3">
      <c r="A793" s="15" t="s">
        <v>52</v>
      </c>
      <c r="B793" s="8"/>
      <c r="C793" s="8">
        <v>2010</v>
      </c>
      <c r="D793" s="8">
        <v>0.44900000000000001</v>
      </c>
      <c r="E793" s="8"/>
      <c r="F793" s="8">
        <v>5</v>
      </c>
      <c r="G793" s="9">
        <v>403</v>
      </c>
      <c r="H793" s="5">
        <v>0.81272613999999999</v>
      </c>
      <c r="I793" s="10"/>
      <c r="K793" s="19">
        <f t="shared" si="24"/>
        <v>45</v>
      </c>
      <c r="L793" s="19">
        <f t="shared" si="25"/>
        <v>5</v>
      </c>
    </row>
    <row r="794" spans="1:12" hidden="1" x14ac:dyDescent="0.3">
      <c r="A794" s="14" t="s">
        <v>53</v>
      </c>
      <c r="B794" s="1"/>
      <c r="C794" s="1">
        <v>2020</v>
      </c>
      <c r="D794" s="1">
        <v>0.621</v>
      </c>
      <c r="E794" s="8"/>
      <c r="F794" s="1">
        <v>7</v>
      </c>
      <c r="G794" s="2">
        <v>72</v>
      </c>
      <c r="H794" s="11">
        <v>3.4371700299999999</v>
      </c>
      <c r="I794" s="3"/>
      <c r="K794" s="19">
        <f t="shared" si="24"/>
        <v>62</v>
      </c>
      <c r="L794" s="19">
        <f t="shared" si="25"/>
        <v>7</v>
      </c>
    </row>
    <row r="795" spans="1:12" hidden="1" x14ac:dyDescent="0.3">
      <c r="A795" s="15" t="s">
        <v>53</v>
      </c>
      <c r="B795" s="8"/>
      <c r="C795" s="8">
        <v>2019</v>
      </c>
      <c r="D795" s="8">
        <v>0.629</v>
      </c>
      <c r="E795" s="8"/>
      <c r="F795" s="8">
        <v>7</v>
      </c>
      <c r="G795" s="9">
        <v>67</v>
      </c>
      <c r="H795" s="5">
        <v>2.8727567199999999</v>
      </c>
      <c r="I795" s="10"/>
      <c r="K795" s="19">
        <f t="shared" si="24"/>
        <v>63</v>
      </c>
      <c r="L795" s="19">
        <f t="shared" si="25"/>
        <v>7</v>
      </c>
    </row>
    <row r="796" spans="1:12" x14ac:dyDescent="0.3">
      <c r="A796" s="15" t="s">
        <v>53</v>
      </c>
      <c r="B796" s="8"/>
      <c r="C796" s="8">
        <v>2018</v>
      </c>
      <c r="D796" s="8">
        <v>0.61399999999999999</v>
      </c>
      <c r="E796" s="8"/>
      <c r="F796" s="8">
        <v>7</v>
      </c>
      <c r="G796" s="9">
        <v>65</v>
      </c>
      <c r="H796" s="5">
        <v>2.8489234399999996</v>
      </c>
      <c r="I796" s="10"/>
      <c r="K796" s="19">
        <f t="shared" si="24"/>
        <v>61</v>
      </c>
      <c r="L796" s="19">
        <f t="shared" si="25"/>
        <v>7</v>
      </c>
    </row>
    <row r="797" spans="1:12" hidden="1" x14ac:dyDescent="0.3">
      <c r="A797" s="15" t="s">
        <v>53</v>
      </c>
      <c r="B797" s="8"/>
      <c r="C797" s="8">
        <v>2017</v>
      </c>
      <c r="D797" s="8">
        <v>0.61399999999999999</v>
      </c>
      <c r="E797" s="8"/>
      <c r="F797" s="8">
        <v>7</v>
      </c>
      <c r="G797" s="9">
        <v>64</v>
      </c>
      <c r="H797" s="5">
        <v>2.8540098700000005</v>
      </c>
      <c r="I797" s="10"/>
      <c r="K797" s="19">
        <f t="shared" si="24"/>
        <v>61</v>
      </c>
      <c r="L797" s="19">
        <f t="shared" si="25"/>
        <v>7</v>
      </c>
    </row>
    <row r="798" spans="1:12" hidden="1" x14ac:dyDescent="0.3">
      <c r="A798" s="15" t="s">
        <v>53</v>
      </c>
      <c r="B798" s="8"/>
      <c r="C798" s="8">
        <v>2016</v>
      </c>
      <c r="D798" s="8">
        <v>0.61499999999999999</v>
      </c>
      <c r="E798" s="8"/>
      <c r="F798" s="8">
        <v>7</v>
      </c>
      <c r="G798" s="9">
        <v>62</v>
      </c>
      <c r="H798" s="5">
        <v>3.09310865</v>
      </c>
      <c r="I798" s="10"/>
      <c r="K798" s="19">
        <f t="shared" si="24"/>
        <v>62</v>
      </c>
      <c r="L798" s="19">
        <f t="shared" si="25"/>
        <v>7</v>
      </c>
    </row>
    <row r="799" spans="1:12" hidden="1" x14ac:dyDescent="0.3">
      <c r="A799" s="15" t="s">
        <v>53</v>
      </c>
      <c r="B799" s="8"/>
      <c r="C799" s="8">
        <v>2015</v>
      </c>
      <c r="D799" s="8">
        <v>0.61</v>
      </c>
      <c r="E799" s="8"/>
      <c r="F799" s="8">
        <v>7</v>
      </c>
      <c r="G799" s="9">
        <v>67</v>
      </c>
      <c r="H799" s="5">
        <v>2.9479651499999999</v>
      </c>
      <c r="I799" s="10"/>
      <c r="K799" s="19">
        <f t="shared" si="24"/>
        <v>61</v>
      </c>
      <c r="L799" s="19">
        <f t="shared" si="25"/>
        <v>7</v>
      </c>
    </row>
    <row r="800" spans="1:12" hidden="1" x14ac:dyDescent="0.3">
      <c r="A800" s="15" t="s">
        <v>53</v>
      </c>
      <c r="B800" s="8"/>
      <c r="C800" s="8">
        <v>2014</v>
      </c>
      <c r="D800" s="8">
        <v>0.60299999999999998</v>
      </c>
      <c r="E800" s="8"/>
      <c r="F800" s="8">
        <v>6</v>
      </c>
      <c r="G800" s="9">
        <v>68</v>
      </c>
      <c r="H800" s="5">
        <v>3.1930570600000001</v>
      </c>
      <c r="I800" s="10"/>
      <c r="K800" s="19">
        <f t="shared" si="24"/>
        <v>60</v>
      </c>
      <c r="L800" s="19">
        <f t="shared" si="25"/>
        <v>6</v>
      </c>
    </row>
    <row r="801" spans="1:12" hidden="1" x14ac:dyDescent="0.3">
      <c r="A801" s="15" t="s">
        <v>53</v>
      </c>
      <c r="B801" s="8"/>
      <c r="C801" s="8">
        <v>2013</v>
      </c>
      <c r="D801" s="8">
        <v>0.60199999999999998</v>
      </c>
      <c r="E801" s="8"/>
      <c r="F801" s="8">
        <v>6</v>
      </c>
      <c r="G801" s="9">
        <v>65</v>
      </c>
      <c r="H801" s="5">
        <v>3.4937377000000005</v>
      </c>
      <c r="I801" s="10"/>
      <c r="K801" s="19">
        <f t="shared" si="24"/>
        <v>60</v>
      </c>
      <c r="L801" s="19">
        <f t="shared" si="25"/>
        <v>6</v>
      </c>
    </row>
    <row r="802" spans="1:12" hidden="1" x14ac:dyDescent="0.3">
      <c r="A802" s="15" t="s">
        <v>53</v>
      </c>
      <c r="B802" s="8"/>
      <c r="C802" s="8">
        <v>2012</v>
      </c>
      <c r="D802" s="8">
        <v>0.59599999999999997</v>
      </c>
      <c r="E802" s="8"/>
      <c r="F802" s="8">
        <v>6</v>
      </c>
      <c r="G802" s="9">
        <v>65</v>
      </c>
      <c r="H802" s="5">
        <v>3.3830452000000002</v>
      </c>
      <c r="I802" s="10"/>
      <c r="K802" s="19">
        <f t="shared" si="24"/>
        <v>60</v>
      </c>
      <c r="L802" s="19">
        <f t="shared" si="25"/>
        <v>6</v>
      </c>
    </row>
    <row r="803" spans="1:12" hidden="1" x14ac:dyDescent="0.3">
      <c r="A803" s="15" t="s">
        <v>53</v>
      </c>
      <c r="B803" s="8"/>
      <c r="C803" s="8">
        <v>2011</v>
      </c>
      <c r="D803" s="8">
        <v>0.59799999999999998</v>
      </c>
      <c r="E803" s="8"/>
      <c r="F803" s="8">
        <v>6</v>
      </c>
      <c r="G803" s="9">
        <v>72</v>
      </c>
      <c r="H803" s="5">
        <v>3.8937044099999993</v>
      </c>
      <c r="I803" s="10"/>
      <c r="K803" s="19">
        <f t="shared" si="24"/>
        <v>60</v>
      </c>
      <c r="L803" s="19">
        <f t="shared" si="25"/>
        <v>6</v>
      </c>
    </row>
    <row r="804" spans="1:12" hidden="1" x14ac:dyDescent="0.3">
      <c r="A804" s="15" t="s">
        <v>53</v>
      </c>
      <c r="B804" s="8"/>
      <c r="C804" s="8">
        <v>2010</v>
      </c>
      <c r="D804" s="8">
        <v>0.59599999999999997</v>
      </c>
      <c r="E804" s="8"/>
      <c r="F804" s="8">
        <v>6</v>
      </c>
      <c r="G804" s="9">
        <v>73</v>
      </c>
      <c r="H804" s="5">
        <v>3.6960582700000004</v>
      </c>
      <c r="I804" s="10"/>
      <c r="K804" s="19">
        <f t="shared" si="24"/>
        <v>60</v>
      </c>
      <c r="L804" s="19">
        <f t="shared" si="25"/>
        <v>6</v>
      </c>
    </row>
    <row r="805" spans="1:12" hidden="1" x14ac:dyDescent="0.3">
      <c r="A805" s="14" t="s">
        <v>54</v>
      </c>
      <c r="B805" s="1"/>
      <c r="C805" s="1">
        <v>2020</v>
      </c>
      <c r="D805" s="1">
        <v>0.84899999999999998</v>
      </c>
      <c r="E805" s="8"/>
      <c r="F805" s="1">
        <v>9</v>
      </c>
      <c r="G805" s="2">
        <v>15</v>
      </c>
      <c r="H805" s="11">
        <v>5.14</v>
      </c>
      <c r="I805" s="3"/>
      <c r="K805" s="19">
        <f t="shared" si="24"/>
        <v>85</v>
      </c>
      <c r="L805" s="19">
        <f t="shared" si="25"/>
        <v>9</v>
      </c>
    </row>
    <row r="806" spans="1:12" hidden="1" x14ac:dyDescent="0.3">
      <c r="A806" s="15" t="s">
        <v>54</v>
      </c>
      <c r="B806" s="8"/>
      <c r="C806" s="8">
        <v>2019</v>
      </c>
      <c r="D806" s="8">
        <v>0.85399999999999998</v>
      </c>
      <c r="E806" s="8"/>
      <c r="F806" s="8">
        <v>9</v>
      </c>
      <c r="G806" s="9">
        <v>14</v>
      </c>
      <c r="H806" s="5">
        <v>4.29</v>
      </c>
      <c r="I806" s="10"/>
      <c r="K806" s="19">
        <f t="shared" si="24"/>
        <v>85</v>
      </c>
      <c r="L806" s="19">
        <f t="shared" si="25"/>
        <v>9</v>
      </c>
    </row>
    <row r="807" spans="1:12" x14ac:dyDescent="0.3">
      <c r="A807" s="15" t="s">
        <v>54</v>
      </c>
      <c r="B807" s="8"/>
      <c r="C807" s="8">
        <v>2018</v>
      </c>
      <c r="D807" s="8">
        <v>0.85</v>
      </c>
      <c r="E807" s="8"/>
      <c r="F807" s="8">
        <v>9</v>
      </c>
      <c r="G807" s="9">
        <v>15</v>
      </c>
      <c r="H807" s="5">
        <v>4.55</v>
      </c>
      <c r="I807" s="10"/>
      <c r="K807" s="19">
        <f t="shared" si="24"/>
        <v>85</v>
      </c>
      <c r="L807" s="19">
        <f t="shared" si="25"/>
        <v>9</v>
      </c>
    </row>
    <row r="808" spans="1:12" hidden="1" x14ac:dyDescent="0.3">
      <c r="A808" s="15" t="s">
        <v>54</v>
      </c>
      <c r="B808" s="8"/>
      <c r="C808" s="8">
        <v>2017</v>
      </c>
      <c r="D808" s="8">
        <v>0.84599999999999997</v>
      </c>
      <c r="E808" s="8"/>
      <c r="F808" s="8">
        <v>9</v>
      </c>
      <c r="G808" s="9">
        <v>14</v>
      </c>
      <c r="H808" s="5">
        <v>4.62</v>
      </c>
      <c r="I808" s="10"/>
      <c r="K808" s="19">
        <f t="shared" si="24"/>
        <v>85</v>
      </c>
      <c r="L808" s="19">
        <f t="shared" si="25"/>
        <v>9</v>
      </c>
    </row>
    <row r="809" spans="1:12" hidden="1" x14ac:dyDescent="0.3">
      <c r="A809" s="15" t="s">
        <v>54</v>
      </c>
      <c r="B809" s="8"/>
      <c r="C809" s="8">
        <v>2016</v>
      </c>
      <c r="D809" s="8">
        <v>0.84299999999999997</v>
      </c>
      <c r="E809" s="8"/>
      <c r="F809" s="8">
        <v>9</v>
      </c>
      <c r="G809" s="9">
        <v>14</v>
      </c>
      <c r="H809" s="5">
        <v>4.7300000000000004</v>
      </c>
      <c r="I809" s="10"/>
      <c r="K809" s="19">
        <f t="shared" si="24"/>
        <v>84</v>
      </c>
      <c r="L809" s="19">
        <f t="shared" si="25"/>
        <v>9</v>
      </c>
    </row>
    <row r="810" spans="1:12" hidden="1" x14ac:dyDescent="0.3">
      <c r="A810" s="15" t="s">
        <v>54</v>
      </c>
      <c r="B810" s="8"/>
      <c r="C810" s="8">
        <v>2015</v>
      </c>
      <c r="D810" s="8">
        <v>0.83899999999999997</v>
      </c>
      <c r="E810" s="8"/>
      <c r="F810" s="8">
        <v>9</v>
      </c>
      <c r="G810" s="9">
        <v>15</v>
      </c>
      <c r="H810" s="5">
        <v>4.6500000000000004</v>
      </c>
      <c r="I810" s="10"/>
      <c r="K810" s="19">
        <f t="shared" si="24"/>
        <v>84</v>
      </c>
      <c r="L810" s="19">
        <f t="shared" si="25"/>
        <v>9</v>
      </c>
    </row>
    <row r="811" spans="1:12" hidden="1" x14ac:dyDescent="0.3">
      <c r="A811" s="15" t="s">
        <v>54</v>
      </c>
      <c r="B811" s="8"/>
      <c r="C811" s="8">
        <v>2014</v>
      </c>
      <c r="D811" s="8">
        <v>0.84</v>
      </c>
      <c r="E811" s="8"/>
      <c r="F811" s="8">
        <v>9</v>
      </c>
      <c r="G811" s="9">
        <v>15</v>
      </c>
      <c r="H811" s="5">
        <v>4.7</v>
      </c>
      <c r="I811" s="10"/>
      <c r="K811" s="19">
        <f t="shared" si="24"/>
        <v>84</v>
      </c>
      <c r="L811" s="19">
        <f t="shared" si="25"/>
        <v>9</v>
      </c>
    </row>
    <row r="812" spans="1:12" hidden="1" x14ac:dyDescent="0.3">
      <c r="A812" s="15" t="s">
        <v>54</v>
      </c>
      <c r="B812" s="8"/>
      <c r="C812" s="8">
        <v>2013</v>
      </c>
      <c r="D812" s="8">
        <v>0.84299999999999997</v>
      </c>
      <c r="E812" s="8"/>
      <c r="F812" s="8">
        <v>9</v>
      </c>
      <c r="G812" s="9">
        <v>15</v>
      </c>
      <c r="H812" s="5">
        <v>4.79</v>
      </c>
      <c r="I812" s="10"/>
      <c r="K812" s="19">
        <f t="shared" si="24"/>
        <v>84</v>
      </c>
      <c r="L812" s="19">
        <f t="shared" si="25"/>
        <v>9</v>
      </c>
    </row>
    <row r="813" spans="1:12" hidden="1" x14ac:dyDescent="0.3">
      <c r="A813" s="15" t="s">
        <v>54</v>
      </c>
      <c r="B813" s="8"/>
      <c r="C813" s="8">
        <v>2012</v>
      </c>
      <c r="D813" s="8">
        <v>0.83299999999999996</v>
      </c>
      <c r="E813" s="8"/>
      <c r="F813" s="8">
        <v>9</v>
      </c>
      <c r="G813" s="9">
        <v>15</v>
      </c>
      <c r="H813" s="5">
        <v>4.8099999999999996</v>
      </c>
      <c r="I813" s="10"/>
      <c r="K813" s="19">
        <f t="shared" si="24"/>
        <v>83</v>
      </c>
      <c r="L813" s="19">
        <f t="shared" si="25"/>
        <v>9</v>
      </c>
    </row>
    <row r="814" spans="1:12" hidden="1" x14ac:dyDescent="0.3">
      <c r="A814" s="15" t="s">
        <v>54</v>
      </c>
      <c r="B814" s="8"/>
      <c r="C814" s="8">
        <v>2011</v>
      </c>
      <c r="D814" s="8">
        <v>0.83299999999999996</v>
      </c>
      <c r="E814" s="8"/>
      <c r="F814" s="8">
        <v>9</v>
      </c>
      <c r="G814" s="9">
        <v>16</v>
      </c>
      <c r="H814" s="5">
        <v>4.95</v>
      </c>
      <c r="I814" s="10"/>
      <c r="K814" s="19">
        <f t="shared" si="24"/>
        <v>83</v>
      </c>
      <c r="L814" s="19">
        <f t="shared" si="25"/>
        <v>9</v>
      </c>
    </row>
    <row r="815" spans="1:12" hidden="1" x14ac:dyDescent="0.3">
      <c r="A815" s="15" t="s">
        <v>54</v>
      </c>
      <c r="B815" s="8"/>
      <c r="C815" s="8">
        <v>2010</v>
      </c>
      <c r="D815" s="8">
        <v>0.82899999999999996</v>
      </c>
      <c r="E815" s="8"/>
      <c r="F815" s="8">
        <v>9</v>
      </c>
      <c r="G815" s="9">
        <v>15</v>
      </c>
      <c r="H815" s="5">
        <v>4.96</v>
      </c>
      <c r="I815" s="10"/>
      <c r="K815" s="19">
        <f t="shared" si="24"/>
        <v>83</v>
      </c>
      <c r="L815" s="19">
        <f t="shared" si="25"/>
        <v>9</v>
      </c>
    </row>
    <row r="816" spans="1:12" hidden="1" x14ac:dyDescent="0.3">
      <c r="A816" s="14" t="s">
        <v>55</v>
      </c>
      <c r="B816" s="1"/>
      <c r="C816" s="1">
        <v>2020</v>
      </c>
      <c r="D816" s="1">
        <v>0.95499999999999996</v>
      </c>
      <c r="E816" s="8"/>
      <c r="F816" s="1">
        <v>10</v>
      </c>
      <c r="G816" s="2">
        <v>3</v>
      </c>
      <c r="H816" s="11">
        <v>8.01</v>
      </c>
      <c r="I816" s="3"/>
      <c r="K816" s="19">
        <f t="shared" si="24"/>
        <v>96</v>
      </c>
      <c r="L816" s="19">
        <f t="shared" si="25"/>
        <v>10</v>
      </c>
    </row>
    <row r="817" spans="1:12" hidden="1" x14ac:dyDescent="0.3">
      <c r="A817" s="15" t="s">
        <v>55</v>
      </c>
      <c r="B817" s="8"/>
      <c r="C817" s="8">
        <v>2019</v>
      </c>
      <c r="D817" s="8">
        <v>0.95799999999999996</v>
      </c>
      <c r="E817" s="8"/>
      <c r="F817" s="8">
        <v>10</v>
      </c>
      <c r="G817" s="9">
        <v>3</v>
      </c>
      <c r="H817" s="5">
        <v>7.1</v>
      </c>
      <c r="I817" s="10"/>
      <c r="K817" s="19">
        <f t="shared" si="24"/>
        <v>96</v>
      </c>
      <c r="L817" s="19">
        <f t="shared" si="25"/>
        <v>10</v>
      </c>
    </row>
    <row r="818" spans="1:12" x14ac:dyDescent="0.3">
      <c r="A818" s="15" t="s">
        <v>55</v>
      </c>
      <c r="B818" s="8"/>
      <c r="C818" s="8">
        <v>2018</v>
      </c>
      <c r="D818" s="8">
        <v>0.95799999999999996</v>
      </c>
      <c r="E818" s="8"/>
      <c r="F818" s="8">
        <v>10</v>
      </c>
      <c r="G818" s="9">
        <v>3</v>
      </c>
      <c r="H818" s="5">
        <v>6.9</v>
      </c>
      <c r="I818" s="10"/>
      <c r="K818" s="19">
        <f t="shared" si="24"/>
        <v>96</v>
      </c>
      <c r="L818" s="19">
        <f t="shared" si="25"/>
        <v>10</v>
      </c>
    </row>
    <row r="819" spans="1:12" hidden="1" x14ac:dyDescent="0.3">
      <c r="A819" s="15" t="s">
        <v>55</v>
      </c>
      <c r="B819" s="8"/>
      <c r="C819" s="8">
        <v>2017</v>
      </c>
      <c r="D819" s="8">
        <v>0.95499999999999996</v>
      </c>
      <c r="E819" s="8"/>
      <c r="F819" s="8">
        <v>10</v>
      </c>
      <c r="G819" s="9">
        <v>3</v>
      </c>
      <c r="H819" s="5">
        <v>6.76</v>
      </c>
      <c r="I819" s="10"/>
      <c r="K819" s="19">
        <f t="shared" si="24"/>
        <v>96</v>
      </c>
      <c r="L819" s="19">
        <f t="shared" si="25"/>
        <v>10</v>
      </c>
    </row>
    <row r="820" spans="1:12" hidden="1" x14ac:dyDescent="0.3">
      <c r="A820" s="15" t="s">
        <v>55</v>
      </c>
      <c r="B820" s="8"/>
      <c r="C820" s="8">
        <v>2016</v>
      </c>
      <c r="D820" s="8">
        <v>0.95099999999999996</v>
      </c>
      <c r="E820" s="8"/>
      <c r="F820" s="8">
        <v>10</v>
      </c>
      <c r="G820" s="9">
        <v>3</v>
      </c>
      <c r="H820" s="5">
        <v>6.6</v>
      </c>
      <c r="I820" s="10"/>
      <c r="K820" s="19">
        <f t="shared" si="24"/>
        <v>95</v>
      </c>
      <c r="L820" s="19">
        <f t="shared" si="25"/>
        <v>10</v>
      </c>
    </row>
    <row r="821" spans="1:12" hidden="1" x14ac:dyDescent="0.3">
      <c r="A821" s="15" t="s">
        <v>55</v>
      </c>
      <c r="B821" s="8"/>
      <c r="C821" s="8">
        <v>2015</v>
      </c>
      <c r="D821" s="8">
        <v>0.94799999999999995</v>
      </c>
      <c r="E821" s="8"/>
      <c r="F821" s="8">
        <v>10</v>
      </c>
      <c r="G821" s="9">
        <v>3</v>
      </c>
      <c r="H821" s="5">
        <v>6.52</v>
      </c>
      <c r="I821" s="10"/>
      <c r="K821" s="19">
        <f t="shared" si="24"/>
        <v>95</v>
      </c>
      <c r="L821" s="19">
        <f t="shared" si="25"/>
        <v>10</v>
      </c>
    </row>
    <row r="822" spans="1:12" hidden="1" x14ac:dyDescent="0.3">
      <c r="A822" s="15" t="s">
        <v>55</v>
      </c>
      <c r="B822" s="8"/>
      <c r="C822" s="8">
        <v>2014</v>
      </c>
      <c r="D822" s="8">
        <v>0.94599999999999995</v>
      </c>
      <c r="E822" s="8"/>
      <c r="F822" s="8">
        <v>10</v>
      </c>
      <c r="G822" s="9">
        <v>3</v>
      </c>
      <c r="H822" s="5">
        <v>6.62</v>
      </c>
      <c r="I822" s="10"/>
      <c r="K822" s="19">
        <f t="shared" si="24"/>
        <v>95</v>
      </c>
      <c r="L822" s="19">
        <f t="shared" si="25"/>
        <v>10</v>
      </c>
    </row>
    <row r="823" spans="1:12" hidden="1" x14ac:dyDescent="0.3">
      <c r="A823" s="15" t="s">
        <v>55</v>
      </c>
      <c r="B823" s="8"/>
      <c r="C823" s="8">
        <v>2013</v>
      </c>
      <c r="D823" s="8">
        <v>0.94199999999999995</v>
      </c>
      <c r="E823" s="8"/>
      <c r="F823" s="8">
        <v>10</v>
      </c>
      <c r="G823" s="9">
        <v>4</v>
      </c>
      <c r="H823" s="5">
        <v>6.56</v>
      </c>
      <c r="I823" s="10"/>
      <c r="K823" s="19">
        <f t="shared" si="24"/>
        <v>94</v>
      </c>
      <c r="L823" s="19">
        <f t="shared" si="25"/>
        <v>10</v>
      </c>
    </row>
    <row r="824" spans="1:12" hidden="1" x14ac:dyDescent="0.3">
      <c r="A824" s="15" t="s">
        <v>55</v>
      </c>
      <c r="B824" s="8"/>
      <c r="C824" s="8">
        <v>2012</v>
      </c>
      <c r="D824" s="8">
        <v>0.93799999999999994</v>
      </c>
      <c r="E824" s="8"/>
      <c r="F824" s="8">
        <v>10</v>
      </c>
      <c r="G824" s="9">
        <v>3</v>
      </c>
      <c r="H824" s="5">
        <v>6.54</v>
      </c>
      <c r="I824" s="10"/>
      <c r="K824" s="19">
        <f t="shared" si="24"/>
        <v>94</v>
      </c>
      <c r="L824" s="19">
        <f t="shared" si="25"/>
        <v>10</v>
      </c>
    </row>
    <row r="825" spans="1:12" hidden="1" x14ac:dyDescent="0.3">
      <c r="A825" s="15" t="s">
        <v>55</v>
      </c>
      <c r="B825" s="8"/>
      <c r="C825" s="8">
        <v>2011</v>
      </c>
      <c r="D825" s="8">
        <v>0.93300000000000005</v>
      </c>
      <c r="E825" s="8"/>
      <c r="F825" s="8">
        <v>10</v>
      </c>
      <c r="G825" s="9">
        <v>3</v>
      </c>
      <c r="H825" s="5">
        <v>6.56</v>
      </c>
      <c r="I825" s="10"/>
      <c r="K825" s="19">
        <f t="shared" si="24"/>
        <v>93</v>
      </c>
      <c r="L825" s="19">
        <f t="shared" si="25"/>
        <v>10</v>
      </c>
    </row>
    <row r="826" spans="1:12" hidden="1" x14ac:dyDescent="0.3">
      <c r="A826" s="15" t="s">
        <v>55</v>
      </c>
      <c r="B826" s="8"/>
      <c r="C826" s="8">
        <v>2010</v>
      </c>
      <c r="D826" s="8">
        <v>0.92700000000000005</v>
      </c>
      <c r="E826" s="8"/>
      <c r="F826" s="8">
        <v>10</v>
      </c>
      <c r="G826" s="9">
        <v>3</v>
      </c>
      <c r="H826" s="5">
        <v>6.68</v>
      </c>
      <c r="I826" s="10"/>
      <c r="K826" s="19">
        <f t="shared" si="24"/>
        <v>93</v>
      </c>
      <c r="L826" s="19">
        <f t="shared" si="25"/>
        <v>10</v>
      </c>
    </row>
    <row r="827" spans="1:12" hidden="1" x14ac:dyDescent="0.3">
      <c r="A827" s="14" t="s">
        <v>56</v>
      </c>
      <c r="B827" s="1"/>
      <c r="C827" s="1">
        <v>2020</v>
      </c>
      <c r="D827" s="1">
        <v>0.63800000000000001</v>
      </c>
      <c r="E827" s="8"/>
      <c r="F827" s="1">
        <v>7</v>
      </c>
      <c r="G827" s="2">
        <v>103</v>
      </c>
      <c r="H827" s="11">
        <v>1.21</v>
      </c>
      <c r="I827" s="3"/>
      <c r="K827" s="19">
        <f t="shared" si="24"/>
        <v>64</v>
      </c>
      <c r="L827" s="19">
        <f t="shared" si="25"/>
        <v>7</v>
      </c>
    </row>
    <row r="828" spans="1:12" hidden="1" x14ac:dyDescent="0.3">
      <c r="A828" s="15" t="s">
        <v>56</v>
      </c>
      <c r="B828" s="8"/>
      <c r="C828" s="8">
        <v>2019</v>
      </c>
      <c r="D828" s="8">
        <v>0.63800000000000001</v>
      </c>
      <c r="E828" s="8"/>
      <c r="F828" s="8">
        <v>7</v>
      </c>
      <c r="G828" s="9">
        <v>116</v>
      </c>
      <c r="H828" s="5">
        <v>1.04</v>
      </c>
      <c r="I828" s="10"/>
      <c r="K828" s="19">
        <f t="shared" si="24"/>
        <v>64</v>
      </c>
      <c r="L828" s="19">
        <f t="shared" si="25"/>
        <v>7</v>
      </c>
    </row>
    <row r="829" spans="1:12" x14ac:dyDescent="0.3">
      <c r="A829" s="15" t="s">
        <v>56</v>
      </c>
      <c r="B829" s="8"/>
      <c r="C829" s="8">
        <v>2018</v>
      </c>
      <c r="D829" s="8">
        <v>0.63600000000000001</v>
      </c>
      <c r="E829" s="8"/>
      <c r="F829" s="8">
        <v>7</v>
      </c>
      <c r="G829" s="9">
        <v>116</v>
      </c>
      <c r="H829" s="5">
        <v>0.98</v>
      </c>
      <c r="I829" s="10"/>
      <c r="K829" s="19">
        <f t="shared" si="24"/>
        <v>64</v>
      </c>
      <c r="L829" s="19">
        <f t="shared" si="25"/>
        <v>7</v>
      </c>
    </row>
    <row r="830" spans="1:12" hidden="1" x14ac:dyDescent="0.3">
      <c r="A830" s="15" t="s">
        <v>56</v>
      </c>
      <c r="B830" s="8"/>
      <c r="C830" s="8">
        <v>2017</v>
      </c>
      <c r="D830" s="8">
        <v>0.63600000000000001</v>
      </c>
      <c r="E830" s="8"/>
      <c r="F830" s="8">
        <v>7</v>
      </c>
      <c r="G830" s="9">
        <v>119</v>
      </c>
      <c r="H830" s="5">
        <v>0.97</v>
      </c>
      <c r="I830" s="10"/>
      <c r="K830" s="19">
        <f t="shared" si="24"/>
        <v>64</v>
      </c>
      <c r="L830" s="19">
        <f t="shared" si="25"/>
        <v>7</v>
      </c>
    </row>
    <row r="831" spans="1:12" hidden="1" x14ac:dyDescent="0.3">
      <c r="A831" s="15" t="s">
        <v>56</v>
      </c>
      <c r="B831" s="8"/>
      <c r="C831" s="8">
        <v>2016</v>
      </c>
      <c r="D831" s="8">
        <v>0.63</v>
      </c>
      <c r="E831" s="8"/>
      <c r="F831" s="8">
        <v>7</v>
      </c>
      <c r="G831" s="9">
        <v>121</v>
      </c>
      <c r="H831" s="5">
        <v>0.94</v>
      </c>
      <c r="I831" s="10"/>
      <c r="K831" s="19">
        <f t="shared" si="24"/>
        <v>63</v>
      </c>
      <c r="L831" s="19">
        <f t="shared" si="25"/>
        <v>7</v>
      </c>
    </row>
    <row r="832" spans="1:12" hidden="1" x14ac:dyDescent="0.3">
      <c r="A832" s="15" t="s">
        <v>56</v>
      </c>
      <c r="B832" s="8"/>
      <c r="C832" s="8">
        <v>2015</v>
      </c>
      <c r="D832" s="8">
        <v>0.61899999999999999</v>
      </c>
      <c r="E832" s="8"/>
      <c r="F832" s="8">
        <v>7</v>
      </c>
      <c r="G832" s="9">
        <v>128</v>
      </c>
      <c r="H832" s="5">
        <v>0.92</v>
      </c>
      <c r="I832" s="10"/>
      <c r="K832" s="19">
        <f t="shared" si="24"/>
        <v>62</v>
      </c>
      <c r="L832" s="19">
        <f t="shared" si="25"/>
        <v>7</v>
      </c>
    </row>
    <row r="833" spans="1:12" hidden="1" x14ac:dyDescent="0.3">
      <c r="A833" s="15" t="s">
        <v>56</v>
      </c>
      <c r="B833" s="8"/>
      <c r="C833" s="8">
        <v>2014</v>
      </c>
      <c r="D833" s="8">
        <v>0.61099999999999999</v>
      </c>
      <c r="E833" s="8"/>
      <c r="F833" s="8">
        <v>7</v>
      </c>
      <c r="G833" s="9">
        <v>135</v>
      </c>
      <c r="H833" s="5">
        <v>0.86</v>
      </c>
      <c r="I833" s="10"/>
      <c r="K833" s="19">
        <f t="shared" si="24"/>
        <v>61</v>
      </c>
      <c r="L833" s="19">
        <f t="shared" si="25"/>
        <v>7</v>
      </c>
    </row>
    <row r="834" spans="1:12" hidden="1" x14ac:dyDescent="0.3">
      <c r="A834" s="15" t="s">
        <v>56</v>
      </c>
      <c r="B834" s="8"/>
      <c r="C834" s="8">
        <v>2013</v>
      </c>
      <c r="D834" s="8">
        <v>0.6</v>
      </c>
      <c r="E834" s="8"/>
      <c r="F834" s="8">
        <v>6</v>
      </c>
      <c r="G834" s="9">
        <v>154</v>
      </c>
      <c r="H834" s="5">
        <v>0.87</v>
      </c>
      <c r="I834" s="10"/>
      <c r="K834" s="19">
        <f t="shared" ref="K834:K897" si="26">ROUND(D834*100,0)</f>
        <v>60</v>
      </c>
      <c r="L834" s="19">
        <f t="shared" si="25"/>
        <v>6</v>
      </c>
    </row>
    <row r="835" spans="1:12" hidden="1" x14ac:dyDescent="0.3">
      <c r="A835" s="15" t="s">
        <v>56</v>
      </c>
      <c r="B835" s="8"/>
      <c r="C835" s="8">
        <v>2012</v>
      </c>
      <c r="D835" s="8">
        <v>0.59399999999999997</v>
      </c>
      <c r="E835" s="8"/>
      <c r="F835" s="8">
        <v>6</v>
      </c>
      <c r="G835" s="9">
        <v>162</v>
      </c>
      <c r="H835" s="5">
        <v>0.93</v>
      </c>
      <c r="I835" s="10"/>
      <c r="K835" s="19">
        <f t="shared" si="26"/>
        <v>59</v>
      </c>
      <c r="L835" s="19">
        <f t="shared" ref="L835:L898" si="27">IF(K835&lt;31,3,IF(K835&lt;41,4,IF(K835&lt;51,5,IF(K835&lt;61,6,IF(K835&lt;71,7,IF(K835&lt;81,8,IF(K835&lt;91,9,10)))))))</f>
        <v>6</v>
      </c>
    </row>
    <row r="836" spans="1:12" hidden="1" x14ac:dyDescent="0.3">
      <c r="A836" s="15" t="s">
        <v>56</v>
      </c>
      <c r="B836" s="8"/>
      <c r="C836" s="8">
        <v>2011</v>
      </c>
      <c r="D836" s="8">
        <v>0.58599999999999997</v>
      </c>
      <c r="E836" s="8"/>
      <c r="F836" s="8">
        <v>6</v>
      </c>
      <c r="G836" s="9">
        <v>170</v>
      </c>
      <c r="H836" s="5">
        <v>0.94</v>
      </c>
      <c r="I836" s="10"/>
      <c r="K836" s="19">
        <f t="shared" si="26"/>
        <v>59</v>
      </c>
      <c r="L836" s="19">
        <f t="shared" si="27"/>
        <v>6</v>
      </c>
    </row>
    <row r="837" spans="1:12" hidden="1" x14ac:dyDescent="0.3">
      <c r="A837" s="15" t="s">
        <v>56</v>
      </c>
      <c r="B837" s="8"/>
      <c r="C837" s="8">
        <v>2010</v>
      </c>
      <c r="D837" s="8">
        <v>0.57199999999999995</v>
      </c>
      <c r="E837" s="8"/>
      <c r="F837" s="8">
        <v>6</v>
      </c>
      <c r="G837" s="9">
        <v>179</v>
      </c>
      <c r="H837" s="5">
        <v>0.86</v>
      </c>
      <c r="I837" s="10"/>
      <c r="K837" s="19">
        <f t="shared" si="26"/>
        <v>57</v>
      </c>
      <c r="L837" s="19">
        <f t="shared" si="27"/>
        <v>6</v>
      </c>
    </row>
    <row r="838" spans="1:12" hidden="1" x14ac:dyDescent="0.3">
      <c r="A838" s="14" t="s">
        <v>57</v>
      </c>
      <c r="B838" s="1"/>
      <c r="C838" s="1">
        <v>2020</v>
      </c>
      <c r="D838" s="1">
        <v>0.71199999999999997</v>
      </c>
      <c r="E838" s="8"/>
      <c r="F838" s="1">
        <v>8</v>
      </c>
      <c r="G838" s="2">
        <v>173</v>
      </c>
      <c r="H838" s="11">
        <v>1.8872557899999998</v>
      </c>
      <c r="I838" s="3"/>
      <c r="K838" s="19">
        <f t="shared" si="26"/>
        <v>71</v>
      </c>
      <c r="L838" s="19">
        <f t="shared" si="27"/>
        <v>8</v>
      </c>
    </row>
    <row r="839" spans="1:12" hidden="1" x14ac:dyDescent="0.3">
      <c r="A839" s="15" t="s">
        <v>57</v>
      </c>
      <c r="B839" s="8"/>
      <c r="C839" s="8">
        <v>2019</v>
      </c>
      <c r="D839" s="8">
        <v>0.71799999999999997</v>
      </c>
      <c r="E839" s="8"/>
      <c r="F839" s="8">
        <v>8</v>
      </c>
      <c r="G839" s="9">
        <v>158</v>
      </c>
      <c r="H839" s="5">
        <v>1.3979165600000001</v>
      </c>
      <c r="I839" s="10"/>
      <c r="K839" s="19">
        <f t="shared" si="26"/>
        <v>72</v>
      </c>
      <c r="L839" s="19">
        <f t="shared" si="27"/>
        <v>8</v>
      </c>
    </row>
    <row r="840" spans="1:12" x14ac:dyDescent="0.3">
      <c r="A840" s="15" t="s">
        <v>57</v>
      </c>
      <c r="B840" s="8"/>
      <c r="C840" s="8">
        <v>2018</v>
      </c>
      <c r="D840" s="8">
        <v>0.71199999999999997</v>
      </c>
      <c r="E840" s="8"/>
      <c r="F840" s="8">
        <v>8</v>
      </c>
      <c r="G840" s="9">
        <v>181</v>
      </c>
      <c r="H840" s="5">
        <v>1.3958539999999999</v>
      </c>
      <c r="I840" s="10"/>
      <c r="K840" s="19">
        <f t="shared" si="26"/>
        <v>71</v>
      </c>
      <c r="L840" s="19">
        <f t="shared" si="27"/>
        <v>8</v>
      </c>
    </row>
    <row r="841" spans="1:12" hidden="1" x14ac:dyDescent="0.3">
      <c r="A841" s="15" t="s">
        <v>57</v>
      </c>
      <c r="B841" s="8"/>
      <c r="C841" s="8">
        <v>2017</v>
      </c>
      <c r="D841" s="8">
        <v>0.70799999999999996</v>
      </c>
      <c r="E841" s="8"/>
      <c r="F841" s="8">
        <v>8</v>
      </c>
      <c r="G841" s="9">
        <v>194</v>
      </c>
      <c r="H841" s="5">
        <v>1.34984481</v>
      </c>
      <c r="I841" s="10"/>
      <c r="K841" s="19">
        <f t="shared" si="26"/>
        <v>71</v>
      </c>
      <c r="L841" s="19">
        <f t="shared" si="27"/>
        <v>8</v>
      </c>
    </row>
    <row r="842" spans="1:12" hidden="1" x14ac:dyDescent="0.3">
      <c r="A842" s="15" t="s">
        <v>57</v>
      </c>
      <c r="B842" s="8"/>
      <c r="C842" s="8">
        <v>2016</v>
      </c>
      <c r="D842" s="8">
        <v>0.70099999999999996</v>
      </c>
      <c r="E842" s="8"/>
      <c r="F842" s="8">
        <v>7</v>
      </c>
      <c r="G842" s="9">
        <v>194</v>
      </c>
      <c r="H842" s="5">
        <v>1.3755831699999999</v>
      </c>
      <c r="I842" s="10"/>
      <c r="K842" s="19">
        <f t="shared" si="26"/>
        <v>70</v>
      </c>
      <c r="L842" s="19">
        <f t="shared" si="27"/>
        <v>7</v>
      </c>
    </row>
    <row r="843" spans="1:12" hidden="1" x14ac:dyDescent="0.3">
      <c r="A843" s="15" t="s">
        <v>57</v>
      </c>
      <c r="B843" s="8"/>
      <c r="C843" s="8">
        <v>2015</v>
      </c>
      <c r="D843" s="8">
        <v>0.69799999999999995</v>
      </c>
      <c r="E843" s="8"/>
      <c r="F843" s="8">
        <v>7</v>
      </c>
      <c r="G843" s="9">
        <v>194</v>
      </c>
      <c r="H843" s="5">
        <v>1.1579977299999999</v>
      </c>
      <c r="I843" s="10"/>
      <c r="K843" s="19">
        <f t="shared" si="26"/>
        <v>70</v>
      </c>
      <c r="L843" s="19">
        <f t="shared" si="27"/>
        <v>7</v>
      </c>
    </row>
    <row r="844" spans="1:12" hidden="1" x14ac:dyDescent="0.3">
      <c r="A844" s="15" t="s">
        <v>57</v>
      </c>
      <c r="B844" s="8"/>
      <c r="C844" s="8">
        <v>2014</v>
      </c>
      <c r="D844" s="8">
        <v>0.69</v>
      </c>
      <c r="E844" s="8"/>
      <c r="F844" s="8">
        <v>7</v>
      </c>
      <c r="G844" s="9">
        <v>194</v>
      </c>
      <c r="H844" s="5">
        <v>0.99274278000000005</v>
      </c>
      <c r="I844" s="10"/>
      <c r="K844" s="19">
        <f t="shared" si="26"/>
        <v>69</v>
      </c>
      <c r="L844" s="19">
        <f t="shared" si="27"/>
        <v>7</v>
      </c>
    </row>
    <row r="845" spans="1:12" hidden="1" x14ac:dyDescent="0.3">
      <c r="A845" s="15" t="s">
        <v>57</v>
      </c>
      <c r="B845" s="8"/>
      <c r="C845" s="8">
        <v>2013</v>
      </c>
      <c r="D845" s="8">
        <v>0.68700000000000006</v>
      </c>
      <c r="E845" s="8"/>
      <c r="F845" s="8">
        <v>7</v>
      </c>
      <c r="G845" s="9">
        <v>194</v>
      </c>
      <c r="H845" s="5">
        <v>0.81686824999999996</v>
      </c>
      <c r="I845" s="10"/>
      <c r="K845" s="19">
        <f t="shared" si="26"/>
        <v>69</v>
      </c>
      <c r="L845" s="19">
        <f t="shared" si="27"/>
        <v>7</v>
      </c>
    </row>
    <row r="846" spans="1:12" hidden="1" x14ac:dyDescent="0.3">
      <c r="A846" s="15" t="s">
        <v>57</v>
      </c>
      <c r="B846" s="8"/>
      <c r="C846" s="8">
        <v>2012</v>
      </c>
      <c r="D846" s="8">
        <v>0.68200000000000005</v>
      </c>
      <c r="E846" s="8"/>
      <c r="F846" s="8">
        <v>7</v>
      </c>
      <c r="G846" s="9">
        <v>207</v>
      </c>
      <c r="H846" s="5">
        <v>0.76724904999999999</v>
      </c>
      <c r="I846" s="10"/>
      <c r="K846" s="19">
        <f t="shared" si="26"/>
        <v>68</v>
      </c>
      <c r="L846" s="19">
        <f t="shared" si="27"/>
        <v>7</v>
      </c>
    </row>
    <row r="847" spans="1:12" hidden="1" x14ac:dyDescent="0.3">
      <c r="A847" s="15" t="s">
        <v>57</v>
      </c>
      <c r="B847" s="8"/>
      <c r="C847" s="8">
        <v>2011</v>
      </c>
      <c r="D847" s="8">
        <v>0.67400000000000004</v>
      </c>
      <c r="E847" s="8"/>
      <c r="F847" s="8">
        <v>7</v>
      </c>
      <c r="G847" s="9">
        <v>236</v>
      </c>
      <c r="H847" s="5">
        <v>0.70190870999999988</v>
      </c>
      <c r="I847" s="10"/>
      <c r="K847" s="19">
        <f t="shared" si="26"/>
        <v>67</v>
      </c>
      <c r="L847" s="19">
        <f t="shared" si="27"/>
        <v>7</v>
      </c>
    </row>
    <row r="848" spans="1:12" hidden="1" x14ac:dyDescent="0.3">
      <c r="A848" s="15" t="s">
        <v>57</v>
      </c>
      <c r="B848" s="8"/>
      <c r="C848" s="8">
        <v>2010</v>
      </c>
      <c r="D848" s="8">
        <v>0.66700000000000004</v>
      </c>
      <c r="E848" s="8"/>
      <c r="F848" s="8">
        <v>7</v>
      </c>
      <c r="G848" s="9">
        <v>219</v>
      </c>
      <c r="H848" s="5">
        <v>0.66109078999999993</v>
      </c>
      <c r="I848" s="10"/>
      <c r="K848" s="19">
        <f t="shared" si="26"/>
        <v>67</v>
      </c>
      <c r="L848" s="19">
        <f t="shared" si="27"/>
        <v>7</v>
      </c>
    </row>
    <row r="849" spans="1:12" hidden="1" x14ac:dyDescent="0.3">
      <c r="A849" s="14" t="s">
        <v>58</v>
      </c>
      <c r="B849" s="1"/>
      <c r="C849" s="1">
        <v>2020</v>
      </c>
      <c r="D849" s="1">
        <v>0.77900000000000003</v>
      </c>
      <c r="E849" s="8"/>
      <c r="F849" s="1">
        <v>8</v>
      </c>
      <c r="G849" s="2">
        <v>22</v>
      </c>
      <c r="H849" s="11">
        <v>2.7775445000000003</v>
      </c>
      <c r="I849" s="3"/>
      <c r="K849" s="19">
        <f t="shared" si="26"/>
        <v>78</v>
      </c>
      <c r="L849" s="19">
        <f t="shared" si="27"/>
        <v>8</v>
      </c>
    </row>
    <row r="850" spans="1:12" hidden="1" x14ac:dyDescent="0.3">
      <c r="A850" s="15" t="s">
        <v>58</v>
      </c>
      <c r="B850" s="8"/>
      <c r="C850" s="8">
        <v>2019</v>
      </c>
      <c r="D850" s="8">
        <v>0.78500000000000003</v>
      </c>
      <c r="E850" s="8"/>
      <c r="F850" s="8">
        <v>8</v>
      </c>
      <c r="G850" s="9">
        <v>21</v>
      </c>
      <c r="H850" s="5">
        <v>2.7899677800000005</v>
      </c>
      <c r="I850" s="10"/>
      <c r="K850" s="19">
        <f t="shared" si="26"/>
        <v>79</v>
      </c>
      <c r="L850" s="19">
        <f t="shared" si="27"/>
        <v>8</v>
      </c>
    </row>
    <row r="851" spans="1:12" x14ac:dyDescent="0.3">
      <c r="A851" s="15" t="s">
        <v>58</v>
      </c>
      <c r="B851" s="8"/>
      <c r="C851" s="8">
        <v>2018</v>
      </c>
      <c r="D851" s="8">
        <v>0.78700000000000003</v>
      </c>
      <c r="E851" s="8"/>
      <c r="F851" s="8">
        <v>8</v>
      </c>
      <c r="G851" s="9">
        <v>17</v>
      </c>
      <c r="H851" s="5">
        <v>3.4377689399999993</v>
      </c>
      <c r="I851" s="10"/>
      <c r="K851" s="19">
        <f t="shared" si="26"/>
        <v>79</v>
      </c>
      <c r="L851" s="19">
        <f t="shared" si="27"/>
        <v>8</v>
      </c>
    </row>
    <row r="852" spans="1:12" hidden="1" x14ac:dyDescent="0.3">
      <c r="A852" s="15" t="s">
        <v>58</v>
      </c>
      <c r="B852" s="8"/>
      <c r="C852" s="8">
        <v>2017</v>
      </c>
      <c r="D852" s="8">
        <v>0.78800000000000003</v>
      </c>
      <c r="E852" s="8"/>
      <c r="F852" s="8">
        <v>8</v>
      </c>
      <c r="G852" s="9">
        <v>18</v>
      </c>
      <c r="H852" s="5">
        <v>3.6076154699999998</v>
      </c>
      <c r="I852" s="10"/>
      <c r="K852" s="19">
        <f t="shared" si="26"/>
        <v>79</v>
      </c>
      <c r="L852" s="19">
        <f t="shared" si="27"/>
        <v>8</v>
      </c>
    </row>
    <row r="853" spans="1:12" hidden="1" x14ac:dyDescent="0.3">
      <c r="A853" s="15" t="s">
        <v>58</v>
      </c>
      <c r="B853" s="8"/>
      <c r="C853" s="8">
        <v>2016</v>
      </c>
      <c r="D853" s="8">
        <v>0.78500000000000003</v>
      </c>
      <c r="E853" s="8"/>
      <c r="F853" s="8">
        <v>8</v>
      </c>
      <c r="G853" s="9">
        <v>20</v>
      </c>
      <c r="H853" s="5">
        <v>3.59073091</v>
      </c>
      <c r="I853" s="10"/>
      <c r="K853" s="19">
        <f t="shared" si="26"/>
        <v>79</v>
      </c>
      <c r="L853" s="19">
        <f t="shared" si="27"/>
        <v>8</v>
      </c>
    </row>
    <row r="854" spans="1:12" hidden="1" x14ac:dyDescent="0.3">
      <c r="A854" s="15" t="s">
        <v>58</v>
      </c>
      <c r="B854" s="8"/>
      <c r="C854" s="8">
        <v>2015</v>
      </c>
      <c r="D854" s="8">
        <v>0.78200000000000003</v>
      </c>
      <c r="E854" s="8"/>
      <c r="F854" s="8">
        <v>8</v>
      </c>
      <c r="G854" s="9">
        <v>20</v>
      </c>
      <c r="H854" s="5">
        <v>3.6887779200000006</v>
      </c>
      <c r="I854" s="10"/>
      <c r="K854" s="19">
        <f t="shared" si="26"/>
        <v>78</v>
      </c>
      <c r="L854" s="19">
        <f t="shared" si="27"/>
        <v>8</v>
      </c>
    </row>
    <row r="855" spans="1:12" hidden="1" x14ac:dyDescent="0.3">
      <c r="A855" s="15" t="s">
        <v>58</v>
      </c>
      <c r="B855" s="8"/>
      <c r="C855" s="8">
        <v>2014</v>
      </c>
      <c r="D855" s="8">
        <v>0.78300000000000003</v>
      </c>
      <c r="E855" s="8"/>
      <c r="F855" s="8">
        <v>8</v>
      </c>
      <c r="G855" s="9">
        <v>21</v>
      </c>
      <c r="H855" s="5">
        <v>3.1997468500000004</v>
      </c>
      <c r="I855" s="10"/>
      <c r="K855" s="19">
        <f t="shared" si="26"/>
        <v>78</v>
      </c>
      <c r="L855" s="19">
        <f t="shared" si="27"/>
        <v>8</v>
      </c>
    </row>
    <row r="856" spans="1:12" hidden="1" x14ac:dyDescent="0.3">
      <c r="A856" s="15" t="s">
        <v>58</v>
      </c>
      <c r="B856" s="8"/>
      <c r="C856" s="8">
        <v>2013</v>
      </c>
      <c r="D856" s="8">
        <v>0.78</v>
      </c>
      <c r="E856" s="8"/>
      <c r="F856" s="8">
        <v>8</v>
      </c>
      <c r="G856" s="9">
        <v>23</v>
      </c>
      <c r="H856" s="5">
        <v>2.13515115</v>
      </c>
      <c r="I856" s="10"/>
      <c r="K856" s="19">
        <f t="shared" si="26"/>
        <v>78</v>
      </c>
      <c r="L856" s="19">
        <f t="shared" si="27"/>
        <v>8</v>
      </c>
    </row>
    <row r="857" spans="1:12" hidden="1" x14ac:dyDescent="0.3">
      <c r="A857" s="15" t="s">
        <v>58</v>
      </c>
      <c r="B857" s="8"/>
      <c r="C857" s="8">
        <v>2012</v>
      </c>
      <c r="D857" s="8">
        <v>0.78</v>
      </c>
      <c r="E857" s="8"/>
      <c r="F857" s="8">
        <v>8</v>
      </c>
      <c r="G857" s="9">
        <v>23</v>
      </c>
      <c r="H857" s="5">
        <v>2.1005020100000005</v>
      </c>
      <c r="I857" s="10"/>
      <c r="K857" s="19">
        <f t="shared" si="26"/>
        <v>78</v>
      </c>
      <c r="L857" s="19">
        <f t="shared" si="27"/>
        <v>8</v>
      </c>
    </row>
    <row r="858" spans="1:12" hidden="1" x14ac:dyDescent="0.3">
      <c r="A858" s="15" t="s">
        <v>58</v>
      </c>
      <c r="B858" s="8"/>
      <c r="C858" s="8">
        <v>2011</v>
      </c>
      <c r="D858" s="8">
        <v>0.76500000000000001</v>
      </c>
      <c r="E858" s="8"/>
      <c r="F858" s="8">
        <v>8</v>
      </c>
      <c r="G858" s="9">
        <v>26</v>
      </c>
      <c r="H858" s="5">
        <v>2.0339608199999999</v>
      </c>
      <c r="I858" s="10"/>
      <c r="K858" s="19">
        <f t="shared" si="26"/>
        <v>77</v>
      </c>
      <c r="L858" s="19">
        <f t="shared" si="27"/>
        <v>8</v>
      </c>
    </row>
    <row r="859" spans="1:12" hidden="1" x14ac:dyDescent="0.3">
      <c r="A859" s="15" t="s">
        <v>58</v>
      </c>
      <c r="B859" s="8"/>
      <c r="C859" s="8">
        <v>2010</v>
      </c>
      <c r="D859" s="8">
        <v>0.75600000000000001</v>
      </c>
      <c r="E859" s="8"/>
      <c r="F859" s="8">
        <v>8</v>
      </c>
      <c r="G859" s="9">
        <v>32</v>
      </c>
      <c r="H859" s="5">
        <v>2.0356640800000001</v>
      </c>
      <c r="I859" s="10"/>
      <c r="K859" s="19">
        <f t="shared" si="26"/>
        <v>76</v>
      </c>
      <c r="L859" s="19">
        <f t="shared" si="27"/>
        <v>8</v>
      </c>
    </row>
    <row r="860" spans="1:12" hidden="1" x14ac:dyDescent="0.3">
      <c r="A860" s="14" t="s">
        <v>59</v>
      </c>
      <c r="B860" s="1"/>
      <c r="C860" s="1">
        <v>2020</v>
      </c>
      <c r="D860" s="1">
        <v>0.66100000000000003</v>
      </c>
      <c r="E860" s="8"/>
      <c r="F860" s="1">
        <v>7</v>
      </c>
      <c r="G860" s="2">
        <v>76</v>
      </c>
      <c r="H860" s="11">
        <v>2.7808010599999999</v>
      </c>
      <c r="I860" s="3"/>
      <c r="K860" s="19">
        <f t="shared" si="26"/>
        <v>66</v>
      </c>
      <c r="L860" s="19">
        <f t="shared" si="27"/>
        <v>7</v>
      </c>
    </row>
    <row r="861" spans="1:12" hidden="1" x14ac:dyDescent="0.3">
      <c r="A861" s="15" t="s">
        <v>59</v>
      </c>
      <c r="B861" s="8"/>
      <c r="C861" s="8">
        <v>2019</v>
      </c>
      <c r="D861" s="8">
        <v>0.67800000000000005</v>
      </c>
      <c r="E861" s="8"/>
      <c r="F861" s="8">
        <v>7</v>
      </c>
      <c r="G861" s="9">
        <v>73</v>
      </c>
      <c r="H861" s="5">
        <v>2.1007592700000002</v>
      </c>
      <c r="I861" s="10"/>
      <c r="K861" s="19">
        <f t="shared" si="26"/>
        <v>68</v>
      </c>
      <c r="L861" s="19">
        <f t="shared" si="27"/>
        <v>7</v>
      </c>
    </row>
    <row r="862" spans="1:12" x14ac:dyDescent="0.3">
      <c r="A862" s="15" t="s">
        <v>59</v>
      </c>
      <c r="B862" s="8"/>
      <c r="C862" s="8">
        <v>2018</v>
      </c>
      <c r="D862" s="8">
        <v>0.67300000000000004</v>
      </c>
      <c r="E862" s="8"/>
      <c r="F862" s="8">
        <v>7</v>
      </c>
      <c r="G862" s="9">
        <v>72</v>
      </c>
      <c r="H862" s="5">
        <v>2.0277833899999997</v>
      </c>
      <c r="I862" s="10"/>
      <c r="K862" s="19">
        <f t="shared" si="26"/>
        <v>67</v>
      </c>
      <c r="L862" s="19">
        <f t="shared" si="27"/>
        <v>7</v>
      </c>
    </row>
    <row r="863" spans="1:12" hidden="1" x14ac:dyDescent="0.3">
      <c r="A863" s="15" t="s">
        <v>59</v>
      </c>
      <c r="B863" s="8"/>
      <c r="C863" s="8">
        <v>2017</v>
      </c>
      <c r="D863" s="8">
        <v>0.66700000000000004</v>
      </c>
      <c r="E863" s="8"/>
      <c r="F863" s="8">
        <v>7</v>
      </c>
      <c r="G863" s="9">
        <v>78</v>
      </c>
      <c r="H863" s="5">
        <v>1.6800005399999995</v>
      </c>
      <c r="I863" s="10"/>
      <c r="K863" s="19">
        <f t="shared" si="26"/>
        <v>67</v>
      </c>
      <c r="L863" s="19">
        <f t="shared" si="27"/>
        <v>7</v>
      </c>
    </row>
    <row r="864" spans="1:12" hidden="1" x14ac:dyDescent="0.3">
      <c r="A864" s="15" t="s">
        <v>59</v>
      </c>
      <c r="B864" s="8"/>
      <c r="C864" s="8">
        <v>2016</v>
      </c>
      <c r="D864" s="8">
        <v>0.66100000000000003</v>
      </c>
      <c r="E864" s="8"/>
      <c r="F864" s="8">
        <v>7</v>
      </c>
      <c r="G864" s="9">
        <v>85</v>
      </c>
      <c r="H864" s="5">
        <v>2.5451419399999997</v>
      </c>
      <c r="I864" s="10"/>
      <c r="K864" s="19">
        <f t="shared" si="26"/>
        <v>66</v>
      </c>
      <c r="L864" s="19">
        <f t="shared" si="27"/>
        <v>7</v>
      </c>
    </row>
    <row r="865" spans="1:12" hidden="1" x14ac:dyDescent="0.3">
      <c r="A865" s="15" t="s">
        <v>59</v>
      </c>
      <c r="B865" s="8"/>
      <c r="C865" s="8">
        <v>2015</v>
      </c>
      <c r="D865" s="8">
        <v>0.65600000000000003</v>
      </c>
      <c r="E865" s="8"/>
      <c r="F865" s="8">
        <v>7</v>
      </c>
      <c r="G865" s="9">
        <v>102</v>
      </c>
      <c r="H865" s="5">
        <v>0.73074310999999992</v>
      </c>
      <c r="I865" s="10"/>
      <c r="K865" s="19">
        <f t="shared" si="26"/>
        <v>66</v>
      </c>
      <c r="L865" s="19">
        <f t="shared" si="27"/>
        <v>7</v>
      </c>
    </row>
    <row r="866" spans="1:12" hidden="1" x14ac:dyDescent="0.3">
      <c r="A866" s="15" t="s">
        <v>59</v>
      </c>
      <c r="B866" s="8"/>
      <c r="C866" s="8">
        <v>2014</v>
      </c>
      <c r="D866" s="8">
        <v>0.65100000000000002</v>
      </c>
      <c r="E866" s="8"/>
      <c r="F866" s="8">
        <v>7</v>
      </c>
      <c r="G866" s="9">
        <v>98</v>
      </c>
      <c r="H866" s="5">
        <v>1.0374760599999999</v>
      </c>
      <c r="I866" s="10"/>
      <c r="K866" s="19">
        <f t="shared" si="26"/>
        <v>65</v>
      </c>
      <c r="L866" s="19">
        <f t="shared" si="27"/>
        <v>7</v>
      </c>
    </row>
    <row r="867" spans="1:12" hidden="1" x14ac:dyDescent="0.3">
      <c r="A867" s="15" t="s">
        <v>59</v>
      </c>
      <c r="B867" s="8"/>
      <c r="C867" s="8">
        <v>2013</v>
      </c>
      <c r="D867" s="8">
        <v>0.64800000000000002</v>
      </c>
      <c r="E867" s="8"/>
      <c r="F867" s="8">
        <v>7</v>
      </c>
      <c r="G867" s="9">
        <v>110</v>
      </c>
      <c r="H867" s="5">
        <v>1.1463443000000002</v>
      </c>
      <c r="I867" s="10"/>
      <c r="K867" s="19">
        <f t="shared" si="26"/>
        <v>65</v>
      </c>
      <c r="L867" s="19">
        <f t="shared" si="27"/>
        <v>7</v>
      </c>
    </row>
    <row r="868" spans="1:12" hidden="1" x14ac:dyDescent="0.3">
      <c r="A868" s="15" t="s">
        <v>59</v>
      </c>
      <c r="B868" s="8"/>
      <c r="C868" s="8">
        <v>2012</v>
      </c>
      <c r="D868" s="8">
        <v>0.64400000000000002</v>
      </c>
      <c r="E868" s="8"/>
      <c r="F868" s="8">
        <v>7</v>
      </c>
      <c r="G868" s="9">
        <v>111</v>
      </c>
      <c r="H868" s="5">
        <v>1.0089645399999998</v>
      </c>
      <c r="I868" s="10"/>
      <c r="K868" s="19">
        <f t="shared" si="26"/>
        <v>64</v>
      </c>
      <c r="L868" s="19">
        <f t="shared" si="27"/>
        <v>7</v>
      </c>
    </row>
    <row r="869" spans="1:12" hidden="1" x14ac:dyDescent="0.3">
      <c r="A869" s="15" t="s">
        <v>59</v>
      </c>
      <c r="B869" s="8"/>
      <c r="C869" s="8">
        <v>2011</v>
      </c>
      <c r="D869" s="8">
        <v>0.63700000000000001</v>
      </c>
      <c r="E869" s="8"/>
      <c r="F869" s="8">
        <v>7</v>
      </c>
      <c r="G869" s="9">
        <v>111</v>
      </c>
      <c r="H869" s="5">
        <v>2.0811243100000003</v>
      </c>
      <c r="I869" s="10"/>
      <c r="K869" s="19">
        <f t="shared" si="26"/>
        <v>64</v>
      </c>
      <c r="L869" s="19">
        <f t="shared" si="27"/>
        <v>7</v>
      </c>
    </row>
    <row r="870" spans="1:12" hidden="1" x14ac:dyDescent="0.3">
      <c r="A870" s="15" t="s">
        <v>59</v>
      </c>
      <c r="B870" s="8"/>
      <c r="C870" s="8">
        <v>2010</v>
      </c>
      <c r="D870" s="8">
        <v>0.629</v>
      </c>
      <c r="E870" s="8"/>
      <c r="F870" s="8">
        <v>7</v>
      </c>
      <c r="G870" s="9">
        <v>115</v>
      </c>
      <c r="H870" s="5">
        <v>2.38097811</v>
      </c>
      <c r="I870" s="10"/>
      <c r="K870" s="19">
        <f t="shared" si="26"/>
        <v>63</v>
      </c>
      <c r="L870" s="19">
        <f t="shared" si="27"/>
        <v>7</v>
      </c>
    </row>
    <row r="871" spans="1:12" hidden="1" x14ac:dyDescent="0.3">
      <c r="A871" s="14" t="s">
        <v>60</v>
      </c>
      <c r="B871" s="1"/>
      <c r="C871" s="1">
        <v>2020</v>
      </c>
      <c r="D871" s="1">
        <v>0.94499999999999995</v>
      </c>
      <c r="E871" s="8"/>
      <c r="F871" s="1">
        <v>10</v>
      </c>
      <c r="G871" s="2">
        <v>5</v>
      </c>
      <c r="H871" s="11">
        <v>5.5475802400000003</v>
      </c>
      <c r="I871" s="3"/>
      <c r="K871" s="19">
        <f t="shared" si="26"/>
        <v>95</v>
      </c>
      <c r="L871" s="19">
        <f t="shared" si="27"/>
        <v>10</v>
      </c>
    </row>
    <row r="872" spans="1:12" hidden="1" x14ac:dyDescent="0.3">
      <c r="A872" s="15" t="s">
        <v>60</v>
      </c>
      <c r="B872" s="8"/>
      <c r="C872" s="8">
        <v>2019</v>
      </c>
      <c r="D872" s="8">
        <v>0.94199999999999995</v>
      </c>
      <c r="E872" s="8"/>
      <c r="F872" s="8">
        <v>10</v>
      </c>
      <c r="G872" s="9">
        <v>6</v>
      </c>
      <c r="H872" s="5">
        <v>4.9813590000000003</v>
      </c>
      <c r="I872" s="10"/>
      <c r="K872" s="19">
        <f t="shared" si="26"/>
        <v>94</v>
      </c>
      <c r="L872" s="19">
        <f t="shared" si="27"/>
        <v>10</v>
      </c>
    </row>
    <row r="873" spans="1:12" x14ac:dyDescent="0.3">
      <c r="A873" s="15" t="s">
        <v>60</v>
      </c>
      <c r="B873" s="8"/>
      <c r="C873" s="8">
        <v>2018</v>
      </c>
      <c r="D873" s="8">
        <v>0.93799999999999994</v>
      </c>
      <c r="E873" s="8"/>
      <c r="F873" s="8">
        <v>10</v>
      </c>
      <c r="G873" s="9">
        <v>5</v>
      </c>
      <c r="H873" s="5">
        <v>4.74149084</v>
      </c>
      <c r="I873" s="10"/>
      <c r="K873" s="19">
        <f t="shared" si="26"/>
        <v>94</v>
      </c>
      <c r="L873" s="19">
        <f t="shared" si="27"/>
        <v>10</v>
      </c>
    </row>
    <row r="874" spans="1:12" hidden="1" x14ac:dyDescent="0.3">
      <c r="A874" s="15" t="s">
        <v>60</v>
      </c>
      <c r="B874" s="8"/>
      <c r="C874" s="8">
        <v>2017</v>
      </c>
      <c r="D874" s="8">
        <v>0.93400000000000005</v>
      </c>
      <c r="E874" s="8"/>
      <c r="F874" s="8">
        <v>10</v>
      </c>
      <c r="G874" s="9">
        <v>6</v>
      </c>
      <c r="H874" s="5">
        <v>5.2006525999999997</v>
      </c>
      <c r="I874" s="10"/>
      <c r="K874" s="19">
        <f t="shared" si="26"/>
        <v>93</v>
      </c>
      <c r="L874" s="19">
        <f t="shared" si="27"/>
        <v>10</v>
      </c>
    </row>
    <row r="875" spans="1:12" hidden="1" x14ac:dyDescent="0.3">
      <c r="A875" s="15" t="s">
        <v>60</v>
      </c>
      <c r="B875" s="8"/>
      <c r="C875" s="8">
        <v>2016</v>
      </c>
      <c r="D875" s="8">
        <v>0.92900000000000005</v>
      </c>
      <c r="E875" s="8"/>
      <c r="F875" s="8">
        <v>10</v>
      </c>
      <c r="G875" s="9">
        <v>5</v>
      </c>
      <c r="H875" s="5">
        <v>5.4124007200000008</v>
      </c>
      <c r="I875" s="10"/>
      <c r="K875" s="19">
        <f t="shared" si="26"/>
        <v>93</v>
      </c>
      <c r="L875" s="19">
        <f t="shared" si="27"/>
        <v>10</v>
      </c>
    </row>
    <row r="876" spans="1:12" hidden="1" x14ac:dyDescent="0.3">
      <c r="A876" s="15" t="s">
        <v>60</v>
      </c>
      <c r="B876" s="8"/>
      <c r="C876" s="8">
        <v>2015</v>
      </c>
      <c r="D876" s="8">
        <v>0.92400000000000004</v>
      </c>
      <c r="E876" s="8"/>
      <c r="F876" s="8">
        <v>10</v>
      </c>
      <c r="G876" s="9">
        <v>6</v>
      </c>
      <c r="H876" s="5">
        <v>5.2667341199999997</v>
      </c>
      <c r="I876" s="10"/>
      <c r="K876" s="19">
        <f t="shared" si="26"/>
        <v>92</v>
      </c>
      <c r="L876" s="19">
        <f t="shared" si="27"/>
        <v>10</v>
      </c>
    </row>
    <row r="877" spans="1:12" hidden="1" x14ac:dyDescent="0.3">
      <c r="A877" s="15" t="s">
        <v>60</v>
      </c>
      <c r="B877" s="8"/>
      <c r="C877" s="8">
        <v>2014</v>
      </c>
      <c r="D877" s="8">
        <v>0.91800000000000004</v>
      </c>
      <c r="E877" s="8"/>
      <c r="F877" s="8">
        <v>10</v>
      </c>
      <c r="G877" s="9">
        <v>6</v>
      </c>
      <c r="H877" s="5">
        <v>6.773622040000002</v>
      </c>
      <c r="I877" s="10"/>
      <c r="K877" s="19">
        <f t="shared" si="26"/>
        <v>92</v>
      </c>
      <c r="L877" s="19">
        <f t="shared" si="27"/>
        <v>10</v>
      </c>
    </row>
    <row r="878" spans="1:12" hidden="1" x14ac:dyDescent="0.3">
      <c r="A878" s="15" t="s">
        <v>60</v>
      </c>
      <c r="B878" s="8"/>
      <c r="C878" s="8">
        <v>2013</v>
      </c>
      <c r="D878" s="8">
        <v>0.91100000000000003</v>
      </c>
      <c r="E878" s="8"/>
      <c r="F878" s="8">
        <v>10</v>
      </c>
      <c r="G878" s="9">
        <v>6</v>
      </c>
      <c r="H878" s="5">
        <v>7.2762637099999994</v>
      </c>
      <c r="I878" s="10"/>
      <c r="K878" s="19">
        <f t="shared" si="26"/>
        <v>91</v>
      </c>
      <c r="L878" s="19">
        <f t="shared" si="27"/>
        <v>10</v>
      </c>
    </row>
    <row r="879" spans="1:12" hidden="1" x14ac:dyDescent="0.3">
      <c r="A879" s="15" t="s">
        <v>60</v>
      </c>
      <c r="B879" s="8"/>
      <c r="C879" s="8">
        <v>2012</v>
      </c>
      <c r="D879" s="8">
        <v>0.90700000000000003</v>
      </c>
      <c r="E879" s="8"/>
      <c r="F879" s="8">
        <v>10</v>
      </c>
      <c r="G879" s="9">
        <v>7</v>
      </c>
      <c r="H879" s="5">
        <v>7.6215405500000006</v>
      </c>
      <c r="I879" s="10"/>
      <c r="K879" s="19">
        <f t="shared" si="26"/>
        <v>91</v>
      </c>
      <c r="L879" s="19">
        <f t="shared" si="27"/>
        <v>10</v>
      </c>
    </row>
    <row r="880" spans="1:12" hidden="1" x14ac:dyDescent="0.3">
      <c r="A880" s="15" t="s">
        <v>60</v>
      </c>
      <c r="B880" s="8"/>
      <c r="C880" s="8">
        <v>2011</v>
      </c>
      <c r="D880" s="8">
        <v>0.90600000000000003</v>
      </c>
      <c r="E880" s="8"/>
      <c r="F880" s="8">
        <v>10</v>
      </c>
      <c r="G880" s="9">
        <v>7</v>
      </c>
      <c r="H880" s="5">
        <v>7.6434578900000005</v>
      </c>
      <c r="I880" s="10"/>
      <c r="K880" s="19">
        <f t="shared" si="26"/>
        <v>91</v>
      </c>
      <c r="L880" s="19">
        <f t="shared" si="27"/>
        <v>10</v>
      </c>
    </row>
    <row r="881" spans="1:12" hidden="1" x14ac:dyDescent="0.3">
      <c r="A881" s="15" t="s">
        <v>60</v>
      </c>
      <c r="B881" s="8"/>
      <c r="C881" s="8">
        <v>2010</v>
      </c>
      <c r="D881" s="8">
        <v>0.90800000000000003</v>
      </c>
      <c r="E881" s="8"/>
      <c r="F881" s="8">
        <v>10</v>
      </c>
      <c r="G881" s="9">
        <v>7</v>
      </c>
      <c r="H881" s="5">
        <v>8.0169811200000005</v>
      </c>
      <c r="I881" s="10"/>
      <c r="K881" s="19">
        <f t="shared" si="26"/>
        <v>91</v>
      </c>
      <c r="L881" s="19">
        <f t="shared" si="27"/>
        <v>10</v>
      </c>
    </row>
    <row r="882" spans="1:12" hidden="1" x14ac:dyDescent="0.3">
      <c r="A882" s="14" t="s">
        <v>61</v>
      </c>
      <c r="B882" s="1"/>
      <c r="C882" s="1">
        <v>2020</v>
      </c>
      <c r="D882" s="1">
        <v>0.90600000000000003</v>
      </c>
      <c r="E882" s="8"/>
      <c r="F882" s="1">
        <v>10</v>
      </c>
      <c r="G882" s="2">
        <v>3</v>
      </c>
      <c r="H882" s="11">
        <v>5.26</v>
      </c>
      <c r="I882" s="3"/>
      <c r="K882" s="19">
        <f t="shared" si="26"/>
        <v>91</v>
      </c>
      <c r="L882" s="19">
        <f t="shared" si="27"/>
        <v>10</v>
      </c>
    </row>
    <row r="883" spans="1:12" hidden="1" x14ac:dyDescent="0.3">
      <c r="A883" s="15" t="s">
        <v>61</v>
      </c>
      <c r="B883" s="8"/>
      <c r="C883" s="8">
        <v>2019</v>
      </c>
      <c r="D883" s="8">
        <v>0.90900000000000003</v>
      </c>
      <c r="E883" s="8"/>
      <c r="F883" s="8">
        <v>10</v>
      </c>
      <c r="G883" s="9">
        <v>3</v>
      </c>
      <c r="H883" s="5">
        <v>4.6500000000000004</v>
      </c>
      <c r="I883" s="10"/>
      <c r="K883" s="19">
        <f t="shared" si="26"/>
        <v>91</v>
      </c>
      <c r="L883" s="19">
        <f t="shared" si="27"/>
        <v>10</v>
      </c>
    </row>
    <row r="884" spans="1:12" x14ac:dyDescent="0.3">
      <c r="A884" s="15" t="s">
        <v>61</v>
      </c>
      <c r="B884" s="8"/>
      <c r="C884" s="8">
        <v>2018</v>
      </c>
      <c r="D884" s="8">
        <v>0.90800000000000003</v>
      </c>
      <c r="E884" s="8"/>
      <c r="F884" s="8">
        <v>10</v>
      </c>
      <c r="G884" s="9">
        <v>3</v>
      </c>
      <c r="H884" s="5">
        <v>4.67</v>
      </c>
      <c r="I884" s="10"/>
      <c r="K884" s="19">
        <f t="shared" si="26"/>
        <v>91</v>
      </c>
      <c r="L884" s="19">
        <f t="shared" si="27"/>
        <v>10</v>
      </c>
    </row>
    <row r="885" spans="1:12" hidden="1" x14ac:dyDescent="0.3">
      <c r="A885" s="15" t="s">
        <v>61</v>
      </c>
      <c r="B885" s="8"/>
      <c r="C885" s="8">
        <v>2017</v>
      </c>
      <c r="D885" s="8">
        <v>0.90600000000000003</v>
      </c>
      <c r="E885" s="8"/>
      <c r="F885" s="8">
        <v>10</v>
      </c>
      <c r="G885" s="9">
        <v>3</v>
      </c>
      <c r="H885" s="5">
        <v>4.58</v>
      </c>
      <c r="I885" s="10"/>
      <c r="K885" s="19">
        <f t="shared" si="26"/>
        <v>91</v>
      </c>
      <c r="L885" s="19">
        <f t="shared" si="27"/>
        <v>10</v>
      </c>
    </row>
    <row r="886" spans="1:12" hidden="1" x14ac:dyDescent="0.3">
      <c r="A886" s="15" t="s">
        <v>61</v>
      </c>
      <c r="B886" s="8"/>
      <c r="C886" s="8">
        <v>2016</v>
      </c>
      <c r="D886" s="8">
        <v>0.90200000000000002</v>
      </c>
      <c r="E886" s="8"/>
      <c r="F886" s="8">
        <v>9</v>
      </c>
      <c r="G886" s="9">
        <v>3</v>
      </c>
      <c r="H886" s="5">
        <v>4.49</v>
      </c>
      <c r="I886" s="10"/>
      <c r="K886" s="19">
        <f t="shared" si="26"/>
        <v>90</v>
      </c>
      <c r="L886" s="19">
        <f t="shared" si="27"/>
        <v>9</v>
      </c>
    </row>
    <row r="887" spans="1:12" hidden="1" x14ac:dyDescent="0.3">
      <c r="A887" s="15" t="s">
        <v>61</v>
      </c>
      <c r="B887" s="8"/>
      <c r="C887" s="8">
        <v>2015</v>
      </c>
      <c r="D887" s="8">
        <v>0.89900000000000002</v>
      </c>
      <c r="E887" s="8"/>
      <c r="F887" s="8">
        <v>9</v>
      </c>
      <c r="G887" s="9">
        <v>3</v>
      </c>
      <c r="H887" s="5">
        <v>4.45</v>
      </c>
      <c r="I887" s="10"/>
      <c r="K887" s="19">
        <f t="shared" si="26"/>
        <v>90</v>
      </c>
      <c r="L887" s="19">
        <f t="shared" si="27"/>
        <v>9</v>
      </c>
    </row>
    <row r="888" spans="1:12" hidden="1" x14ac:dyDescent="0.3">
      <c r="A888" s="15" t="s">
        <v>61</v>
      </c>
      <c r="B888" s="8"/>
      <c r="C888" s="8">
        <v>2014</v>
      </c>
      <c r="D888" s="8">
        <v>0.89900000000000002</v>
      </c>
      <c r="E888" s="8"/>
      <c r="F888" s="8">
        <v>9</v>
      </c>
      <c r="G888" s="9">
        <v>3</v>
      </c>
      <c r="H888" s="5">
        <v>4.45</v>
      </c>
      <c r="I888" s="10"/>
      <c r="K888" s="19">
        <f t="shared" si="26"/>
        <v>90</v>
      </c>
      <c r="L888" s="19">
        <f t="shared" si="27"/>
        <v>9</v>
      </c>
    </row>
    <row r="889" spans="1:12" hidden="1" x14ac:dyDescent="0.3">
      <c r="A889" s="15" t="s">
        <v>61</v>
      </c>
      <c r="B889" s="8"/>
      <c r="C889" s="8">
        <v>2013</v>
      </c>
      <c r="D889" s="8">
        <v>0.89600000000000002</v>
      </c>
      <c r="E889" s="8"/>
      <c r="F889" s="8">
        <v>9</v>
      </c>
      <c r="G889" s="9">
        <v>3</v>
      </c>
      <c r="H889" s="5">
        <v>4.41</v>
      </c>
      <c r="I889" s="10"/>
      <c r="K889" s="19">
        <f t="shared" si="26"/>
        <v>90</v>
      </c>
      <c r="L889" s="19">
        <f t="shared" si="27"/>
        <v>9</v>
      </c>
    </row>
    <row r="890" spans="1:12" hidden="1" x14ac:dyDescent="0.3">
      <c r="A890" s="15" t="s">
        <v>61</v>
      </c>
      <c r="B890" s="8"/>
      <c r="C890" s="8">
        <v>2012</v>
      </c>
      <c r="D890" s="8">
        <v>0.89100000000000001</v>
      </c>
      <c r="E890" s="8"/>
      <c r="F890" s="8">
        <v>9</v>
      </c>
      <c r="G890" s="9">
        <v>3</v>
      </c>
      <c r="H890" s="5">
        <v>4.37</v>
      </c>
      <c r="I890" s="10"/>
      <c r="K890" s="19">
        <f t="shared" si="26"/>
        <v>89</v>
      </c>
      <c r="L890" s="19">
        <f t="shared" si="27"/>
        <v>9</v>
      </c>
    </row>
    <row r="891" spans="1:12" hidden="1" x14ac:dyDescent="0.3">
      <c r="A891" s="15" t="s">
        <v>61</v>
      </c>
      <c r="B891" s="8"/>
      <c r="C891" s="8">
        <v>2011</v>
      </c>
      <c r="D891" s="8">
        <v>0.89</v>
      </c>
      <c r="E891" s="8"/>
      <c r="F891" s="8">
        <v>9</v>
      </c>
      <c r="G891" s="9">
        <v>3</v>
      </c>
      <c r="H891" s="5">
        <v>4.28</v>
      </c>
      <c r="I891" s="10"/>
      <c r="K891" s="19">
        <f t="shared" si="26"/>
        <v>89</v>
      </c>
      <c r="L891" s="19">
        <f t="shared" si="27"/>
        <v>9</v>
      </c>
    </row>
    <row r="892" spans="1:12" hidden="1" x14ac:dyDescent="0.3">
      <c r="A892" s="15" t="s">
        <v>61</v>
      </c>
      <c r="B892" s="8"/>
      <c r="C892" s="8">
        <v>2010</v>
      </c>
      <c r="D892" s="8">
        <v>0.88700000000000001</v>
      </c>
      <c r="E892" s="8"/>
      <c r="F892" s="8">
        <v>9</v>
      </c>
      <c r="G892" s="9">
        <v>3</v>
      </c>
      <c r="H892" s="5">
        <v>4.33</v>
      </c>
      <c r="I892" s="10"/>
      <c r="K892" s="19">
        <f t="shared" si="26"/>
        <v>89</v>
      </c>
      <c r="L892" s="19">
        <f t="shared" si="27"/>
        <v>9</v>
      </c>
    </row>
    <row r="893" spans="1:12" hidden="1" x14ac:dyDescent="0.3">
      <c r="A893" s="14" t="s">
        <v>62</v>
      </c>
      <c r="B893" s="1"/>
      <c r="C893" s="1">
        <v>2020</v>
      </c>
      <c r="D893" s="1">
        <v>0.89200000000000002</v>
      </c>
      <c r="E893" s="8"/>
      <c r="F893" s="1">
        <v>9</v>
      </c>
      <c r="G893" s="2">
        <v>5</v>
      </c>
      <c r="H893" s="11">
        <v>7.31</v>
      </c>
      <c r="I893" s="3"/>
      <c r="K893" s="19">
        <f t="shared" si="26"/>
        <v>89</v>
      </c>
      <c r="L893" s="19">
        <f t="shared" si="27"/>
        <v>9</v>
      </c>
    </row>
    <row r="894" spans="1:12" hidden="1" x14ac:dyDescent="0.3">
      <c r="A894" s="15" t="s">
        <v>62</v>
      </c>
      <c r="B894" s="8"/>
      <c r="C894" s="8">
        <v>2019</v>
      </c>
      <c r="D894" s="8">
        <v>0.89900000000000002</v>
      </c>
      <c r="E894" s="8"/>
      <c r="F894" s="8">
        <v>9</v>
      </c>
      <c r="G894" s="9">
        <v>5</v>
      </c>
      <c r="H894" s="5">
        <v>6.38</v>
      </c>
      <c r="I894" s="10"/>
      <c r="K894" s="19">
        <f t="shared" si="26"/>
        <v>90</v>
      </c>
      <c r="L894" s="19">
        <f t="shared" si="27"/>
        <v>9</v>
      </c>
    </row>
    <row r="895" spans="1:12" x14ac:dyDescent="0.3">
      <c r="A895" s="15" t="s">
        <v>62</v>
      </c>
      <c r="B895" s="8"/>
      <c r="C895" s="8">
        <v>2018</v>
      </c>
      <c r="D895" s="8">
        <v>0.89400000000000002</v>
      </c>
      <c r="E895" s="8"/>
      <c r="F895" s="8">
        <v>9</v>
      </c>
      <c r="G895" s="9">
        <v>5</v>
      </c>
      <c r="H895" s="5">
        <v>6.41</v>
      </c>
      <c r="I895" s="10"/>
      <c r="K895" s="19">
        <f t="shared" si="26"/>
        <v>89</v>
      </c>
      <c r="L895" s="19">
        <f t="shared" si="27"/>
        <v>9</v>
      </c>
    </row>
    <row r="896" spans="1:12" hidden="1" x14ac:dyDescent="0.3">
      <c r="A896" s="15" t="s">
        <v>62</v>
      </c>
      <c r="B896" s="8"/>
      <c r="C896" s="8">
        <v>2017</v>
      </c>
      <c r="D896" s="8">
        <v>0.88900000000000001</v>
      </c>
      <c r="E896" s="8"/>
      <c r="F896" s="8">
        <v>9</v>
      </c>
      <c r="G896" s="9">
        <v>6</v>
      </c>
      <c r="H896" s="5">
        <v>6.4</v>
      </c>
      <c r="I896" s="10"/>
      <c r="K896" s="19">
        <f t="shared" si="26"/>
        <v>89</v>
      </c>
      <c r="L896" s="19">
        <f t="shared" si="27"/>
        <v>9</v>
      </c>
    </row>
    <row r="897" spans="1:12" hidden="1" x14ac:dyDescent="0.3">
      <c r="A897" s="15" t="s">
        <v>62</v>
      </c>
      <c r="B897" s="8"/>
      <c r="C897" s="8">
        <v>2016</v>
      </c>
      <c r="D897" s="8">
        <v>0.88600000000000001</v>
      </c>
      <c r="E897" s="8"/>
      <c r="F897" s="8">
        <v>9</v>
      </c>
      <c r="G897" s="9">
        <v>6</v>
      </c>
      <c r="H897" s="5">
        <v>6.49</v>
      </c>
      <c r="I897" s="10"/>
      <c r="K897" s="19">
        <f t="shared" si="26"/>
        <v>89</v>
      </c>
      <c r="L897" s="19">
        <f t="shared" si="27"/>
        <v>9</v>
      </c>
    </row>
    <row r="898" spans="1:12" hidden="1" x14ac:dyDescent="0.3">
      <c r="A898" s="15" t="s">
        <v>62</v>
      </c>
      <c r="B898" s="8"/>
      <c r="C898" s="8">
        <v>2015</v>
      </c>
      <c r="D898" s="8">
        <v>0.88100000000000001</v>
      </c>
      <c r="E898" s="8"/>
      <c r="F898" s="8">
        <v>9</v>
      </c>
      <c r="G898" s="9">
        <v>7</v>
      </c>
      <c r="H898" s="5">
        <v>6.59</v>
      </c>
      <c r="I898" s="10"/>
      <c r="K898" s="19">
        <f t="shared" ref="K898:K961" si="28">ROUND(D898*100,0)</f>
        <v>88</v>
      </c>
      <c r="L898" s="19">
        <f t="shared" si="27"/>
        <v>9</v>
      </c>
    </row>
    <row r="899" spans="1:12" hidden="1" x14ac:dyDescent="0.3">
      <c r="A899" s="15" t="s">
        <v>62</v>
      </c>
      <c r="B899" s="8"/>
      <c r="C899" s="8">
        <v>2014</v>
      </c>
      <c r="D899" s="8">
        <v>0.88200000000000001</v>
      </c>
      <c r="E899" s="8"/>
      <c r="F899" s="8">
        <v>9</v>
      </c>
      <c r="G899" s="9">
        <v>6</v>
      </c>
      <c r="H899" s="5">
        <v>6.69</v>
      </c>
      <c r="I899" s="10"/>
      <c r="K899" s="19">
        <f t="shared" si="28"/>
        <v>88</v>
      </c>
      <c r="L899" s="19">
        <f t="shared" ref="L899:L962" si="29">IF(K899&lt;31,3,IF(K899&lt;41,4,IF(K899&lt;51,5,IF(K899&lt;61,6,IF(K899&lt;71,7,IF(K899&lt;81,8,IF(K899&lt;91,9,10)))))))</f>
        <v>9</v>
      </c>
    </row>
    <row r="900" spans="1:12" hidden="1" x14ac:dyDescent="0.3">
      <c r="A900" s="15" t="s">
        <v>62</v>
      </c>
      <c r="B900" s="8"/>
      <c r="C900" s="8">
        <v>2013</v>
      </c>
      <c r="D900" s="8">
        <v>0.88</v>
      </c>
      <c r="E900" s="8"/>
      <c r="F900" s="8">
        <v>9</v>
      </c>
      <c r="G900" s="9">
        <v>7</v>
      </c>
      <c r="H900" s="5">
        <v>6.65</v>
      </c>
      <c r="I900" s="10"/>
      <c r="K900" s="19">
        <f t="shared" si="28"/>
        <v>88</v>
      </c>
      <c r="L900" s="19">
        <f t="shared" si="29"/>
        <v>9</v>
      </c>
    </row>
    <row r="901" spans="1:12" hidden="1" x14ac:dyDescent="0.3">
      <c r="A901" s="15" t="s">
        <v>62</v>
      </c>
      <c r="B901" s="8"/>
      <c r="C901" s="8">
        <v>2012</v>
      </c>
      <c r="D901" s="8">
        <v>0.88100000000000001</v>
      </c>
      <c r="E901" s="8"/>
      <c r="F901" s="8">
        <v>9</v>
      </c>
      <c r="G901" s="9">
        <v>7</v>
      </c>
      <c r="H901" s="5">
        <v>6.66</v>
      </c>
      <c r="I901" s="10"/>
      <c r="K901" s="19">
        <f t="shared" si="28"/>
        <v>88</v>
      </c>
      <c r="L901" s="19">
        <f t="shared" si="29"/>
        <v>9</v>
      </c>
    </row>
    <row r="902" spans="1:12" hidden="1" x14ac:dyDescent="0.3">
      <c r="A902" s="15" t="s">
        <v>62</v>
      </c>
      <c r="B902" s="8"/>
      <c r="C902" s="8">
        <v>2011</v>
      </c>
      <c r="D902" s="8">
        <v>0.88300000000000001</v>
      </c>
      <c r="E902" s="8"/>
      <c r="F902" s="8">
        <v>9</v>
      </c>
      <c r="G902" s="9">
        <v>7</v>
      </c>
      <c r="H902" s="5">
        <v>6.76</v>
      </c>
      <c r="I902" s="10"/>
      <c r="K902" s="19">
        <f t="shared" si="28"/>
        <v>88</v>
      </c>
      <c r="L902" s="19">
        <f t="shared" si="29"/>
        <v>9</v>
      </c>
    </row>
    <row r="903" spans="1:12" hidden="1" x14ac:dyDescent="0.3">
      <c r="A903" s="15" t="s">
        <v>62</v>
      </c>
      <c r="B903" s="8"/>
      <c r="C903" s="8">
        <v>2010</v>
      </c>
      <c r="D903" s="8">
        <v>0.88</v>
      </c>
      <c r="E903" s="8"/>
      <c r="F903" s="8">
        <v>9</v>
      </c>
      <c r="G903" s="9">
        <v>7</v>
      </c>
      <c r="H903" s="5">
        <v>6.99</v>
      </c>
      <c r="I903" s="10"/>
      <c r="K903" s="19">
        <f t="shared" si="28"/>
        <v>88</v>
      </c>
      <c r="L903" s="19">
        <f t="shared" si="29"/>
        <v>9</v>
      </c>
    </row>
    <row r="904" spans="1:12" hidden="1" x14ac:dyDescent="0.3">
      <c r="A904" s="14" t="s">
        <v>63</v>
      </c>
      <c r="B904" s="1"/>
      <c r="C904" s="1">
        <v>2020</v>
      </c>
      <c r="D904" s="1">
        <v>0.70699999999999996</v>
      </c>
      <c r="E904" s="8"/>
      <c r="F904" s="1">
        <v>8</v>
      </c>
      <c r="G904" s="2">
        <v>99</v>
      </c>
      <c r="H904" s="11">
        <v>4.5226430899999999</v>
      </c>
      <c r="I904" s="3"/>
      <c r="K904" s="19">
        <f t="shared" si="28"/>
        <v>71</v>
      </c>
      <c r="L904" s="19">
        <f t="shared" si="29"/>
        <v>8</v>
      </c>
    </row>
    <row r="905" spans="1:12" hidden="1" x14ac:dyDescent="0.3">
      <c r="A905" s="15" t="s">
        <v>63</v>
      </c>
      <c r="B905" s="8"/>
      <c r="C905" s="8">
        <v>2019</v>
      </c>
      <c r="D905" s="8">
        <v>0.71199999999999997</v>
      </c>
      <c r="E905" s="8"/>
      <c r="F905" s="8">
        <v>8</v>
      </c>
      <c r="G905" s="9">
        <v>93</v>
      </c>
      <c r="H905" s="5">
        <v>3.9786157599999994</v>
      </c>
      <c r="I905" s="10"/>
      <c r="K905" s="19">
        <f t="shared" si="28"/>
        <v>71</v>
      </c>
      <c r="L905" s="19">
        <f t="shared" si="29"/>
        <v>8</v>
      </c>
    </row>
    <row r="906" spans="1:12" x14ac:dyDescent="0.3">
      <c r="A906" s="15" t="s">
        <v>63</v>
      </c>
      <c r="B906" s="8"/>
      <c r="C906" s="8">
        <v>2018</v>
      </c>
      <c r="D906" s="8">
        <v>0.71099999999999997</v>
      </c>
      <c r="E906" s="8"/>
      <c r="F906" s="8">
        <v>8</v>
      </c>
      <c r="G906" s="9">
        <v>91</v>
      </c>
      <c r="H906" s="5">
        <v>3.8888032400000001</v>
      </c>
      <c r="I906" s="10"/>
      <c r="K906" s="19">
        <f t="shared" si="28"/>
        <v>71</v>
      </c>
      <c r="L906" s="19">
        <f t="shared" si="29"/>
        <v>8</v>
      </c>
    </row>
    <row r="907" spans="1:12" hidden="1" x14ac:dyDescent="0.3">
      <c r="A907" s="15" t="s">
        <v>63</v>
      </c>
      <c r="B907" s="8"/>
      <c r="C907" s="8">
        <v>2017</v>
      </c>
      <c r="D907" s="8">
        <v>0.71099999999999997</v>
      </c>
      <c r="E907" s="8"/>
      <c r="F907" s="8">
        <v>8</v>
      </c>
      <c r="G907" s="9">
        <v>101</v>
      </c>
      <c r="H907" s="5">
        <v>4.0652446700000002</v>
      </c>
      <c r="I907" s="10"/>
      <c r="K907" s="19">
        <f t="shared" si="28"/>
        <v>71</v>
      </c>
      <c r="L907" s="19">
        <f t="shared" si="29"/>
        <v>8</v>
      </c>
    </row>
    <row r="908" spans="1:12" hidden="1" x14ac:dyDescent="0.3">
      <c r="A908" s="15" t="s">
        <v>63</v>
      </c>
      <c r="B908" s="8"/>
      <c r="C908" s="8">
        <v>2016</v>
      </c>
      <c r="D908" s="8">
        <v>0.71</v>
      </c>
      <c r="E908" s="8"/>
      <c r="F908" s="8">
        <v>8</v>
      </c>
      <c r="G908" s="9">
        <v>98</v>
      </c>
      <c r="H908" s="5">
        <v>3.6255481200000004</v>
      </c>
      <c r="I908" s="10"/>
      <c r="K908" s="19">
        <f t="shared" si="28"/>
        <v>71</v>
      </c>
      <c r="L908" s="19">
        <f t="shared" si="29"/>
        <v>8</v>
      </c>
    </row>
    <row r="909" spans="1:12" hidden="1" x14ac:dyDescent="0.3">
      <c r="A909" s="15" t="s">
        <v>63</v>
      </c>
      <c r="B909" s="8"/>
      <c r="C909" s="8">
        <v>2015</v>
      </c>
      <c r="D909" s="8">
        <v>0.71199999999999997</v>
      </c>
      <c r="E909" s="8"/>
      <c r="F909" s="8">
        <v>8</v>
      </c>
      <c r="G909" s="9">
        <v>97</v>
      </c>
      <c r="H909" s="5">
        <v>3.55884409</v>
      </c>
      <c r="I909" s="10"/>
      <c r="K909" s="19">
        <f t="shared" si="28"/>
        <v>71</v>
      </c>
      <c r="L909" s="19">
        <f t="shared" si="29"/>
        <v>8</v>
      </c>
    </row>
    <row r="910" spans="1:12" hidden="1" x14ac:dyDescent="0.3">
      <c r="A910" s="15" t="s">
        <v>63</v>
      </c>
      <c r="B910" s="8"/>
      <c r="C910" s="8">
        <v>2014</v>
      </c>
      <c r="D910" s="8">
        <v>0.71399999999999997</v>
      </c>
      <c r="E910" s="8"/>
      <c r="F910" s="8">
        <v>8</v>
      </c>
      <c r="G910" s="9">
        <v>101</v>
      </c>
      <c r="H910" s="5">
        <v>3.0612146899999999</v>
      </c>
      <c r="I910" s="10"/>
      <c r="K910" s="19">
        <f t="shared" si="28"/>
        <v>71</v>
      </c>
      <c r="L910" s="19">
        <f t="shared" si="29"/>
        <v>8</v>
      </c>
    </row>
    <row r="911" spans="1:12" hidden="1" x14ac:dyDescent="0.3">
      <c r="A911" s="15" t="s">
        <v>63</v>
      </c>
      <c r="B911" s="8"/>
      <c r="C911" s="8">
        <v>2013</v>
      </c>
      <c r="D911" s="8">
        <v>0.71499999999999997</v>
      </c>
      <c r="E911" s="8"/>
      <c r="F911" s="8">
        <v>8</v>
      </c>
      <c r="G911" s="9">
        <v>90</v>
      </c>
      <c r="H911" s="5">
        <v>2.9722001599999999</v>
      </c>
      <c r="I911" s="10"/>
      <c r="K911" s="19">
        <f t="shared" si="28"/>
        <v>72</v>
      </c>
      <c r="L911" s="19">
        <f t="shared" si="29"/>
        <v>8</v>
      </c>
    </row>
    <row r="912" spans="1:12" hidden="1" x14ac:dyDescent="0.3">
      <c r="A912" s="15" t="s">
        <v>63</v>
      </c>
      <c r="B912" s="8"/>
      <c r="C912" s="8">
        <v>2012</v>
      </c>
      <c r="D912" s="8">
        <v>0.71599999999999997</v>
      </c>
      <c r="E912" s="8"/>
      <c r="F912" s="8">
        <v>8</v>
      </c>
      <c r="G912" s="9">
        <v>83</v>
      </c>
      <c r="H912" s="5">
        <v>2.7824704599999999</v>
      </c>
      <c r="I912" s="10"/>
      <c r="K912" s="19">
        <f t="shared" si="28"/>
        <v>72</v>
      </c>
      <c r="L912" s="19">
        <f t="shared" si="29"/>
        <v>8</v>
      </c>
    </row>
    <row r="913" spans="1:12" hidden="1" x14ac:dyDescent="0.3">
      <c r="A913" s="15" t="s">
        <v>63</v>
      </c>
      <c r="B913" s="8"/>
      <c r="C913" s="8">
        <v>2011</v>
      </c>
      <c r="D913" s="8">
        <v>0.71499999999999997</v>
      </c>
      <c r="E913" s="8"/>
      <c r="F913" s="8">
        <v>8</v>
      </c>
      <c r="G913" s="9">
        <v>80</v>
      </c>
      <c r="H913" s="5">
        <v>3.0965690600000007</v>
      </c>
      <c r="I913" s="10"/>
      <c r="K913" s="19">
        <f t="shared" si="28"/>
        <v>72</v>
      </c>
      <c r="L913" s="19">
        <f t="shared" si="29"/>
        <v>8</v>
      </c>
    </row>
    <row r="914" spans="1:12" hidden="1" x14ac:dyDescent="0.3">
      <c r="A914" s="15" t="s">
        <v>63</v>
      </c>
      <c r="B914" s="8"/>
      <c r="C914" s="8">
        <v>2010</v>
      </c>
      <c r="D914" s="8">
        <v>0.71099999999999997</v>
      </c>
      <c r="E914" s="8"/>
      <c r="F914" s="8">
        <v>8</v>
      </c>
      <c r="G914" s="9">
        <v>88</v>
      </c>
      <c r="H914" s="5">
        <v>3.0463011300000007</v>
      </c>
      <c r="I914" s="10"/>
      <c r="K914" s="19">
        <f t="shared" si="28"/>
        <v>71</v>
      </c>
      <c r="L914" s="19">
        <f t="shared" si="29"/>
        <v>8</v>
      </c>
    </row>
    <row r="915" spans="1:12" hidden="1" x14ac:dyDescent="0.3">
      <c r="A915" s="14" t="s">
        <v>64</v>
      </c>
      <c r="B915" s="1"/>
      <c r="C915" s="1">
        <v>2020</v>
      </c>
      <c r="D915" s="1">
        <v>0.91700000000000004</v>
      </c>
      <c r="E915" s="8"/>
      <c r="F915" s="1">
        <v>10</v>
      </c>
      <c r="G915" s="2">
        <v>4</v>
      </c>
      <c r="H915" s="11">
        <v>9.34</v>
      </c>
      <c r="I915" s="3"/>
      <c r="K915" s="19">
        <f t="shared" si="28"/>
        <v>92</v>
      </c>
      <c r="L915" s="19">
        <f t="shared" si="29"/>
        <v>10</v>
      </c>
    </row>
    <row r="916" spans="1:12" hidden="1" x14ac:dyDescent="0.3">
      <c r="A916" s="28" t="s">
        <v>64</v>
      </c>
      <c r="B916" s="8"/>
      <c r="C916" s="8">
        <v>2019</v>
      </c>
      <c r="D916" s="8">
        <v>0.91800000000000004</v>
      </c>
      <c r="E916" s="8"/>
      <c r="F916" s="8">
        <v>10</v>
      </c>
      <c r="G916" s="9">
        <v>4</v>
      </c>
      <c r="H916" s="5">
        <v>9.2100000000000009</v>
      </c>
      <c r="I916" s="10"/>
      <c r="K916" s="19">
        <f t="shared" si="28"/>
        <v>92</v>
      </c>
      <c r="L916" s="19">
        <f t="shared" si="29"/>
        <v>10</v>
      </c>
    </row>
    <row r="917" spans="1:12" x14ac:dyDescent="0.3">
      <c r="A917" s="15" t="s">
        <v>64</v>
      </c>
      <c r="B917" s="8"/>
      <c r="C917" s="8">
        <v>2018</v>
      </c>
      <c r="D917" s="8">
        <v>0.91700000000000004</v>
      </c>
      <c r="E917" s="8"/>
      <c r="F917" s="8">
        <v>10</v>
      </c>
      <c r="G917" s="9">
        <v>5</v>
      </c>
      <c r="H917" s="5">
        <v>9</v>
      </c>
      <c r="I917" s="10"/>
      <c r="K917" s="19">
        <f t="shared" si="28"/>
        <v>92</v>
      </c>
      <c r="L917" s="19">
        <f t="shared" si="29"/>
        <v>10</v>
      </c>
    </row>
    <row r="918" spans="1:12" hidden="1" x14ac:dyDescent="0.3">
      <c r="A918" s="15" t="s">
        <v>64</v>
      </c>
      <c r="B918" s="8"/>
      <c r="C918" s="8">
        <v>2017</v>
      </c>
      <c r="D918" s="8">
        <v>0.91600000000000004</v>
      </c>
      <c r="E918" s="8"/>
      <c r="F918" s="8">
        <v>10</v>
      </c>
      <c r="G918" s="9">
        <v>5</v>
      </c>
      <c r="H918" s="5">
        <v>8.9700000000000006</v>
      </c>
      <c r="I918" s="10"/>
      <c r="K918" s="19">
        <f t="shared" si="28"/>
        <v>92</v>
      </c>
      <c r="L918" s="19">
        <f t="shared" si="29"/>
        <v>10</v>
      </c>
    </row>
    <row r="919" spans="1:12" hidden="1" x14ac:dyDescent="0.3">
      <c r="A919" s="15" t="s">
        <v>64</v>
      </c>
      <c r="B919" s="8"/>
      <c r="C919" s="8">
        <v>2016</v>
      </c>
      <c r="D919" s="8">
        <v>0.91400000000000003</v>
      </c>
      <c r="E919" s="8"/>
      <c r="F919" s="8">
        <v>10</v>
      </c>
      <c r="G919" s="9">
        <v>5</v>
      </c>
      <c r="H919" s="5">
        <v>8.9600000000000009</v>
      </c>
      <c r="I919" s="10"/>
      <c r="K919" s="19">
        <f t="shared" si="28"/>
        <v>91</v>
      </c>
      <c r="L919" s="19">
        <f t="shared" si="29"/>
        <v>10</v>
      </c>
    </row>
    <row r="920" spans="1:12" hidden="1" x14ac:dyDescent="0.3">
      <c r="A920" s="15" t="s">
        <v>64</v>
      </c>
      <c r="B920" s="8"/>
      <c r="C920" s="8">
        <v>2015</v>
      </c>
      <c r="D920" s="8">
        <v>0.91300000000000003</v>
      </c>
      <c r="E920" s="8"/>
      <c r="F920" s="8">
        <v>10</v>
      </c>
      <c r="G920" s="9">
        <v>5</v>
      </c>
      <c r="H920" s="5">
        <v>9.0399999999999991</v>
      </c>
      <c r="I920" s="10"/>
      <c r="K920" s="19">
        <f t="shared" si="28"/>
        <v>91</v>
      </c>
      <c r="L920" s="19">
        <f t="shared" si="29"/>
        <v>10</v>
      </c>
    </row>
    <row r="921" spans="1:12" hidden="1" x14ac:dyDescent="0.3">
      <c r="A921" s="15" t="s">
        <v>64</v>
      </c>
      <c r="B921" s="8"/>
      <c r="C921" s="8">
        <v>2014</v>
      </c>
      <c r="D921" s="8">
        <v>0.91</v>
      </c>
      <c r="E921" s="8"/>
      <c r="F921" s="8">
        <v>10</v>
      </c>
      <c r="G921" s="9">
        <v>5</v>
      </c>
      <c r="H921" s="5">
        <v>9.0299999999999994</v>
      </c>
      <c r="I921" s="10"/>
      <c r="K921" s="19">
        <f t="shared" si="28"/>
        <v>91</v>
      </c>
      <c r="L921" s="19">
        <f t="shared" si="29"/>
        <v>10</v>
      </c>
    </row>
    <row r="922" spans="1:12" hidden="1" x14ac:dyDescent="0.3">
      <c r="A922" s="15" t="s">
        <v>64</v>
      </c>
      <c r="B922" s="8"/>
      <c r="C922" s="8">
        <v>2013</v>
      </c>
      <c r="D922" s="8">
        <v>0.90900000000000003</v>
      </c>
      <c r="E922" s="8"/>
      <c r="F922" s="8">
        <v>10</v>
      </c>
      <c r="G922" s="9">
        <v>5</v>
      </c>
      <c r="H922" s="5">
        <v>8.99</v>
      </c>
      <c r="I922" s="10"/>
      <c r="K922" s="19">
        <f t="shared" si="28"/>
        <v>91</v>
      </c>
      <c r="L922" s="19">
        <f t="shared" si="29"/>
        <v>10</v>
      </c>
    </row>
    <row r="923" spans="1:12" hidden="1" x14ac:dyDescent="0.3">
      <c r="A923" s="15" t="s">
        <v>64</v>
      </c>
      <c r="B923" s="8"/>
      <c r="C923" s="8">
        <v>2012</v>
      </c>
      <c r="D923" s="8">
        <v>0.90600000000000003</v>
      </c>
      <c r="E923" s="8"/>
      <c r="F923" s="8">
        <v>10</v>
      </c>
      <c r="G923" s="9">
        <v>5</v>
      </c>
      <c r="H923" s="5">
        <v>8.9600000000000009</v>
      </c>
      <c r="I923" s="10"/>
      <c r="K923" s="19">
        <f t="shared" si="28"/>
        <v>91</v>
      </c>
      <c r="L923" s="19">
        <f t="shared" si="29"/>
        <v>10</v>
      </c>
    </row>
    <row r="924" spans="1:12" hidden="1" x14ac:dyDescent="0.3">
      <c r="A924" s="15" t="s">
        <v>64</v>
      </c>
      <c r="B924" s="8"/>
      <c r="C924" s="8">
        <v>2011</v>
      </c>
      <c r="D924" s="8">
        <v>0.90200000000000002</v>
      </c>
      <c r="E924" s="8"/>
      <c r="F924" s="8">
        <v>9</v>
      </c>
      <c r="G924" s="9">
        <v>5</v>
      </c>
      <c r="H924" s="5">
        <v>8.7799999999999994</v>
      </c>
      <c r="I924" s="10"/>
      <c r="K924" s="19">
        <f t="shared" si="28"/>
        <v>90</v>
      </c>
      <c r="L924" s="19">
        <f t="shared" si="29"/>
        <v>9</v>
      </c>
    </row>
    <row r="925" spans="1:12" hidden="1" x14ac:dyDescent="0.3">
      <c r="A925" s="15" t="s">
        <v>64</v>
      </c>
      <c r="B925" s="8"/>
      <c r="C925" s="8">
        <v>2010</v>
      </c>
      <c r="D925" s="8">
        <v>0.90300000000000002</v>
      </c>
      <c r="E925" s="8"/>
      <c r="F925" s="8">
        <v>9</v>
      </c>
      <c r="G925" s="9">
        <v>6</v>
      </c>
      <c r="H925" s="5">
        <v>7.43</v>
      </c>
      <c r="I925" s="10"/>
      <c r="K925" s="19">
        <f t="shared" si="28"/>
        <v>90</v>
      </c>
      <c r="L925" s="19">
        <f t="shared" si="29"/>
        <v>9</v>
      </c>
    </row>
    <row r="926" spans="1:12" hidden="1" x14ac:dyDescent="0.3">
      <c r="A926" s="14" t="s">
        <v>65</v>
      </c>
      <c r="B926" s="1"/>
      <c r="C926" s="1">
        <v>2020</v>
      </c>
      <c r="D926" s="1">
        <v>0.74</v>
      </c>
      <c r="E926" s="8"/>
      <c r="F926" s="1">
        <v>8</v>
      </c>
      <c r="G926" s="2">
        <v>41</v>
      </c>
      <c r="H926" s="11">
        <v>2.74805593</v>
      </c>
      <c r="I926" s="3"/>
      <c r="K926" s="19">
        <f t="shared" si="28"/>
        <v>74</v>
      </c>
      <c r="L926" s="19">
        <f t="shared" si="29"/>
        <v>8</v>
      </c>
    </row>
    <row r="927" spans="1:12" hidden="1" x14ac:dyDescent="0.3">
      <c r="A927" s="15" t="s">
        <v>65</v>
      </c>
      <c r="B927" s="8"/>
      <c r="C927" s="8">
        <v>2019</v>
      </c>
      <c r="D927" s="8">
        <v>0.74399999999999999</v>
      </c>
      <c r="E927" s="8"/>
      <c r="F927" s="8">
        <v>8</v>
      </c>
      <c r="G927" s="9">
        <v>41</v>
      </c>
      <c r="H927" s="5">
        <v>3.00427818</v>
      </c>
      <c r="I927" s="10"/>
      <c r="K927" s="19">
        <f t="shared" si="28"/>
        <v>74</v>
      </c>
      <c r="L927" s="19">
        <f t="shared" si="29"/>
        <v>8</v>
      </c>
    </row>
    <row r="928" spans="1:12" x14ac:dyDescent="0.3">
      <c r="A928" s="15" t="s">
        <v>65</v>
      </c>
      <c r="B928" s="8"/>
      <c r="C928" s="8">
        <v>2018</v>
      </c>
      <c r="D928" s="8">
        <v>0.74199999999999999</v>
      </c>
      <c r="E928" s="8"/>
      <c r="F928" s="8">
        <v>8</v>
      </c>
      <c r="G928" s="9">
        <v>42</v>
      </c>
      <c r="H928" s="5">
        <v>3.0001761900000004</v>
      </c>
      <c r="I928" s="10"/>
      <c r="K928" s="19">
        <f t="shared" si="28"/>
        <v>74</v>
      </c>
      <c r="L928" s="19">
        <f t="shared" si="29"/>
        <v>8</v>
      </c>
    </row>
    <row r="929" spans="1:12" hidden="1" x14ac:dyDescent="0.3">
      <c r="A929" s="15" t="s">
        <v>65</v>
      </c>
      <c r="B929" s="8"/>
      <c r="C929" s="8">
        <v>2017</v>
      </c>
      <c r="D929" s="8">
        <v>0.74399999999999999</v>
      </c>
      <c r="E929" s="8"/>
      <c r="F929" s="8">
        <v>8</v>
      </c>
      <c r="G929" s="9">
        <v>42</v>
      </c>
      <c r="H929" s="5">
        <v>3.1852738899999999</v>
      </c>
      <c r="I929" s="10"/>
      <c r="K929" s="19">
        <f t="shared" si="28"/>
        <v>74</v>
      </c>
      <c r="L929" s="19">
        <f t="shared" si="29"/>
        <v>8</v>
      </c>
    </row>
    <row r="930" spans="1:12" hidden="1" x14ac:dyDescent="0.3">
      <c r="A930" s="15" t="s">
        <v>65</v>
      </c>
      <c r="B930" s="8"/>
      <c r="C930" s="8">
        <v>2016</v>
      </c>
      <c r="D930" s="8">
        <v>0.74</v>
      </c>
      <c r="E930" s="8"/>
      <c r="F930" s="8">
        <v>8</v>
      </c>
      <c r="G930" s="9">
        <v>43</v>
      </c>
      <c r="H930" s="5">
        <v>3.1935668000000001</v>
      </c>
      <c r="I930" s="10"/>
      <c r="K930" s="19">
        <f t="shared" si="28"/>
        <v>74</v>
      </c>
      <c r="L930" s="19">
        <f t="shared" si="29"/>
        <v>8</v>
      </c>
    </row>
    <row r="931" spans="1:12" hidden="1" x14ac:dyDescent="0.3">
      <c r="A931" s="15" t="s">
        <v>65</v>
      </c>
      <c r="B931" s="8"/>
      <c r="C931" s="8">
        <v>2015</v>
      </c>
      <c r="D931" s="8">
        <v>0.73799999999999999</v>
      </c>
      <c r="E931" s="8"/>
      <c r="F931" s="8">
        <v>8</v>
      </c>
      <c r="G931" s="9">
        <v>46</v>
      </c>
      <c r="H931" s="5">
        <v>3.99459696</v>
      </c>
      <c r="I931" s="10"/>
      <c r="K931" s="19">
        <f t="shared" si="28"/>
        <v>74</v>
      </c>
      <c r="L931" s="19">
        <f t="shared" si="29"/>
        <v>8</v>
      </c>
    </row>
    <row r="932" spans="1:12" hidden="1" x14ac:dyDescent="0.3">
      <c r="A932" s="15" t="s">
        <v>65</v>
      </c>
      <c r="B932" s="8"/>
      <c r="C932" s="8">
        <v>2014</v>
      </c>
      <c r="D932" s="8">
        <v>0.73699999999999999</v>
      </c>
      <c r="E932" s="8"/>
      <c r="F932" s="8">
        <v>8</v>
      </c>
      <c r="G932" s="9">
        <v>45</v>
      </c>
      <c r="H932" s="5">
        <v>4.6479625700000007</v>
      </c>
      <c r="I932" s="10"/>
      <c r="K932" s="19">
        <f t="shared" si="28"/>
        <v>74</v>
      </c>
      <c r="L932" s="19">
        <f t="shared" si="29"/>
        <v>8</v>
      </c>
    </row>
    <row r="933" spans="1:12" hidden="1" x14ac:dyDescent="0.3">
      <c r="A933" s="15" t="s">
        <v>65</v>
      </c>
      <c r="B933" s="8"/>
      <c r="C933" s="8">
        <v>2013</v>
      </c>
      <c r="D933" s="8">
        <v>0.73799999999999999</v>
      </c>
      <c r="E933" s="8"/>
      <c r="F933" s="8">
        <v>8</v>
      </c>
      <c r="G933" s="9">
        <v>45</v>
      </c>
      <c r="H933" s="5">
        <v>4.4107427599999998</v>
      </c>
      <c r="I933" s="10"/>
      <c r="K933" s="19">
        <f t="shared" si="28"/>
        <v>74</v>
      </c>
      <c r="L933" s="19">
        <f t="shared" si="29"/>
        <v>8</v>
      </c>
    </row>
    <row r="934" spans="1:12" hidden="1" x14ac:dyDescent="0.3">
      <c r="A934" s="15" t="s">
        <v>65</v>
      </c>
      <c r="B934" s="8"/>
      <c r="C934" s="8">
        <v>2012</v>
      </c>
      <c r="D934" s="8">
        <v>0.73599999999999999</v>
      </c>
      <c r="E934" s="8"/>
      <c r="F934" s="8">
        <v>8</v>
      </c>
      <c r="G934" s="9">
        <v>48</v>
      </c>
      <c r="H934" s="5">
        <v>5.0353946699999996</v>
      </c>
      <c r="I934" s="10"/>
      <c r="K934" s="19">
        <f t="shared" si="28"/>
        <v>74</v>
      </c>
      <c r="L934" s="19">
        <f t="shared" si="29"/>
        <v>8</v>
      </c>
    </row>
    <row r="935" spans="1:12" hidden="1" x14ac:dyDescent="0.3">
      <c r="A935" s="15" t="s">
        <v>65</v>
      </c>
      <c r="B935" s="8"/>
      <c r="C935" s="8">
        <v>2011</v>
      </c>
      <c r="D935" s="8">
        <v>0.73</v>
      </c>
      <c r="E935" s="8"/>
      <c r="F935" s="8">
        <v>8</v>
      </c>
      <c r="G935" s="9">
        <v>47</v>
      </c>
      <c r="H935" s="5">
        <v>5.4956588699999998</v>
      </c>
      <c r="I935" s="10"/>
      <c r="K935" s="19">
        <f t="shared" si="28"/>
        <v>73</v>
      </c>
      <c r="L935" s="19">
        <f t="shared" si="29"/>
        <v>8</v>
      </c>
    </row>
    <row r="936" spans="1:12" hidden="1" x14ac:dyDescent="0.3">
      <c r="A936" s="15" t="s">
        <v>65</v>
      </c>
      <c r="B936" s="8"/>
      <c r="C936" s="8">
        <v>2010</v>
      </c>
      <c r="D936" s="8">
        <v>0.72699999999999998</v>
      </c>
      <c r="E936" s="8"/>
      <c r="F936" s="8">
        <v>8</v>
      </c>
      <c r="G936" s="9">
        <v>47</v>
      </c>
      <c r="H936" s="5">
        <v>5.4502983100000009</v>
      </c>
      <c r="I936" s="10"/>
      <c r="K936" s="19">
        <f t="shared" si="28"/>
        <v>73</v>
      </c>
      <c r="L936" s="19">
        <f t="shared" si="29"/>
        <v>8</v>
      </c>
    </row>
    <row r="937" spans="1:12" hidden="1" x14ac:dyDescent="0.3">
      <c r="A937" s="14" t="s">
        <v>66</v>
      </c>
      <c r="B937" s="1"/>
      <c r="C937" s="1">
        <v>2020</v>
      </c>
      <c r="D937" s="1">
        <v>0.80600000000000005</v>
      </c>
      <c r="E937" s="8"/>
      <c r="F937" s="1">
        <v>9</v>
      </c>
      <c r="G937" s="2">
        <v>13</v>
      </c>
      <c r="H937" s="11">
        <v>2.4700000000000002</v>
      </c>
      <c r="I937" s="3"/>
      <c r="K937" s="19">
        <f t="shared" si="28"/>
        <v>81</v>
      </c>
      <c r="L937" s="19">
        <f t="shared" si="29"/>
        <v>9</v>
      </c>
    </row>
    <row r="938" spans="1:12" hidden="1" x14ac:dyDescent="0.3">
      <c r="A938" s="15" t="s">
        <v>66</v>
      </c>
      <c r="B938" s="8"/>
      <c r="C938" s="8">
        <v>2019</v>
      </c>
      <c r="D938" s="8">
        <v>0.81</v>
      </c>
      <c r="E938" s="8"/>
      <c r="F938" s="8">
        <v>9</v>
      </c>
      <c r="G938" s="9">
        <v>14</v>
      </c>
      <c r="H938" s="5">
        <v>1.67</v>
      </c>
      <c r="I938" s="10"/>
      <c r="K938" s="19">
        <f t="shared" si="28"/>
        <v>81</v>
      </c>
      <c r="L938" s="19">
        <f t="shared" si="29"/>
        <v>9</v>
      </c>
    </row>
    <row r="939" spans="1:12" x14ac:dyDescent="0.3">
      <c r="A939" s="15" t="s">
        <v>66</v>
      </c>
      <c r="B939" s="8"/>
      <c r="C939" s="8">
        <v>2018</v>
      </c>
      <c r="D939" s="8">
        <v>0.80400000000000005</v>
      </c>
      <c r="E939" s="8"/>
      <c r="F939" s="8">
        <v>8</v>
      </c>
      <c r="G939" s="9">
        <v>14</v>
      </c>
      <c r="H939" s="5">
        <v>1.71</v>
      </c>
      <c r="I939" s="10"/>
      <c r="K939" s="19">
        <f t="shared" si="28"/>
        <v>80</v>
      </c>
      <c r="L939" s="19">
        <f t="shared" si="29"/>
        <v>8</v>
      </c>
    </row>
    <row r="940" spans="1:12" hidden="1" x14ac:dyDescent="0.3">
      <c r="A940" s="15" t="s">
        <v>66</v>
      </c>
      <c r="B940" s="8"/>
      <c r="C940" s="8">
        <v>2017</v>
      </c>
      <c r="D940" s="8">
        <v>0.80200000000000005</v>
      </c>
      <c r="E940" s="8"/>
      <c r="F940" s="8">
        <v>8</v>
      </c>
      <c r="G940" s="9">
        <v>13</v>
      </c>
      <c r="H940" s="5">
        <v>1.89</v>
      </c>
      <c r="I940" s="10"/>
      <c r="K940" s="19">
        <f t="shared" si="28"/>
        <v>80</v>
      </c>
      <c r="L940" s="19">
        <f t="shared" si="29"/>
        <v>8</v>
      </c>
    </row>
    <row r="941" spans="1:12" hidden="1" x14ac:dyDescent="0.3">
      <c r="A941" s="15" t="s">
        <v>66</v>
      </c>
      <c r="B941" s="8"/>
      <c r="C941" s="8">
        <v>2016</v>
      </c>
      <c r="D941" s="8">
        <v>0.79700000000000004</v>
      </c>
      <c r="E941" s="8"/>
      <c r="F941" s="8">
        <v>8</v>
      </c>
      <c r="G941" s="9">
        <v>13</v>
      </c>
      <c r="H941" s="5">
        <v>2.04</v>
      </c>
      <c r="I941" s="10"/>
      <c r="K941" s="19">
        <f t="shared" si="28"/>
        <v>80</v>
      </c>
      <c r="L941" s="19">
        <f t="shared" si="29"/>
        <v>8</v>
      </c>
    </row>
    <row r="942" spans="1:12" hidden="1" x14ac:dyDescent="0.3">
      <c r="A942" s="15" t="s">
        <v>66</v>
      </c>
      <c r="B942" s="8"/>
      <c r="C942" s="8">
        <v>2015</v>
      </c>
      <c r="D942" s="8">
        <v>0.79900000000000004</v>
      </c>
      <c r="E942" s="8"/>
      <c r="F942" s="8">
        <v>8</v>
      </c>
      <c r="G942" s="9">
        <v>13</v>
      </c>
      <c r="H942" s="5">
        <v>1.92</v>
      </c>
      <c r="I942" s="10"/>
      <c r="K942" s="19">
        <f t="shared" si="28"/>
        <v>80</v>
      </c>
      <c r="L942" s="19">
        <f t="shared" si="29"/>
        <v>8</v>
      </c>
    </row>
    <row r="943" spans="1:12" hidden="1" x14ac:dyDescent="0.3">
      <c r="A943" s="15" t="s">
        <v>66</v>
      </c>
      <c r="B943" s="8"/>
      <c r="C943" s="8">
        <v>2014</v>
      </c>
      <c r="D943" s="8">
        <v>0.79400000000000004</v>
      </c>
      <c r="E943" s="8"/>
      <c r="F943" s="8">
        <v>8</v>
      </c>
      <c r="G943" s="9">
        <v>13</v>
      </c>
      <c r="H943" s="5">
        <v>2.13</v>
      </c>
      <c r="I943" s="10"/>
      <c r="K943" s="19">
        <f t="shared" si="28"/>
        <v>79</v>
      </c>
      <c r="L943" s="19">
        <f t="shared" si="29"/>
        <v>8</v>
      </c>
    </row>
    <row r="944" spans="1:12" hidden="1" x14ac:dyDescent="0.3">
      <c r="A944" s="15" t="s">
        <v>66</v>
      </c>
      <c r="B944" s="8"/>
      <c r="C944" s="8">
        <v>2013</v>
      </c>
      <c r="D944" s="8">
        <v>0.78900000000000003</v>
      </c>
      <c r="E944" s="8"/>
      <c r="F944" s="8">
        <v>8</v>
      </c>
      <c r="G944" s="9">
        <v>13</v>
      </c>
      <c r="H944" s="5">
        <v>1.85</v>
      </c>
      <c r="I944" s="10"/>
      <c r="K944" s="19">
        <f t="shared" si="28"/>
        <v>79</v>
      </c>
      <c r="L944" s="19">
        <f t="shared" si="29"/>
        <v>8</v>
      </c>
    </row>
    <row r="945" spans="1:12" hidden="1" x14ac:dyDescent="0.3">
      <c r="A945" s="15" t="s">
        <v>66</v>
      </c>
      <c r="B945" s="8"/>
      <c r="C945" s="8">
        <v>2012</v>
      </c>
      <c r="D945" s="8">
        <v>0.78100000000000003</v>
      </c>
      <c r="E945" s="8"/>
      <c r="F945" s="8">
        <v>8</v>
      </c>
      <c r="G945" s="9">
        <v>14</v>
      </c>
      <c r="H945" s="5">
        <v>2.0699999999999998</v>
      </c>
      <c r="I945" s="10"/>
      <c r="K945" s="19">
        <f t="shared" si="28"/>
        <v>78</v>
      </c>
      <c r="L945" s="19">
        <f t="shared" si="29"/>
        <v>8</v>
      </c>
    </row>
    <row r="946" spans="1:12" hidden="1" x14ac:dyDescent="0.3">
      <c r="A946" s="15" t="s">
        <v>66</v>
      </c>
      <c r="B946" s="8"/>
      <c r="C946" s="8">
        <v>2011</v>
      </c>
      <c r="D946" s="8">
        <v>0.77400000000000002</v>
      </c>
      <c r="E946" s="8"/>
      <c r="F946" s="8">
        <v>8</v>
      </c>
      <c r="G946" s="9">
        <v>17</v>
      </c>
      <c r="H946" s="5">
        <v>1.84</v>
      </c>
      <c r="I946" s="10"/>
      <c r="K946" s="19">
        <f t="shared" si="28"/>
        <v>77</v>
      </c>
      <c r="L946" s="19">
        <f t="shared" si="29"/>
        <v>8</v>
      </c>
    </row>
    <row r="947" spans="1:12" hidden="1" x14ac:dyDescent="0.3">
      <c r="A947" s="15" t="s">
        <v>66</v>
      </c>
      <c r="B947" s="8"/>
      <c r="C947" s="8">
        <v>2010</v>
      </c>
      <c r="D947" s="8">
        <v>0.76600000000000001</v>
      </c>
      <c r="E947" s="8"/>
      <c r="F947" s="8">
        <v>8</v>
      </c>
      <c r="G947" s="9">
        <v>20</v>
      </c>
      <c r="H947" s="5">
        <v>1.84</v>
      </c>
      <c r="I947" s="10"/>
      <c r="K947" s="19">
        <f t="shared" si="28"/>
        <v>77</v>
      </c>
      <c r="L947" s="19">
        <f t="shared" si="29"/>
        <v>8</v>
      </c>
    </row>
    <row r="948" spans="1:12" hidden="1" x14ac:dyDescent="0.3">
      <c r="A948" s="14" t="s">
        <v>67</v>
      </c>
      <c r="B948" s="1"/>
      <c r="C948" s="1">
        <v>2020</v>
      </c>
      <c r="D948" s="1">
        <v>0.59899999999999998</v>
      </c>
      <c r="E948" s="8"/>
      <c r="F948" s="1">
        <v>6</v>
      </c>
      <c r="G948" s="2">
        <v>530</v>
      </c>
      <c r="H948" s="11">
        <v>2.2097239500000008</v>
      </c>
      <c r="I948" s="3"/>
      <c r="K948" s="19">
        <f t="shared" si="28"/>
        <v>60</v>
      </c>
      <c r="L948" s="19">
        <f t="shared" si="29"/>
        <v>6</v>
      </c>
    </row>
    <row r="949" spans="1:12" hidden="1" x14ac:dyDescent="0.3">
      <c r="A949" s="15" t="s">
        <v>67</v>
      </c>
      <c r="B949" s="8"/>
      <c r="C949" s="8">
        <v>2019</v>
      </c>
      <c r="D949" s="8">
        <v>0.60399999999999998</v>
      </c>
      <c r="E949" s="8"/>
      <c r="F949" s="8">
        <v>6</v>
      </c>
      <c r="G949" s="9">
        <v>503</v>
      </c>
      <c r="H949" s="5">
        <v>2.0087063300000003</v>
      </c>
      <c r="I949" s="10"/>
      <c r="K949" s="19">
        <f t="shared" si="28"/>
        <v>60</v>
      </c>
      <c r="L949" s="19">
        <f t="shared" si="29"/>
        <v>6</v>
      </c>
    </row>
    <row r="950" spans="1:12" x14ac:dyDescent="0.3">
      <c r="A950" s="15" t="s">
        <v>67</v>
      </c>
      <c r="B950" s="8"/>
      <c r="C950" s="8">
        <v>2018</v>
      </c>
      <c r="D950" s="8">
        <v>0.59799999999999998</v>
      </c>
      <c r="E950" s="8"/>
      <c r="F950" s="8">
        <v>6</v>
      </c>
      <c r="G950" s="9">
        <v>512</v>
      </c>
      <c r="H950" s="5">
        <v>1.7670722000000001</v>
      </c>
      <c r="I950" s="10"/>
      <c r="K950" s="19">
        <f t="shared" si="28"/>
        <v>60</v>
      </c>
      <c r="L950" s="19">
        <f t="shared" si="29"/>
        <v>6</v>
      </c>
    </row>
    <row r="951" spans="1:12" hidden="1" x14ac:dyDescent="0.3">
      <c r="A951" s="15" t="s">
        <v>67</v>
      </c>
      <c r="B951" s="8"/>
      <c r="C951" s="8">
        <v>2017</v>
      </c>
      <c r="D951" s="8">
        <v>0.59099999999999997</v>
      </c>
      <c r="E951" s="8"/>
      <c r="F951" s="8">
        <v>6</v>
      </c>
      <c r="G951" s="9">
        <v>490</v>
      </c>
      <c r="H951" s="5">
        <v>1.7115644199999998</v>
      </c>
      <c r="I951" s="10"/>
      <c r="K951" s="19">
        <f t="shared" si="28"/>
        <v>59</v>
      </c>
      <c r="L951" s="19">
        <f t="shared" si="29"/>
        <v>6</v>
      </c>
    </row>
    <row r="952" spans="1:12" hidden="1" x14ac:dyDescent="0.3">
      <c r="A952" s="15" t="s">
        <v>67</v>
      </c>
      <c r="B952" s="8"/>
      <c r="C952" s="8">
        <v>2016</v>
      </c>
      <c r="D952" s="8">
        <v>0.58599999999999997</v>
      </c>
      <c r="E952" s="8"/>
      <c r="F952" s="8">
        <v>6</v>
      </c>
      <c r="G952" s="9">
        <v>505</v>
      </c>
      <c r="H952" s="5">
        <v>2.0352907199999999</v>
      </c>
      <c r="I952" s="10"/>
      <c r="K952" s="19">
        <f t="shared" si="28"/>
        <v>59</v>
      </c>
      <c r="L952" s="19">
        <f t="shared" si="29"/>
        <v>6</v>
      </c>
    </row>
    <row r="953" spans="1:12" hidden="1" x14ac:dyDescent="0.3">
      <c r="A953" s="15" t="s">
        <v>67</v>
      </c>
      <c r="B953" s="8"/>
      <c r="C953" s="8">
        <v>2015</v>
      </c>
      <c r="D953" s="8">
        <v>0.57499999999999996</v>
      </c>
      <c r="E953" s="8"/>
      <c r="F953" s="8">
        <v>6</v>
      </c>
      <c r="G953" s="9">
        <v>483</v>
      </c>
      <c r="H953" s="5">
        <v>1.9238849899999999</v>
      </c>
      <c r="I953" s="10"/>
      <c r="K953" s="19">
        <f t="shared" si="28"/>
        <v>58</v>
      </c>
      <c r="L953" s="19">
        <f t="shared" si="29"/>
        <v>6</v>
      </c>
    </row>
    <row r="954" spans="1:12" hidden="1" x14ac:dyDescent="0.3">
      <c r="A954" s="15" t="s">
        <v>67</v>
      </c>
      <c r="B954" s="8"/>
      <c r="C954" s="8">
        <v>2014</v>
      </c>
      <c r="D954" s="8">
        <v>0.56899999999999995</v>
      </c>
      <c r="E954" s="8"/>
      <c r="F954" s="8">
        <v>6</v>
      </c>
      <c r="G954" s="9">
        <v>507</v>
      </c>
      <c r="H954" s="5">
        <v>1.8376821300000004</v>
      </c>
      <c r="I954" s="10"/>
      <c r="K954" s="19">
        <f t="shared" si="28"/>
        <v>57</v>
      </c>
      <c r="L954" s="19">
        <f t="shared" si="29"/>
        <v>6</v>
      </c>
    </row>
    <row r="955" spans="1:12" hidden="1" x14ac:dyDescent="0.3">
      <c r="A955" s="15" t="s">
        <v>67</v>
      </c>
      <c r="B955" s="8"/>
      <c r="C955" s="8">
        <v>2013</v>
      </c>
      <c r="D955" s="8">
        <v>0.56200000000000006</v>
      </c>
      <c r="E955" s="8"/>
      <c r="F955" s="8">
        <v>6</v>
      </c>
      <c r="G955" s="9">
        <v>516</v>
      </c>
      <c r="H955" s="5">
        <v>1.6609135900000003</v>
      </c>
      <c r="I955" s="10"/>
      <c r="K955" s="19">
        <f t="shared" si="28"/>
        <v>56</v>
      </c>
      <c r="L955" s="19">
        <f t="shared" si="29"/>
        <v>6</v>
      </c>
    </row>
    <row r="956" spans="1:12" hidden="1" x14ac:dyDescent="0.3">
      <c r="A956" s="15" t="s">
        <v>67</v>
      </c>
      <c r="B956" s="8"/>
      <c r="C956" s="8">
        <v>2012</v>
      </c>
      <c r="D956" s="8">
        <v>0.55700000000000005</v>
      </c>
      <c r="E956" s="8"/>
      <c r="F956" s="8">
        <v>6</v>
      </c>
      <c r="G956" s="9">
        <v>477</v>
      </c>
      <c r="H956" s="5">
        <v>1.6262444300000003</v>
      </c>
      <c r="I956" s="10"/>
      <c r="K956" s="19">
        <f t="shared" si="28"/>
        <v>56</v>
      </c>
      <c r="L956" s="19">
        <f t="shared" si="29"/>
        <v>6</v>
      </c>
    </row>
    <row r="957" spans="1:12" hidden="1" x14ac:dyDescent="0.3">
      <c r="A957" s="15" t="s">
        <v>67</v>
      </c>
      <c r="B957" s="8"/>
      <c r="C957" s="8">
        <v>2011</v>
      </c>
      <c r="D957" s="8">
        <v>0.55200000000000005</v>
      </c>
      <c r="E957" s="8"/>
      <c r="F957" s="8">
        <v>6</v>
      </c>
      <c r="G957" s="9">
        <v>473</v>
      </c>
      <c r="H957" s="5">
        <v>1.6056616300000002</v>
      </c>
      <c r="I957" s="10"/>
      <c r="K957" s="19">
        <f t="shared" si="28"/>
        <v>55</v>
      </c>
      <c r="L957" s="19">
        <f t="shared" si="29"/>
        <v>6</v>
      </c>
    </row>
    <row r="958" spans="1:12" hidden="1" x14ac:dyDescent="0.3">
      <c r="A958" s="15" t="s">
        <v>67</v>
      </c>
      <c r="B958" s="8"/>
      <c r="C958" s="8">
        <v>2010</v>
      </c>
      <c r="D958" s="8">
        <v>0.54500000000000004</v>
      </c>
      <c r="E958" s="8"/>
      <c r="F958" s="8">
        <v>6</v>
      </c>
      <c r="G958" s="9">
        <v>476</v>
      </c>
      <c r="H958" s="5">
        <v>1.5606274600000001</v>
      </c>
      <c r="I958" s="10"/>
      <c r="K958" s="19">
        <f t="shared" si="28"/>
        <v>55</v>
      </c>
      <c r="L958" s="19">
        <f t="shared" si="29"/>
        <v>6</v>
      </c>
    </row>
    <row r="959" spans="1:12" hidden="1" x14ac:dyDescent="0.3">
      <c r="A959" s="14" t="s">
        <v>68</v>
      </c>
      <c r="B959" s="1"/>
      <c r="C959" s="1">
        <v>2020</v>
      </c>
      <c r="D959" s="1">
        <v>0.629</v>
      </c>
      <c r="E959" s="8"/>
      <c r="F959" s="1">
        <v>7</v>
      </c>
      <c r="G959" s="2">
        <v>76</v>
      </c>
      <c r="H959" s="11">
        <v>11.82</v>
      </c>
      <c r="I959" s="3"/>
      <c r="K959" s="19">
        <f t="shared" si="28"/>
        <v>63</v>
      </c>
      <c r="L959" s="19">
        <f t="shared" si="29"/>
        <v>7</v>
      </c>
    </row>
    <row r="960" spans="1:12" hidden="1" x14ac:dyDescent="0.3">
      <c r="A960" s="15" t="s">
        <v>68</v>
      </c>
      <c r="B960" s="8"/>
      <c r="C960" s="8">
        <v>2019</v>
      </c>
      <c r="D960" s="8">
        <v>0.63600000000000001</v>
      </c>
      <c r="E960" s="8"/>
      <c r="F960" s="8">
        <v>7</v>
      </c>
      <c r="G960" s="9">
        <v>108</v>
      </c>
      <c r="H960" s="5">
        <v>11.43</v>
      </c>
      <c r="I960" s="10"/>
      <c r="K960" s="19">
        <f t="shared" si="28"/>
        <v>64</v>
      </c>
      <c r="L960" s="19">
        <f t="shared" si="29"/>
        <v>7</v>
      </c>
    </row>
    <row r="961" spans="1:12" x14ac:dyDescent="0.3">
      <c r="A961" s="15" t="s">
        <v>68</v>
      </c>
      <c r="B961" s="8"/>
      <c r="C961" s="8">
        <v>2018</v>
      </c>
      <c r="D961" s="8">
        <v>0.629</v>
      </c>
      <c r="E961" s="8"/>
      <c r="F961" s="8">
        <v>7</v>
      </c>
      <c r="G961" s="9">
        <v>110</v>
      </c>
      <c r="H961" s="5">
        <v>10.46</v>
      </c>
      <c r="I961" s="10"/>
      <c r="K961" s="19">
        <f t="shared" si="28"/>
        <v>63</v>
      </c>
      <c r="L961" s="19">
        <f t="shared" si="29"/>
        <v>7</v>
      </c>
    </row>
    <row r="962" spans="1:12" hidden="1" x14ac:dyDescent="0.3">
      <c r="A962" s="15" t="s">
        <v>68</v>
      </c>
      <c r="B962" s="8"/>
      <c r="C962" s="8">
        <v>2017</v>
      </c>
      <c r="D962" s="8">
        <v>0.626</v>
      </c>
      <c r="E962" s="8"/>
      <c r="F962" s="8">
        <v>7</v>
      </c>
      <c r="G962" s="9">
        <v>112</v>
      </c>
      <c r="H962" s="5">
        <v>9.84</v>
      </c>
      <c r="I962" s="10"/>
      <c r="K962" s="19">
        <f t="shared" ref="K962:K1025" si="30">ROUND(D962*100,0)</f>
        <v>63</v>
      </c>
      <c r="L962" s="19">
        <f t="shared" si="29"/>
        <v>7</v>
      </c>
    </row>
    <row r="963" spans="1:12" hidden="1" x14ac:dyDescent="0.3">
      <c r="A963" s="15" t="s">
        <v>68</v>
      </c>
      <c r="B963" s="8"/>
      <c r="C963" s="8">
        <v>2016</v>
      </c>
      <c r="D963" s="8">
        <v>0.61899999999999999</v>
      </c>
      <c r="E963" s="8"/>
      <c r="F963" s="8">
        <v>7</v>
      </c>
      <c r="G963" s="9">
        <v>117</v>
      </c>
      <c r="H963" s="5">
        <v>8.92</v>
      </c>
      <c r="I963" s="10"/>
      <c r="K963" s="19">
        <f t="shared" si="30"/>
        <v>62</v>
      </c>
      <c r="L963" s="19">
        <f t="shared" ref="L963:L1026" si="31">IF(K963&lt;31,3,IF(K963&lt;41,4,IF(K963&lt;51,5,IF(K963&lt;61,6,IF(K963&lt;71,7,IF(K963&lt;81,8,IF(K963&lt;91,9,10)))))))</f>
        <v>7</v>
      </c>
    </row>
    <row r="964" spans="1:12" hidden="1" x14ac:dyDescent="0.3">
      <c r="A964" s="15" t="s">
        <v>68</v>
      </c>
      <c r="B964" s="8"/>
      <c r="C964" s="8">
        <v>2015</v>
      </c>
      <c r="D964" s="8">
        <v>0.625</v>
      </c>
      <c r="E964" s="8"/>
      <c r="F964" s="8">
        <v>7</v>
      </c>
      <c r="G964" s="9">
        <v>121</v>
      </c>
      <c r="H964" s="5">
        <v>6.84</v>
      </c>
      <c r="I964" s="10"/>
      <c r="K964" s="19">
        <f t="shared" si="30"/>
        <v>63</v>
      </c>
      <c r="L964" s="19">
        <f t="shared" si="31"/>
        <v>7</v>
      </c>
    </row>
    <row r="965" spans="1:12" hidden="1" x14ac:dyDescent="0.3">
      <c r="A965" s="15" t="s">
        <v>68</v>
      </c>
      <c r="B965" s="8"/>
      <c r="C965" s="8">
        <v>2014</v>
      </c>
      <c r="D965" s="8">
        <v>0.61199999999999999</v>
      </c>
      <c r="E965" s="8"/>
      <c r="F965" s="8">
        <v>7</v>
      </c>
      <c r="G965" s="9">
        <v>120</v>
      </c>
      <c r="H965" s="5">
        <v>8.31</v>
      </c>
      <c r="I965" s="10"/>
      <c r="K965" s="19">
        <f t="shared" si="30"/>
        <v>61</v>
      </c>
      <c r="L965" s="19">
        <f t="shared" si="31"/>
        <v>7</v>
      </c>
    </row>
    <row r="966" spans="1:12" hidden="1" x14ac:dyDescent="0.3">
      <c r="A966" s="15" t="s">
        <v>68</v>
      </c>
      <c r="B966" s="8"/>
      <c r="C966" s="8">
        <v>2013</v>
      </c>
      <c r="D966" s="8">
        <v>0.60199999999999998</v>
      </c>
      <c r="E966" s="8"/>
      <c r="F966" s="8">
        <v>6</v>
      </c>
      <c r="G966" s="9">
        <v>119</v>
      </c>
      <c r="H966" s="5">
        <v>7.82</v>
      </c>
      <c r="I966" s="10"/>
      <c r="K966" s="19">
        <f t="shared" si="30"/>
        <v>60</v>
      </c>
      <c r="L966" s="19">
        <f t="shared" si="31"/>
        <v>6</v>
      </c>
    </row>
    <row r="967" spans="1:12" hidden="1" x14ac:dyDescent="0.3">
      <c r="A967" s="15" t="s">
        <v>68</v>
      </c>
      <c r="B967" s="8"/>
      <c r="C967" s="8">
        <v>2012</v>
      </c>
      <c r="D967" s="8">
        <v>0.59299999999999997</v>
      </c>
      <c r="E967" s="8"/>
      <c r="F967" s="8">
        <v>6</v>
      </c>
      <c r="G967" s="9">
        <v>131</v>
      </c>
      <c r="H967" s="5">
        <v>7.68</v>
      </c>
      <c r="I967" s="10"/>
      <c r="K967" s="19">
        <f t="shared" si="30"/>
        <v>59</v>
      </c>
      <c r="L967" s="19">
        <f t="shared" si="31"/>
        <v>6</v>
      </c>
    </row>
    <row r="968" spans="1:12" hidden="1" x14ac:dyDescent="0.3">
      <c r="A968" s="15" t="s">
        <v>68</v>
      </c>
      <c r="B968" s="8"/>
      <c r="C968" s="8">
        <v>2011</v>
      </c>
      <c r="D968" s="8">
        <v>0.58299999999999996</v>
      </c>
      <c r="E968" s="8"/>
      <c r="F968" s="8">
        <v>6</v>
      </c>
      <c r="G968" s="9">
        <v>129</v>
      </c>
      <c r="H968" s="5">
        <v>8.18</v>
      </c>
      <c r="I968" s="10"/>
      <c r="K968" s="19">
        <f t="shared" si="30"/>
        <v>58</v>
      </c>
      <c r="L968" s="19">
        <f t="shared" si="31"/>
        <v>6</v>
      </c>
    </row>
    <row r="969" spans="1:12" hidden="1" x14ac:dyDescent="0.3">
      <c r="A969" s="15" t="s">
        <v>68</v>
      </c>
      <c r="B969" s="8"/>
      <c r="C969" s="8">
        <v>2010</v>
      </c>
      <c r="D969" s="8">
        <v>0.58399999999999996</v>
      </c>
      <c r="E969" s="8"/>
      <c r="F969" s="8">
        <v>6</v>
      </c>
      <c r="G969" s="9">
        <v>131</v>
      </c>
      <c r="H969" s="5">
        <v>8.4700000000000006</v>
      </c>
      <c r="I969" s="10"/>
      <c r="K969" s="19">
        <f t="shared" si="30"/>
        <v>58</v>
      </c>
      <c r="L969" s="19">
        <f t="shared" si="31"/>
        <v>6</v>
      </c>
    </row>
    <row r="970" spans="1:12" hidden="1" x14ac:dyDescent="0.3">
      <c r="A970" s="14" t="s">
        <v>69</v>
      </c>
      <c r="B970" s="1"/>
      <c r="C970" s="1">
        <v>2020</v>
      </c>
      <c r="D970" s="1">
        <v>0.82599999999999996</v>
      </c>
      <c r="E970" s="8"/>
      <c r="F970" s="1">
        <v>9</v>
      </c>
      <c r="G970" s="2">
        <v>7</v>
      </c>
      <c r="H970" s="11">
        <v>5.670455930000001</v>
      </c>
      <c r="I970" s="3"/>
      <c r="K970" s="19">
        <f t="shared" si="30"/>
        <v>83</v>
      </c>
      <c r="L970" s="19">
        <f t="shared" si="31"/>
        <v>9</v>
      </c>
    </row>
    <row r="971" spans="1:12" hidden="1" x14ac:dyDescent="0.3">
      <c r="A971" s="15" t="s">
        <v>69</v>
      </c>
      <c r="B971" s="8"/>
      <c r="C971" s="8">
        <v>2019</v>
      </c>
      <c r="D971" s="8">
        <v>0.83799999999999997</v>
      </c>
      <c r="E971" s="8"/>
      <c r="F971" s="8">
        <v>9</v>
      </c>
      <c r="G971" s="9">
        <v>7</v>
      </c>
      <c r="H971" s="5">
        <v>4.7243752499999996</v>
      </c>
      <c r="I971" s="10"/>
      <c r="K971" s="19">
        <f t="shared" si="30"/>
        <v>84</v>
      </c>
      <c r="L971" s="19">
        <f t="shared" si="31"/>
        <v>9</v>
      </c>
    </row>
    <row r="972" spans="1:12" x14ac:dyDescent="0.3">
      <c r="A972" s="15" t="s">
        <v>69</v>
      </c>
      <c r="B972" s="8"/>
      <c r="C972" s="8">
        <v>2018</v>
      </c>
      <c r="D972" s="8">
        <v>0.83599999999999997</v>
      </c>
      <c r="E972" s="8"/>
      <c r="F972" s="8">
        <v>9</v>
      </c>
      <c r="G972" s="9">
        <v>7</v>
      </c>
      <c r="H972" s="5">
        <v>4.5778942100000011</v>
      </c>
      <c r="I972" s="10"/>
      <c r="K972" s="19">
        <f t="shared" si="30"/>
        <v>84</v>
      </c>
      <c r="L972" s="19">
        <f t="shared" si="31"/>
        <v>9</v>
      </c>
    </row>
    <row r="973" spans="1:12" hidden="1" x14ac:dyDescent="0.3">
      <c r="A973" s="15" t="s">
        <v>69</v>
      </c>
      <c r="B973" s="8"/>
      <c r="C973" s="8">
        <v>2017</v>
      </c>
      <c r="D973" s="8">
        <v>0.83499999999999996</v>
      </c>
      <c r="E973" s="8"/>
      <c r="F973" s="8">
        <v>9</v>
      </c>
      <c r="G973" s="9">
        <v>6</v>
      </c>
      <c r="H973" s="5">
        <v>3.9882807700000003</v>
      </c>
      <c r="I973" s="10"/>
      <c r="K973" s="19">
        <f t="shared" si="30"/>
        <v>84</v>
      </c>
      <c r="L973" s="19">
        <f t="shared" si="31"/>
        <v>9</v>
      </c>
    </row>
    <row r="974" spans="1:12" hidden="1" x14ac:dyDescent="0.3">
      <c r="A974" s="15" t="s">
        <v>69</v>
      </c>
      <c r="B974" s="8"/>
      <c r="C974" s="8">
        <v>2016</v>
      </c>
      <c r="D974" s="8">
        <v>0.83199999999999996</v>
      </c>
      <c r="E974" s="8"/>
      <c r="F974" s="8">
        <v>9</v>
      </c>
      <c r="G974" s="9">
        <v>6</v>
      </c>
      <c r="H974" s="5">
        <v>4.0362782500000005</v>
      </c>
      <c r="I974" s="10"/>
      <c r="K974" s="19">
        <f t="shared" si="30"/>
        <v>83</v>
      </c>
      <c r="L974" s="19">
        <f t="shared" si="31"/>
        <v>9</v>
      </c>
    </row>
    <row r="975" spans="1:12" hidden="1" x14ac:dyDescent="0.3">
      <c r="A975" s="15" t="s">
        <v>69</v>
      </c>
      <c r="B975" s="8"/>
      <c r="C975" s="8">
        <v>2015</v>
      </c>
      <c r="D975" s="8">
        <v>0.82899999999999996</v>
      </c>
      <c r="E975" s="8"/>
      <c r="F975" s="8">
        <v>9</v>
      </c>
      <c r="G975" s="9">
        <v>7</v>
      </c>
      <c r="H975" s="5">
        <v>3.5767991500000003</v>
      </c>
      <c r="I975" s="10"/>
      <c r="K975" s="19">
        <f t="shared" si="30"/>
        <v>83</v>
      </c>
      <c r="L975" s="19">
        <f t="shared" si="31"/>
        <v>9</v>
      </c>
    </row>
    <row r="976" spans="1:12" hidden="1" x14ac:dyDescent="0.3">
      <c r="A976" s="15" t="s">
        <v>69</v>
      </c>
      <c r="B976" s="8"/>
      <c r="C976" s="8">
        <v>2014</v>
      </c>
      <c r="D976" s="8">
        <v>0.81599999999999995</v>
      </c>
      <c r="E976" s="8"/>
      <c r="F976" s="8">
        <v>9</v>
      </c>
      <c r="G976" s="9">
        <v>7</v>
      </c>
      <c r="H976" s="5">
        <v>2.4666090000000001</v>
      </c>
      <c r="I976" s="10"/>
      <c r="K976" s="19">
        <f t="shared" si="30"/>
        <v>82</v>
      </c>
      <c r="L976" s="19">
        <f t="shared" si="31"/>
        <v>9</v>
      </c>
    </row>
    <row r="977" spans="1:12" hidden="1" x14ac:dyDescent="0.3">
      <c r="A977" s="15" t="s">
        <v>69</v>
      </c>
      <c r="B977" s="8"/>
      <c r="C977" s="8">
        <v>2013</v>
      </c>
      <c r="D977" s="8">
        <v>0.81299999999999994</v>
      </c>
      <c r="E977" s="8"/>
      <c r="F977" s="8">
        <v>9</v>
      </c>
      <c r="G977" s="9">
        <v>7</v>
      </c>
      <c r="H977" s="5">
        <v>2.0890426600000001</v>
      </c>
      <c r="I977" s="10"/>
      <c r="K977" s="19">
        <f t="shared" si="30"/>
        <v>81</v>
      </c>
      <c r="L977" s="19">
        <f t="shared" si="31"/>
        <v>9</v>
      </c>
    </row>
    <row r="978" spans="1:12" hidden="1" x14ac:dyDescent="0.3">
      <c r="A978" s="15" t="s">
        <v>69</v>
      </c>
      <c r="B978" s="8"/>
      <c r="C978" s="8">
        <v>2012</v>
      </c>
      <c r="D978" s="8">
        <v>0.82099999999999995</v>
      </c>
      <c r="E978" s="8"/>
      <c r="F978" s="8">
        <v>9</v>
      </c>
      <c r="G978" s="9">
        <v>7</v>
      </c>
      <c r="H978" s="5">
        <v>1.9472518000000001</v>
      </c>
      <c r="I978" s="10"/>
      <c r="K978" s="19">
        <f t="shared" si="30"/>
        <v>82</v>
      </c>
      <c r="L978" s="19">
        <f t="shared" si="31"/>
        <v>9</v>
      </c>
    </row>
    <row r="979" spans="1:12" hidden="1" x14ac:dyDescent="0.3">
      <c r="A979" s="15" t="s">
        <v>69</v>
      </c>
      <c r="B979" s="8"/>
      <c r="C979" s="8">
        <v>2011</v>
      </c>
      <c r="D979" s="8">
        <v>0.81699999999999995</v>
      </c>
      <c r="E979" s="8"/>
      <c r="F979" s="8">
        <v>9</v>
      </c>
      <c r="G979" s="9">
        <v>8</v>
      </c>
      <c r="H979" s="5">
        <v>1.9707846600000001</v>
      </c>
      <c r="I979" s="10"/>
      <c r="K979" s="19">
        <f t="shared" si="30"/>
        <v>82</v>
      </c>
      <c r="L979" s="19">
        <f t="shared" si="31"/>
        <v>9</v>
      </c>
    </row>
    <row r="980" spans="1:12" hidden="1" x14ac:dyDescent="0.3">
      <c r="A980" s="15" t="s">
        <v>69</v>
      </c>
      <c r="B980" s="8"/>
      <c r="C980" s="8">
        <v>2010</v>
      </c>
      <c r="D980" s="8">
        <v>0.81100000000000005</v>
      </c>
      <c r="E980" s="8"/>
      <c r="F980" s="8">
        <v>9</v>
      </c>
      <c r="G980" s="9">
        <v>9</v>
      </c>
      <c r="H980" s="5">
        <v>2.2555699300000001</v>
      </c>
      <c r="I980" s="10"/>
      <c r="K980" s="19">
        <f t="shared" si="30"/>
        <v>81</v>
      </c>
      <c r="L980" s="19">
        <f t="shared" si="31"/>
        <v>9</v>
      </c>
    </row>
    <row r="981" spans="1:12" hidden="1" x14ac:dyDescent="0.3">
      <c r="A981" s="14" t="s">
        <v>70</v>
      </c>
      <c r="B981" s="1"/>
      <c r="C981" s="1">
        <v>2020</v>
      </c>
      <c r="D981" s="1">
        <v>0.69099999999999995</v>
      </c>
      <c r="E981" s="8"/>
      <c r="F981" s="1">
        <v>7</v>
      </c>
      <c r="G981" s="2">
        <v>50</v>
      </c>
      <c r="H981" s="11">
        <v>2.36</v>
      </c>
      <c r="I981" s="3"/>
      <c r="K981" s="19">
        <f t="shared" si="30"/>
        <v>69</v>
      </c>
      <c r="L981" s="19">
        <f t="shared" si="31"/>
        <v>7</v>
      </c>
    </row>
    <row r="982" spans="1:12" hidden="1" x14ac:dyDescent="0.3">
      <c r="A982" s="15" t="s">
        <v>70</v>
      </c>
      <c r="B982" s="8"/>
      <c r="C982" s="8">
        <v>2019</v>
      </c>
      <c r="D982" s="8">
        <v>0.69899999999999995</v>
      </c>
      <c r="E982" s="8"/>
      <c r="F982" s="8">
        <v>7</v>
      </c>
      <c r="G982" s="9">
        <v>47</v>
      </c>
      <c r="H982" s="5">
        <v>2.31</v>
      </c>
      <c r="I982" s="10"/>
      <c r="K982" s="19">
        <f t="shared" si="30"/>
        <v>70</v>
      </c>
      <c r="L982" s="19">
        <f t="shared" si="31"/>
        <v>7</v>
      </c>
    </row>
    <row r="983" spans="1:12" x14ac:dyDescent="0.3">
      <c r="A983" s="15" t="s">
        <v>70</v>
      </c>
      <c r="B983" s="8"/>
      <c r="C983" s="8">
        <v>2018</v>
      </c>
      <c r="D983" s="8">
        <v>0.69799999999999995</v>
      </c>
      <c r="E983" s="8"/>
      <c r="F983" s="8">
        <v>7</v>
      </c>
      <c r="G983" s="9">
        <v>54</v>
      </c>
      <c r="H983" s="5">
        <v>2.42</v>
      </c>
      <c r="I983" s="10"/>
      <c r="K983" s="19">
        <f t="shared" si="30"/>
        <v>70</v>
      </c>
      <c r="L983" s="19">
        <f t="shared" si="31"/>
        <v>7</v>
      </c>
    </row>
    <row r="984" spans="1:12" hidden="1" x14ac:dyDescent="0.3">
      <c r="A984" s="15" t="s">
        <v>70</v>
      </c>
      <c r="B984" s="8"/>
      <c r="C984" s="8">
        <v>2017</v>
      </c>
      <c r="D984" s="8">
        <v>0.69499999999999995</v>
      </c>
      <c r="E984" s="8"/>
      <c r="F984" s="8">
        <v>7</v>
      </c>
      <c r="G984" s="9">
        <v>53</v>
      </c>
      <c r="H984" s="5">
        <v>2.35</v>
      </c>
      <c r="I984" s="10"/>
      <c r="K984" s="19">
        <f t="shared" si="30"/>
        <v>70</v>
      </c>
      <c r="L984" s="19">
        <f t="shared" si="31"/>
        <v>7</v>
      </c>
    </row>
    <row r="985" spans="1:12" hidden="1" x14ac:dyDescent="0.3">
      <c r="A985" s="15" t="s">
        <v>70</v>
      </c>
      <c r="B985" s="8"/>
      <c r="C985" s="8">
        <v>2016</v>
      </c>
      <c r="D985" s="8">
        <v>0.69199999999999995</v>
      </c>
      <c r="E985" s="8"/>
      <c r="F985" s="8">
        <v>7</v>
      </c>
      <c r="G985" s="9">
        <v>53</v>
      </c>
      <c r="H985" s="5">
        <v>2.5</v>
      </c>
      <c r="I985" s="10"/>
      <c r="K985" s="19">
        <f t="shared" si="30"/>
        <v>69</v>
      </c>
      <c r="L985" s="19">
        <f t="shared" si="31"/>
        <v>7</v>
      </c>
    </row>
    <row r="986" spans="1:12" hidden="1" x14ac:dyDescent="0.3">
      <c r="A986" s="15" t="s">
        <v>70</v>
      </c>
      <c r="B986" s="8"/>
      <c r="C986" s="8">
        <v>2015</v>
      </c>
      <c r="D986" s="8">
        <v>0.68899999999999995</v>
      </c>
      <c r="E986" s="8"/>
      <c r="F986" s="8">
        <v>7</v>
      </c>
      <c r="G986" s="9">
        <v>61</v>
      </c>
      <c r="H986" s="5">
        <v>2.71</v>
      </c>
      <c r="I986" s="10"/>
      <c r="K986" s="19">
        <f t="shared" si="30"/>
        <v>69</v>
      </c>
      <c r="L986" s="19">
        <f t="shared" si="31"/>
        <v>7</v>
      </c>
    </row>
    <row r="987" spans="1:12" hidden="1" x14ac:dyDescent="0.3">
      <c r="A987" s="15" t="s">
        <v>70</v>
      </c>
      <c r="B987" s="8"/>
      <c r="C987" s="8">
        <v>2014</v>
      </c>
      <c r="D987" s="8">
        <v>0.68600000000000005</v>
      </c>
      <c r="E987" s="8"/>
      <c r="F987" s="8">
        <v>7</v>
      </c>
      <c r="G987" s="9">
        <v>60</v>
      </c>
      <c r="H987" s="5">
        <v>2.75</v>
      </c>
      <c r="I987" s="10"/>
      <c r="K987" s="19">
        <f t="shared" si="30"/>
        <v>69</v>
      </c>
      <c r="L987" s="19">
        <f t="shared" si="31"/>
        <v>7</v>
      </c>
    </row>
    <row r="988" spans="1:12" hidden="1" x14ac:dyDescent="0.3">
      <c r="A988" s="15" t="s">
        <v>70</v>
      </c>
      <c r="B988" s="8"/>
      <c r="C988" s="8">
        <v>2013</v>
      </c>
      <c r="D988" s="8">
        <v>0.68</v>
      </c>
      <c r="E988" s="8"/>
      <c r="F988" s="8">
        <v>7</v>
      </c>
      <c r="G988" s="9">
        <v>66</v>
      </c>
      <c r="H988" s="5">
        <v>3.95</v>
      </c>
      <c r="I988" s="10"/>
      <c r="K988" s="19">
        <f t="shared" si="30"/>
        <v>68</v>
      </c>
      <c r="L988" s="19">
        <f t="shared" si="31"/>
        <v>7</v>
      </c>
    </row>
    <row r="989" spans="1:12" hidden="1" x14ac:dyDescent="0.3">
      <c r="A989" s="15" t="s">
        <v>70</v>
      </c>
      <c r="B989" s="8"/>
      <c r="C989" s="8">
        <v>2012</v>
      </c>
      <c r="D989" s="8">
        <v>0.67300000000000004</v>
      </c>
      <c r="E989" s="8"/>
      <c r="F989" s="8">
        <v>7</v>
      </c>
      <c r="G989" s="9">
        <v>62</v>
      </c>
      <c r="H989" s="5">
        <v>4.22</v>
      </c>
      <c r="I989" s="10"/>
      <c r="K989" s="19">
        <f t="shared" si="30"/>
        <v>67</v>
      </c>
      <c r="L989" s="19">
        <f t="shared" si="31"/>
        <v>7</v>
      </c>
    </row>
    <row r="990" spans="1:12" hidden="1" x14ac:dyDescent="0.3">
      <c r="A990" s="15" t="s">
        <v>70</v>
      </c>
      <c r="B990" s="8"/>
      <c r="C990" s="8">
        <v>2011</v>
      </c>
      <c r="D990" s="8">
        <v>0.66400000000000003</v>
      </c>
      <c r="E990" s="8"/>
      <c r="F990" s="8">
        <v>7</v>
      </c>
      <c r="G990" s="9">
        <v>66</v>
      </c>
      <c r="H990" s="5">
        <v>3.69</v>
      </c>
      <c r="I990" s="10"/>
      <c r="K990" s="19">
        <f t="shared" si="30"/>
        <v>66</v>
      </c>
      <c r="L990" s="19">
        <f t="shared" si="31"/>
        <v>7</v>
      </c>
    </row>
    <row r="991" spans="1:12" hidden="1" x14ac:dyDescent="0.3">
      <c r="A991" s="15" t="s">
        <v>70</v>
      </c>
      <c r="B991" s="8"/>
      <c r="C991" s="8">
        <v>2010</v>
      </c>
      <c r="D991" s="8">
        <v>0.66100000000000003</v>
      </c>
      <c r="E991" s="8"/>
      <c r="F991" s="8">
        <v>7</v>
      </c>
      <c r="G991" s="9">
        <v>72</v>
      </c>
      <c r="H991" s="5">
        <v>3.42</v>
      </c>
      <c r="I991" s="10"/>
      <c r="K991" s="19">
        <f t="shared" si="30"/>
        <v>66</v>
      </c>
      <c r="L991" s="19">
        <f t="shared" si="31"/>
        <v>7</v>
      </c>
    </row>
    <row r="992" spans="1:12" hidden="1" x14ac:dyDescent="0.3">
      <c r="A992" s="14" t="s">
        <v>71</v>
      </c>
      <c r="B992" s="1"/>
      <c r="C992" s="1">
        <v>2020</v>
      </c>
      <c r="D992" s="1">
        <v>0.61599999999999999</v>
      </c>
      <c r="E992" s="8"/>
      <c r="F992" s="1">
        <v>7</v>
      </c>
      <c r="G992" s="2">
        <v>126</v>
      </c>
      <c r="H992" s="11">
        <v>0.79207379000000011</v>
      </c>
      <c r="I992" s="3"/>
      <c r="K992" s="19">
        <f t="shared" si="30"/>
        <v>62</v>
      </c>
      <c r="L992" s="19">
        <f t="shared" si="31"/>
        <v>7</v>
      </c>
    </row>
    <row r="993" spans="1:12" hidden="1" x14ac:dyDescent="0.3">
      <c r="A993" s="15" t="s">
        <v>71</v>
      </c>
      <c r="B993" s="8"/>
      <c r="C993" s="8">
        <v>2019</v>
      </c>
      <c r="D993" s="8">
        <v>0.61699999999999999</v>
      </c>
      <c r="E993" s="8"/>
      <c r="F993" s="8">
        <v>7</v>
      </c>
      <c r="G993" s="9">
        <v>153</v>
      </c>
      <c r="H993" s="5">
        <v>0.96142328000000021</v>
      </c>
      <c r="I993" s="10"/>
      <c r="K993" s="19">
        <f t="shared" si="30"/>
        <v>62</v>
      </c>
      <c r="L993" s="19">
        <f t="shared" si="31"/>
        <v>7</v>
      </c>
    </row>
    <row r="994" spans="1:12" x14ac:dyDescent="0.3">
      <c r="A994" s="15" t="s">
        <v>71</v>
      </c>
      <c r="B994" s="8"/>
      <c r="C994" s="8">
        <v>2018</v>
      </c>
      <c r="D994" s="8">
        <v>0.61299999999999999</v>
      </c>
      <c r="E994" s="8"/>
      <c r="F994" s="8">
        <v>7</v>
      </c>
      <c r="G994" s="9">
        <v>165</v>
      </c>
      <c r="H994" s="5">
        <v>0.86922853999999994</v>
      </c>
      <c r="I994" s="10"/>
      <c r="K994" s="19">
        <f t="shared" si="30"/>
        <v>61</v>
      </c>
      <c r="L994" s="19">
        <f t="shared" si="31"/>
        <v>7</v>
      </c>
    </row>
    <row r="995" spans="1:12" hidden="1" x14ac:dyDescent="0.3">
      <c r="A995" s="15" t="s">
        <v>71</v>
      </c>
      <c r="B995" s="8"/>
      <c r="C995" s="8">
        <v>2017</v>
      </c>
      <c r="D995" s="8">
        <v>0.61199999999999999</v>
      </c>
      <c r="E995" s="8"/>
      <c r="F995" s="8">
        <v>7</v>
      </c>
      <c r="G995" s="9">
        <v>166</v>
      </c>
      <c r="H995" s="5">
        <v>0.88887792999999993</v>
      </c>
      <c r="I995" s="10"/>
      <c r="K995" s="19">
        <f t="shared" si="30"/>
        <v>61</v>
      </c>
      <c r="L995" s="19">
        <f t="shared" si="31"/>
        <v>7</v>
      </c>
    </row>
    <row r="996" spans="1:12" hidden="1" x14ac:dyDescent="0.3">
      <c r="A996" s="15" t="s">
        <v>71</v>
      </c>
      <c r="B996" s="8"/>
      <c r="C996" s="8">
        <v>2016</v>
      </c>
      <c r="D996" s="8">
        <v>0.61</v>
      </c>
      <c r="E996" s="8"/>
      <c r="F996" s="8">
        <v>7</v>
      </c>
      <c r="G996" s="9">
        <v>167</v>
      </c>
      <c r="H996" s="5">
        <v>0.7649484299999999</v>
      </c>
      <c r="I996" s="10"/>
      <c r="K996" s="19">
        <f t="shared" si="30"/>
        <v>61</v>
      </c>
      <c r="L996" s="19">
        <f t="shared" si="31"/>
        <v>7</v>
      </c>
    </row>
    <row r="997" spans="1:12" hidden="1" x14ac:dyDescent="0.3">
      <c r="A997" s="15" t="s">
        <v>71</v>
      </c>
      <c r="B997" s="8"/>
      <c r="C997" s="8">
        <v>2015</v>
      </c>
      <c r="D997" s="8">
        <v>0.60399999999999998</v>
      </c>
      <c r="E997" s="8"/>
      <c r="F997" s="8">
        <v>6</v>
      </c>
      <c r="G997" s="9">
        <v>184</v>
      </c>
      <c r="H997" s="5">
        <v>0.86391306000000012</v>
      </c>
      <c r="I997" s="10"/>
      <c r="K997" s="19">
        <f t="shared" si="30"/>
        <v>60</v>
      </c>
      <c r="L997" s="19">
        <f t="shared" si="31"/>
        <v>6</v>
      </c>
    </row>
    <row r="998" spans="1:12" hidden="1" x14ac:dyDescent="0.3">
      <c r="A998" s="15" t="s">
        <v>71</v>
      </c>
      <c r="B998" s="8"/>
      <c r="C998" s="8">
        <v>2014</v>
      </c>
      <c r="D998" s="8">
        <v>0.59699999999999998</v>
      </c>
      <c r="E998" s="8"/>
      <c r="F998" s="8">
        <v>6</v>
      </c>
      <c r="G998" s="9">
        <v>189</v>
      </c>
      <c r="H998" s="5">
        <v>0.68373317000000022</v>
      </c>
      <c r="I998" s="10"/>
      <c r="K998" s="19">
        <f t="shared" si="30"/>
        <v>60</v>
      </c>
      <c r="L998" s="19">
        <f t="shared" si="31"/>
        <v>6</v>
      </c>
    </row>
    <row r="999" spans="1:12" hidden="1" x14ac:dyDescent="0.3">
      <c r="A999" s="15" t="s">
        <v>71</v>
      </c>
      <c r="B999" s="8"/>
      <c r="C999" s="8">
        <v>2013</v>
      </c>
      <c r="D999" s="8">
        <v>0.58699999999999997</v>
      </c>
      <c r="E999" s="8"/>
      <c r="F999" s="8">
        <v>6</v>
      </c>
      <c r="G999" s="9">
        <v>234</v>
      </c>
      <c r="H999" s="5">
        <v>0.7126626399999999</v>
      </c>
      <c r="I999" s="10"/>
      <c r="K999" s="19">
        <f t="shared" si="30"/>
        <v>59</v>
      </c>
      <c r="L999" s="19">
        <f t="shared" si="31"/>
        <v>6</v>
      </c>
    </row>
    <row r="1000" spans="1:12" hidden="1" x14ac:dyDescent="0.3">
      <c r="A1000" s="15" t="s">
        <v>71</v>
      </c>
      <c r="B1000" s="8"/>
      <c r="C1000" s="8">
        <v>2012</v>
      </c>
      <c r="D1000" s="8">
        <v>0.57799999999999996</v>
      </c>
      <c r="E1000" s="8"/>
      <c r="F1000" s="8">
        <v>6</v>
      </c>
      <c r="G1000" s="9">
        <v>246</v>
      </c>
      <c r="H1000" s="5">
        <v>0.43670169000000003</v>
      </c>
      <c r="I1000" s="10"/>
      <c r="K1000" s="19">
        <f t="shared" si="30"/>
        <v>58</v>
      </c>
      <c r="L1000" s="19">
        <f t="shared" si="31"/>
        <v>6</v>
      </c>
    </row>
    <row r="1001" spans="1:12" hidden="1" x14ac:dyDescent="0.3">
      <c r="A1001" s="15" t="s">
        <v>71</v>
      </c>
      <c r="B1001" s="8"/>
      <c r="C1001" s="8">
        <v>2011</v>
      </c>
      <c r="D1001" s="8">
        <v>0.56899999999999995</v>
      </c>
      <c r="E1001" s="8"/>
      <c r="F1001" s="8">
        <v>6</v>
      </c>
      <c r="G1001" s="9">
        <v>271</v>
      </c>
      <c r="H1001" s="5">
        <v>0.36693900999999995</v>
      </c>
      <c r="I1001" s="10"/>
      <c r="K1001" s="19">
        <f t="shared" si="30"/>
        <v>57</v>
      </c>
      <c r="L1001" s="19">
        <f t="shared" si="31"/>
        <v>6</v>
      </c>
    </row>
    <row r="1002" spans="1:12" hidden="1" x14ac:dyDescent="0.3">
      <c r="A1002" s="15" t="s">
        <v>71</v>
      </c>
      <c r="B1002" s="8"/>
      <c r="C1002" s="8">
        <v>2010</v>
      </c>
      <c r="D1002" s="8">
        <v>0.55700000000000005</v>
      </c>
      <c r="E1002" s="8"/>
      <c r="F1002" s="8">
        <v>6</v>
      </c>
      <c r="G1002" s="9">
        <v>284</v>
      </c>
      <c r="H1002" s="5">
        <v>0.60363602999999999</v>
      </c>
      <c r="I1002" s="10"/>
      <c r="K1002" s="19">
        <f t="shared" si="30"/>
        <v>56</v>
      </c>
      <c r="L1002" s="19">
        <f t="shared" si="31"/>
        <v>6</v>
      </c>
    </row>
    <row r="1003" spans="1:12" hidden="1" x14ac:dyDescent="0.3">
      <c r="A1003" s="14" t="s">
        <v>72</v>
      </c>
      <c r="B1003" s="1"/>
      <c r="C1003" s="1">
        <v>2020</v>
      </c>
      <c r="D1003" s="1">
        <v>0.873</v>
      </c>
      <c r="E1003" s="8"/>
      <c r="F1003" s="1">
        <v>9</v>
      </c>
      <c r="G1003" s="2">
        <v>18</v>
      </c>
      <c r="H1003" s="11">
        <v>4.5999999999999996</v>
      </c>
      <c r="I1003" s="3"/>
      <c r="K1003" s="19">
        <f t="shared" si="30"/>
        <v>87</v>
      </c>
      <c r="L1003" s="19">
        <f t="shared" si="31"/>
        <v>9</v>
      </c>
    </row>
    <row r="1004" spans="1:12" hidden="1" x14ac:dyDescent="0.3">
      <c r="A1004" s="15" t="s">
        <v>72</v>
      </c>
      <c r="B1004" s="8"/>
      <c r="C1004" s="8">
        <v>2019</v>
      </c>
      <c r="D1004" s="8">
        <v>0.873</v>
      </c>
      <c r="E1004" s="8"/>
      <c r="F1004" s="8">
        <v>9</v>
      </c>
      <c r="G1004" s="9">
        <v>22</v>
      </c>
      <c r="H1004" s="5">
        <v>3.96</v>
      </c>
      <c r="I1004" s="10"/>
      <c r="K1004" s="19">
        <f t="shared" si="30"/>
        <v>87</v>
      </c>
      <c r="L1004" s="19">
        <f t="shared" si="31"/>
        <v>9</v>
      </c>
    </row>
    <row r="1005" spans="1:12" x14ac:dyDescent="0.3">
      <c r="A1005" s="15" t="s">
        <v>72</v>
      </c>
      <c r="B1005" s="8"/>
      <c r="C1005" s="8">
        <v>2018</v>
      </c>
      <c r="D1005" s="8">
        <v>0.86799999999999999</v>
      </c>
      <c r="E1005" s="8"/>
      <c r="F1005" s="8">
        <v>9</v>
      </c>
      <c r="G1005" s="9">
        <v>23</v>
      </c>
      <c r="H1005" s="5">
        <v>3.7</v>
      </c>
      <c r="I1005" s="10"/>
      <c r="K1005" s="19">
        <f t="shared" si="30"/>
        <v>87</v>
      </c>
      <c r="L1005" s="19">
        <f t="shared" si="31"/>
        <v>9</v>
      </c>
    </row>
    <row r="1006" spans="1:12" hidden="1" x14ac:dyDescent="0.3">
      <c r="A1006" s="15" t="s">
        <v>72</v>
      </c>
      <c r="B1006" s="8"/>
      <c r="C1006" s="8">
        <v>2017</v>
      </c>
      <c r="D1006" s="8">
        <v>0.86299999999999999</v>
      </c>
      <c r="E1006" s="8"/>
      <c r="F1006" s="8">
        <v>9</v>
      </c>
      <c r="G1006" s="9">
        <v>22</v>
      </c>
      <c r="H1006" s="5">
        <v>3.41</v>
      </c>
      <c r="I1006" s="10"/>
      <c r="K1006" s="19">
        <f t="shared" si="30"/>
        <v>86</v>
      </c>
      <c r="L1006" s="19">
        <f t="shared" si="31"/>
        <v>9</v>
      </c>
    </row>
    <row r="1007" spans="1:12" hidden="1" x14ac:dyDescent="0.3">
      <c r="A1007" s="15" t="s">
        <v>72</v>
      </c>
      <c r="B1007" s="8"/>
      <c r="C1007" s="8">
        <v>2016</v>
      </c>
      <c r="D1007" s="8">
        <v>0.85799999999999998</v>
      </c>
      <c r="E1007" s="8"/>
      <c r="F1007" s="8">
        <v>9</v>
      </c>
      <c r="G1007" s="9">
        <v>21</v>
      </c>
      <c r="H1007" s="5">
        <v>3.43</v>
      </c>
      <c r="I1007" s="10"/>
      <c r="K1007" s="19">
        <f t="shared" si="30"/>
        <v>86</v>
      </c>
      <c r="L1007" s="19">
        <f t="shared" si="31"/>
        <v>9</v>
      </c>
    </row>
    <row r="1008" spans="1:12" hidden="1" x14ac:dyDescent="0.3">
      <c r="A1008" s="15" t="s">
        <v>72</v>
      </c>
      <c r="B1008" s="8"/>
      <c r="C1008" s="8">
        <v>2015</v>
      </c>
      <c r="D1008" s="8">
        <v>0.85299999999999998</v>
      </c>
      <c r="E1008" s="8"/>
      <c r="F1008" s="8">
        <v>9</v>
      </c>
      <c r="G1008" s="9">
        <v>22</v>
      </c>
      <c r="H1008" s="5">
        <v>3.32</v>
      </c>
      <c r="I1008" s="10"/>
      <c r="K1008" s="19">
        <f t="shared" si="30"/>
        <v>85</v>
      </c>
      <c r="L1008" s="19">
        <f t="shared" si="31"/>
        <v>9</v>
      </c>
    </row>
    <row r="1009" spans="1:12" hidden="1" x14ac:dyDescent="0.3">
      <c r="A1009" s="15" t="s">
        <v>72</v>
      </c>
      <c r="B1009" s="8"/>
      <c r="C1009" s="8">
        <v>2014</v>
      </c>
      <c r="D1009" s="8">
        <v>0.85</v>
      </c>
      <c r="E1009" s="8"/>
      <c r="F1009" s="8">
        <v>9</v>
      </c>
      <c r="G1009" s="9">
        <v>22</v>
      </c>
      <c r="H1009" s="5">
        <v>3.26</v>
      </c>
      <c r="I1009" s="10"/>
      <c r="K1009" s="19">
        <f t="shared" si="30"/>
        <v>85</v>
      </c>
      <c r="L1009" s="19">
        <f t="shared" si="31"/>
        <v>9</v>
      </c>
    </row>
    <row r="1010" spans="1:12" hidden="1" x14ac:dyDescent="0.3">
      <c r="A1010" s="15" t="s">
        <v>72</v>
      </c>
      <c r="B1010" s="8"/>
      <c r="C1010" s="8">
        <v>2013</v>
      </c>
      <c r="D1010" s="8">
        <v>0.84599999999999997</v>
      </c>
      <c r="E1010" s="8"/>
      <c r="F1010" s="8">
        <v>9</v>
      </c>
      <c r="G1010" s="9">
        <v>21</v>
      </c>
      <c r="H1010" s="5">
        <v>3.25</v>
      </c>
      <c r="I1010" s="10"/>
      <c r="K1010" s="19">
        <f t="shared" si="30"/>
        <v>85</v>
      </c>
      <c r="L1010" s="19">
        <f t="shared" si="31"/>
        <v>9</v>
      </c>
    </row>
    <row r="1011" spans="1:12" hidden="1" x14ac:dyDescent="0.3">
      <c r="A1011" s="15" t="s">
        <v>72</v>
      </c>
      <c r="B1011" s="8"/>
      <c r="C1011" s="8">
        <v>2012</v>
      </c>
      <c r="D1011" s="8">
        <v>0.83699999999999997</v>
      </c>
      <c r="E1011" s="8"/>
      <c r="F1011" s="8">
        <v>9</v>
      </c>
      <c r="G1011" s="9">
        <v>23</v>
      </c>
      <c r="H1011" s="5">
        <v>3.27</v>
      </c>
      <c r="I1011" s="10"/>
      <c r="K1011" s="19">
        <f t="shared" si="30"/>
        <v>84</v>
      </c>
      <c r="L1011" s="19">
        <f t="shared" si="31"/>
        <v>9</v>
      </c>
    </row>
    <row r="1012" spans="1:12" hidden="1" x14ac:dyDescent="0.3">
      <c r="A1012" s="15" t="s">
        <v>72</v>
      </c>
      <c r="B1012" s="8"/>
      <c r="C1012" s="8">
        <v>2011</v>
      </c>
      <c r="D1012" s="8">
        <v>0.83299999999999996</v>
      </c>
      <c r="E1012" s="8"/>
      <c r="F1012" s="8">
        <v>9</v>
      </c>
      <c r="G1012" s="9">
        <v>24</v>
      </c>
      <c r="H1012" s="5">
        <v>3.63</v>
      </c>
      <c r="I1012" s="10"/>
      <c r="K1012" s="19">
        <f t="shared" si="30"/>
        <v>83</v>
      </c>
      <c r="L1012" s="19">
        <f t="shared" si="31"/>
        <v>9</v>
      </c>
    </row>
    <row r="1013" spans="1:12" hidden="1" x14ac:dyDescent="0.3">
      <c r="A1013" s="15" t="s">
        <v>72</v>
      </c>
      <c r="B1013" s="8"/>
      <c r="C1013" s="8">
        <v>2010</v>
      </c>
      <c r="D1013" s="8">
        <v>0.82699999999999996</v>
      </c>
      <c r="E1013" s="8"/>
      <c r="F1013" s="8">
        <v>9</v>
      </c>
      <c r="G1013" s="9">
        <v>25</v>
      </c>
      <c r="H1013" s="5">
        <v>3.67</v>
      </c>
      <c r="I1013" s="10"/>
      <c r="K1013" s="19">
        <f t="shared" si="30"/>
        <v>83</v>
      </c>
      <c r="L1013" s="19">
        <f t="shared" si="31"/>
        <v>9</v>
      </c>
    </row>
    <row r="1014" spans="1:12" hidden="1" x14ac:dyDescent="0.3">
      <c r="A1014" s="14" t="s">
        <v>73</v>
      </c>
      <c r="B1014" s="1"/>
      <c r="C1014" s="1">
        <v>2020</v>
      </c>
      <c r="D1014" s="1">
        <v>0.74199999999999999</v>
      </c>
      <c r="E1014" s="8"/>
      <c r="F1014" s="1">
        <v>8</v>
      </c>
      <c r="G1014" s="2">
        <v>21</v>
      </c>
      <c r="H1014" s="11">
        <v>3.3664405299999998</v>
      </c>
      <c r="I1014" s="3"/>
      <c r="K1014" s="19">
        <f t="shared" si="30"/>
        <v>74</v>
      </c>
      <c r="L1014" s="19">
        <f t="shared" si="31"/>
        <v>8</v>
      </c>
    </row>
    <row r="1015" spans="1:12" hidden="1" x14ac:dyDescent="0.3">
      <c r="A1015" s="15" t="s">
        <v>73</v>
      </c>
      <c r="B1015" s="8"/>
      <c r="C1015" s="8">
        <v>2019</v>
      </c>
      <c r="D1015" s="8">
        <v>0.76</v>
      </c>
      <c r="E1015" s="8"/>
      <c r="F1015" s="8">
        <v>8</v>
      </c>
      <c r="G1015" s="9">
        <v>20</v>
      </c>
      <c r="H1015" s="5">
        <v>4.285372259999999</v>
      </c>
      <c r="I1015" s="10"/>
      <c r="K1015" s="19">
        <f t="shared" si="30"/>
        <v>76</v>
      </c>
      <c r="L1015" s="19">
        <f t="shared" si="31"/>
        <v>8</v>
      </c>
    </row>
    <row r="1016" spans="1:12" x14ac:dyDescent="0.3">
      <c r="A1016" s="15" t="s">
        <v>73</v>
      </c>
      <c r="B1016" s="8"/>
      <c r="C1016" s="8">
        <v>2018</v>
      </c>
      <c r="D1016" s="8">
        <v>0.76400000000000001</v>
      </c>
      <c r="E1016" s="8"/>
      <c r="F1016" s="8">
        <v>8</v>
      </c>
      <c r="G1016" s="9">
        <v>18</v>
      </c>
      <c r="H1016" s="5">
        <v>3.7714595799999997</v>
      </c>
      <c r="I1016" s="10"/>
      <c r="K1016" s="19">
        <f t="shared" si="30"/>
        <v>76</v>
      </c>
      <c r="L1016" s="19">
        <f t="shared" si="31"/>
        <v>8</v>
      </c>
    </row>
    <row r="1017" spans="1:12" hidden="1" x14ac:dyDescent="0.3">
      <c r="A1017" s="15" t="s">
        <v>73</v>
      </c>
      <c r="B1017" s="8"/>
      <c r="C1017" s="8">
        <v>2017</v>
      </c>
      <c r="D1017" s="8">
        <v>0.76500000000000001</v>
      </c>
      <c r="E1017" s="8"/>
      <c r="F1017" s="8">
        <v>8</v>
      </c>
      <c r="G1017" s="9">
        <v>19</v>
      </c>
      <c r="H1017" s="5">
        <v>3.6769034899999995</v>
      </c>
      <c r="I1017" s="10"/>
      <c r="K1017" s="19">
        <f t="shared" si="30"/>
        <v>77</v>
      </c>
      <c r="L1017" s="19">
        <f t="shared" si="31"/>
        <v>8</v>
      </c>
    </row>
    <row r="1018" spans="1:12" hidden="1" x14ac:dyDescent="0.3">
      <c r="A1018" s="15" t="s">
        <v>73</v>
      </c>
      <c r="B1018" s="8"/>
      <c r="C1018" s="8">
        <v>2016</v>
      </c>
      <c r="D1018" s="8">
        <v>0.76</v>
      </c>
      <c r="E1018" s="8"/>
      <c r="F1018" s="8">
        <v>8</v>
      </c>
      <c r="G1018" s="9">
        <v>19</v>
      </c>
      <c r="H1018" s="5">
        <v>3.7249276599999996</v>
      </c>
      <c r="I1018" s="10"/>
      <c r="K1018" s="19">
        <f t="shared" si="30"/>
        <v>76</v>
      </c>
      <c r="L1018" s="19">
        <f t="shared" si="31"/>
        <v>8</v>
      </c>
    </row>
    <row r="1019" spans="1:12" hidden="1" x14ac:dyDescent="0.3">
      <c r="A1019" s="15" t="s">
        <v>73</v>
      </c>
      <c r="B1019" s="8"/>
      <c r="C1019" s="8">
        <v>2015</v>
      </c>
      <c r="D1019" s="8">
        <v>0.75600000000000001</v>
      </c>
      <c r="E1019" s="8"/>
      <c r="F1019" s="8">
        <v>8</v>
      </c>
      <c r="G1019" s="9">
        <v>19</v>
      </c>
      <c r="H1019" s="5">
        <v>3.3750522099999998</v>
      </c>
      <c r="I1019" s="10"/>
      <c r="K1019" s="19">
        <f t="shared" si="30"/>
        <v>76</v>
      </c>
      <c r="L1019" s="19">
        <f t="shared" si="31"/>
        <v>8</v>
      </c>
    </row>
    <row r="1020" spans="1:12" hidden="1" x14ac:dyDescent="0.3">
      <c r="A1020" s="15" t="s">
        <v>73</v>
      </c>
      <c r="B1020" s="8"/>
      <c r="C1020" s="8">
        <v>2014</v>
      </c>
      <c r="D1020" s="8">
        <v>0.755</v>
      </c>
      <c r="E1020" s="8"/>
      <c r="F1020" s="8">
        <v>8</v>
      </c>
      <c r="G1020" s="9">
        <v>20</v>
      </c>
      <c r="H1020" s="5">
        <v>3.5717701900000001</v>
      </c>
      <c r="I1020" s="10"/>
      <c r="K1020" s="19">
        <f t="shared" si="30"/>
        <v>76</v>
      </c>
      <c r="L1020" s="19">
        <f t="shared" si="31"/>
        <v>8</v>
      </c>
    </row>
    <row r="1021" spans="1:12" hidden="1" x14ac:dyDescent="0.3">
      <c r="A1021" s="15" t="s">
        <v>73</v>
      </c>
      <c r="B1021" s="8"/>
      <c r="C1021" s="8">
        <v>2013</v>
      </c>
      <c r="D1021" s="8">
        <v>0.75600000000000001</v>
      </c>
      <c r="E1021" s="8"/>
      <c r="F1021" s="8">
        <v>8</v>
      </c>
      <c r="G1021" s="9">
        <v>20</v>
      </c>
      <c r="H1021" s="5">
        <v>3.1207199100000009</v>
      </c>
      <c r="I1021" s="10"/>
      <c r="K1021" s="19">
        <f t="shared" si="30"/>
        <v>76</v>
      </c>
      <c r="L1021" s="19">
        <f t="shared" si="31"/>
        <v>8</v>
      </c>
    </row>
    <row r="1022" spans="1:12" hidden="1" x14ac:dyDescent="0.3">
      <c r="A1022" s="15" t="s">
        <v>73</v>
      </c>
      <c r="B1022" s="8"/>
      <c r="C1022" s="8">
        <v>2012</v>
      </c>
      <c r="D1022" s="8">
        <v>0.75700000000000001</v>
      </c>
      <c r="E1022" s="8"/>
      <c r="F1022" s="8">
        <v>8</v>
      </c>
      <c r="G1022" s="9">
        <v>20</v>
      </c>
      <c r="H1022" s="5">
        <v>3.0469124300000003</v>
      </c>
      <c r="I1022" s="10"/>
      <c r="K1022" s="19">
        <f t="shared" si="30"/>
        <v>76</v>
      </c>
      <c r="L1022" s="19">
        <f t="shared" si="31"/>
        <v>8</v>
      </c>
    </row>
    <row r="1023" spans="1:12" hidden="1" x14ac:dyDescent="0.3">
      <c r="A1023" s="15" t="s">
        <v>73</v>
      </c>
      <c r="B1023" s="8"/>
      <c r="C1023" s="8">
        <v>2011</v>
      </c>
      <c r="D1023" s="8">
        <v>0.755</v>
      </c>
      <c r="E1023" s="8"/>
      <c r="F1023" s="8">
        <v>8</v>
      </c>
      <c r="G1023" s="9">
        <v>20</v>
      </c>
      <c r="H1023" s="5">
        <v>3.5747048899999996</v>
      </c>
      <c r="I1023" s="10"/>
      <c r="K1023" s="19">
        <f t="shared" si="30"/>
        <v>76</v>
      </c>
      <c r="L1023" s="19">
        <f t="shared" si="31"/>
        <v>8</v>
      </c>
    </row>
    <row r="1024" spans="1:12" hidden="1" x14ac:dyDescent="0.3">
      <c r="A1024" s="15" t="s">
        <v>73</v>
      </c>
      <c r="B1024" s="8"/>
      <c r="C1024" s="8">
        <v>2010</v>
      </c>
      <c r="D1024" s="8">
        <v>0.749</v>
      </c>
      <c r="E1024" s="8"/>
      <c r="F1024" s="8">
        <v>8</v>
      </c>
      <c r="G1024" s="9">
        <v>18</v>
      </c>
      <c r="H1024" s="5">
        <v>2.9984784100000001</v>
      </c>
      <c r="I1024" s="10"/>
      <c r="K1024" s="19">
        <f t="shared" si="30"/>
        <v>75</v>
      </c>
      <c r="L1024" s="19">
        <f t="shared" si="31"/>
        <v>8</v>
      </c>
    </row>
    <row r="1025" spans="1:12" hidden="1" x14ac:dyDescent="0.3">
      <c r="A1025" s="14" t="s">
        <v>74</v>
      </c>
      <c r="B1025" s="1"/>
      <c r="C1025" s="1">
        <v>2020</v>
      </c>
      <c r="D1025" s="1">
        <v>0.53</v>
      </c>
      <c r="E1025" s="8"/>
      <c r="F1025" s="1">
        <v>6</v>
      </c>
      <c r="G1025" s="2">
        <v>566</v>
      </c>
      <c r="H1025" s="11">
        <v>4.7781925200000002</v>
      </c>
      <c r="I1025" s="3"/>
      <c r="K1025" s="19">
        <f t="shared" si="30"/>
        <v>53</v>
      </c>
      <c r="L1025" s="19">
        <f t="shared" si="31"/>
        <v>6</v>
      </c>
    </row>
    <row r="1026" spans="1:12" hidden="1" x14ac:dyDescent="0.3">
      <c r="A1026" s="15" t="s">
        <v>74</v>
      </c>
      <c r="B1026" s="8"/>
      <c r="C1026" s="8">
        <v>2019</v>
      </c>
      <c r="D1026" s="8">
        <v>0.52800000000000002</v>
      </c>
      <c r="E1026" s="8"/>
      <c r="F1026" s="8">
        <v>6</v>
      </c>
      <c r="G1026" s="9">
        <v>629</v>
      </c>
      <c r="H1026" s="5">
        <v>5.7718658400000002</v>
      </c>
      <c r="I1026" s="10"/>
      <c r="K1026" s="19">
        <f t="shared" ref="K1026:K1089" si="32">ROUND(D1026*100,0)</f>
        <v>53</v>
      </c>
      <c r="L1026" s="19">
        <f t="shared" si="31"/>
        <v>6</v>
      </c>
    </row>
    <row r="1027" spans="1:12" x14ac:dyDescent="0.3">
      <c r="A1027" s="15" t="s">
        <v>74</v>
      </c>
      <c r="B1027" s="8"/>
      <c r="C1027" s="8">
        <v>2018</v>
      </c>
      <c r="D1027" s="8">
        <v>0.52500000000000002</v>
      </c>
      <c r="E1027" s="8"/>
      <c r="F1027" s="8">
        <v>6</v>
      </c>
      <c r="G1027" s="9">
        <v>599</v>
      </c>
      <c r="H1027" s="5">
        <v>5.5685887299999992</v>
      </c>
      <c r="I1027" s="10"/>
      <c r="K1027" s="19">
        <f t="shared" si="32"/>
        <v>53</v>
      </c>
      <c r="L1027" s="19">
        <f t="shared" ref="L1027:L1090" si="33">IF(K1027&lt;31,3,IF(K1027&lt;41,4,IF(K1027&lt;51,5,IF(K1027&lt;61,6,IF(K1027&lt;71,7,IF(K1027&lt;81,8,IF(K1027&lt;91,9,10)))))))</f>
        <v>6</v>
      </c>
    </row>
    <row r="1028" spans="1:12" hidden="1" x14ac:dyDescent="0.3">
      <c r="A1028" s="15" t="s">
        <v>74</v>
      </c>
      <c r="B1028" s="8"/>
      <c r="C1028" s="8">
        <v>2017</v>
      </c>
      <c r="D1028" s="8">
        <v>0.52200000000000002</v>
      </c>
      <c r="E1028" s="8"/>
      <c r="F1028" s="8">
        <v>6</v>
      </c>
      <c r="G1028" s="9">
        <v>640</v>
      </c>
      <c r="H1028" s="5">
        <v>6.0392355900000005</v>
      </c>
      <c r="I1028" s="10"/>
      <c r="K1028" s="19">
        <f t="shared" si="32"/>
        <v>52</v>
      </c>
      <c r="L1028" s="19">
        <f t="shared" si="33"/>
        <v>6</v>
      </c>
    </row>
    <row r="1029" spans="1:12" hidden="1" x14ac:dyDescent="0.3">
      <c r="A1029" s="15" t="s">
        <v>74</v>
      </c>
      <c r="B1029" s="8"/>
      <c r="C1029" s="8">
        <v>2016</v>
      </c>
      <c r="D1029" s="8">
        <v>0.51800000000000002</v>
      </c>
      <c r="E1029" s="8"/>
      <c r="F1029" s="8">
        <v>6</v>
      </c>
      <c r="G1029" s="9">
        <v>668</v>
      </c>
      <c r="H1029" s="5">
        <v>5.5933475500000007</v>
      </c>
      <c r="I1029" s="10"/>
      <c r="K1029" s="19">
        <f t="shared" si="32"/>
        <v>52</v>
      </c>
      <c r="L1029" s="19">
        <f t="shared" si="33"/>
        <v>6</v>
      </c>
    </row>
    <row r="1030" spans="1:12" hidden="1" x14ac:dyDescent="0.3">
      <c r="A1030" s="15" t="s">
        <v>74</v>
      </c>
      <c r="B1030" s="8"/>
      <c r="C1030" s="8">
        <v>2015</v>
      </c>
      <c r="D1030" s="8">
        <v>0.50800000000000001</v>
      </c>
      <c r="E1030" s="8"/>
      <c r="F1030" s="8">
        <v>6</v>
      </c>
      <c r="G1030" s="9">
        <v>728</v>
      </c>
      <c r="H1030" s="5">
        <v>5.6201114700000021</v>
      </c>
      <c r="I1030" s="10"/>
      <c r="K1030" s="19">
        <f t="shared" si="32"/>
        <v>51</v>
      </c>
      <c r="L1030" s="19">
        <f t="shared" si="33"/>
        <v>6</v>
      </c>
    </row>
    <row r="1031" spans="1:12" hidden="1" x14ac:dyDescent="0.3">
      <c r="A1031" s="15" t="s">
        <v>74</v>
      </c>
      <c r="B1031" s="8"/>
      <c r="C1031" s="8">
        <v>2014</v>
      </c>
      <c r="D1031" s="8">
        <v>0.5</v>
      </c>
      <c r="E1031" s="8"/>
      <c r="F1031" s="8">
        <v>5</v>
      </c>
      <c r="G1031" s="9">
        <v>784</v>
      </c>
      <c r="H1031" s="5">
        <v>5.808049200000001</v>
      </c>
      <c r="I1031" s="10"/>
      <c r="K1031" s="19">
        <f t="shared" si="32"/>
        <v>50</v>
      </c>
      <c r="L1031" s="19">
        <f t="shared" si="33"/>
        <v>5</v>
      </c>
    </row>
    <row r="1032" spans="1:12" hidden="1" x14ac:dyDescent="0.3">
      <c r="A1032" s="15" t="s">
        <v>74</v>
      </c>
      <c r="B1032" s="8"/>
      <c r="C1032" s="8">
        <v>2013</v>
      </c>
      <c r="D1032" s="8">
        <v>0.49399999999999999</v>
      </c>
      <c r="E1032" s="8"/>
      <c r="F1032" s="8">
        <v>5</v>
      </c>
      <c r="G1032" s="9">
        <v>834</v>
      </c>
      <c r="H1032" s="5">
        <v>6.1202807400000001</v>
      </c>
      <c r="I1032" s="10"/>
      <c r="K1032" s="19">
        <f t="shared" si="32"/>
        <v>49</v>
      </c>
      <c r="L1032" s="19">
        <f t="shared" si="33"/>
        <v>5</v>
      </c>
    </row>
    <row r="1033" spans="1:12" hidden="1" x14ac:dyDescent="0.3">
      <c r="A1033" s="15" t="s">
        <v>74</v>
      </c>
      <c r="B1033" s="8"/>
      <c r="C1033" s="8">
        <v>2012</v>
      </c>
      <c r="D1033" s="8">
        <v>0.48899999999999999</v>
      </c>
      <c r="E1033" s="8"/>
      <c r="F1033" s="8">
        <v>5</v>
      </c>
      <c r="G1033" s="9">
        <v>963</v>
      </c>
      <c r="H1033" s="5">
        <v>5.6255865099999998</v>
      </c>
      <c r="I1033" s="10"/>
      <c r="K1033" s="19">
        <f t="shared" si="32"/>
        <v>49</v>
      </c>
      <c r="L1033" s="19">
        <f t="shared" si="33"/>
        <v>5</v>
      </c>
    </row>
    <row r="1034" spans="1:12" hidden="1" x14ac:dyDescent="0.3">
      <c r="A1034" s="15" t="s">
        <v>74</v>
      </c>
      <c r="B1034" s="8"/>
      <c r="C1034" s="8">
        <v>2011</v>
      </c>
      <c r="D1034" s="8">
        <v>0.47799999999999998</v>
      </c>
      <c r="E1034" s="8"/>
      <c r="F1034" s="8">
        <v>5</v>
      </c>
      <c r="G1034" s="9">
        <v>1038</v>
      </c>
      <c r="H1034" s="5">
        <v>4.93363905</v>
      </c>
      <c r="I1034" s="10"/>
      <c r="K1034" s="19">
        <f t="shared" si="32"/>
        <v>48</v>
      </c>
      <c r="L1034" s="19">
        <f t="shared" si="33"/>
        <v>5</v>
      </c>
    </row>
    <row r="1035" spans="1:12" hidden="1" x14ac:dyDescent="0.3">
      <c r="A1035" s="15" t="s">
        <v>74</v>
      </c>
      <c r="B1035" s="8"/>
      <c r="C1035" s="8">
        <v>2010</v>
      </c>
      <c r="D1035" s="8">
        <v>0.47</v>
      </c>
      <c r="E1035" s="8"/>
      <c r="F1035" s="8">
        <v>5</v>
      </c>
      <c r="G1035" s="9">
        <v>1040</v>
      </c>
      <c r="H1035" s="5">
        <v>3.9816153000000001</v>
      </c>
      <c r="I1035" s="10"/>
      <c r="K1035" s="19">
        <f t="shared" si="32"/>
        <v>47</v>
      </c>
      <c r="L1035" s="19">
        <f t="shared" si="33"/>
        <v>5</v>
      </c>
    </row>
    <row r="1036" spans="1:12" hidden="1" x14ac:dyDescent="0.3">
      <c r="A1036" s="14" t="s">
        <v>75</v>
      </c>
      <c r="B1036" s="1"/>
      <c r="C1036" s="1">
        <v>2020</v>
      </c>
      <c r="D1036" s="1">
        <v>0.48299999999999998</v>
      </c>
      <c r="E1036" s="8"/>
      <c r="F1036" s="1">
        <v>5</v>
      </c>
      <c r="G1036" s="2">
        <v>652</v>
      </c>
      <c r="H1036" s="11">
        <v>0.92961764000000002</v>
      </c>
      <c r="I1036" s="3"/>
      <c r="K1036" s="19">
        <f t="shared" si="32"/>
        <v>48</v>
      </c>
      <c r="L1036" s="19">
        <f t="shared" si="33"/>
        <v>5</v>
      </c>
    </row>
    <row r="1037" spans="1:12" hidden="1" x14ac:dyDescent="0.3">
      <c r="A1037" s="15" t="s">
        <v>75</v>
      </c>
      <c r="B1037" s="8"/>
      <c r="C1037" s="8">
        <v>2019</v>
      </c>
      <c r="D1037" s="8">
        <v>0.48499999999999999</v>
      </c>
      <c r="E1037" s="8"/>
      <c r="F1037" s="8">
        <v>5</v>
      </c>
      <c r="G1037" s="9">
        <v>668</v>
      </c>
      <c r="H1037" s="5">
        <v>1.35628378</v>
      </c>
      <c r="I1037" s="10"/>
      <c r="K1037" s="19">
        <f t="shared" si="32"/>
        <v>49</v>
      </c>
      <c r="L1037" s="19">
        <f t="shared" si="33"/>
        <v>5</v>
      </c>
    </row>
    <row r="1038" spans="1:12" x14ac:dyDescent="0.3">
      <c r="A1038" s="15" t="s">
        <v>75</v>
      </c>
      <c r="B1038" s="8"/>
      <c r="C1038" s="8">
        <v>2018</v>
      </c>
      <c r="D1038" s="8">
        <v>0.48399999999999999</v>
      </c>
      <c r="E1038" s="8"/>
      <c r="F1038" s="8">
        <v>5</v>
      </c>
      <c r="G1038" s="9">
        <v>684</v>
      </c>
      <c r="H1038" s="5">
        <v>1.6872550199999998</v>
      </c>
      <c r="I1038" s="10"/>
      <c r="K1038" s="19">
        <f t="shared" si="32"/>
        <v>48</v>
      </c>
      <c r="L1038" s="19">
        <f t="shared" si="33"/>
        <v>5</v>
      </c>
    </row>
    <row r="1039" spans="1:12" hidden="1" x14ac:dyDescent="0.3">
      <c r="A1039" s="15" t="s">
        <v>75</v>
      </c>
      <c r="B1039" s="8"/>
      <c r="C1039" s="8">
        <v>2017</v>
      </c>
      <c r="D1039" s="8">
        <v>0.48099999999999998</v>
      </c>
      <c r="E1039" s="8"/>
      <c r="F1039" s="8">
        <v>5</v>
      </c>
      <c r="G1039" s="9">
        <v>661</v>
      </c>
      <c r="H1039" s="5">
        <v>1.3874570099999999</v>
      </c>
      <c r="I1039" s="10"/>
      <c r="K1039" s="19">
        <f t="shared" si="32"/>
        <v>48</v>
      </c>
      <c r="L1039" s="19">
        <f t="shared" si="33"/>
        <v>5</v>
      </c>
    </row>
    <row r="1040" spans="1:12" hidden="1" x14ac:dyDescent="0.3">
      <c r="A1040" s="15" t="s">
        <v>75</v>
      </c>
      <c r="B1040" s="8"/>
      <c r="C1040" s="8">
        <v>2016</v>
      </c>
      <c r="D1040" s="8">
        <v>0.47799999999999998</v>
      </c>
      <c r="E1040" s="8"/>
      <c r="F1040" s="8">
        <v>5</v>
      </c>
      <c r="G1040" s="9">
        <v>628</v>
      </c>
      <c r="H1040" s="5">
        <v>1.3931595099999998</v>
      </c>
      <c r="I1040" s="10"/>
      <c r="K1040" s="19">
        <f t="shared" si="32"/>
        <v>48</v>
      </c>
      <c r="L1040" s="19">
        <f t="shared" si="33"/>
        <v>5</v>
      </c>
    </row>
    <row r="1041" spans="1:12" hidden="1" x14ac:dyDescent="0.3">
      <c r="A1041" s="15" t="s">
        <v>75</v>
      </c>
      <c r="B1041" s="8"/>
      <c r="C1041" s="8">
        <v>2015</v>
      </c>
      <c r="D1041" s="8">
        <v>0.47199999999999998</v>
      </c>
      <c r="E1041" s="8"/>
      <c r="F1041" s="8">
        <v>5</v>
      </c>
      <c r="G1041" s="9">
        <v>686</v>
      </c>
      <c r="H1041" s="5">
        <v>1.2042082500000002</v>
      </c>
      <c r="I1041" s="10"/>
      <c r="K1041" s="19">
        <f t="shared" si="32"/>
        <v>47</v>
      </c>
      <c r="L1041" s="19">
        <f t="shared" si="33"/>
        <v>5</v>
      </c>
    </row>
    <row r="1042" spans="1:12" hidden="1" x14ac:dyDescent="0.3">
      <c r="A1042" s="15" t="s">
        <v>75</v>
      </c>
      <c r="B1042" s="8"/>
      <c r="C1042" s="8">
        <v>2014</v>
      </c>
      <c r="D1042" s="8">
        <v>0.47199999999999998</v>
      </c>
      <c r="E1042" s="8"/>
      <c r="F1042" s="8">
        <v>5</v>
      </c>
      <c r="G1042" s="9">
        <v>776</v>
      </c>
      <c r="H1042" s="5">
        <v>0.82358240999999988</v>
      </c>
      <c r="I1042" s="10"/>
      <c r="K1042" s="19">
        <f t="shared" si="32"/>
        <v>47</v>
      </c>
      <c r="L1042" s="19">
        <f t="shared" si="33"/>
        <v>5</v>
      </c>
    </row>
    <row r="1043" spans="1:12" hidden="1" x14ac:dyDescent="0.3">
      <c r="A1043" s="15" t="s">
        <v>75</v>
      </c>
      <c r="B1043" s="8"/>
      <c r="C1043" s="8">
        <v>2013</v>
      </c>
      <c r="D1043" s="8">
        <v>0.47399999999999998</v>
      </c>
      <c r="E1043" s="8"/>
      <c r="F1043" s="8">
        <v>5</v>
      </c>
      <c r="G1043" s="9">
        <v>632</v>
      </c>
      <c r="H1043" s="5">
        <v>0.34247527000000005</v>
      </c>
      <c r="I1043" s="10"/>
      <c r="K1043" s="19">
        <f t="shared" si="32"/>
        <v>47</v>
      </c>
      <c r="L1043" s="19">
        <f t="shared" si="33"/>
        <v>5</v>
      </c>
    </row>
    <row r="1044" spans="1:12" hidden="1" x14ac:dyDescent="0.3">
      <c r="A1044" s="15" t="s">
        <v>75</v>
      </c>
      <c r="B1044" s="8"/>
      <c r="C1044" s="8">
        <v>2012</v>
      </c>
      <c r="D1044" s="8">
        <v>0.46899999999999997</v>
      </c>
      <c r="E1044" s="8"/>
      <c r="F1044" s="8">
        <v>5</v>
      </c>
      <c r="G1044" s="9">
        <v>644</v>
      </c>
      <c r="H1044" s="5">
        <v>1.5507688500000001</v>
      </c>
      <c r="I1044" s="10"/>
      <c r="K1044" s="19">
        <f t="shared" si="32"/>
        <v>47</v>
      </c>
      <c r="L1044" s="19">
        <f t="shared" si="33"/>
        <v>5</v>
      </c>
    </row>
    <row r="1045" spans="1:12" hidden="1" x14ac:dyDescent="0.3">
      <c r="A1045" s="15" t="s">
        <v>75</v>
      </c>
      <c r="B1045" s="8"/>
      <c r="C1045" s="8">
        <v>2011</v>
      </c>
      <c r="D1045" s="8">
        <v>0.46400000000000002</v>
      </c>
      <c r="E1045" s="8"/>
      <c r="F1045" s="8">
        <v>5</v>
      </c>
      <c r="G1045" s="9">
        <v>644</v>
      </c>
      <c r="H1045" s="5">
        <v>1.51829386</v>
      </c>
      <c r="I1045" s="10"/>
      <c r="K1045" s="19">
        <f t="shared" si="32"/>
        <v>46</v>
      </c>
      <c r="L1045" s="19">
        <f t="shared" si="33"/>
        <v>5</v>
      </c>
    </row>
    <row r="1046" spans="1:12" hidden="1" x14ac:dyDescent="0.3">
      <c r="A1046" s="15" t="s">
        <v>75</v>
      </c>
      <c r="B1046" s="8"/>
      <c r="C1046" s="8">
        <v>2010</v>
      </c>
      <c r="D1046" s="8">
        <v>0.46</v>
      </c>
      <c r="E1046" s="8"/>
      <c r="F1046" s="8">
        <v>5</v>
      </c>
      <c r="G1046" s="9">
        <v>634</v>
      </c>
      <c r="H1046" s="5">
        <v>1.2732017</v>
      </c>
      <c r="I1046" s="10"/>
      <c r="K1046" s="19">
        <f t="shared" si="32"/>
        <v>46</v>
      </c>
      <c r="L1046" s="19">
        <f t="shared" si="33"/>
        <v>5</v>
      </c>
    </row>
    <row r="1047" spans="1:12" hidden="1" x14ac:dyDescent="0.3">
      <c r="A1047" s="14" t="s">
        <v>76</v>
      </c>
      <c r="B1047" s="1"/>
      <c r="C1047" s="1">
        <v>2020</v>
      </c>
      <c r="D1047" s="1">
        <v>0.88</v>
      </c>
      <c r="E1047" s="8"/>
      <c r="F1047" s="1">
        <v>9</v>
      </c>
      <c r="G1047" s="2">
        <v>9</v>
      </c>
      <c r="H1047" s="11">
        <v>5.14</v>
      </c>
      <c r="I1047" s="3"/>
      <c r="K1047" s="19">
        <f t="shared" si="32"/>
        <v>88</v>
      </c>
      <c r="L1047" s="19">
        <f t="shared" si="33"/>
        <v>9</v>
      </c>
    </row>
    <row r="1048" spans="1:12" hidden="1" x14ac:dyDescent="0.3">
      <c r="A1048" s="15" t="s">
        <v>76</v>
      </c>
      <c r="B1048" s="8"/>
      <c r="C1048" s="8">
        <v>2019</v>
      </c>
      <c r="D1048" s="8">
        <v>0.88600000000000001</v>
      </c>
      <c r="E1048" s="8"/>
      <c r="F1048" s="8">
        <v>9</v>
      </c>
      <c r="G1048" s="9">
        <v>7</v>
      </c>
      <c r="H1048" s="5">
        <v>4.55</v>
      </c>
      <c r="I1048" s="10"/>
      <c r="K1048" s="19">
        <f t="shared" si="32"/>
        <v>89</v>
      </c>
      <c r="L1048" s="19">
        <f t="shared" si="33"/>
        <v>9</v>
      </c>
    </row>
    <row r="1049" spans="1:12" x14ac:dyDescent="0.3">
      <c r="A1049" s="15" t="s">
        <v>76</v>
      </c>
      <c r="B1049" s="8"/>
      <c r="C1049" s="8">
        <v>2018</v>
      </c>
      <c r="D1049" s="8">
        <v>0.88200000000000001</v>
      </c>
      <c r="E1049" s="8"/>
      <c r="F1049" s="8">
        <v>9</v>
      </c>
      <c r="G1049" s="9">
        <v>8</v>
      </c>
      <c r="H1049" s="5">
        <v>4.3099999999999996</v>
      </c>
      <c r="I1049" s="10"/>
      <c r="K1049" s="19">
        <f t="shared" si="32"/>
        <v>88</v>
      </c>
      <c r="L1049" s="19">
        <f t="shared" si="33"/>
        <v>9</v>
      </c>
    </row>
    <row r="1050" spans="1:12" hidden="1" x14ac:dyDescent="0.3">
      <c r="A1050" s="15" t="s">
        <v>76</v>
      </c>
      <c r="B1050" s="8"/>
      <c r="C1050" s="8">
        <v>2017</v>
      </c>
      <c r="D1050" s="8">
        <v>0.878</v>
      </c>
      <c r="E1050" s="8"/>
      <c r="F1050" s="8">
        <v>9</v>
      </c>
      <c r="G1050" s="9">
        <v>8</v>
      </c>
      <c r="H1050" s="5">
        <v>4.22</v>
      </c>
      <c r="I1050" s="10"/>
      <c r="K1050" s="19">
        <f t="shared" si="32"/>
        <v>88</v>
      </c>
      <c r="L1050" s="19">
        <f t="shared" si="33"/>
        <v>9</v>
      </c>
    </row>
    <row r="1051" spans="1:12" hidden="1" x14ac:dyDescent="0.3">
      <c r="A1051" s="15" t="s">
        <v>76</v>
      </c>
      <c r="B1051" s="8"/>
      <c r="C1051" s="8">
        <v>2016</v>
      </c>
      <c r="D1051" s="8">
        <v>0.87</v>
      </c>
      <c r="E1051" s="8"/>
      <c r="F1051" s="8">
        <v>9</v>
      </c>
      <c r="G1051" s="9">
        <v>8</v>
      </c>
      <c r="H1051" s="5">
        <v>4.3600000000000003</v>
      </c>
      <c r="I1051" s="10"/>
      <c r="K1051" s="19">
        <f t="shared" si="32"/>
        <v>87</v>
      </c>
      <c r="L1051" s="19">
        <f t="shared" si="33"/>
        <v>9</v>
      </c>
    </row>
    <row r="1052" spans="1:12" hidden="1" x14ac:dyDescent="0.3">
      <c r="A1052" s="15" t="s">
        <v>76</v>
      </c>
      <c r="B1052" s="8"/>
      <c r="C1052" s="8">
        <v>2015</v>
      </c>
      <c r="D1052" s="8">
        <v>0.86499999999999999</v>
      </c>
      <c r="E1052" s="8"/>
      <c r="F1052" s="8">
        <v>9</v>
      </c>
      <c r="G1052" s="9">
        <v>8</v>
      </c>
      <c r="H1052" s="5">
        <v>4.29</v>
      </c>
      <c r="I1052" s="10"/>
      <c r="K1052" s="19">
        <f t="shared" si="32"/>
        <v>87</v>
      </c>
      <c r="L1052" s="19">
        <f t="shared" si="33"/>
        <v>9</v>
      </c>
    </row>
    <row r="1053" spans="1:12" hidden="1" x14ac:dyDescent="0.3">
      <c r="A1053" s="15" t="s">
        <v>76</v>
      </c>
      <c r="B1053" s="8"/>
      <c r="C1053" s="8">
        <v>2014</v>
      </c>
      <c r="D1053" s="8">
        <v>0.86399999999999999</v>
      </c>
      <c r="E1053" s="8"/>
      <c r="F1053" s="8">
        <v>9</v>
      </c>
      <c r="G1053" s="9">
        <v>9</v>
      </c>
      <c r="H1053" s="5">
        <v>4.12</v>
      </c>
      <c r="I1053" s="10"/>
      <c r="K1053" s="19">
        <f t="shared" si="32"/>
        <v>86</v>
      </c>
      <c r="L1053" s="19">
        <f t="shared" si="33"/>
        <v>9</v>
      </c>
    </row>
    <row r="1054" spans="1:12" hidden="1" x14ac:dyDescent="0.3">
      <c r="A1054" s="15" t="s">
        <v>76</v>
      </c>
      <c r="B1054" s="8"/>
      <c r="C1054" s="8">
        <v>2013</v>
      </c>
      <c r="D1054" s="8">
        <v>0.85799999999999998</v>
      </c>
      <c r="E1054" s="8"/>
      <c r="F1054" s="8">
        <v>9</v>
      </c>
      <c r="G1054" s="9">
        <v>8</v>
      </c>
      <c r="H1054" s="5">
        <v>4.0199999999999996</v>
      </c>
      <c r="I1054" s="10"/>
      <c r="K1054" s="19">
        <f t="shared" si="32"/>
        <v>86</v>
      </c>
      <c r="L1054" s="19">
        <f t="shared" si="33"/>
        <v>9</v>
      </c>
    </row>
    <row r="1055" spans="1:12" hidden="1" x14ac:dyDescent="0.3">
      <c r="A1055" s="15" t="s">
        <v>76</v>
      </c>
      <c r="B1055" s="8"/>
      <c r="C1055" s="8">
        <v>2012</v>
      </c>
      <c r="D1055" s="8">
        <v>0.85499999999999998</v>
      </c>
      <c r="E1055" s="8"/>
      <c r="F1055" s="8">
        <v>9</v>
      </c>
      <c r="G1055" s="9">
        <v>8</v>
      </c>
      <c r="H1055" s="5">
        <v>4.18</v>
      </c>
      <c r="I1055" s="10"/>
      <c r="K1055" s="19">
        <f t="shared" si="32"/>
        <v>86</v>
      </c>
      <c r="L1055" s="19">
        <f t="shared" si="33"/>
        <v>9</v>
      </c>
    </row>
    <row r="1056" spans="1:12" hidden="1" x14ac:dyDescent="0.3">
      <c r="A1056" s="15" t="s">
        <v>76</v>
      </c>
      <c r="B1056" s="8"/>
      <c r="C1056" s="8">
        <v>2011</v>
      </c>
      <c r="D1056" s="8">
        <v>0.85299999999999998</v>
      </c>
      <c r="E1056" s="8"/>
      <c r="F1056" s="8">
        <v>9</v>
      </c>
      <c r="G1056" s="9">
        <v>9</v>
      </c>
      <c r="H1056" s="5">
        <v>4.5599999999999996</v>
      </c>
      <c r="I1056" s="10"/>
      <c r="K1056" s="19">
        <f t="shared" si="32"/>
        <v>85</v>
      </c>
      <c r="L1056" s="19">
        <f t="shared" si="33"/>
        <v>9</v>
      </c>
    </row>
    <row r="1057" spans="1:12" hidden="1" x14ac:dyDescent="0.3">
      <c r="A1057" s="15" t="s">
        <v>76</v>
      </c>
      <c r="B1057" s="8"/>
      <c r="C1057" s="8">
        <v>2010</v>
      </c>
      <c r="D1057" s="8">
        <v>0.84599999999999997</v>
      </c>
      <c r="E1057" s="8"/>
      <c r="F1057" s="8">
        <v>9</v>
      </c>
      <c r="G1057" s="9">
        <v>10</v>
      </c>
      <c r="H1057" s="5">
        <v>4.84</v>
      </c>
      <c r="I1057" s="10"/>
      <c r="K1057" s="19">
        <f t="shared" si="32"/>
        <v>85</v>
      </c>
      <c r="L1057" s="19">
        <f t="shared" si="33"/>
        <v>9</v>
      </c>
    </row>
    <row r="1058" spans="1:12" hidden="1" x14ac:dyDescent="0.3">
      <c r="A1058" s="14" t="s">
        <v>77</v>
      </c>
      <c r="B1058" s="1"/>
      <c r="C1058" s="1">
        <v>2020</v>
      </c>
      <c r="D1058" s="1">
        <v>0.92100000000000004</v>
      </c>
      <c r="E1058" s="8"/>
      <c r="F1058" s="1">
        <v>10</v>
      </c>
      <c r="G1058" s="2">
        <v>6</v>
      </c>
      <c r="H1058" s="11">
        <v>5.0199999999999996</v>
      </c>
      <c r="I1058" s="3"/>
      <c r="K1058" s="19">
        <f t="shared" si="32"/>
        <v>92</v>
      </c>
      <c r="L1058" s="19">
        <f t="shared" si="33"/>
        <v>10</v>
      </c>
    </row>
    <row r="1059" spans="1:12" hidden="1" x14ac:dyDescent="0.3">
      <c r="A1059" s="15" t="s">
        <v>77</v>
      </c>
      <c r="B1059" s="8"/>
      <c r="C1059" s="8">
        <v>2019</v>
      </c>
      <c r="D1059" s="8">
        <v>0.92500000000000004</v>
      </c>
      <c r="E1059" s="8"/>
      <c r="F1059" s="8">
        <v>10</v>
      </c>
      <c r="G1059" s="9">
        <v>6</v>
      </c>
      <c r="H1059" s="5">
        <v>4.7</v>
      </c>
      <c r="I1059" s="10"/>
      <c r="K1059" s="19">
        <f t="shared" si="32"/>
        <v>93</v>
      </c>
      <c r="L1059" s="19">
        <f t="shared" si="33"/>
        <v>10</v>
      </c>
    </row>
    <row r="1060" spans="1:12" x14ac:dyDescent="0.3">
      <c r="A1060" s="15" t="s">
        <v>77</v>
      </c>
      <c r="B1060" s="8"/>
      <c r="C1060" s="8">
        <v>2018</v>
      </c>
      <c r="D1060" s="8">
        <v>0.92100000000000004</v>
      </c>
      <c r="E1060" s="8"/>
      <c r="F1060" s="8">
        <v>10</v>
      </c>
      <c r="G1060" s="9">
        <v>7</v>
      </c>
      <c r="H1060" s="5">
        <v>4.4800000000000004</v>
      </c>
      <c r="I1060" s="10"/>
      <c r="K1060" s="19">
        <f t="shared" si="32"/>
        <v>92</v>
      </c>
      <c r="L1060" s="19">
        <f t="shared" si="33"/>
        <v>10</v>
      </c>
    </row>
    <row r="1061" spans="1:12" hidden="1" x14ac:dyDescent="0.3">
      <c r="A1061" s="15" t="s">
        <v>77</v>
      </c>
      <c r="B1061" s="8"/>
      <c r="C1061" s="8">
        <v>2017</v>
      </c>
      <c r="D1061" s="8">
        <v>0.91800000000000004</v>
      </c>
      <c r="E1061" s="8"/>
      <c r="F1061" s="8">
        <v>10</v>
      </c>
      <c r="G1061" s="9">
        <v>7</v>
      </c>
      <c r="H1061" s="5">
        <v>4.3499999999999996</v>
      </c>
      <c r="I1061" s="10"/>
      <c r="K1061" s="19">
        <f t="shared" si="32"/>
        <v>92</v>
      </c>
      <c r="L1061" s="19">
        <f t="shared" si="33"/>
        <v>10</v>
      </c>
    </row>
    <row r="1062" spans="1:12" hidden="1" x14ac:dyDescent="0.3">
      <c r="A1062" s="15" t="s">
        <v>77</v>
      </c>
      <c r="B1062" s="8"/>
      <c r="C1062" s="8">
        <v>2016</v>
      </c>
      <c r="D1062" s="8">
        <v>0.92200000000000004</v>
      </c>
      <c r="E1062" s="8"/>
      <c r="F1062" s="8">
        <v>10</v>
      </c>
      <c r="G1062" s="9">
        <v>6</v>
      </c>
      <c r="H1062" s="5">
        <v>4.28</v>
      </c>
      <c r="I1062" s="10"/>
      <c r="K1062" s="19">
        <f t="shared" si="32"/>
        <v>92</v>
      </c>
      <c r="L1062" s="19">
        <f t="shared" si="33"/>
        <v>10</v>
      </c>
    </row>
    <row r="1063" spans="1:12" hidden="1" x14ac:dyDescent="0.3">
      <c r="A1063" s="15" t="s">
        <v>77</v>
      </c>
      <c r="B1063" s="8"/>
      <c r="C1063" s="8">
        <v>2015</v>
      </c>
      <c r="D1063" s="8">
        <v>0.91400000000000003</v>
      </c>
      <c r="E1063" s="8"/>
      <c r="F1063" s="8">
        <v>10</v>
      </c>
      <c r="G1063" s="9">
        <v>7</v>
      </c>
      <c r="H1063" s="5">
        <v>4.29</v>
      </c>
      <c r="I1063" s="10"/>
      <c r="K1063" s="19">
        <f t="shared" si="32"/>
        <v>91</v>
      </c>
      <c r="L1063" s="19">
        <f t="shared" si="33"/>
        <v>10</v>
      </c>
    </row>
    <row r="1064" spans="1:12" hidden="1" x14ac:dyDescent="0.3">
      <c r="A1064" s="15" t="s">
        <v>77</v>
      </c>
      <c r="B1064" s="8"/>
      <c r="C1064" s="8">
        <v>2014</v>
      </c>
      <c r="D1064" s="8">
        <v>0.92700000000000005</v>
      </c>
      <c r="E1064" s="8"/>
      <c r="F1064" s="8">
        <v>10</v>
      </c>
      <c r="G1064" s="9">
        <v>6</v>
      </c>
      <c r="H1064" s="5">
        <v>4.41</v>
      </c>
      <c r="I1064" s="10"/>
      <c r="K1064" s="19">
        <f t="shared" si="32"/>
        <v>93</v>
      </c>
      <c r="L1064" s="19">
        <f t="shared" si="33"/>
        <v>10</v>
      </c>
    </row>
    <row r="1065" spans="1:12" hidden="1" x14ac:dyDescent="0.3">
      <c r="A1065" s="15" t="s">
        <v>77</v>
      </c>
      <c r="B1065" s="8"/>
      <c r="C1065" s="8">
        <v>2013</v>
      </c>
      <c r="D1065" s="8">
        <v>0.92200000000000004</v>
      </c>
      <c r="E1065" s="8"/>
      <c r="F1065" s="8">
        <v>10</v>
      </c>
      <c r="G1065" s="9">
        <v>8</v>
      </c>
      <c r="H1065" s="5">
        <v>4.3899999999999997</v>
      </c>
      <c r="I1065" s="10"/>
      <c r="K1065" s="19">
        <f t="shared" si="32"/>
        <v>92</v>
      </c>
      <c r="L1065" s="19">
        <f t="shared" si="33"/>
        <v>10</v>
      </c>
    </row>
    <row r="1066" spans="1:12" hidden="1" x14ac:dyDescent="0.3">
      <c r="A1066" s="15" t="s">
        <v>77</v>
      </c>
      <c r="B1066" s="8"/>
      <c r="C1066" s="8">
        <v>2012</v>
      </c>
      <c r="D1066" s="8">
        <v>0.91700000000000004</v>
      </c>
      <c r="E1066" s="8"/>
      <c r="F1066" s="8">
        <v>10</v>
      </c>
      <c r="G1066" s="9">
        <v>8</v>
      </c>
      <c r="H1066" s="5">
        <v>4.43</v>
      </c>
      <c r="I1066" s="10"/>
      <c r="K1066" s="19">
        <f t="shared" si="32"/>
        <v>92</v>
      </c>
      <c r="L1066" s="19">
        <f t="shared" si="33"/>
        <v>10</v>
      </c>
    </row>
    <row r="1067" spans="1:12" hidden="1" x14ac:dyDescent="0.3">
      <c r="A1067" s="15" t="s">
        <v>77</v>
      </c>
      <c r="B1067" s="8"/>
      <c r="C1067" s="8">
        <v>2011</v>
      </c>
      <c r="D1067" s="8">
        <v>0.91300000000000003</v>
      </c>
      <c r="E1067" s="8"/>
      <c r="F1067" s="8">
        <v>10</v>
      </c>
      <c r="G1067" s="9">
        <v>7</v>
      </c>
      <c r="H1067" s="5">
        <v>4.96</v>
      </c>
      <c r="I1067" s="10"/>
      <c r="K1067" s="19">
        <f t="shared" si="32"/>
        <v>91</v>
      </c>
      <c r="L1067" s="19">
        <f t="shared" si="33"/>
        <v>10</v>
      </c>
    </row>
    <row r="1068" spans="1:12" hidden="1" x14ac:dyDescent="0.3">
      <c r="A1068" s="15" t="s">
        <v>77</v>
      </c>
      <c r="B1068" s="8"/>
      <c r="C1068" s="8">
        <v>2010</v>
      </c>
      <c r="D1068" s="8">
        <v>0.91200000000000003</v>
      </c>
      <c r="E1068" s="8"/>
      <c r="F1068" s="8">
        <v>10</v>
      </c>
      <c r="G1068" s="9">
        <v>8</v>
      </c>
      <c r="H1068" s="5">
        <v>5.72</v>
      </c>
      <c r="I1068" s="10"/>
      <c r="K1068" s="19">
        <f t="shared" si="32"/>
        <v>91</v>
      </c>
      <c r="L1068" s="19">
        <f t="shared" si="33"/>
        <v>10</v>
      </c>
    </row>
    <row r="1069" spans="1:12" hidden="1" x14ac:dyDescent="0.3">
      <c r="A1069" s="14" t="s">
        <v>78</v>
      </c>
      <c r="B1069" s="1"/>
      <c r="C1069" s="1">
        <v>2020</v>
      </c>
      <c r="D1069" s="1">
        <v>0.48599999999999999</v>
      </c>
      <c r="E1069" s="8"/>
      <c r="F1069" s="1">
        <v>5</v>
      </c>
      <c r="G1069" s="2">
        <v>392</v>
      </c>
      <c r="H1069" s="11">
        <v>0.68988532000000002</v>
      </c>
      <c r="I1069" s="3"/>
      <c r="K1069" s="19">
        <f t="shared" si="32"/>
        <v>49</v>
      </c>
      <c r="L1069" s="19">
        <f t="shared" si="33"/>
        <v>5</v>
      </c>
    </row>
    <row r="1070" spans="1:12" hidden="1" x14ac:dyDescent="0.3">
      <c r="A1070" s="15" t="s">
        <v>78</v>
      </c>
      <c r="B1070" s="8"/>
      <c r="C1070" s="8">
        <v>2019</v>
      </c>
      <c r="D1070" s="8">
        <v>0.498</v>
      </c>
      <c r="E1070" s="8"/>
      <c r="F1070" s="8">
        <v>5</v>
      </c>
      <c r="G1070" s="9">
        <v>398</v>
      </c>
      <c r="H1070" s="5">
        <v>0.68268955000000009</v>
      </c>
      <c r="I1070" s="10"/>
      <c r="K1070" s="19">
        <f t="shared" si="32"/>
        <v>50</v>
      </c>
      <c r="L1070" s="19">
        <f t="shared" si="33"/>
        <v>5</v>
      </c>
    </row>
    <row r="1071" spans="1:12" x14ac:dyDescent="0.3">
      <c r="A1071" s="15" t="s">
        <v>78</v>
      </c>
      <c r="B1071" s="8"/>
      <c r="C1071" s="8">
        <v>2018</v>
      </c>
      <c r="D1071" s="8">
        <v>0.502</v>
      </c>
      <c r="E1071" s="8"/>
      <c r="F1071" s="8">
        <v>5</v>
      </c>
      <c r="G1071" s="9">
        <v>423</v>
      </c>
      <c r="H1071" s="5">
        <v>1.50361967</v>
      </c>
      <c r="I1071" s="10"/>
      <c r="K1071" s="19">
        <f t="shared" si="32"/>
        <v>50</v>
      </c>
      <c r="L1071" s="19">
        <f t="shared" si="33"/>
        <v>5</v>
      </c>
    </row>
    <row r="1072" spans="1:12" hidden="1" x14ac:dyDescent="0.3">
      <c r="A1072" s="15" t="s">
        <v>78</v>
      </c>
      <c r="B1072" s="8"/>
      <c r="C1072" s="8">
        <v>2017</v>
      </c>
      <c r="D1072" s="8">
        <v>0.502</v>
      </c>
      <c r="E1072" s="8"/>
      <c r="F1072" s="8">
        <v>5</v>
      </c>
      <c r="G1072" s="9">
        <v>423</v>
      </c>
      <c r="H1072" s="5">
        <v>2.2461512099999998</v>
      </c>
      <c r="I1072" s="10"/>
      <c r="K1072" s="19">
        <f t="shared" si="32"/>
        <v>50</v>
      </c>
      <c r="L1072" s="19">
        <f t="shared" si="33"/>
        <v>5</v>
      </c>
    </row>
    <row r="1073" spans="1:12" hidden="1" x14ac:dyDescent="0.3">
      <c r="A1073" s="15" t="s">
        <v>78</v>
      </c>
      <c r="B1073" s="8"/>
      <c r="C1073" s="8">
        <v>2016</v>
      </c>
      <c r="D1073" s="8">
        <v>0.501</v>
      </c>
      <c r="E1073" s="8"/>
      <c r="F1073" s="8">
        <v>5</v>
      </c>
      <c r="G1073" s="9">
        <v>447</v>
      </c>
      <c r="H1073" s="5">
        <v>2.3719458600000007</v>
      </c>
      <c r="I1073" s="10"/>
      <c r="K1073" s="19">
        <f t="shared" si="32"/>
        <v>50</v>
      </c>
      <c r="L1073" s="19">
        <f t="shared" si="33"/>
        <v>5</v>
      </c>
    </row>
    <row r="1074" spans="1:12" hidden="1" x14ac:dyDescent="0.3">
      <c r="A1074" s="15" t="s">
        <v>78</v>
      </c>
      <c r="B1074" s="8"/>
      <c r="C1074" s="8">
        <v>2015</v>
      </c>
      <c r="D1074" s="8">
        <v>0.499</v>
      </c>
      <c r="E1074" s="8"/>
      <c r="F1074" s="8">
        <v>5</v>
      </c>
      <c r="G1074" s="9">
        <v>482</v>
      </c>
      <c r="H1074" s="5">
        <v>1.9901099200000001</v>
      </c>
      <c r="I1074" s="10"/>
      <c r="K1074" s="19">
        <f t="shared" si="32"/>
        <v>50</v>
      </c>
      <c r="L1074" s="19">
        <f t="shared" si="33"/>
        <v>5</v>
      </c>
    </row>
    <row r="1075" spans="1:12" hidden="1" x14ac:dyDescent="0.3">
      <c r="A1075" s="15" t="s">
        <v>78</v>
      </c>
      <c r="B1075" s="8"/>
      <c r="C1075" s="8">
        <v>2014</v>
      </c>
      <c r="D1075" s="8">
        <v>0.497</v>
      </c>
      <c r="E1075" s="8"/>
      <c r="F1075" s="8">
        <v>5</v>
      </c>
      <c r="G1075" s="9">
        <v>467</v>
      </c>
      <c r="H1075" s="5">
        <v>1.74814212</v>
      </c>
      <c r="I1075" s="10"/>
      <c r="K1075" s="19">
        <f t="shared" si="32"/>
        <v>50</v>
      </c>
      <c r="L1075" s="19">
        <f t="shared" si="33"/>
        <v>5</v>
      </c>
    </row>
    <row r="1076" spans="1:12" hidden="1" x14ac:dyDescent="0.3">
      <c r="A1076" s="15" t="s">
        <v>78</v>
      </c>
      <c r="B1076" s="8"/>
      <c r="C1076" s="8">
        <v>2013</v>
      </c>
      <c r="D1076" s="8">
        <v>0.49399999999999999</v>
      </c>
      <c r="E1076" s="8"/>
      <c r="F1076" s="8">
        <v>5</v>
      </c>
      <c r="G1076" s="9">
        <v>455</v>
      </c>
      <c r="H1076" s="5">
        <v>1.3042591800000003</v>
      </c>
      <c r="I1076" s="10"/>
      <c r="K1076" s="19">
        <f t="shared" si="32"/>
        <v>49</v>
      </c>
      <c r="L1076" s="19">
        <f t="shared" si="33"/>
        <v>5</v>
      </c>
    </row>
    <row r="1077" spans="1:12" hidden="1" x14ac:dyDescent="0.3">
      <c r="A1077" s="15" t="s">
        <v>78</v>
      </c>
      <c r="B1077" s="8"/>
      <c r="C1077" s="8">
        <v>2012</v>
      </c>
      <c r="D1077" s="8">
        <v>0.49199999999999999</v>
      </c>
      <c r="E1077" s="8"/>
      <c r="F1077" s="8">
        <v>5</v>
      </c>
      <c r="G1077" s="9">
        <v>476</v>
      </c>
      <c r="H1077" s="5">
        <v>1.48979211</v>
      </c>
      <c r="I1077" s="10"/>
      <c r="K1077" s="19">
        <f t="shared" si="32"/>
        <v>49</v>
      </c>
      <c r="L1077" s="19">
        <f t="shared" si="33"/>
        <v>5</v>
      </c>
    </row>
    <row r="1078" spans="1:12" hidden="1" x14ac:dyDescent="0.3">
      <c r="A1078" s="15" t="s">
        <v>78</v>
      </c>
      <c r="B1078" s="8"/>
      <c r="C1078" s="8">
        <v>2011</v>
      </c>
      <c r="D1078" s="8">
        <v>0.49</v>
      </c>
      <c r="E1078" s="8"/>
      <c r="F1078" s="8">
        <v>5</v>
      </c>
      <c r="G1078" s="9">
        <v>484</v>
      </c>
      <c r="H1078" s="5">
        <v>1.6781344399999998</v>
      </c>
      <c r="I1078" s="10"/>
      <c r="K1078" s="19">
        <f t="shared" si="32"/>
        <v>49</v>
      </c>
      <c r="L1078" s="19">
        <f t="shared" si="33"/>
        <v>5</v>
      </c>
    </row>
    <row r="1079" spans="1:12" hidden="1" x14ac:dyDescent="0.3">
      <c r="A1079" s="15" t="s">
        <v>78</v>
      </c>
      <c r="B1079" s="8"/>
      <c r="C1079" s="8">
        <v>2010</v>
      </c>
      <c r="D1079" s="8">
        <v>0.48799999999999999</v>
      </c>
      <c r="E1079" s="8"/>
      <c r="F1079" s="8">
        <v>5</v>
      </c>
      <c r="G1079" s="9">
        <v>497</v>
      </c>
      <c r="H1079" s="5">
        <v>1.8678420799999997</v>
      </c>
      <c r="I1079" s="10"/>
      <c r="K1079" s="19">
        <f t="shared" si="32"/>
        <v>49</v>
      </c>
      <c r="L1079" s="19">
        <f t="shared" si="33"/>
        <v>5</v>
      </c>
    </row>
    <row r="1080" spans="1:12" hidden="1" x14ac:dyDescent="0.3">
      <c r="A1080" s="14" t="s">
        <v>79</v>
      </c>
      <c r="B1080" s="1"/>
      <c r="C1080" s="1">
        <v>2020</v>
      </c>
      <c r="D1080" s="1">
        <v>0.51200000000000001</v>
      </c>
      <c r="E1080" s="8"/>
      <c r="F1080" s="1">
        <v>6</v>
      </c>
      <c r="G1080" s="2">
        <v>381</v>
      </c>
      <c r="H1080" s="11">
        <v>1.5622458500000003</v>
      </c>
      <c r="I1080" s="3"/>
      <c r="K1080" s="19">
        <f t="shared" si="32"/>
        <v>51</v>
      </c>
      <c r="L1080" s="19">
        <f t="shared" si="33"/>
        <v>6</v>
      </c>
    </row>
    <row r="1081" spans="1:12" hidden="1" x14ac:dyDescent="0.3">
      <c r="A1081" s="15" t="s">
        <v>79</v>
      </c>
      <c r="B1081" s="8"/>
      <c r="C1081" s="8">
        <v>2019</v>
      </c>
      <c r="D1081" s="8">
        <v>0.51400000000000001</v>
      </c>
      <c r="E1081" s="8"/>
      <c r="F1081" s="8">
        <v>6</v>
      </c>
      <c r="G1081" s="9">
        <v>370</v>
      </c>
      <c r="H1081" s="5">
        <v>1.67412877</v>
      </c>
      <c r="I1081" s="10"/>
      <c r="K1081" s="19">
        <f t="shared" si="32"/>
        <v>51</v>
      </c>
      <c r="L1081" s="19">
        <f t="shared" si="33"/>
        <v>6</v>
      </c>
    </row>
    <row r="1082" spans="1:12" x14ac:dyDescent="0.3">
      <c r="A1082" s="15" t="s">
        <v>79</v>
      </c>
      <c r="B1082" s="8"/>
      <c r="C1082" s="8">
        <v>2018</v>
      </c>
      <c r="D1082" s="8">
        <v>0.50900000000000001</v>
      </c>
      <c r="E1082" s="8"/>
      <c r="F1082" s="8">
        <v>6</v>
      </c>
      <c r="G1082" s="9">
        <v>392</v>
      </c>
      <c r="H1082" s="5">
        <v>1.6799261600000002</v>
      </c>
      <c r="I1082" s="10"/>
      <c r="K1082" s="19">
        <f t="shared" si="32"/>
        <v>51</v>
      </c>
      <c r="L1082" s="19">
        <f t="shared" si="33"/>
        <v>6</v>
      </c>
    </row>
    <row r="1083" spans="1:12" hidden="1" x14ac:dyDescent="0.3">
      <c r="A1083" s="15" t="s">
        <v>79</v>
      </c>
      <c r="B1083" s="8"/>
      <c r="C1083" s="8">
        <v>2017</v>
      </c>
      <c r="D1083" s="8">
        <v>0.50600000000000001</v>
      </c>
      <c r="E1083" s="8"/>
      <c r="F1083" s="8">
        <v>6</v>
      </c>
      <c r="G1083" s="9">
        <v>375</v>
      </c>
      <c r="H1083" s="5">
        <v>1.7191966800000003</v>
      </c>
      <c r="I1083" s="10"/>
      <c r="K1083" s="19">
        <f t="shared" si="32"/>
        <v>51</v>
      </c>
      <c r="L1083" s="19">
        <f t="shared" si="33"/>
        <v>6</v>
      </c>
    </row>
    <row r="1084" spans="1:12" hidden="1" x14ac:dyDescent="0.3">
      <c r="A1084" s="15" t="s">
        <v>79</v>
      </c>
      <c r="B1084" s="8"/>
      <c r="C1084" s="8">
        <v>2016</v>
      </c>
      <c r="D1084" s="8">
        <v>0.501</v>
      </c>
      <c r="E1084" s="8"/>
      <c r="F1084" s="8">
        <v>5</v>
      </c>
      <c r="G1084" s="9">
        <v>430</v>
      </c>
      <c r="H1084" s="5">
        <v>1.9110183700000001</v>
      </c>
      <c r="I1084" s="10"/>
      <c r="K1084" s="19">
        <f t="shared" si="32"/>
        <v>50</v>
      </c>
      <c r="L1084" s="19">
        <f t="shared" si="33"/>
        <v>5</v>
      </c>
    </row>
    <row r="1085" spans="1:12" hidden="1" x14ac:dyDescent="0.3">
      <c r="A1085" s="15" t="s">
        <v>79</v>
      </c>
      <c r="B1085" s="8"/>
      <c r="C1085" s="8">
        <v>2015</v>
      </c>
      <c r="D1085" s="8">
        <v>0.498</v>
      </c>
      <c r="E1085" s="8"/>
      <c r="F1085" s="8">
        <v>5</v>
      </c>
      <c r="G1085" s="9">
        <v>445</v>
      </c>
      <c r="H1085" s="5">
        <v>1.8991421500000001</v>
      </c>
      <c r="I1085" s="10"/>
      <c r="K1085" s="19">
        <f t="shared" si="32"/>
        <v>50</v>
      </c>
      <c r="L1085" s="19">
        <f t="shared" si="33"/>
        <v>5</v>
      </c>
    </row>
    <row r="1086" spans="1:12" hidden="1" x14ac:dyDescent="0.3">
      <c r="A1086" s="15" t="s">
        <v>79</v>
      </c>
      <c r="B1086" s="8"/>
      <c r="C1086" s="8">
        <v>2014</v>
      </c>
      <c r="D1086" s="8">
        <v>0.49299999999999999</v>
      </c>
      <c r="E1086" s="8"/>
      <c r="F1086" s="8">
        <v>5</v>
      </c>
      <c r="G1086" s="9">
        <v>442</v>
      </c>
      <c r="H1086" s="5">
        <v>1.56810546</v>
      </c>
      <c r="I1086" s="10"/>
      <c r="K1086" s="19">
        <f t="shared" si="32"/>
        <v>49</v>
      </c>
      <c r="L1086" s="19">
        <f t="shared" si="33"/>
        <v>5</v>
      </c>
    </row>
    <row r="1087" spans="1:12" hidden="1" x14ac:dyDescent="0.3">
      <c r="A1087" s="15" t="s">
        <v>79</v>
      </c>
      <c r="B1087" s="8"/>
      <c r="C1087" s="8">
        <v>2013</v>
      </c>
      <c r="D1087" s="8">
        <v>0.48399999999999999</v>
      </c>
      <c r="E1087" s="8"/>
      <c r="F1087" s="8">
        <v>5</v>
      </c>
      <c r="G1087" s="9">
        <v>473</v>
      </c>
      <c r="H1087" s="5">
        <v>1.4820500599999999</v>
      </c>
      <c r="I1087" s="10"/>
      <c r="K1087" s="19">
        <f t="shared" si="32"/>
        <v>48</v>
      </c>
      <c r="L1087" s="19">
        <f t="shared" si="33"/>
        <v>5</v>
      </c>
    </row>
    <row r="1088" spans="1:12" hidden="1" x14ac:dyDescent="0.3">
      <c r="A1088" s="15" t="s">
        <v>79</v>
      </c>
      <c r="B1088" s="8"/>
      <c r="C1088" s="8">
        <v>2012</v>
      </c>
      <c r="D1088" s="8">
        <v>0.47599999999999998</v>
      </c>
      <c r="E1088" s="8"/>
      <c r="F1088" s="8">
        <v>5</v>
      </c>
      <c r="G1088" s="9">
        <v>502</v>
      </c>
      <c r="H1088" s="5">
        <v>0.95642852999999983</v>
      </c>
      <c r="I1088" s="10"/>
      <c r="K1088" s="19">
        <f t="shared" si="32"/>
        <v>48</v>
      </c>
      <c r="L1088" s="19">
        <f t="shared" si="33"/>
        <v>5</v>
      </c>
    </row>
    <row r="1089" spans="1:12" hidden="1" x14ac:dyDescent="0.3">
      <c r="A1089" s="15" t="s">
        <v>79</v>
      </c>
      <c r="B1089" s="8"/>
      <c r="C1089" s="8">
        <v>2011</v>
      </c>
      <c r="D1089" s="8">
        <v>0.46899999999999997</v>
      </c>
      <c r="E1089" s="8"/>
      <c r="F1089" s="8">
        <v>5</v>
      </c>
      <c r="G1089" s="9">
        <v>496</v>
      </c>
      <c r="H1089" s="5">
        <v>1.1523947700000001</v>
      </c>
      <c r="I1089" s="10"/>
      <c r="K1089" s="19">
        <f t="shared" si="32"/>
        <v>47</v>
      </c>
      <c r="L1089" s="19">
        <f t="shared" si="33"/>
        <v>5</v>
      </c>
    </row>
    <row r="1090" spans="1:12" hidden="1" x14ac:dyDescent="0.3">
      <c r="A1090" s="15" t="s">
        <v>79</v>
      </c>
      <c r="B1090" s="8"/>
      <c r="C1090" s="8">
        <v>2010</v>
      </c>
      <c r="D1090" s="8">
        <v>0.46100000000000002</v>
      </c>
      <c r="E1090" s="8"/>
      <c r="F1090" s="8">
        <v>5</v>
      </c>
      <c r="G1090" s="9">
        <v>513</v>
      </c>
      <c r="H1090" s="5">
        <v>1.1319663500000001</v>
      </c>
      <c r="I1090" s="10"/>
      <c r="K1090" s="19">
        <f t="shared" ref="K1090:K1153" si="34">ROUND(D1090*100,0)</f>
        <v>46</v>
      </c>
      <c r="L1090" s="19">
        <f t="shared" si="33"/>
        <v>5</v>
      </c>
    </row>
    <row r="1091" spans="1:12" hidden="1" x14ac:dyDescent="0.3">
      <c r="A1091" s="14" t="s">
        <v>80</v>
      </c>
      <c r="B1091" s="1"/>
      <c r="C1091" s="1">
        <v>2020</v>
      </c>
      <c r="D1091" s="1">
        <v>0.80200000000000005</v>
      </c>
      <c r="E1091" s="8"/>
      <c r="F1091" s="1">
        <v>8</v>
      </c>
      <c r="G1091" s="2">
        <v>21</v>
      </c>
      <c r="H1091" s="11">
        <v>2.1767413600000003</v>
      </c>
      <c r="I1091" s="3"/>
      <c r="K1091" s="19">
        <f t="shared" si="34"/>
        <v>80</v>
      </c>
      <c r="L1091" s="19">
        <f t="shared" ref="L1091:L1154" si="35">IF(K1091&lt;31,3,IF(K1091&lt;41,4,IF(K1091&lt;51,5,IF(K1091&lt;61,6,IF(K1091&lt;71,7,IF(K1091&lt;81,8,IF(K1091&lt;91,9,10)))))))</f>
        <v>8</v>
      </c>
    </row>
    <row r="1092" spans="1:12" hidden="1" x14ac:dyDescent="0.3">
      <c r="A1092" s="15" t="s">
        <v>80</v>
      </c>
      <c r="B1092" s="8"/>
      <c r="C1092" s="8">
        <v>2019</v>
      </c>
      <c r="D1092" s="8">
        <v>0.80500000000000005</v>
      </c>
      <c r="E1092" s="8"/>
      <c r="F1092" s="8">
        <v>9</v>
      </c>
      <c r="G1092" s="9">
        <v>22</v>
      </c>
      <c r="H1092" s="5">
        <v>2.0095989699999999</v>
      </c>
      <c r="I1092" s="10"/>
      <c r="K1092" s="19">
        <f t="shared" si="34"/>
        <v>81</v>
      </c>
      <c r="L1092" s="19">
        <f t="shared" si="35"/>
        <v>9</v>
      </c>
    </row>
    <row r="1093" spans="1:12" x14ac:dyDescent="0.3">
      <c r="A1093" s="15" t="s">
        <v>80</v>
      </c>
      <c r="B1093" s="8"/>
      <c r="C1093" s="8">
        <v>2018</v>
      </c>
      <c r="D1093" s="8">
        <v>0.80200000000000005</v>
      </c>
      <c r="E1093" s="8"/>
      <c r="F1093" s="8">
        <v>8</v>
      </c>
      <c r="G1093" s="9">
        <v>22</v>
      </c>
      <c r="H1093" s="5">
        <v>1.9269728700000002</v>
      </c>
      <c r="I1093" s="10"/>
      <c r="K1093" s="19">
        <f t="shared" si="34"/>
        <v>80</v>
      </c>
      <c r="L1093" s="19">
        <f t="shared" si="35"/>
        <v>8</v>
      </c>
    </row>
    <row r="1094" spans="1:12" hidden="1" x14ac:dyDescent="0.3">
      <c r="A1094" s="15" t="s">
        <v>80</v>
      </c>
      <c r="B1094" s="8"/>
      <c r="C1094" s="8">
        <v>2017</v>
      </c>
      <c r="D1094" s="8">
        <v>0.8</v>
      </c>
      <c r="E1094" s="8"/>
      <c r="F1094" s="8">
        <v>8</v>
      </c>
      <c r="G1094" s="9">
        <v>22</v>
      </c>
      <c r="H1094" s="5">
        <v>1.9221864899999996</v>
      </c>
      <c r="I1094" s="10"/>
      <c r="K1094" s="19">
        <f t="shared" si="34"/>
        <v>80</v>
      </c>
      <c r="L1094" s="19">
        <f t="shared" si="35"/>
        <v>8</v>
      </c>
    </row>
    <row r="1095" spans="1:12" hidden="1" x14ac:dyDescent="0.3">
      <c r="A1095" s="15" t="s">
        <v>80</v>
      </c>
      <c r="B1095" s="8"/>
      <c r="C1095" s="8">
        <v>2016</v>
      </c>
      <c r="D1095" s="8">
        <v>0.79800000000000004</v>
      </c>
      <c r="E1095" s="8"/>
      <c r="F1095" s="8">
        <v>8</v>
      </c>
      <c r="G1095" s="9">
        <v>22</v>
      </c>
      <c r="H1095" s="5">
        <v>1.8887047799999999</v>
      </c>
      <c r="I1095" s="10"/>
      <c r="K1095" s="19">
        <f t="shared" si="34"/>
        <v>80</v>
      </c>
      <c r="L1095" s="19">
        <f t="shared" si="35"/>
        <v>8</v>
      </c>
    </row>
    <row r="1096" spans="1:12" hidden="1" x14ac:dyDescent="0.3">
      <c r="A1096" s="15" t="s">
        <v>80</v>
      </c>
      <c r="B1096" s="8"/>
      <c r="C1096" s="8">
        <v>2015</v>
      </c>
      <c r="D1096" s="8">
        <v>0.79200000000000004</v>
      </c>
      <c r="E1096" s="8"/>
      <c r="F1096" s="8">
        <v>8</v>
      </c>
      <c r="G1096" s="9">
        <v>22</v>
      </c>
      <c r="H1096" s="5">
        <v>2.0334737299999999</v>
      </c>
      <c r="I1096" s="10"/>
      <c r="K1096" s="19">
        <f t="shared" si="34"/>
        <v>79</v>
      </c>
      <c r="L1096" s="19">
        <f t="shared" si="35"/>
        <v>8</v>
      </c>
    </row>
    <row r="1097" spans="1:12" hidden="1" x14ac:dyDescent="0.3">
      <c r="A1097" s="15" t="s">
        <v>80</v>
      </c>
      <c r="B1097" s="8"/>
      <c r="C1097" s="8">
        <v>2014</v>
      </c>
      <c r="D1097" s="8">
        <v>0.78700000000000003</v>
      </c>
      <c r="E1097" s="8"/>
      <c r="F1097" s="8">
        <v>8</v>
      </c>
      <c r="G1097" s="9">
        <v>23</v>
      </c>
      <c r="H1097" s="5">
        <v>2.03088164</v>
      </c>
      <c r="I1097" s="10"/>
      <c r="K1097" s="19">
        <f t="shared" si="34"/>
        <v>79</v>
      </c>
      <c r="L1097" s="19">
        <f t="shared" si="35"/>
        <v>8</v>
      </c>
    </row>
    <row r="1098" spans="1:12" hidden="1" x14ac:dyDescent="0.3">
      <c r="A1098" s="15" t="s">
        <v>80</v>
      </c>
      <c r="B1098" s="8"/>
      <c r="C1098" s="8">
        <v>2013</v>
      </c>
      <c r="D1098" s="8">
        <v>0.78200000000000003</v>
      </c>
      <c r="E1098" s="8"/>
      <c r="F1098" s="8">
        <v>8</v>
      </c>
      <c r="G1098" s="9">
        <v>23</v>
      </c>
      <c r="H1098" s="5">
        <v>1.8935797200000004</v>
      </c>
      <c r="I1098" s="10"/>
      <c r="K1098" s="19">
        <f t="shared" si="34"/>
        <v>78</v>
      </c>
      <c r="L1098" s="19">
        <f t="shared" si="35"/>
        <v>8</v>
      </c>
    </row>
    <row r="1099" spans="1:12" hidden="1" x14ac:dyDescent="0.3">
      <c r="A1099" s="15" t="s">
        <v>80</v>
      </c>
      <c r="B1099" s="8"/>
      <c r="C1099" s="8">
        <v>2012</v>
      </c>
      <c r="D1099" s="8">
        <v>0.77700000000000002</v>
      </c>
      <c r="E1099" s="8"/>
      <c r="F1099" s="8">
        <v>8</v>
      </c>
      <c r="G1099" s="9">
        <v>24</v>
      </c>
      <c r="H1099" s="5">
        <v>1.8648726900000003</v>
      </c>
      <c r="I1099" s="10"/>
      <c r="K1099" s="19">
        <f t="shared" si="34"/>
        <v>78</v>
      </c>
      <c r="L1099" s="19">
        <f t="shared" si="35"/>
        <v>8</v>
      </c>
    </row>
    <row r="1100" spans="1:12" hidden="1" x14ac:dyDescent="0.3">
      <c r="A1100" s="15" t="s">
        <v>80</v>
      </c>
      <c r="B1100" s="8"/>
      <c r="C1100" s="8">
        <v>2011</v>
      </c>
      <c r="D1100" s="8">
        <v>0.77100000000000002</v>
      </c>
      <c r="E1100" s="8"/>
      <c r="F1100" s="8">
        <v>8</v>
      </c>
      <c r="G1100" s="9">
        <v>24</v>
      </c>
      <c r="H1100" s="5">
        <v>1.7648227200000002</v>
      </c>
      <c r="I1100" s="10"/>
      <c r="K1100" s="19">
        <f t="shared" si="34"/>
        <v>77</v>
      </c>
      <c r="L1100" s="19">
        <f t="shared" si="35"/>
        <v>8</v>
      </c>
    </row>
    <row r="1101" spans="1:12" hidden="1" x14ac:dyDescent="0.3">
      <c r="A1101" s="15" t="s">
        <v>80</v>
      </c>
      <c r="B1101" s="8"/>
      <c r="C1101" s="8">
        <v>2010</v>
      </c>
      <c r="D1101" s="8">
        <v>0.76800000000000002</v>
      </c>
      <c r="E1101" s="8"/>
      <c r="F1101" s="8">
        <v>8</v>
      </c>
      <c r="G1101" s="9">
        <v>25</v>
      </c>
      <c r="H1101" s="5">
        <v>1.6791056399999995</v>
      </c>
      <c r="I1101" s="10"/>
      <c r="K1101" s="19">
        <f t="shared" si="34"/>
        <v>77</v>
      </c>
      <c r="L1101" s="19">
        <f t="shared" si="35"/>
        <v>8</v>
      </c>
    </row>
    <row r="1102" spans="1:12" hidden="1" x14ac:dyDescent="0.3">
      <c r="A1102" s="14" t="s">
        <v>81</v>
      </c>
      <c r="B1102" s="1"/>
      <c r="C1102" s="1">
        <v>2020</v>
      </c>
      <c r="D1102" s="1">
        <v>0.73699999999999999</v>
      </c>
      <c r="E1102" s="8"/>
      <c r="F1102" s="1">
        <v>8</v>
      </c>
      <c r="G1102" s="2">
        <v>57</v>
      </c>
      <c r="H1102" s="11">
        <v>9.08</v>
      </c>
      <c r="I1102" s="3"/>
      <c r="K1102" s="19">
        <f t="shared" si="34"/>
        <v>74</v>
      </c>
      <c r="L1102" s="19">
        <f t="shared" si="35"/>
        <v>8</v>
      </c>
    </row>
    <row r="1103" spans="1:12" hidden="1" x14ac:dyDescent="0.3">
      <c r="A1103" s="15" t="s">
        <v>81</v>
      </c>
      <c r="B1103" s="8"/>
      <c r="C1103" s="8">
        <v>2019</v>
      </c>
      <c r="D1103" s="8">
        <v>0.753</v>
      </c>
      <c r="E1103" s="8"/>
      <c r="F1103" s="8">
        <v>8</v>
      </c>
      <c r="G1103" s="9">
        <v>50</v>
      </c>
      <c r="H1103" s="5">
        <v>6</v>
      </c>
      <c r="I1103" s="10"/>
      <c r="K1103" s="19">
        <f t="shared" si="34"/>
        <v>75</v>
      </c>
      <c r="L1103" s="19">
        <f t="shared" si="35"/>
        <v>8</v>
      </c>
    </row>
    <row r="1104" spans="1:12" x14ac:dyDescent="0.3">
      <c r="A1104" s="15" t="s">
        <v>81</v>
      </c>
      <c r="B1104" s="8"/>
      <c r="C1104" s="8">
        <v>2018</v>
      </c>
      <c r="D1104" s="8">
        <v>0.747</v>
      </c>
      <c r="E1104" s="8"/>
      <c r="F1104" s="8">
        <v>8</v>
      </c>
      <c r="G1104" s="9">
        <v>49</v>
      </c>
      <c r="H1104" s="5">
        <v>5.75</v>
      </c>
      <c r="I1104" s="10"/>
      <c r="K1104" s="19">
        <f t="shared" si="34"/>
        <v>75</v>
      </c>
      <c r="L1104" s="19">
        <f t="shared" si="35"/>
        <v>8</v>
      </c>
    </row>
    <row r="1105" spans="1:12" hidden="1" x14ac:dyDescent="0.3">
      <c r="A1105" s="15" t="s">
        <v>81</v>
      </c>
      <c r="B1105" s="8"/>
      <c r="C1105" s="8">
        <v>2017</v>
      </c>
      <c r="D1105" s="8">
        <v>0.74</v>
      </c>
      <c r="E1105" s="8"/>
      <c r="F1105" s="8">
        <v>8</v>
      </c>
      <c r="G1105" s="9">
        <v>46</v>
      </c>
      <c r="H1105" s="5">
        <v>6.6</v>
      </c>
      <c r="I1105" s="10"/>
      <c r="K1105" s="19">
        <f t="shared" si="34"/>
        <v>74</v>
      </c>
      <c r="L1105" s="19">
        <f t="shared" si="35"/>
        <v>8</v>
      </c>
    </row>
    <row r="1106" spans="1:12" hidden="1" x14ac:dyDescent="0.3">
      <c r="A1106" s="15" t="s">
        <v>81</v>
      </c>
      <c r="B1106" s="8"/>
      <c r="C1106" s="8">
        <v>2016</v>
      </c>
      <c r="D1106" s="8">
        <v>0.73399999999999999</v>
      </c>
      <c r="E1106" s="8"/>
      <c r="F1106" s="8">
        <v>8</v>
      </c>
      <c r="G1106" s="9">
        <v>51</v>
      </c>
      <c r="H1106" s="5">
        <v>7.43</v>
      </c>
      <c r="I1106" s="10"/>
      <c r="K1106" s="19">
        <f t="shared" si="34"/>
        <v>73</v>
      </c>
      <c r="L1106" s="19">
        <f t="shared" si="35"/>
        <v>8</v>
      </c>
    </row>
    <row r="1107" spans="1:12" hidden="1" x14ac:dyDescent="0.3">
      <c r="A1107" s="15" t="s">
        <v>81</v>
      </c>
      <c r="B1107" s="8"/>
      <c r="C1107" s="8">
        <v>2015</v>
      </c>
      <c r="D1107" s="8">
        <v>0.72799999999999998</v>
      </c>
      <c r="E1107" s="8"/>
      <c r="F1107" s="8">
        <v>8</v>
      </c>
      <c r="G1107" s="9">
        <v>57</v>
      </c>
      <c r="H1107" s="5">
        <v>6.27</v>
      </c>
      <c r="I1107" s="10"/>
      <c r="K1107" s="19">
        <f t="shared" si="34"/>
        <v>73</v>
      </c>
      <c r="L1107" s="19">
        <f t="shared" si="35"/>
        <v>8</v>
      </c>
    </row>
    <row r="1108" spans="1:12" hidden="1" x14ac:dyDescent="0.3">
      <c r="A1108" s="15" t="s">
        <v>81</v>
      </c>
      <c r="B1108" s="8"/>
      <c r="C1108" s="8">
        <v>2014</v>
      </c>
      <c r="D1108" s="8">
        <v>0.72299999999999998</v>
      </c>
      <c r="E1108" s="8"/>
      <c r="F1108" s="8">
        <v>8</v>
      </c>
      <c r="G1108" s="9">
        <v>56</v>
      </c>
      <c r="H1108" s="5">
        <v>4.9000000000000004</v>
      </c>
      <c r="I1108" s="10"/>
      <c r="K1108" s="19">
        <f t="shared" si="34"/>
        <v>72</v>
      </c>
      <c r="L1108" s="19">
        <f t="shared" si="35"/>
        <v>8</v>
      </c>
    </row>
    <row r="1109" spans="1:12" hidden="1" x14ac:dyDescent="0.3">
      <c r="A1109" s="15" t="s">
        <v>81</v>
      </c>
      <c r="B1109" s="8"/>
      <c r="C1109" s="8">
        <v>2013</v>
      </c>
      <c r="D1109" s="8">
        <v>0.71499999999999997</v>
      </c>
      <c r="E1109" s="8"/>
      <c r="F1109" s="8">
        <v>8</v>
      </c>
      <c r="G1109" s="9">
        <v>49</v>
      </c>
      <c r="H1109" s="5">
        <v>4.3</v>
      </c>
      <c r="I1109" s="10"/>
      <c r="K1109" s="19">
        <f t="shared" si="34"/>
        <v>72</v>
      </c>
      <c r="L1109" s="19">
        <f t="shared" si="35"/>
        <v>8</v>
      </c>
    </row>
    <row r="1110" spans="1:12" hidden="1" x14ac:dyDescent="0.3">
      <c r="A1110" s="15" t="s">
        <v>81</v>
      </c>
      <c r="B1110" s="8"/>
      <c r="C1110" s="8">
        <v>2012</v>
      </c>
      <c r="D1110" s="8">
        <v>0.70799999999999996</v>
      </c>
      <c r="E1110" s="8"/>
      <c r="F1110" s="8">
        <v>8</v>
      </c>
      <c r="G1110" s="9">
        <v>52</v>
      </c>
      <c r="H1110" s="5">
        <v>4.21</v>
      </c>
      <c r="I1110" s="10"/>
      <c r="K1110" s="19">
        <f t="shared" si="34"/>
        <v>71</v>
      </c>
      <c r="L1110" s="19">
        <f t="shared" si="35"/>
        <v>8</v>
      </c>
    </row>
    <row r="1111" spans="1:12" hidden="1" x14ac:dyDescent="0.3">
      <c r="A1111" s="15" t="s">
        <v>81</v>
      </c>
      <c r="B1111" s="8"/>
      <c r="C1111" s="8">
        <v>2011</v>
      </c>
      <c r="D1111" s="8">
        <v>0.70099999999999996</v>
      </c>
      <c r="E1111" s="8"/>
      <c r="F1111" s="8">
        <v>7</v>
      </c>
      <c r="G1111" s="9">
        <v>60</v>
      </c>
      <c r="H1111" s="5">
        <v>3.68</v>
      </c>
      <c r="I1111" s="10"/>
      <c r="K1111" s="19">
        <f t="shared" si="34"/>
        <v>70</v>
      </c>
      <c r="L1111" s="19">
        <f t="shared" si="35"/>
        <v>7</v>
      </c>
    </row>
    <row r="1112" spans="1:12" hidden="1" x14ac:dyDescent="0.3">
      <c r="A1112" s="15" t="s">
        <v>81</v>
      </c>
      <c r="B1112" s="8"/>
      <c r="C1112" s="8">
        <v>2010</v>
      </c>
      <c r="D1112" s="8">
        <v>0.69199999999999995</v>
      </c>
      <c r="E1112" s="8"/>
      <c r="F1112" s="8">
        <v>7</v>
      </c>
      <c r="G1112" s="9">
        <v>60</v>
      </c>
      <c r="H1112" s="5">
        <v>4.5</v>
      </c>
      <c r="I1112" s="10"/>
      <c r="K1112" s="19">
        <f t="shared" si="34"/>
        <v>69</v>
      </c>
      <c r="L1112" s="19">
        <f t="shared" si="35"/>
        <v>7</v>
      </c>
    </row>
    <row r="1113" spans="1:12" hidden="1" x14ac:dyDescent="0.3">
      <c r="A1113" s="14" t="s">
        <v>82</v>
      </c>
      <c r="B1113" s="1"/>
      <c r="C1113" s="1">
        <v>2020</v>
      </c>
      <c r="D1113" s="1">
        <v>0.40699999999999997</v>
      </c>
      <c r="E1113" s="8"/>
      <c r="F1113" s="1">
        <v>5</v>
      </c>
      <c r="G1113" s="2">
        <v>440</v>
      </c>
      <c r="H1113" s="11">
        <v>1.3905919799999997</v>
      </c>
      <c r="I1113" s="3"/>
      <c r="K1113" s="19">
        <f t="shared" si="34"/>
        <v>41</v>
      </c>
      <c r="L1113" s="19">
        <f t="shared" si="35"/>
        <v>5</v>
      </c>
    </row>
    <row r="1114" spans="1:12" hidden="1" x14ac:dyDescent="0.3">
      <c r="A1114" s="15" t="s">
        <v>82</v>
      </c>
      <c r="B1114" s="8"/>
      <c r="C1114" s="8">
        <v>2019</v>
      </c>
      <c r="D1114" s="8">
        <v>0.42099999999999999</v>
      </c>
      <c r="E1114" s="8"/>
      <c r="F1114" s="8">
        <v>5</v>
      </c>
      <c r="G1114" s="9">
        <v>428</v>
      </c>
      <c r="H1114" s="5">
        <v>1.1192745</v>
      </c>
      <c r="I1114" s="10"/>
      <c r="K1114" s="19">
        <f t="shared" si="34"/>
        <v>42</v>
      </c>
      <c r="L1114" s="19">
        <f t="shared" si="35"/>
        <v>5</v>
      </c>
    </row>
    <row r="1115" spans="1:12" x14ac:dyDescent="0.3">
      <c r="A1115" s="15" t="s">
        <v>82</v>
      </c>
      <c r="B1115" s="8"/>
      <c r="C1115" s="8">
        <v>2018</v>
      </c>
      <c r="D1115" s="8">
        <v>0.41699999999999998</v>
      </c>
      <c r="E1115" s="8"/>
      <c r="F1115" s="8">
        <v>5</v>
      </c>
      <c r="G1115" s="9">
        <v>440</v>
      </c>
      <c r="H1115" s="5">
        <v>1.1511827699999999</v>
      </c>
      <c r="I1115" s="10"/>
      <c r="K1115" s="19">
        <f t="shared" si="34"/>
        <v>42</v>
      </c>
      <c r="L1115" s="19">
        <f t="shared" si="35"/>
        <v>5</v>
      </c>
    </row>
    <row r="1116" spans="1:12" hidden="1" x14ac:dyDescent="0.3">
      <c r="A1116" s="15" t="s">
        <v>82</v>
      </c>
      <c r="B1116" s="8"/>
      <c r="C1116" s="8">
        <v>2017</v>
      </c>
      <c r="D1116" s="8">
        <v>0.41299999999999998</v>
      </c>
      <c r="E1116" s="8"/>
      <c r="F1116" s="8">
        <v>5</v>
      </c>
      <c r="G1116" s="9">
        <v>453</v>
      </c>
      <c r="H1116" s="5">
        <v>1.1775146700000001</v>
      </c>
      <c r="I1116" s="10"/>
      <c r="K1116" s="19">
        <f t="shared" si="34"/>
        <v>41</v>
      </c>
      <c r="L1116" s="19">
        <f t="shared" si="35"/>
        <v>5</v>
      </c>
    </row>
    <row r="1117" spans="1:12" hidden="1" x14ac:dyDescent="0.3">
      <c r="A1117" s="15" t="s">
        <v>82</v>
      </c>
      <c r="B1117" s="8"/>
      <c r="C1117" s="8">
        <v>2016</v>
      </c>
      <c r="D1117" s="8">
        <v>0.40699999999999997</v>
      </c>
      <c r="E1117" s="8"/>
      <c r="F1117" s="8">
        <v>5</v>
      </c>
      <c r="G1117" s="9">
        <v>470</v>
      </c>
      <c r="H1117" s="5">
        <v>1.2087682499999999</v>
      </c>
      <c r="I1117" s="10"/>
      <c r="K1117" s="19">
        <f t="shared" si="34"/>
        <v>41</v>
      </c>
      <c r="L1117" s="19">
        <f t="shared" si="35"/>
        <v>5</v>
      </c>
    </row>
    <row r="1118" spans="1:12" hidden="1" x14ac:dyDescent="0.3">
      <c r="A1118" s="15" t="s">
        <v>82</v>
      </c>
      <c r="B1118" s="8"/>
      <c r="C1118" s="8">
        <v>2015</v>
      </c>
      <c r="D1118" s="8">
        <v>0.40899999999999997</v>
      </c>
      <c r="E1118" s="8"/>
      <c r="F1118" s="8">
        <v>5</v>
      </c>
      <c r="G1118" s="9">
        <v>494</v>
      </c>
      <c r="H1118" s="5">
        <v>0.91927379000000009</v>
      </c>
      <c r="I1118" s="10"/>
      <c r="K1118" s="19">
        <f t="shared" si="34"/>
        <v>41</v>
      </c>
      <c r="L1118" s="19">
        <f t="shared" si="35"/>
        <v>5</v>
      </c>
    </row>
    <row r="1119" spans="1:12" hidden="1" x14ac:dyDescent="0.3">
      <c r="A1119" s="15" t="s">
        <v>82</v>
      </c>
      <c r="B1119" s="8"/>
      <c r="C1119" s="8">
        <v>2014</v>
      </c>
      <c r="D1119" s="8">
        <v>0.41</v>
      </c>
      <c r="E1119" s="8"/>
      <c r="F1119" s="8">
        <v>5</v>
      </c>
      <c r="G1119" s="9">
        <v>519</v>
      </c>
      <c r="H1119" s="5">
        <v>0.89173757999999981</v>
      </c>
      <c r="I1119" s="10"/>
      <c r="K1119" s="19">
        <f t="shared" si="34"/>
        <v>41</v>
      </c>
      <c r="L1119" s="19">
        <f t="shared" si="35"/>
        <v>5</v>
      </c>
    </row>
    <row r="1120" spans="1:12" hidden="1" x14ac:dyDescent="0.3">
      <c r="A1120" s="15" t="s">
        <v>82</v>
      </c>
      <c r="B1120" s="8"/>
      <c r="C1120" s="8">
        <v>2013</v>
      </c>
      <c r="D1120" s="8">
        <v>0.40400000000000003</v>
      </c>
      <c r="E1120" s="8"/>
      <c r="F1120" s="8">
        <v>4</v>
      </c>
      <c r="G1120" s="9">
        <v>544</v>
      </c>
      <c r="H1120" s="5">
        <v>0.81583834</v>
      </c>
      <c r="I1120" s="10"/>
      <c r="K1120" s="19">
        <f t="shared" si="34"/>
        <v>40</v>
      </c>
      <c r="L1120" s="19">
        <f t="shared" si="35"/>
        <v>4</v>
      </c>
    </row>
    <row r="1121" spans="1:12" hidden="1" x14ac:dyDescent="0.3">
      <c r="A1121" s="15" t="s">
        <v>82</v>
      </c>
      <c r="B1121" s="8"/>
      <c r="C1121" s="8">
        <v>2012</v>
      </c>
      <c r="D1121" s="8">
        <v>0.40699999999999997</v>
      </c>
      <c r="E1121" s="8"/>
      <c r="F1121" s="8">
        <v>5</v>
      </c>
      <c r="G1121" s="9">
        <v>555</v>
      </c>
      <c r="H1121" s="5">
        <v>0.4135222400000001</v>
      </c>
      <c r="I1121" s="10"/>
      <c r="K1121" s="19">
        <f t="shared" si="34"/>
        <v>41</v>
      </c>
      <c r="L1121" s="19">
        <f t="shared" si="35"/>
        <v>5</v>
      </c>
    </row>
    <row r="1122" spans="1:12" hidden="1" x14ac:dyDescent="0.3">
      <c r="A1122" s="15" t="s">
        <v>82</v>
      </c>
      <c r="B1122" s="8"/>
      <c r="C1122" s="8">
        <v>2011</v>
      </c>
      <c r="D1122" s="8">
        <v>0.41099999999999998</v>
      </c>
      <c r="E1122" s="8"/>
      <c r="F1122" s="8">
        <v>5</v>
      </c>
      <c r="G1122" s="9">
        <v>547</v>
      </c>
      <c r="H1122" s="5">
        <v>0.60476535999999992</v>
      </c>
      <c r="I1122" s="10"/>
      <c r="K1122" s="19">
        <f t="shared" si="34"/>
        <v>41</v>
      </c>
      <c r="L1122" s="19">
        <f t="shared" si="35"/>
        <v>5</v>
      </c>
    </row>
    <row r="1123" spans="1:12" hidden="1" x14ac:dyDescent="0.3">
      <c r="A1123" s="15" t="s">
        <v>82</v>
      </c>
      <c r="B1123" s="8"/>
      <c r="C1123" s="8">
        <v>2010</v>
      </c>
      <c r="D1123" s="8">
        <v>0.40600000000000003</v>
      </c>
      <c r="E1123" s="8"/>
      <c r="F1123" s="8">
        <v>5</v>
      </c>
      <c r="G1123" s="9">
        <v>547</v>
      </c>
      <c r="H1123" s="5">
        <v>0.66893142000000005</v>
      </c>
      <c r="I1123" s="10"/>
      <c r="K1123" s="19">
        <f t="shared" si="34"/>
        <v>41</v>
      </c>
      <c r="L1123" s="19">
        <f t="shared" si="35"/>
        <v>5</v>
      </c>
    </row>
    <row r="1124" spans="1:12" hidden="1" x14ac:dyDescent="0.3">
      <c r="A1124" s="14" t="s">
        <v>83</v>
      </c>
      <c r="B1124" s="1"/>
      <c r="C1124" s="1">
        <v>2020</v>
      </c>
      <c r="D1124" s="1">
        <v>0.53900000000000003</v>
      </c>
      <c r="E1124" s="8"/>
      <c r="F1124" s="1">
        <v>6</v>
      </c>
      <c r="G1124" s="2">
        <v>464</v>
      </c>
      <c r="H1124" s="11">
        <v>1.4931711000000001</v>
      </c>
      <c r="I1124" s="3"/>
      <c r="K1124" s="19">
        <f t="shared" si="34"/>
        <v>54</v>
      </c>
      <c r="L1124" s="19">
        <f t="shared" si="35"/>
        <v>6</v>
      </c>
    </row>
    <row r="1125" spans="1:12" hidden="1" x14ac:dyDescent="0.3">
      <c r="A1125" s="15" t="s">
        <v>83</v>
      </c>
      <c r="B1125" s="8"/>
      <c r="C1125" s="8">
        <v>2019</v>
      </c>
      <c r="D1125" s="8">
        <v>0.55200000000000005</v>
      </c>
      <c r="E1125" s="8"/>
      <c r="F1125" s="8">
        <v>6</v>
      </c>
      <c r="G1125" s="9">
        <v>431</v>
      </c>
      <c r="H1125" s="5">
        <v>1.2447476400000002</v>
      </c>
      <c r="I1125" s="10"/>
      <c r="K1125" s="19">
        <f t="shared" si="34"/>
        <v>55</v>
      </c>
      <c r="L1125" s="19">
        <f t="shared" si="35"/>
        <v>6</v>
      </c>
    </row>
    <row r="1126" spans="1:12" x14ac:dyDescent="0.3">
      <c r="A1126" s="15" t="s">
        <v>83</v>
      </c>
      <c r="B1126" s="8"/>
      <c r="C1126" s="8">
        <v>2018</v>
      </c>
      <c r="D1126" s="8">
        <v>0.54600000000000004</v>
      </c>
      <c r="E1126" s="8"/>
      <c r="F1126" s="8">
        <v>6</v>
      </c>
      <c r="G1126" s="9">
        <v>461</v>
      </c>
      <c r="H1126" s="5">
        <v>1.1217405800000002</v>
      </c>
      <c r="I1126" s="10"/>
      <c r="K1126" s="19">
        <f t="shared" si="34"/>
        <v>55</v>
      </c>
      <c r="L1126" s="19">
        <f t="shared" si="35"/>
        <v>6</v>
      </c>
    </row>
    <row r="1127" spans="1:12" hidden="1" x14ac:dyDescent="0.3">
      <c r="A1127" s="15" t="s">
        <v>83</v>
      </c>
      <c r="B1127" s="8"/>
      <c r="C1127" s="8">
        <v>2017</v>
      </c>
      <c r="D1127" s="8">
        <v>0.53600000000000003</v>
      </c>
      <c r="E1127" s="8"/>
      <c r="F1127" s="8">
        <v>6</v>
      </c>
      <c r="G1127" s="9">
        <v>458</v>
      </c>
      <c r="H1127" s="5">
        <v>1.2312315699999996</v>
      </c>
      <c r="I1127" s="10"/>
      <c r="K1127" s="19">
        <f t="shared" si="34"/>
        <v>54</v>
      </c>
      <c r="L1127" s="19">
        <f t="shared" si="35"/>
        <v>6</v>
      </c>
    </row>
    <row r="1128" spans="1:12" hidden="1" x14ac:dyDescent="0.3">
      <c r="A1128" s="15" t="s">
        <v>83</v>
      </c>
      <c r="B1128" s="8"/>
      <c r="C1128" s="8">
        <v>2016</v>
      </c>
      <c r="D1128" s="8">
        <v>0.53200000000000003</v>
      </c>
      <c r="E1128" s="8"/>
      <c r="F1128" s="8">
        <v>6</v>
      </c>
      <c r="G1128" s="9">
        <v>480</v>
      </c>
      <c r="H1128" s="5">
        <v>1.1993491600000001</v>
      </c>
      <c r="I1128" s="10"/>
      <c r="K1128" s="19">
        <f t="shared" si="34"/>
        <v>53</v>
      </c>
      <c r="L1128" s="19">
        <f t="shared" si="35"/>
        <v>6</v>
      </c>
    </row>
    <row r="1129" spans="1:12" hidden="1" x14ac:dyDescent="0.3">
      <c r="A1129" s="15" t="s">
        <v>83</v>
      </c>
      <c r="B1129" s="8"/>
      <c r="C1129" s="8">
        <v>2015</v>
      </c>
      <c r="D1129" s="8">
        <v>0.53600000000000003</v>
      </c>
      <c r="E1129" s="8"/>
      <c r="F1129" s="8">
        <v>6</v>
      </c>
      <c r="G1129" s="9">
        <v>510</v>
      </c>
      <c r="H1129" s="5">
        <v>1.41883922</v>
      </c>
      <c r="I1129" s="10"/>
      <c r="K1129" s="19">
        <f t="shared" si="34"/>
        <v>54</v>
      </c>
      <c r="L1129" s="19">
        <f t="shared" si="35"/>
        <v>6</v>
      </c>
    </row>
    <row r="1130" spans="1:12" hidden="1" x14ac:dyDescent="0.3">
      <c r="A1130" s="15" t="s">
        <v>83</v>
      </c>
      <c r="B1130" s="8"/>
      <c r="C1130" s="8">
        <v>2014</v>
      </c>
      <c r="D1130" s="8">
        <v>0.53200000000000003</v>
      </c>
      <c r="E1130" s="8"/>
      <c r="F1130" s="8">
        <v>6</v>
      </c>
      <c r="G1130" s="9">
        <v>536</v>
      </c>
      <c r="H1130" s="5">
        <v>1.2523447300000001</v>
      </c>
      <c r="I1130" s="10"/>
      <c r="K1130" s="19">
        <f t="shared" si="34"/>
        <v>53</v>
      </c>
      <c r="L1130" s="19">
        <f t="shared" si="35"/>
        <v>6</v>
      </c>
    </row>
    <row r="1131" spans="1:12" hidden="1" x14ac:dyDescent="0.3">
      <c r="A1131" s="15" t="s">
        <v>83</v>
      </c>
      <c r="B1131" s="8"/>
      <c r="C1131" s="8">
        <v>2013</v>
      </c>
      <c r="D1131" s="8">
        <v>0.53</v>
      </c>
      <c r="E1131" s="8"/>
      <c r="F1131" s="8">
        <v>6</v>
      </c>
      <c r="G1131" s="9">
        <v>534</v>
      </c>
      <c r="H1131" s="5">
        <v>1.0828769199999999</v>
      </c>
      <c r="I1131" s="10"/>
      <c r="K1131" s="19">
        <f t="shared" si="34"/>
        <v>53</v>
      </c>
      <c r="L1131" s="19">
        <f t="shared" si="35"/>
        <v>6</v>
      </c>
    </row>
    <row r="1132" spans="1:12" hidden="1" x14ac:dyDescent="0.3">
      <c r="A1132" s="15" t="s">
        <v>83</v>
      </c>
      <c r="B1132" s="8"/>
      <c r="C1132" s="8">
        <v>2012</v>
      </c>
      <c r="D1132" s="8">
        <v>0.52200000000000002</v>
      </c>
      <c r="E1132" s="8"/>
      <c r="F1132" s="8">
        <v>6</v>
      </c>
      <c r="G1132" s="9">
        <v>558</v>
      </c>
      <c r="H1132" s="5">
        <v>0.89773964999999989</v>
      </c>
      <c r="I1132" s="10"/>
      <c r="K1132" s="19">
        <f t="shared" si="34"/>
        <v>52</v>
      </c>
      <c r="L1132" s="19">
        <f t="shared" si="35"/>
        <v>6</v>
      </c>
    </row>
    <row r="1133" spans="1:12" hidden="1" x14ac:dyDescent="0.3">
      <c r="A1133" s="15" t="s">
        <v>83</v>
      </c>
      <c r="B1133" s="8"/>
      <c r="C1133" s="8">
        <v>2011</v>
      </c>
      <c r="D1133" s="8">
        <v>0.51300000000000001</v>
      </c>
      <c r="E1133" s="8"/>
      <c r="F1133" s="8">
        <v>6</v>
      </c>
      <c r="G1133" s="9">
        <v>566</v>
      </c>
      <c r="H1133" s="5">
        <v>0.74974972000000006</v>
      </c>
      <c r="I1133" s="10"/>
      <c r="K1133" s="19">
        <f t="shared" si="34"/>
        <v>51</v>
      </c>
      <c r="L1133" s="19">
        <f t="shared" si="35"/>
        <v>6</v>
      </c>
    </row>
    <row r="1134" spans="1:12" hidden="1" x14ac:dyDescent="0.3">
      <c r="A1134" s="15" t="s">
        <v>83</v>
      </c>
      <c r="B1134" s="8"/>
      <c r="C1134" s="8">
        <v>2010</v>
      </c>
      <c r="D1134" s="8">
        <v>0.50800000000000001</v>
      </c>
      <c r="E1134" s="8"/>
      <c r="F1134" s="8">
        <v>6</v>
      </c>
      <c r="G1134" s="9">
        <v>586</v>
      </c>
      <c r="H1134" s="5">
        <v>0.73150157999999998</v>
      </c>
      <c r="I1134" s="10"/>
      <c r="K1134" s="19">
        <f t="shared" si="34"/>
        <v>51</v>
      </c>
      <c r="L1134" s="19">
        <f t="shared" si="35"/>
        <v>6</v>
      </c>
    </row>
    <row r="1135" spans="1:12" hidden="1" x14ac:dyDescent="0.3">
      <c r="A1135" s="14" t="s">
        <v>84</v>
      </c>
      <c r="B1135" s="1"/>
      <c r="C1135" s="1">
        <v>2020</v>
      </c>
      <c r="D1135" s="1">
        <v>0.79200000000000004</v>
      </c>
      <c r="E1135" s="8"/>
      <c r="F1135" s="1">
        <v>8</v>
      </c>
      <c r="G1135" s="2">
        <v>84</v>
      </c>
      <c r="H1135" s="11">
        <v>3.3295488399999997</v>
      </c>
      <c r="I1135" s="3"/>
      <c r="K1135" s="19">
        <f t="shared" si="34"/>
        <v>79</v>
      </c>
      <c r="L1135" s="19">
        <f t="shared" si="35"/>
        <v>8</v>
      </c>
    </row>
    <row r="1136" spans="1:12" hidden="1" x14ac:dyDescent="0.3">
      <c r="A1136" s="15" t="s">
        <v>84</v>
      </c>
      <c r="B1136" s="8"/>
      <c r="C1136" s="8">
        <v>2019</v>
      </c>
      <c r="D1136" s="8">
        <v>0.80600000000000005</v>
      </c>
      <c r="E1136" s="8"/>
      <c r="F1136" s="8">
        <v>9</v>
      </c>
      <c r="G1136" s="9">
        <v>49</v>
      </c>
      <c r="H1136" s="5">
        <v>2.8379633399999999</v>
      </c>
      <c r="I1136" s="10"/>
      <c r="K1136" s="19">
        <f t="shared" si="34"/>
        <v>81</v>
      </c>
      <c r="L1136" s="19">
        <f t="shared" si="35"/>
        <v>9</v>
      </c>
    </row>
    <row r="1137" spans="1:12" x14ac:dyDescent="0.3">
      <c r="A1137" s="15" t="s">
        <v>84</v>
      </c>
      <c r="B1137" s="8"/>
      <c r="C1137" s="8">
        <v>2018</v>
      </c>
      <c r="D1137" s="8">
        <v>0.8</v>
      </c>
      <c r="E1137" s="8"/>
      <c r="F1137" s="8">
        <v>8</v>
      </c>
      <c r="G1137" s="9">
        <v>50</v>
      </c>
      <c r="H1137" s="5">
        <v>2.4810399999999997</v>
      </c>
      <c r="I1137" s="10"/>
      <c r="K1137" s="19">
        <f t="shared" si="34"/>
        <v>80</v>
      </c>
      <c r="L1137" s="19">
        <f t="shared" si="35"/>
        <v>8</v>
      </c>
    </row>
    <row r="1138" spans="1:12" hidden="1" x14ac:dyDescent="0.3">
      <c r="A1138" s="15" t="s">
        <v>84</v>
      </c>
      <c r="B1138" s="8"/>
      <c r="C1138" s="8">
        <v>2017</v>
      </c>
      <c r="D1138" s="8">
        <v>0.79700000000000004</v>
      </c>
      <c r="E1138" s="8"/>
      <c r="F1138" s="8">
        <v>8</v>
      </c>
      <c r="G1138" s="9">
        <v>46</v>
      </c>
      <c r="H1138" s="5">
        <v>2.4742918</v>
      </c>
      <c r="I1138" s="10"/>
      <c r="K1138" s="19">
        <f t="shared" si="34"/>
        <v>80</v>
      </c>
      <c r="L1138" s="19">
        <f t="shared" si="35"/>
        <v>8</v>
      </c>
    </row>
    <row r="1139" spans="1:12" hidden="1" x14ac:dyDescent="0.3">
      <c r="A1139" s="15" t="s">
        <v>84</v>
      </c>
      <c r="B1139" s="8"/>
      <c r="C1139" s="8">
        <v>2016</v>
      </c>
      <c r="D1139" s="8">
        <v>0.79400000000000004</v>
      </c>
      <c r="E1139" s="8"/>
      <c r="F1139" s="8">
        <v>8</v>
      </c>
      <c r="G1139" s="9">
        <v>52</v>
      </c>
      <c r="H1139" s="5">
        <v>2.44510746</v>
      </c>
      <c r="I1139" s="10"/>
      <c r="K1139" s="19">
        <f t="shared" si="34"/>
        <v>79</v>
      </c>
      <c r="L1139" s="19">
        <f t="shared" si="35"/>
        <v>8</v>
      </c>
    </row>
    <row r="1140" spans="1:12" hidden="1" x14ac:dyDescent="0.3">
      <c r="A1140" s="15" t="s">
        <v>84</v>
      </c>
      <c r="B1140" s="8"/>
      <c r="C1140" s="8">
        <v>2015</v>
      </c>
      <c r="D1140" s="8">
        <v>0.79100000000000004</v>
      </c>
      <c r="E1140" s="8"/>
      <c r="F1140" s="8">
        <v>8</v>
      </c>
      <c r="G1140" s="9">
        <v>57</v>
      </c>
      <c r="H1140" s="5">
        <v>2.3131711499999996</v>
      </c>
      <c r="I1140" s="10"/>
      <c r="K1140" s="19">
        <f t="shared" si="34"/>
        <v>79</v>
      </c>
      <c r="L1140" s="19">
        <f t="shared" si="35"/>
        <v>8</v>
      </c>
    </row>
    <row r="1141" spans="1:12" hidden="1" x14ac:dyDescent="0.3">
      <c r="A1141" s="15" t="s">
        <v>84</v>
      </c>
      <c r="B1141" s="8"/>
      <c r="C1141" s="8">
        <v>2014</v>
      </c>
      <c r="D1141" s="8">
        <v>0.78800000000000003</v>
      </c>
      <c r="E1141" s="8"/>
      <c r="F1141" s="8">
        <v>8</v>
      </c>
      <c r="G1141" s="9">
        <v>51</v>
      </c>
      <c r="H1141" s="5">
        <v>2.42503381</v>
      </c>
      <c r="I1141" s="10"/>
      <c r="K1141" s="19">
        <f t="shared" si="34"/>
        <v>79</v>
      </c>
      <c r="L1141" s="19">
        <f t="shared" si="35"/>
        <v>8</v>
      </c>
    </row>
    <row r="1142" spans="1:12" hidden="1" x14ac:dyDescent="0.3">
      <c r="A1142" s="15" t="s">
        <v>84</v>
      </c>
      <c r="B1142" s="8"/>
      <c r="C1142" s="8">
        <v>2013</v>
      </c>
      <c r="D1142" s="8">
        <v>0.77900000000000003</v>
      </c>
      <c r="E1142" s="8"/>
      <c r="F1142" s="8">
        <v>8</v>
      </c>
      <c r="G1142" s="9">
        <v>48</v>
      </c>
      <c r="H1142" s="5">
        <v>1.9316821100000001</v>
      </c>
      <c r="I1142" s="10"/>
      <c r="K1142" s="19">
        <f t="shared" si="34"/>
        <v>78</v>
      </c>
      <c r="L1142" s="19">
        <f t="shared" si="35"/>
        <v>8</v>
      </c>
    </row>
    <row r="1143" spans="1:12" hidden="1" x14ac:dyDescent="0.3">
      <c r="A1143" s="15" t="s">
        <v>84</v>
      </c>
      <c r="B1143" s="8"/>
      <c r="C1143" s="8">
        <v>2012</v>
      </c>
      <c r="D1143" s="8">
        <v>0.77400000000000002</v>
      </c>
      <c r="E1143" s="8"/>
      <c r="F1143" s="8">
        <v>8</v>
      </c>
      <c r="G1143" s="9">
        <v>47</v>
      </c>
      <c r="H1143" s="5">
        <v>1.8754806500000001</v>
      </c>
      <c r="I1143" s="10"/>
      <c r="K1143" s="19">
        <f t="shared" si="34"/>
        <v>77</v>
      </c>
      <c r="L1143" s="19">
        <f t="shared" si="35"/>
        <v>8</v>
      </c>
    </row>
    <row r="1144" spans="1:12" hidden="1" x14ac:dyDescent="0.3">
      <c r="A1144" s="15" t="s">
        <v>84</v>
      </c>
      <c r="B1144" s="8"/>
      <c r="C1144" s="8">
        <v>2011</v>
      </c>
      <c r="D1144" s="8">
        <v>0.76400000000000001</v>
      </c>
      <c r="E1144" s="8"/>
      <c r="F1144" s="8">
        <v>8</v>
      </c>
      <c r="G1144" s="9">
        <v>42</v>
      </c>
      <c r="H1144" s="5">
        <v>1.7481716899999999</v>
      </c>
      <c r="I1144" s="10"/>
      <c r="K1144" s="19">
        <f t="shared" si="34"/>
        <v>76</v>
      </c>
      <c r="L1144" s="19">
        <f t="shared" si="35"/>
        <v>8</v>
      </c>
    </row>
    <row r="1145" spans="1:12" hidden="1" x14ac:dyDescent="0.3">
      <c r="A1145" s="15" t="s">
        <v>84</v>
      </c>
      <c r="B1145" s="8"/>
      <c r="C1145" s="8">
        <v>2010</v>
      </c>
      <c r="D1145" s="8">
        <v>0.755</v>
      </c>
      <c r="E1145" s="8"/>
      <c r="F1145" s="8">
        <v>8</v>
      </c>
      <c r="G1145" s="9">
        <v>55</v>
      </c>
      <c r="H1145" s="5">
        <v>1.9948463400000001</v>
      </c>
      <c r="I1145" s="10"/>
      <c r="K1145" s="19">
        <f t="shared" si="34"/>
        <v>76</v>
      </c>
      <c r="L1145" s="19">
        <f t="shared" si="35"/>
        <v>8</v>
      </c>
    </row>
    <row r="1146" spans="1:12" hidden="1" x14ac:dyDescent="0.3">
      <c r="A1146" s="14" t="s">
        <v>85</v>
      </c>
      <c r="B1146" s="1"/>
      <c r="C1146" s="1">
        <v>2020</v>
      </c>
      <c r="D1146" s="1">
        <v>0.75700000000000001</v>
      </c>
      <c r="E1146" s="8"/>
      <c r="F1146" s="1">
        <v>8</v>
      </c>
      <c r="G1146" s="2">
        <v>59</v>
      </c>
      <c r="H1146" s="11">
        <v>3.2903547299999998</v>
      </c>
      <c r="I1146" s="3"/>
      <c r="K1146" s="19">
        <f t="shared" si="34"/>
        <v>76</v>
      </c>
      <c r="L1146" s="19">
        <f t="shared" si="35"/>
        <v>8</v>
      </c>
    </row>
    <row r="1147" spans="1:12" hidden="1" x14ac:dyDescent="0.3">
      <c r="A1147" s="15" t="s">
        <v>85</v>
      </c>
      <c r="B1147" s="8"/>
      <c r="C1147" s="8">
        <v>2019</v>
      </c>
      <c r="D1147" s="8">
        <v>0.78100000000000003</v>
      </c>
      <c r="E1147" s="8"/>
      <c r="F1147" s="8">
        <v>8</v>
      </c>
      <c r="G1147" s="9">
        <v>58</v>
      </c>
      <c r="H1147" s="5">
        <v>2.6786162900000003</v>
      </c>
      <c r="I1147" s="10"/>
      <c r="K1147" s="19">
        <f t="shared" si="34"/>
        <v>78</v>
      </c>
      <c r="L1147" s="19">
        <f t="shared" si="35"/>
        <v>8</v>
      </c>
    </row>
    <row r="1148" spans="1:12" x14ac:dyDescent="0.3">
      <c r="A1148" s="15" t="s">
        <v>85</v>
      </c>
      <c r="B1148" s="8"/>
      <c r="C1148" s="8">
        <v>2018</v>
      </c>
      <c r="D1148" s="8">
        <v>0.77900000000000003</v>
      </c>
      <c r="E1148" s="8"/>
      <c r="F1148" s="8">
        <v>8</v>
      </c>
      <c r="G1148" s="9">
        <v>56</v>
      </c>
      <c r="H1148" s="5">
        <v>2.6717202700000002</v>
      </c>
      <c r="I1148" s="10"/>
      <c r="K1148" s="19">
        <f t="shared" si="34"/>
        <v>78</v>
      </c>
      <c r="L1148" s="19">
        <f t="shared" si="35"/>
        <v>8</v>
      </c>
    </row>
    <row r="1149" spans="1:12" hidden="1" x14ac:dyDescent="0.3">
      <c r="A1149" s="15" t="s">
        <v>85</v>
      </c>
      <c r="B1149" s="8"/>
      <c r="C1149" s="8">
        <v>2017</v>
      </c>
      <c r="D1149" s="8">
        <v>0.77600000000000002</v>
      </c>
      <c r="E1149" s="8"/>
      <c r="F1149" s="8">
        <v>8</v>
      </c>
      <c r="G1149" s="9">
        <v>52</v>
      </c>
      <c r="H1149" s="5">
        <v>2.7580132500000003</v>
      </c>
      <c r="I1149" s="10"/>
      <c r="K1149" s="19">
        <f t="shared" si="34"/>
        <v>78</v>
      </c>
      <c r="L1149" s="19">
        <f t="shared" si="35"/>
        <v>8</v>
      </c>
    </row>
    <row r="1150" spans="1:12" hidden="1" x14ac:dyDescent="0.3">
      <c r="A1150" s="15" t="s">
        <v>85</v>
      </c>
      <c r="B1150" s="8"/>
      <c r="C1150" s="8">
        <v>2016</v>
      </c>
      <c r="D1150" s="8">
        <v>0.77300000000000002</v>
      </c>
      <c r="E1150" s="8"/>
      <c r="F1150" s="8">
        <v>8</v>
      </c>
      <c r="G1150" s="9">
        <v>49</v>
      </c>
      <c r="H1150" s="5">
        <v>2.84779787</v>
      </c>
      <c r="I1150" s="10"/>
      <c r="K1150" s="19">
        <f t="shared" si="34"/>
        <v>77</v>
      </c>
      <c r="L1150" s="19">
        <f t="shared" si="35"/>
        <v>8</v>
      </c>
    </row>
    <row r="1151" spans="1:12" hidden="1" x14ac:dyDescent="0.3">
      <c r="A1151" s="15" t="s">
        <v>85</v>
      </c>
      <c r="B1151" s="8"/>
      <c r="C1151" s="8">
        <v>2015</v>
      </c>
      <c r="D1151" s="8">
        <v>0.76900000000000002</v>
      </c>
      <c r="E1151" s="8"/>
      <c r="F1151" s="8">
        <v>8</v>
      </c>
      <c r="G1151" s="9">
        <v>52</v>
      </c>
      <c r="H1151" s="5">
        <v>2.9873430700000001</v>
      </c>
      <c r="I1151" s="10"/>
      <c r="K1151" s="19">
        <f t="shared" si="34"/>
        <v>77</v>
      </c>
      <c r="L1151" s="19">
        <f t="shared" si="35"/>
        <v>8</v>
      </c>
    </row>
    <row r="1152" spans="1:12" hidden="1" x14ac:dyDescent="0.3">
      <c r="A1152" s="15" t="s">
        <v>85</v>
      </c>
      <c r="B1152" s="8"/>
      <c r="C1152" s="8">
        <v>2014</v>
      </c>
      <c r="D1152" s="8">
        <v>0.76500000000000001</v>
      </c>
      <c r="E1152" s="8"/>
      <c r="F1152" s="8">
        <v>8</v>
      </c>
      <c r="G1152" s="9">
        <v>50</v>
      </c>
      <c r="H1152" s="5">
        <v>2.8923101399999998</v>
      </c>
      <c r="I1152" s="10"/>
      <c r="K1152" s="19">
        <f t="shared" si="34"/>
        <v>77</v>
      </c>
      <c r="L1152" s="19">
        <f t="shared" si="35"/>
        <v>8</v>
      </c>
    </row>
    <row r="1153" spans="1:12" hidden="1" x14ac:dyDescent="0.3">
      <c r="A1153" s="15" t="s">
        <v>85</v>
      </c>
      <c r="B1153" s="8"/>
      <c r="C1153" s="8">
        <v>2013</v>
      </c>
      <c r="D1153" s="8">
        <v>0.76100000000000001</v>
      </c>
      <c r="E1153" s="8"/>
      <c r="F1153" s="8">
        <v>8</v>
      </c>
      <c r="G1153" s="9">
        <v>49</v>
      </c>
      <c r="H1153" s="5">
        <v>3.122531889999999</v>
      </c>
      <c r="I1153" s="10"/>
      <c r="K1153" s="19">
        <f t="shared" si="34"/>
        <v>76</v>
      </c>
      <c r="L1153" s="19">
        <f t="shared" si="35"/>
        <v>8</v>
      </c>
    </row>
    <row r="1154" spans="1:12" hidden="1" x14ac:dyDescent="0.3">
      <c r="A1154" s="15" t="s">
        <v>85</v>
      </c>
      <c r="B1154" s="8"/>
      <c r="C1154" s="8">
        <v>2012</v>
      </c>
      <c r="D1154" s="8">
        <v>0.76</v>
      </c>
      <c r="E1154" s="8"/>
      <c r="F1154" s="8">
        <v>8</v>
      </c>
      <c r="G1154" s="9">
        <v>49</v>
      </c>
      <c r="H1154" s="5">
        <v>3.0072193099999991</v>
      </c>
      <c r="I1154" s="10"/>
      <c r="K1154" s="19">
        <f t="shared" ref="K1154:K1217" si="36">ROUND(D1154*100,0)</f>
        <v>76</v>
      </c>
      <c r="L1154" s="19">
        <f t="shared" si="35"/>
        <v>8</v>
      </c>
    </row>
    <row r="1155" spans="1:12" hidden="1" x14ac:dyDescent="0.3">
      <c r="A1155" s="15" t="s">
        <v>85</v>
      </c>
      <c r="B1155" s="8"/>
      <c r="C1155" s="8">
        <v>2011</v>
      </c>
      <c r="D1155" s="8">
        <v>0.753</v>
      </c>
      <c r="E1155" s="8"/>
      <c r="F1155" s="8">
        <v>8</v>
      </c>
      <c r="G1155" s="9">
        <v>50</v>
      </c>
      <c r="H1155" s="5">
        <v>2.9141597699999999</v>
      </c>
      <c r="I1155" s="10"/>
      <c r="K1155" s="19">
        <f t="shared" si="36"/>
        <v>75</v>
      </c>
      <c r="L1155" s="19">
        <f t="shared" ref="L1155:L1218" si="37">IF(K1155&lt;31,3,IF(K1155&lt;41,4,IF(K1155&lt;51,5,IF(K1155&lt;61,6,IF(K1155&lt;71,7,IF(K1155&lt;81,8,IF(K1155&lt;91,9,10)))))))</f>
        <v>8</v>
      </c>
    </row>
    <row r="1156" spans="1:12" hidden="1" x14ac:dyDescent="0.3">
      <c r="A1156" s="15" t="s">
        <v>85</v>
      </c>
      <c r="B1156" s="8"/>
      <c r="C1156" s="8">
        <v>2010</v>
      </c>
      <c r="D1156" s="8">
        <v>0.747</v>
      </c>
      <c r="E1156" s="8"/>
      <c r="F1156" s="8">
        <v>8</v>
      </c>
      <c r="G1156" s="9">
        <v>51</v>
      </c>
      <c r="H1156" s="5">
        <v>2.8809936</v>
      </c>
      <c r="I1156" s="10"/>
      <c r="K1156" s="19">
        <f t="shared" si="36"/>
        <v>75</v>
      </c>
      <c r="L1156" s="19">
        <f t="shared" si="37"/>
        <v>8</v>
      </c>
    </row>
    <row r="1157" spans="1:12" hidden="1" x14ac:dyDescent="0.3">
      <c r="A1157" s="14" t="s">
        <v>178</v>
      </c>
      <c r="B1157" s="1"/>
      <c r="C1157" s="1">
        <v>2020</v>
      </c>
      <c r="D1157" s="1">
        <v>0.63600000000000001</v>
      </c>
      <c r="E1157" s="8"/>
      <c r="F1157" s="1">
        <v>7</v>
      </c>
      <c r="G1157" s="2">
        <v>74</v>
      </c>
      <c r="H1157" s="11">
        <v>2.6754693999999999</v>
      </c>
      <c r="I1157" s="3"/>
      <c r="K1157" s="19">
        <f t="shared" si="36"/>
        <v>64</v>
      </c>
      <c r="L1157" s="19">
        <f t="shared" si="37"/>
        <v>7</v>
      </c>
    </row>
    <row r="1158" spans="1:12" hidden="1" x14ac:dyDescent="0.3">
      <c r="A1158" s="15" t="s">
        <v>178</v>
      </c>
      <c r="B1158" s="8"/>
      <c r="C1158" s="8">
        <v>2019</v>
      </c>
      <c r="D1158" s="8">
        <v>0.64</v>
      </c>
      <c r="E1158" s="8"/>
      <c r="F1158" s="8">
        <v>7</v>
      </c>
      <c r="G1158" s="9">
        <v>65</v>
      </c>
      <c r="H1158" s="5">
        <v>3.1951060300000003</v>
      </c>
      <c r="I1158" s="10"/>
      <c r="K1158" s="19">
        <f t="shared" si="36"/>
        <v>64</v>
      </c>
      <c r="L1158" s="19">
        <f t="shared" si="37"/>
        <v>7</v>
      </c>
    </row>
    <row r="1159" spans="1:12" x14ac:dyDescent="0.3">
      <c r="A1159" s="15" t="s">
        <v>178</v>
      </c>
      <c r="B1159" s="8"/>
      <c r="C1159" s="8">
        <v>2018</v>
      </c>
      <c r="D1159" s="8">
        <v>0.64200000000000002</v>
      </c>
      <c r="E1159" s="8"/>
      <c r="F1159" s="8">
        <v>7</v>
      </c>
      <c r="G1159" s="9">
        <v>69</v>
      </c>
      <c r="H1159" s="5">
        <v>3.0669293400000006</v>
      </c>
      <c r="I1159" s="10"/>
      <c r="K1159" s="19">
        <f t="shared" si="36"/>
        <v>64</v>
      </c>
      <c r="L1159" s="19">
        <f t="shared" si="37"/>
        <v>7</v>
      </c>
    </row>
    <row r="1160" spans="1:12" hidden="1" x14ac:dyDescent="0.3">
      <c r="A1160" s="15" t="s">
        <v>178</v>
      </c>
      <c r="B1160" s="8"/>
      <c r="C1160" s="8">
        <v>2017</v>
      </c>
      <c r="D1160" s="8">
        <v>0.64300000000000002</v>
      </c>
      <c r="E1160" s="8"/>
      <c r="F1160" s="8">
        <v>7</v>
      </c>
      <c r="G1160" s="9">
        <v>63</v>
      </c>
      <c r="H1160" s="5">
        <v>3.15361023</v>
      </c>
      <c r="I1160" s="10"/>
      <c r="K1160" s="19">
        <f t="shared" si="36"/>
        <v>64</v>
      </c>
      <c r="L1160" s="19">
        <f t="shared" si="37"/>
        <v>7</v>
      </c>
    </row>
    <row r="1161" spans="1:12" hidden="1" x14ac:dyDescent="0.3">
      <c r="A1161" s="15" t="s">
        <v>178</v>
      </c>
      <c r="B1161" s="8"/>
      <c r="C1161" s="8">
        <v>2016</v>
      </c>
      <c r="D1161" s="8">
        <v>0.64300000000000002</v>
      </c>
      <c r="E1161" s="8"/>
      <c r="F1161" s="8">
        <v>7</v>
      </c>
      <c r="G1161" s="9">
        <v>64</v>
      </c>
      <c r="H1161" s="5">
        <v>3.4805612600000004</v>
      </c>
      <c r="I1161" s="10"/>
      <c r="K1161" s="19">
        <f t="shared" si="36"/>
        <v>64</v>
      </c>
      <c r="L1161" s="19">
        <f t="shared" si="37"/>
        <v>7</v>
      </c>
    </row>
    <row r="1162" spans="1:12" hidden="1" x14ac:dyDescent="0.3">
      <c r="A1162" s="15" t="s">
        <v>178</v>
      </c>
      <c r="B1162" s="8"/>
      <c r="C1162" s="8">
        <v>2015</v>
      </c>
      <c r="D1162" s="8">
        <v>0.64200000000000002</v>
      </c>
      <c r="E1162" s="8"/>
      <c r="F1162" s="8">
        <v>7</v>
      </c>
      <c r="G1162" s="9">
        <v>64</v>
      </c>
      <c r="H1162" s="5">
        <v>3.21473765</v>
      </c>
      <c r="I1162" s="10"/>
      <c r="K1162" s="19">
        <f t="shared" si="36"/>
        <v>64</v>
      </c>
      <c r="L1162" s="19">
        <f t="shared" si="37"/>
        <v>7</v>
      </c>
    </row>
    <row r="1163" spans="1:12" hidden="1" x14ac:dyDescent="0.3">
      <c r="A1163" s="15" t="s">
        <v>178</v>
      </c>
      <c r="B1163" s="8"/>
      <c r="C1163" s="8">
        <v>2014</v>
      </c>
      <c r="D1163" s="8">
        <v>0.64</v>
      </c>
      <c r="E1163" s="8"/>
      <c r="F1163" s="8">
        <v>7</v>
      </c>
      <c r="G1163" s="9">
        <v>61</v>
      </c>
      <c r="H1163" s="5">
        <v>3.3398842799999997</v>
      </c>
      <c r="I1163" s="10"/>
      <c r="K1163" s="19">
        <f t="shared" si="36"/>
        <v>64</v>
      </c>
      <c r="L1163" s="19">
        <f t="shared" si="37"/>
        <v>7</v>
      </c>
    </row>
    <row r="1164" spans="1:12" hidden="1" x14ac:dyDescent="0.3">
      <c r="A1164" s="15" t="s">
        <v>178</v>
      </c>
      <c r="B1164" s="8"/>
      <c r="C1164" s="8">
        <v>2013</v>
      </c>
      <c r="D1164" s="8">
        <v>0.64200000000000002</v>
      </c>
      <c r="E1164" s="8"/>
      <c r="F1164" s="8">
        <v>7</v>
      </c>
      <c r="G1164" s="9">
        <v>66</v>
      </c>
      <c r="H1164" s="5">
        <v>2.7670724400000002</v>
      </c>
      <c r="I1164" s="10"/>
      <c r="K1164" s="19">
        <f t="shared" si="36"/>
        <v>64</v>
      </c>
      <c r="L1164" s="19">
        <f t="shared" si="37"/>
        <v>7</v>
      </c>
    </row>
    <row r="1165" spans="1:12" hidden="1" x14ac:dyDescent="0.3">
      <c r="A1165" s="15" t="s">
        <v>178</v>
      </c>
      <c r="B1165" s="8"/>
      <c r="C1165" s="8">
        <v>2012</v>
      </c>
      <c r="D1165" s="8">
        <v>0.64400000000000002</v>
      </c>
      <c r="E1165" s="8"/>
      <c r="F1165" s="8">
        <v>7</v>
      </c>
      <c r="G1165" s="9">
        <v>42</v>
      </c>
      <c r="H1165" s="5">
        <v>2.5738012800000005</v>
      </c>
      <c r="I1165" s="10"/>
      <c r="K1165" s="19">
        <f t="shared" si="36"/>
        <v>64</v>
      </c>
      <c r="L1165" s="19">
        <f t="shared" si="37"/>
        <v>7</v>
      </c>
    </row>
    <row r="1166" spans="1:12" hidden="1" x14ac:dyDescent="0.3">
      <c r="A1166" s="15" t="s">
        <v>178</v>
      </c>
      <c r="B1166" s="8"/>
      <c r="C1166" s="8">
        <v>2011</v>
      </c>
      <c r="D1166" s="8">
        <v>0.64600000000000002</v>
      </c>
      <c r="E1166" s="8"/>
      <c r="F1166" s="8">
        <v>7</v>
      </c>
      <c r="G1166" s="9">
        <v>46</v>
      </c>
      <c r="H1166" s="5">
        <v>3.0350740000000003</v>
      </c>
      <c r="I1166" s="10"/>
      <c r="K1166" s="19">
        <f t="shared" si="36"/>
        <v>65</v>
      </c>
      <c r="L1166" s="19">
        <f t="shared" si="37"/>
        <v>7</v>
      </c>
    </row>
    <row r="1167" spans="1:12" hidden="1" x14ac:dyDescent="0.3">
      <c r="A1167" s="15" t="s">
        <v>178</v>
      </c>
      <c r="B1167" s="8"/>
      <c r="C1167" s="8">
        <v>2010</v>
      </c>
      <c r="D1167" s="8">
        <v>0.64400000000000002</v>
      </c>
      <c r="E1167" s="8"/>
      <c r="F1167" s="8">
        <v>7</v>
      </c>
      <c r="G1167" s="9">
        <v>46</v>
      </c>
      <c r="H1167" s="5">
        <v>2.2894613700000002</v>
      </c>
      <c r="I1167" s="10"/>
      <c r="K1167" s="19">
        <f t="shared" si="36"/>
        <v>64</v>
      </c>
      <c r="L1167" s="19">
        <f t="shared" si="37"/>
        <v>7</v>
      </c>
    </row>
    <row r="1168" spans="1:12" hidden="1" x14ac:dyDescent="0.3">
      <c r="A1168" s="14" t="s">
        <v>86</v>
      </c>
      <c r="B1168" s="1"/>
      <c r="C1168" s="1">
        <v>2020</v>
      </c>
      <c r="D1168" s="1">
        <v>0.76500000000000001</v>
      </c>
      <c r="E1168" s="8"/>
      <c r="F1168" s="1">
        <v>8</v>
      </c>
      <c r="G1168" s="2">
        <v>12</v>
      </c>
      <c r="H1168" s="11">
        <v>4.54</v>
      </c>
      <c r="I1168" s="3"/>
      <c r="K1168" s="19">
        <f t="shared" si="36"/>
        <v>77</v>
      </c>
      <c r="L1168" s="19">
        <f t="shared" si="37"/>
        <v>8</v>
      </c>
    </row>
    <row r="1169" spans="1:12" hidden="1" x14ac:dyDescent="0.3">
      <c r="A1169" s="15" t="s">
        <v>86</v>
      </c>
      <c r="B1169" s="8"/>
      <c r="C1169" s="8">
        <v>2019</v>
      </c>
      <c r="D1169" s="8">
        <v>0.77300000000000002</v>
      </c>
      <c r="E1169" s="8"/>
      <c r="F1169" s="8">
        <v>8</v>
      </c>
      <c r="G1169" s="9">
        <v>12</v>
      </c>
      <c r="H1169" s="5">
        <v>3.88</v>
      </c>
      <c r="I1169" s="10"/>
      <c r="K1169" s="19">
        <f t="shared" si="36"/>
        <v>77</v>
      </c>
      <c r="L1169" s="19">
        <f t="shared" si="37"/>
        <v>8</v>
      </c>
    </row>
    <row r="1170" spans="1:12" x14ac:dyDescent="0.3">
      <c r="A1170" s="15" t="s">
        <v>86</v>
      </c>
      <c r="B1170" s="8"/>
      <c r="C1170" s="8">
        <v>2018</v>
      </c>
      <c r="D1170" s="8">
        <v>0.76700000000000002</v>
      </c>
      <c r="E1170" s="8"/>
      <c r="F1170" s="8">
        <v>8</v>
      </c>
      <c r="G1170" s="9">
        <v>14</v>
      </c>
      <c r="H1170" s="5">
        <v>3.79</v>
      </c>
      <c r="I1170" s="10"/>
      <c r="K1170" s="19">
        <f t="shared" si="36"/>
        <v>77</v>
      </c>
      <c r="L1170" s="19">
        <f t="shared" si="37"/>
        <v>8</v>
      </c>
    </row>
    <row r="1171" spans="1:12" hidden="1" x14ac:dyDescent="0.3">
      <c r="A1171" s="15" t="s">
        <v>86</v>
      </c>
      <c r="B1171" s="8"/>
      <c r="C1171" s="8">
        <v>2017</v>
      </c>
      <c r="D1171" s="8">
        <v>0.76400000000000001</v>
      </c>
      <c r="E1171" s="8"/>
      <c r="F1171" s="8">
        <v>8</v>
      </c>
      <c r="G1171" s="9">
        <v>15</v>
      </c>
      <c r="H1171" s="5">
        <v>3.61</v>
      </c>
      <c r="I1171" s="10"/>
      <c r="K1171" s="19">
        <f t="shared" si="36"/>
        <v>76</v>
      </c>
      <c r="L1171" s="19">
        <f t="shared" si="37"/>
        <v>8</v>
      </c>
    </row>
    <row r="1172" spans="1:12" hidden="1" x14ac:dyDescent="0.3">
      <c r="A1172" s="15" t="s">
        <v>86</v>
      </c>
      <c r="B1172" s="8"/>
      <c r="C1172" s="8">
        <v>2016</v>
      </c>
      <c r="D1172" s="8">
        <v>0.755</v>
      </c>
      <c r="E1172" s="8"/>
      <c r="F1172" s="8">
        <v>8</v>
      </c>
      <c r="G1172" s="9">
        <v>15</v>
      </c>
      <c r="H1172" s="5">
        <v>3.68</v>
      </c>
      <c r="I1172" s="10"/>
      <c r="K1172" s="19">
        <f t="shared" si="36"/>
        <v>76</v>
      </c>
      <c r="L1172" s="19">
        <f t="shared" si="37"/>
        <v>8</v>
      </c>
    </row>
    <row r="1173" spans="1:12" hidden="1" x14ac:dyDescent="0.3">
      <c r="A1173" s="15" t="s">
        <v>86</v>
      </c>
      <c r="B1173" s="8"/>
      <c r="C1173" s="8">
        <v>2015</v>
      </c>
      <c r="D1173" s="8">
        <v>0.749</v>
      </c>
      <c r="E1173" s="8"/>
      <c r="F1173" s="8">
        <v>8</v>
      </c>
      <c r="G1173" s="9">
        <v>17</v>
      </c>
      <c r="H1173" s="5">
        <v>3.9</v>
      </c>
      <c r="I1173" s="10"/>
      <c r="K1173" s="19">
        <f t="shared" si="36"/>
        <v>75</v>
      </c>
      <c r="L1173" s="19">
        <f t="shared" si="37"/>
        <v>8</v>
      </c>
    </row>
    <row r="1174" spans="1:12" hidden="1" x14ac:dyDescent="0.3">
      <c r="A1174" s="15" t="s">
        <v>86</v>
      </c>
      <c r="B1174" s="8"/>
      <c r="C1174" s="8">
        <v>2014</v>
      </c>
      <c r="D1174" s="8">
        <v>0.749</v>
      </c>
      <c r="E1174" s="8"/>
      <c r="F1174" s="8">
        <v>8</v>
      </c>
      <c r="G1174" s="9">
        <v>18</v>
      </c>
      <c r="H1174" s="5">
        <v>4.26</v>
      </c>
      <c r="I1174" s="10"/>
      <c r="K1174" s="19">
        <f t="shared" si="36"/>
        <v>75</v>
      </c>
      <c r="L1174" s="19">
        <f t="shared" si="37"/>
        <v>8</v>
      </c>
    </row>
    <row r="1175" spans="1:12" hidden="1" x14ac:dyDescent="0.3">
      <c r="A1175" s="15" t="s">
        <v>86</v>
      </c>
      <c r="B1175" s="8"/>
      <c r="C1175" s="8">
        <v>2013</v>
      </c>
      <c r="D1175" s="8">
        <v>0.72599999999999998</v>
      </c>
      <c r="E1175" s="8"/>
      <c r="F1175" s="8">
        <v>8</v>
      </c>
      <c r="G1175" s="9">
        <v>17</v>
      </c>
      <c r="H1175" s="5">
        <v>4.05</v>
      </c>
      <c r="I1175" s="10"/>
      <c r="K1175" s="19">
        <f t="shared" si="36"/>
        <v>73</v>
      </c>
      <c r="L1175" s="19">
        <f t="shared" si="37"/>
        <v>8</v>
      </c>
    </row>
    <row r="1176" spans="1:12" hidden="1" x14ac:dyDescent="0.3">
      <c r="A1176" s="15" t="s">
        <v>86</v>
      </c>
      <c r="B1176" s="8"/>
      <c r="C1176" s="8">
        <v>2012</v>
      </c>
      <c r="D1176" s="8">
        <v>0.72199999999999998</v>
      </c>
      <c r="E1176" s="8"/>
      <c r="F1176" s="8">
        <v>8</v>
      </c>
      <c r="G1176" s="9">
        <v>18</v>
      </c>
      <c r="H1176" s="5">
        <v>4.4400000000000004</v>
      </c>
      <c r="I1176" s="10"/>
      <c r="K1176" s="19">
        <f t="shared" si="36"/>
        <v>72</v>
      </c>
      <c r="L1176" s="19">
        <f t="shared" si="37"/>
        <v>8</v>
      </c>
    </row>
    <row r="1177" spans="1:12" hidden="1" x14ac:dyDescent="0.3">
      <c r="A1177" s="15" t="s">
        <v>86</v>
      </c>
      <c r="B1177" s="8"/>
      <c r="C1177" s="8">
        <v>2011</v>
      </c>
      <c r="D1177" s="8">
        <v>0.71899999999999997</v>
      </c>
      <c r="E1177" s="8"/>
      <c r="F1177" s="8">
        <v>8</v>
      </c>
      <c r="G1177" s="9">
        <v>18</v>
      </c>
      <c r="H1177" s="5">
        <v>4.25</v>
      </c>
      <c r="I1177" s="10"/>
      <c r="K1177" s="19">
        <f t="shared" si="36"/>
        <v>72</v>
      </c>
      <c r="L1177" s="19">
        <f t="shared" si="37"/>
        <v>8</v>
      </c>
    </row>
    <row r="1178" spans="1:12" hidden="1" x14ac:dyDescent="0.3">
      <c r="A1178" s="15" t="s">
        <v>86</v>
      </c>
      <c r="B1178" s="8"/>
      <c r="C1178" s="8">
        <v>2010</v>
      </c>
      <c r="D1178" s="8">
        <v>0.71599999999999997</v>
      </c>
      <c r="E1178" s="8"/>
      <c r="F1178" s="8">
        <v>8</v>
      </c>
      <c r="G1178" s="9">
        <v>18</v>
      </c>
      <c r="H1178" s="5">
        <v>4.6500000000000004</v>
      </c>
      <c r="I1178" s="10"/>
      <c r="K1178" s="19">
        <f t="shared" si="36"/>
        <v>72</v>
      </c>
      <c r="L1178" s="19">
        <f t="shared" si="37"/>
        <v>8</v>
      </c>
    </row>
    <row r="1179" spans="1:12" hidden="1" x14ac:dyDescent="0.3">
      <c r="A1179" s="14" t="s">
        <v>87</v>
      </c>
      <c r="B1179" s="1"/>
      <c r="C1179" s="1">
        <v>2020</v>
      </c>
      <c r="D1179" s="1">
        <v>0.74</v>
      </c>
      <c r="E1179" s="8"/>
      <c r="F1179" s="1">
        <v>8</v>
      </c>
      <c r="G1179" s="2">
        <v>39</v>
      </c>
      <c r="H1179" s="11">
        <v>2.5692517800000001</v>
      </c>
      <c r="I1179" s="3"/>
      <c r="K1179" s="19">
        <f t="shared" si="36"/>
        <v>74</v>
      </c>
      <c r="L1179" s="19">
        <f t="shared" si="37"/>
        <v>8</v>
      </c>
    </row>
    <row r="1180" spans="1:12" hidden="1" x14ac:dyDescent="0.3">
      <c r="A1180" s="15" t="s">
        <v>87</v>
      </c>
      <c r="B1180" s="8"/>
      <c r="C1180" s="8">
        <v>2019</v>
      </c>
      <c r="D1180" s="8">
        <v>0.749</v>
      </c>
      <c r="E1180" s="8"/>
      <c r="F1180" s="8">
        <v>8</v>
      </c>
      <c r="G1180" s="9">
        <v>40</v>
      </c>
      <c r="H1180" s="5">
        <v>2.1197621799999999</v>
      </c>
      <c r="I1180" s="10"/>
      <c r="K1180" s="19">
        <f t="shared" si="36"/>
        <v>75</v>
      </c>
      <c r="L1180" s="19">
        <f t="shared" si="37"/>
        <v>8</v>
      </c>
    </row>
    <row r="1181" spans="1:12" x14ac:dyDescent="0.3">
      <c r="A1181" s="15" t="s">
        <v>87</v>
      </c>
      <c r="B1181" s="8"/>
      <c r="C1181" s="8">
        <v>2018</v>
      </c>
      <c r="D1181" s="8">
        <v>0.754</v>
      </c>
      <c r="E1181" s="8"/>
      <c r="F1181" s="8">
        <v>8</v>
      </c>
      <c r="G1181" s="9">
        <v>42</v>
      </c>
      <c r="H1181" s="5">
        <v>2.0952959099999999</v>
      </c>
      <c r="I1181" s="10"/>
      <c r="K1181" s="19">
        <f t="shared" si="36"/>
        <v>75</v>
      </c>
      <c r="L1181" s="19">
        <f t="shared" si="37"/>
        <v>8</v>
      </c>
    </row>
    <row r="1182" spans="1:12" hidden="1" x14ac:dyDescent="0.3">
      <c r="A1182" s="15" t="s">
        <v>87</v>
      </c>
      <c r="B1182" s="8"/>
      <c r="C1182" s="8">
        <v>2017</v>
      </c>
      <c r="D1182" s="8">
        <v>0.74199999999999999</v>
      </c>
      <c r="E1182" s="8"/>
      <c r="F1182" s="8">
        <v>8</v>
      </c>
      <c r="G1182" s="9">
        <v>48</v>
      </c>
      <c r="H1182" s="5">
        <v>2.2598424000000001</v>
      </c>
      <c r="I1182" s="10"/>
      <c r="K1182" s="19">
        <f t="shared" si="36"/>
        <v>74</v>
      </c>
      <c r="L1182" s="19">
        <f t="shared" si="37"/>
        <v>8</v>
      </c>
    </row>
    <row r="1183" spans="1:12" hidden="1" x14ac:dyDescent="0.3">
      <c r="A1183" s="15" t="s">
        <v>87</v>
      </c>
      <c r="B1183" s="8"/>
      <c r="C1183" s="8">
        <v>2016</v>
      </c>
      <c r="D1183" s="8">
        <v>0.74099999999999999</v>
      </c>
      <c r="E1183" s="8"/>
      <c r="F1183" s="8">
        <v>8</v>
      </c>
      <c r="G1183" s="9">
        <v>47</v>
      </c>
      <c r="H1183" s="5">
        <v>2.5639438600000006</v>
      </c>
      <c r="I1183" s="10"/>
      <c r="K1183" s="19">
        <f t="shared" si="36"/>
        <v>74</v>
      </c>
      <c r="L1183" s="19">
        <f t="shared" si="37"/>
        <v>8</v>
      </c>
    </row>
    <row r="1184" spans="1:12" hidden="1" x14ac:dyDescent="0.3">
      <c r="A1184" s="15" t="s">
        <v>87</v>
      </c>
      <c r="B1184" s="8"/>
      <c r="C1184" s="8">
        <v>2015</v>
      </c>
      <c r="D1184" s="8">
        <v>0.73899999999999999</v>
      </c>
      <c r="E1184" s="8"/>
      <c r="F1184" s="8">
        <v>8</v>
      </c>
      <c r="G1184" s="9">
        <v>47</v>
      </c>
      <c r="H1184" s="5">
        <v>2.4089643999999999</v>
      </c>
      <c r="I1184" s="10"/>
      <c r="K1184" s="19">
        <f t="shared" si="36"/>
        <v>74</v>
      </c>
      <c r="L1184" s="19">
        <f t="shared" si="37"/>
        <v>8</v>
      </c>
    </row>
    <row r="1185" spans="1:12" hidden="1" x14ac:dyDescent="0.3">
      <c r="A1185" s="15" t="s">
        <v>87</v>
      </c>
      <c r="B1185" s="8"/>
      <c r="C1185" s="8">
        <v>2014</v>
      </c>
      <c r="D1185" s="8">
        <v>0.73499999999999999</v>
      </c>
      <c r="E1185" s="8"/>
      <c r="F1185" s="8">
        <v>8</v>
      </c>
      <c r="G1185" s="9">
        <v>49</v>
      </c>
      <c r="H1185" s="5">
        <v>2.4059538800000002</v>
      </c>
      <c r="I1185" s="10"/>
      <c r="K1185" s="19">
        <f t="shared" si="36"/>
        <v>74</v>
      </c>
      <c r="L1185" s="19">
        <f t="shared" si="37"/>
        <v>8</v>
      </c>
    </row>
    <row r="1186" spans="1:12" hidden="1" x14ac:dyDescent="0.3">
      <c r="A1186" s="15" t="s">
        <v>87</v>
      </c>
      <c r="B1186" s="8"/>
      <c r="C1186" s="8">
        <v>2013</v>
      </c>
      <c r="D1186" s="8">
        <v>0.73</v>
      </c>
      <c r="E1186" s="8"/>
      <c r="F1186" s="8">
        <v>8</v>
      </c>
      <c r="G1186" s="9">
        <v>52</v>
      </c>
      <c r="H1186" s="5">
        <v>2.2847650100000001</v>
      </c>
      <c r="I1186" s="10"/>
      <c r="K1186" s="19">
        <f t="shared" si="36"/>
        <v>73</v>
      </c>
      <c r="L1186" s="19">
        <f t="shared" si="37"/>
        <v>8</v>
      </c>
    </row>
    <row r="1187" spans="1:12" hidden="1" x14ac:dyDescent="0.3">
      <c r="A1187" s="15" t="s">
        <v>87</v>
      </c>
      <c r="B1187" s="8"/>
      <c r="C1187" s="8">
        <v>2012</v>
      </c>
      <c r="D1187" s="8">
        <v>0.72</v>
      </c>
      <c r="E1187" s="8"/>
      <c r="F1187" s="8">
        <v>8</v>
      </c>
      <c r="G1187" s="9">
        <v>58</v>
      </c>
      <c r="H1187" s="5">
        <v>2.3451044599999999</v>
      </c>
      <c r="I1187" s="10"/>
      <c r="K1187" s="19">
        <f t="shared" si="36"/>
        <v>72</v>
      </c>
      <c r="L1187" s="19">
        <f t="shared" si="37"/>
        <v>8</v>
      </c>
    </row>
    <row r="1188" spans="1:12" hidden="1" x14ac:dyDescent="0.3">
      <c r="A1188" s="15" t="s">
        <v>87</v>
      </c>
      <c r="B1188" s="8"/>
      <c r="C1188" s="8">
        <v>2011</v>
      </c>
      <c r="D1188" s="8">
        <v>0.71</v>
      </c>
      <c r="E1188" s="8"/>
      <c r="F1188" s="8">
        <v>8</v>
      </c>
      <c r="G1188" s="9">
        <v>61</v>
      </c>
      <c r="H1188" s="5">
        <v>2.13192797</v>
      </c>
      <c r="I1188" s="10"/>
      <c r="K1188" s="19">
        <f t="shared" si="36"/>
        <v>71</v>
      </c>
      <c r="L1188" s="19">
        <f t="shared" si="37"/>
        <v>8</v>
      </c>
    </row>
    <row r="1189" spans="1:12" hidden="1" x14ac:dyDescent="0.3">
      <c r="A1189" s="15" t="s">
        <v>87</v>
      </c>
      <c r="B1189" s="8"/>
      <c r="C1189" s="8">
        <v>2010</v>
      </c>
      <c r="D1189" s="8">
        <v>0.7</v>
      </c>
      <c r="E1189" s="8"/>
      <c r="F1189" s="8">
        <v>7</v>
      </c>
      <c r="G1189" s="9">
        <v>65</v>
      </c>
      <c r="H1189" s="5">
        <v>2.4448437700000007</v>
      </c>
      <c r="I1189" s="10"/>
      <c r="K1189" s="19">
        <f t="shared" si="36"/>
        <v>70</v>
      </c>
      <c r="L1189" s="19">
        <f t="shared" si="37"/>
        <v>7</v>
      </c>
    </row>
    <row r="1190" spans="1:12" hidden="1" x14ac:dyDescent="0.3">
      <c r="A1190" s="14" t="s">
        <v>88</v>
      </c>
      <c r="B1190" s="1"/>
      <c r="C1190" s="1">
        <v>2020</v>
      </c>
      <c r="D1190" s="1">
        <v>0.83199999999999996</v>
      </c>
      <c r="E1190" s="8"/>
      <c r="F1190" s="1">
        <v>9</v>
      </c>
      <c r="G1190" s="2">
        <v>6</v>
      </c>
      <c r="H1190" s="11">
        <v>7.13</v>
      </c>
      <c r="I1190" s="3"/>
      <c r="K1190" s="19">
        <f t="shared" si="36"/>
        <v>83</v>
      </c>
      <c r="L1190" s="19">
        <f t="shared" si="37"/>
        <v>9</v>
      </c>
    </row>
    <row r="1191" spans="1:12" hidden="1" x14ac:dyDescent="0.3">
      <c r="A1191" s="15" t="s">
        <v>88</v>
      </c>
      <c r="B1191" s="8"/>
      <c r="C1191" s="8">
        <v>2019</v>
      </c>
      <c r="D1191" s="8">
        <v>0.84099999999999997</v>
      </c>
      <c r="E1191" s="8"/>
      <c r="F1191" s="8">
        <v>9</v>
      </c>
      <c r="G1191" s="9">
        <v>6</v>
      </c>
      <c r="H1191" s="5">
        <v>5.07</v>
      </c>
      <c r="I1191" s="10"/>
      <c r="K1191" s="19">
        <f t="shared" si="36"/>
        <v>84</v>
      </c>
      <c r="L1191" s="19">
        <f t="shared" si="37"/>
        <v>9</v>
      </c>
    </row>
    <row r="1192" spans="1:12" x14ac:dyDescent="0.3">
      <c r="A1192" s="15" t="s">
        <v>88</v>
      </c>
      <c r="B1192" s="8"/>
      <c r="C1192" s="8">
        <v>2018</v>
      </c>
      <c r="D1192" s="8">
        <v>0.83799999999999997</v>
      </c>
      <c r="E1192" s="8"/>
      <c r="F1192" s="8">
        <v>9</v>
      </c>
      <c r="G1192" s="9">
        <v>5</v>
      </c>
      <c r="H1192" s="5">
        <v>4.97</v>
      </c>
      <c r="I1192" s="10"/>
      <c r="K1192" s="19">
        <f t="shared" si="36"/>
        <v>84</v>
      </c>
      <c r="L1192" s="19">
        <f t="shared" si="37"/>
        <v>9</v>
      </c>
    </row>
    <row r="1193" spans="1:12" hidden="1" x14ac:dyDescent="0.3">
      <c r="A1193" s="15" t="s">
        <v>88</v>
      </c>
      <c r="B1193" s="8"/>
      <c r="C1193" s="8">
        <v>2017</v>
      </c>
      <c r="D1193" s="8">
        <v>0.83299999999999996</v>
      </c>
      <c r="E1193" s="8"/>
      <c r="F1193" s="8">
        <v>9</v>
      </c>
      <c r="G1193" s="9">
        <v>5</v>
      </c>
      <c r="H1193" s="5">
        <v>4.58</v>
      </c>
      <c r="I1193" s="10"/>
      <c r="K1193" s="19">
        <f t="shared" si="36"/>
        <v>83</v>
      </c>
      <c r="L1193" s="19">
        <f t="shared" si="37"/>
        <v>9</v>
      </c>
    </row>
    <row r="1194" spans="1:12" hidden="1" x14ac:dyDescent="0.3">
      <c r="A1194" s="15" t="s">
        <v>88</v>
      </c>
      <c r="B1194" s="8"/>
      <c r="C1194" s="8">
        <v>2016</v>
      </c>
      <c r="D1194" s="8">
        <v>0.82599999999999996</v>
      </c>
      <c r="E1194" s="8"/>
      <c r="F1194" s="8">
        <v>9</v>
      </c>
      <c r="G1194" s="9">
        <v>6</v>
      </c>
      <c r="H1194" s="5">
        <v>5.19</v>
      </c>
      <c r="I1194" s="10"/>
      <c r="K1194" s="19">
        <f t="shared" si="36"/>
        <v>83</v>
      </c>
      <c r="L1194" s="19">
        <f t="shared" si="37"/>
        <v>9</v>
      </c>
    </row>
    <row r="1195" spans="1:12" hidden="1" x14ac:dyDescent="0.3">
      <c r="A1195" s="15" t="s">
        <v>88</v>
      </c>
      <c r="B1195" s="8"/>
      <c r="C1195" s="8">
        <v>2015</v>
      </c>
      <c r="D1195" s="8">
        <v>0.82699999999999996</v>
      </c>
      <c r="E1195" s="8"/>
      <c r="F1195" s="8">
        <v>9</v>
      </c>
      <c r="G1195" s="9">
        <v>6</v>
      </c>
      <c r="H1195" s="5">
        <v>5.4</v>
      </c>
      <c r="I1195" s="10"/>
      <c r="K1195" s="19">
        <f t="shared" si="36"/>
        <v>83</v>
      </c>
      <c r="L1195" s="19">
        <f t="shared" si="37"/>
        <v>9</v>
      </c>
    </row>
    <row r="1196" spans="1:12" hidden="1" x14ac:dyDescent="0.3">
      <c r="A1196" s="15" t="s">
        <v>88</v>
      </c>
      <c r="B1196" s="8"/>
      <c r="C1196" s="8">
        <v>2014</v>
      </c>
      <c r="D1196" s="8">
        <v>0.82199999999999995</v>
      </c>
      <c r="E1196" s="8"/>
      <c r="F1196" s="8">
        <v>9</v>
      </c>
      <c r="G1196" s="9">
        <v>6</v>
      </c>
      <c r="H1196" s="5">
        <v>4.8600000000000003</v>
      </c>
      <c r="I1196" s="10"/>
      <c r="K1196" s="19">
        <f t="shared" si="36"/>
        <v>82</v>
      </c>
      <c r="L1196" s="19">
        <f t="shared" si="37"/>
        <v>9</v>
      </c>
    </row>
    <row r="1197" spans="1:12" hidden="1" x14ac:dyDescent="0.3">
      <c r="A1197" s="15" t="s">
        <v>88</v>
      </c>
      <c r="B1197" s="8"/>
      <c r="C1197" s="8">
        <v>2013</v>
      </c>
      <c r="D1197" s="8">
        <v>0.81899999999999995</v>
      </c>
      <c r="E1197" s="8"/>
      <c r="F1197" s="8">
        <v>9</v>
      </c>
      <c r="G1197" s="9">
        <v>6</v>
      </c>
      <c r="H1197" s="5">
        <v>4.9000000000000004</v>
      </c>
      <c r="I1197" s="10"/>
      <c r="K1197" s="19">
        <f t="shared" si="36"/>
        <v>82</v>
      </c>
      <c r="L1197" s="19">
        <f t="shared" si="37"/>
        <v>9</v>
      </c>
    </row>
    <row r="1198" spans="1:12" hidden="1" x14ac:dyDescent="0.3">
      <c r="A1198" s="15" t="s">
        <v>88</v>
      </c>
      <c r="B1198" s="8"/>
      <c r="C1198" s="8">
        <v>2012</v>
      </c>
      <c r="D1198" s="8">
        <v>0.81299999999999994</v>
      </c>
      <c r="E1198" s="8"/>
      <c r="F1198" s="8">
        <v>9</v>
      </c>
      <c r="G1198" s="9">
        <v>7</v>
      </c>
      <c r="H1198" s="5">
        <v>5.3</v>
      </c>
      <c r="I1198" s="10"/>
      <c r="K1198" s="19">
        <f t="shared" si="36"/>
        <v>81</v>
      </c>
      <c r="L1198" s="19">
        <f t="shared" si="37"/>
        <v>9</v>
      </c>
    </row>
    <row r="1199" spans="1:12" hidden="1" x14ac:dyDescent="0.3">
      <c r="A1199" s="15" t="s">
        <v>88</v>
      </c>
      <c r="B1199" s="8"/>
      <c r="C1199" s="8">
        <v>2011</v>
      </c>
      <c r="D1199" s="8">
        <v>0.81100000000000005</v>
      </c>
      <c r="E1199" s="8"/>
      <c r="F1199" s="8">
        <v>9</v>
      </c>
      <c r="G1199" s="9">
        <v>7</v>
      </c>
      <c r="H1199" s="5">
        <v>4.8600000000000003</v>
      </c>
      <c r="I1199" s="10"/>
      <c r="K1199" s="19">
        <f t="shared" si="36"/>
        <v>81</v>
      </c>
      <c r="L1199" s="19">
        <f t="shared" si="37"/>
        <v>9</v>
      </c>
    </row>
    <row r="1200" spans="1:12" hidden="1" x14ac:dyDescent="0.3">
      <c r="A1200" s="20" t="s">
        <v>88</v>
      </c>
      <c r="B1200" s="8"/>
      <c r="C1200" s="8">
        <v>2010</v>
      </c>
      <c r="D1200" s="8">
        <v>0.80600000000000005</v>
      </c>
      <c r="E1200" s="8"/>
      <c r="F1200" s="8">
        <v>9</v>
      </c>
      <c r="G1200" s="9">
        <v>7</v>
      </c>
      <c r="H1200" s="5" t="s">
        <v>171</v>
      </c>
      <c r="I1200" s="10"/>
      <c r="K1200" s="19">
        <f t="shared" si="36"/>
        <v>81</v>
      </c>
      <c r="L1200" s="19">
        <f t="shared" si="37"/>
        <v>9</v>
      </c>
    </row>
    <row r="1201" spans="1:12" hidden="1" x14ac:dyDescent="0.3">
      <c r="A1201" s="14" t="s">
        <v>89</v>
      </c>
      <c r="B1201" s="1"/>
      <c r="C1201" s="1">
        <v>2020</v>
      </c>
      <c r="D1201" s="1">
        <v>0.68300000000000005</v>
      </c>
      <c r="E1201" s="8"/>
      <c r="F1201" s="1">
        <v>7</v>
      </c>
      <c r="G1201" s="2">
        <v>72</v>
      </c>
      <c r="H1201" s="11">
        <v>2.4656434100000002</v>
      </c>
      <c r="I1201" s="3"/>
      <c r="K1201" s="19">
        <f t="shared" si="36"/>
        <v>68</v>
      </c>
      <c r="L1201" s="19">
        <f t="shared" si="37"/>
        <v>7</v>
      </c>
    </row>
    <row r="1202" spans="1:12" hidden="1" x14ac:dyDescent="0.3">
      <c r="A1202" s="15" t="s">
        <v>89</v>
      </c>
      <c r="B1202" s="8"/>
      <c r="C1202" s="8">
        <v>2019</v>
      </c>
      <c r="D1202" s="8">
        <v>0.68400000000000005</v>
      </c>
      <c r="E1202" s="8"/>
      <c r="F1202" s="8">
        <v>7</v>
      </c>
      <c r="G1202" s="9">
        <v>76</v>
      </c>
      <c r="H1202" s="5">
        <v>2.0234210500000001</v>
      </c>
      <c r="I1202" s="10"/>
      <c r="K1202" s="19">
        <f t="shared" si="36"/>
        <v>68</v>
      </c>
      <c r="L1202" s="19">
        <f t="shared" si="37"/>
        <v>7</v>
      </c>
    </row>
    <row r="1203" spans="1:12" x14ac:dyDescent="0.3">
      <c r="A1203" s="15" t="s">
        <v>89</v>
      </c>
      <c r="B1203" s="8"/>
      <c r="C1203" s="8">
        <v>2018</v>
      </c>
      <c r="D1203" s="8">
        <v>0.67700000000000005</v>
      </c>
      <c r="E1203" s="8"/>
      <c r="F1203" s="8">
        <v>7</v>
      </c>
      <c r="G1203" s="9">
        <v>78</v>
      </c>
      <c r="H1203" s="5">
        <v>1.9875257000000002</v>
      </c>
      <c r="I1203" s="10"/>
      <c r="K1203" s="19">
        <f t="shared" si="36"/>
        <v>68</v>
      </c>
      <c r="L1203" s="19">
        <f t="shared" si="37"/>
        <v>7</v>
      </c>
    </row>
    <row r="1204" spans="1:12" hidden="1" x14ac:dyDescent="0.3">
      <c r="A1204" s="15" t="s">
        <v>89</v>
      </c>
      <c r="B1204" s="8"/>
      <c r="C1204" s="8">
        <v>2017</v>
      </c>
      <c r="D1204" s="8">
        <v>0.67100000000000004</v>
      </c>
      <c r="E1204" s="8"/>
      <c r="F1204" s="8">
        <v>7</v>
      </c>
      <c r="G1204" s="9">
        <v>80</v>
      </c>
      <c r="H1204" s="5">
        <v>1.9811254699999998</v>
      </c>
      <c r="I1204" s="10"/>
      <c r="K1204" s="19">
        <f t="shared" si="36"/>
        <v>67</v>
      </c>
      <c r="L1204" s="19">
        <f t="shared" si="37"/>
        <v>7</v>
      </c>
    </row>
    <row r="1205" spans="1:12" hidden="1" x14ac:dyDescent="0.3">
      <c r="A1205" s="15" t="s">
        <v>89</v>
      </c>
      <c r="B1205" s="8"/>
      <c r="C1205" s="8">
        <v>2016</v>
      </c>
      <c r="D1205" s="8">
        <v>0.66200000000000003</v>
      </c>
      <c r="E1205" s="8"/>
      <c r="F1205" s="8">
        <v>7</v>
      </c>
      <c r="G1205" s="9">
        <v>85</v>
      </c>
      <c r="H1205" s="5">
        <v>2.0051884700000002</v>
      </c>
      <c r="I1205" s="10"/>
      <c r="K1205" s="19">
        <f t="shared" si="36"/>
        <v>66</v>
      </c>
      <c r="L1205" s="19">
        <f t="shared" si="37"/>
        <v>7</v>
      </c>
    </row>
    <row r="1206" spans="1:12" hidden="1" x14ac:dyDescent="0.3">
      <c r="A1206" s="15" t="s">
        <v>89</v>
      </c>
      <c r="B1206" s="8"/>
      <c r="C1206" s="8">
        <v>2015</v>
      </c>
      <c r="D1206" s="8">
        <v>0.65600000000000003</v>
      </c>
      <c r="E1206" s="8"/>
      <c r="F1206" s="8">
        <v>7</v>
      </c>
      <c r="G1206" s="9">
        <v>97</v>
      </c>
      <c r="H1206" s="5">
        <v>1.9821568699999994</v>
      </c>
      <c r="I1206" s="10"/>
      <c r="K1206" s="19">
        <f t="shared" si="36"/>
        <v>66</v>
      </c>
      <c r="L1206" s="19">
        <f t="shared" si="37"/>
        <v>7</v>
      </c>
    </row>
    <row r="1207" spans="1:12" hidden="1" x14ac:dyDescent="0.3">
      <c r="A1207" s="15" t="s">
        <v>89</v>
      </c>
      <c r="B1207" s="8"/>
      <c r="C1207" s="8">
        <v>2014</v>
      </c>
      <c r="D1207" s="8">
        <v>0.64500000000000002</v>
      </c>
      <c r="E1207" s="8"/>
      <c r="F1207" s="8">
        <v>7</v>
      </c>
      <c r="G1207" s="9">
        <v>102</v>
      </c>
      <c r="H1207" s="5">
        <v>2.09785223</v>
      </c>
      <c r="I1207" s="10"/>
      <c r="K1207" s="19">
        <f t="shared" si="36"/>
        <v>65</v>
      </c>
      <c r="L1207" s="19">
        <f t="shared" si="37"/>
        <v>7</v>
      </c>
    </row>
    <row r="1208" spans="1:12" hidden="1" x14ac:dyDescent="0.3">
      <c r="A1208" s="15" t="s">
        <v>89</v>
      </c>
      <c r="B1208" s="8"/>
      <c r="C1208" s="8">
        <v>2013</v>
      </c>
      <c r="D1208" s="8">
        <v>0.63600000000000001</v>
      </c>
      <c r="E1208" s="8"/>
      <c r="F1208" s="8">
        <v>7</v>
      </c>
      <c r="G1208" s="9">
        <v>106</v>
      </c>
      <c r="H1208" s="5">
        <v>2.3268473100000002</v>
      </c>
      <c r="I1208" s="10"/>
      <c r="K1208" s="19">
        <f t="shared" si="36"/>
        <v>64</v>
      </c>
      <c r="L1208" s="19">
        <f t="shared" si="37"/>
        <v>7</v>
      </c>
    </row>
    <row r="1209" spans="1:12" hidden="1" x14ac:dyDescent="0.3">
      <c r="A1209" s="15" t="s">
        <v>89</v>
      </c>
      <c r="B1209" s="8"/>
      <c r="C1209" s="8">
        <v>2012</v>
      </c>
      <c r="D1209" s="8">
        <v>0.626</v>
      </c>
      <c r="E1209" s="8"/>
      <c r="F1209" s="8">
        <v>7</v>
      </c>
      <c r="G1209" s="9">
        <v>113</v>
      </c>
      <c r="H1209" s="5">
        <v>2.3317561100000002</v>
      </c>
      <c r="I1209" s="10"/>
      <c r="K1209" s="19">
        <f t="shared" si="36"/>
        <v>63</v>
      </c>
      <c r="L1209" s="19">
        <f t="shared" si="37"/>
        <v>7</v>
      </c>
    </row>
    <row r="1210" spans="1:12" hidden="1" x14ac:dyDescent="0.3">
      <c r="A1210" s="15" t="s">
        <v>89</v>
      </c>
      <c r="B1210" s="8"/>
      <c r="C1210" s="8">
        <v>2011</v>
      </c>
      <c r="D1210" s="8">
        <v>0.61599999999999999</v>
      </c>
      <c r="E1210" s="8"/>
      <c r="F1210" s="8">
        <v>7</v>
      </c>
      <c r="G1210" s="9">
        <v>122</v>
      </c>
      <c r="H1210" s="5">
        <v>2.2546431999999998</v>
      </c>
      <c r="I1210" s="10"/>
      <c r="K1210" s="19">
        <f t="shared" si="36"/>
        <v>62</v>
      </c>
      <c r="L1210" s="19">
        <f t="shared" si="37"/>
        <v>7</v>
      </c>
    </row>
    <row r="1211" spans="1:12" hidden="1" x14ac:dyDescent="0.3">
      <c r="A1211" s="15" t="s">
        <v>89</v>
      </c>
      <c r="B1211" s="8"/>
      <c r="C1211" s="8">
        <v>2010</v>
      </c>
      <c r="D1211" s="8">
        <v>0.60399999999999998</v>
      </c>
      <c r="E1211" s="8"/>
      <c r="F1211" s="8">
        <v>6</v>
      </c>
      <c r="G1211" s="9">
        <v>134</v>
      </c>
      <c r="H1211" s="5">
        <v>2.1622750800000001</v>
      </c>
      <c r="I1211" s="10"/>
      <c r="K1211" s="19">
        <f t="shared" si="36"/>
        <v>60</v>
      </c>
      <c r="L1211" s="19">
        <f t="shared" si="37"/>
        <v>6</v>
      </c>
    </row>
    <row r="1212" spans="1:12" hidden="1" x14ac:dyDescent="0.3">
      <c r="A1212" s="14" t="s">
        <v>90</v>
      </c>
      <c r="B1212" s="1"/>
      <c r="C1212" s="1">
        <v>2020</v>
      </c>
      <c r="D1212" s="1">
        <v>0.46700000000000003</v>
      </c>
      <c r="E1212" s="8"/>
      <c r="F1212" s="1">
        <v>5</v>
      </c>
      <c r="G1212" s="2">
        <v>127</v>
      </c>
      <c r="H1212" s="11">
        <v>2.3967418700000005</v>
      </c>
      <c r="I1212" s="3"/>
      <c r="K1212" s="19">
        <f t="shared" si="36"/>
        <v>47</v>
      </c>
      <c r="L1212" s="19">
        <f t="shared" si="37"/>
        <v>5</v>
      </c>
    </row>
    <row r="1213" spans="1:12" hidden="1" x14ac:dyDescent="0.3">
      <c r="A1213" s="15" t="s">
        <v>90</v>
      </c>
      <c r="B1213" s="8"/>
      <c r="C1213" s="8">
        <v>2019</v>
      </c>
      <c r="D1213" s="8">
        <v>0.46500000000000002</v>
      </c>
      <c r="E1213" s="8"/>
      <c r="F1213" s="8">
        <v>5</v>
      </c>
      <c r="G1213" s="9">
        <v>150</v>
      </c>
      <c r="H1213" s="5">
        <v>1.8406107399999996</v>
      </c>
      <c r="I1213" s="10"/>
      <c r="K1213" s="19">
        <f t="shared" si="36"/>
        <v>47</v>
      </c>
      <c r="L1213" s="19">
        <f t="shared" si="37"/>
        <v>5</v>
      </c>
    </row>
    <row r="1214" spans="1:12" x14ac:dyDescent="0.3">
      <c r="A1214" s="15" t="s">
        <v>90</v>
      </c>
      <c r="B1214" s="8"/>
      <c r="C1214" s="8">
        <v>2018</v>
      </c>
      <c r="D1214" s="8">
        <v>0.45800000000000002</v>
      </c>
      <c r="E1214" s="8"/>
      <c r="F1214" s="8">
        <v>5</v>
      </c>
      <c r="G1214" s="9">
        <v>160</v>
      </c>
      <c r="H1214" s="5">
        <v>1.8070392600000003</v>
      </c>
      <c r="I1214" s="10"/>
      <c r="K1214" s="19">
        <f t="shared" si="36"/>
        <v>46</v>
      </c>
      <c r="L1214" s="19">
        <f t="shared" si="37"/>
        <v>5</v>
      </c>
    </row>
    <row r="1215" spans="1:12" hidden="1" x14ac:dyDescent="0.3">
      <c r="A1215" s="15" t="s">
        <v>90</v>
      </c>
      <c r="B1215" s="8"/>
      <c r="C1215" s="8">
        <v>2017</v>
      </c>
      <c r="D1215" s="8">
        <v>0.45</v>
      </c>
      <c r="E1215" s="8"/>
      <c r="F1215" s="8">
        <v>5</v>
      </c>
      <c r="G1215" s="9">
        <v>177</v>
      </c>
      <c r="H1215" s="5">
        <v>1.7427643499999999</v>
      </c>
      <c r="I1215" s="10"/>
      <c r="K1215" s="19">
        <f t="shared" si="36"/>
        <v>45</v>
      </c>
      <c r="L1215" s="19">
        <f t="shared" si="37"/>
        <v>5</v>
      </c>
    </row>
    <row r="1216" spans="1:12" hidden="1" x14ac:dyDescent="0.3">
      <c r="A1216" s="15" t="s">
        <v>90</v>
      </c>
      <c r="B1216" s="8"/>
      <c r="C1216" s="8">
        <v>2016</v>
      </c>
      <c r="D1216" s="8">
        <v>0.44800000000000001</v>
      </c>
      <c r="E1216" s="8"/>
      <c r="F1216" s="8">
        <v>5</v>
      </c>
      <c r="G1216" s="9">
        <v>194</v>
      </c>
      <c r="H1216" s="5">
        <v>1.7421939399999999</v>
      </c>
      <c r="I1216" s="10"/>
      <c r="K1216" s="19">
        <f t="shared" si="36"/>
        <v>45</v>
      </c>
      <c r="L1216" s="19">
        <f t="shared" si="37"/>
        <v>5</v>
      </c>
    </row>
    <row r="1217" spans="1:12" hidden="1" x14ac:dyDescent="0.3">
      <c r="A1217" s="15" t="s">
        <v>90</v>
      </c>
      <c r="B1217" s="8"/>
      <c r="C1217" s="8">
        <v>2015</v>
      </c>
      <c r="D1217" s="8">
        <v>0.44500000000000001</v>
      </c>
      <c r="E1217" s="8"/>
      <c r="F1217" s="8">
        <v>5</v>
      </c>
      <c r="G1217" s="9">
        <v>226</v>
      </c>
      <c r="H1217" s="5">
        <v>1.8155214799999999</v>
      </c>
      <c r="I1217" s="10"/>
      <c r="K1217" s="19">
        <f t="shared" si="36"/>
        <v>45</v>
      </c>
      <c r="L1217" s="19">
        <f t="shared" si="37"/>
        <v>5</v>
      </c>
    </row>
    <row r="1218" spans="1:12" hidden="1" x14ac:dyDescent="0.3">
      <c r="A1218" s="15" t="s">
        <v>90</v>
      </c>
      <c r="B1218" s="8"/>
      <c r="C1218" s="8">
        <v>2014</v>
      </c>
      <c r="D1218" s="8">
        <v>0.438</v>
      </c>
      <c r="E1218" s="8"/>
      <c r="F1218" s="8">
        <v>5</v>
      </c>
      <c r="G1218" s="9">
        <v>241</v>
      </c>
      <c r="H1218" s="5">
        <v>1.7407883399999995</v>
      </c>
      <c r="I1218" s="10"/>
      <c r="K1218" s="19">
        <f t="shared" ref="K1218:K1281" si="38">ROUND(D1218*100,0)</f>
        <v>44</v>
      </c>
      <c r="L1218" s="19">
        <f t="shared" si="37"/>
        <v>5</v>
      </c>
    </row>
    <row r="1219" spans="1:12" hidden="1" x14ac:dyDescent="0.3">
      <c r="A1219" s="15" t="s">
        <v>90</v>
      </c>
      <c r="B1219" s="8"/>
      <c r="C1219" s="8">
        <v>2013</v>
      </c>
      <c r="D1219" s="8">
        <v>0.432</v>
      </c>
      <c r="E1219" s="8"/>
      <c r="F1219" s="8">
        <v>5</v>
      </c>
      <c r="G1219" s="9">
        <v>241</v>
      </c>
      <c r="H1219" s="5">
        <v>1.51853013</v>
      </c>
      <c r="I1219" s="10"/>
      <c r="K1219" s="19">
        <f t="shared" si="38"/>
        <v>43</v>
      </c>
      <c r="L1219" s="19">
        <f t="shared" ref="L1219:L1282" si="39">IF(K1219&lt;31,3,IF(K1219&lt;41,4,IF(K1219&lt;51,5,IF(K1219&lt;61,6,IF(K1219&lt;71,7,IF(K1219&lt;81,8,IF(K1219&lt;91,9,10)))))))</f>
        <v>5</v>
      </c>
    </row>
    <row r="1220" spans="1:12" hidden="1" x14ac:dyDescent="0.3">
      <c r="A1220" s="15" t="s">
        <v>90</v>
      </c>
      <c r="B1220" s="8"/>
      <c r="C1220" s="8">
        <v>2012</v>
      </c>
      <c r="D1220" s="8">
        <v>0.41799999999999998</v>
      </c>
      <c r="E1220" s="8"/>
      <c r="F1220" s="8">
        <v>5</v>
      </c>
      <c r="G1220" s="9">
        <v>271</v>
      </c>
      <c r="H1220" s="5">
        <v>1.2610186300000001</v>
      </c>
      <c r="I1220" s="10"/>
      <c r="K1220" s="19">
        <f t="shared" si="38"/>
        <v>42</v>
      </c>
      <c r="L1220" s="19">
        <f t="shared" si="39"/>
        <v>5</v>
      </c>
    </row>
    <row r="1221" spans="1:12" hidden="1" x14ac:dyDescent="0.3">
      <c r="A1221" s="15" t="s">
        <v>90</v>
      </c>
      <c r="B1221" s="8"/>
      <c r="C1221" s="8">
        <v>2011</v>
      </c>
      <c r="D1221" s="8">
        <v>0.41199999999999998</v>
      </c>
      <c r="E1221" s="8"/>
      <c r="F1221" s="8">
        <v>5</v>
      </c>
      <c r="G1221" s="9">
        <v>296</v>
      </c>
      <c r="H1221" s="5">
        <v>1.27621472</v>
      </c>
      <c r="I1221" s="10"/>
      <c r="K1221" s="19">
        <f t="shared" si="38"/>
        <v>41</v>
      </c>
      <c r="L1221" s="19">
        <f t="shared" si="39"/>
        <v>5</v>
      </c>
    </row>
    <row r="1222" spans="1:12" hidden="1" x14ac:dyDescent="0.3">
      <c r="A1222" s="15" t="s">
        <v>90</v>
      </c>
      <c r="B1222" s="8"/>
      <c r="C1222" s="8">
        <v>2010</v>
      </c>
      <c r="D1222" s="8">
        <v>0.40699999999999997</v>
      </c>
      <c r="E1222" s="8"/>
      <c r="F1222" s="8">
        <v>5</v>
      </c>
      <c r="G1222" s="9">
        <v>322</v>
      </c>
      <c r="H1222" s="5">
        <v>1.2781167</v>
      </c>
      <c r="I1222" s="10"/>
      <c r="K1222" s="19">
        <f t="shared" si="38"/>
        <v>41</v>
      </c>
      <c r="L1222" s="19">
        <f t="shared" si="39"/>
        <v>5</v>
      </c>
    </row>
    <row r="1223" spans="1:12" hidden="1" x14ac:dyDescent="0.3">
      <c r="A1223" s="14" t="s">
        <v>91</v>
      </c>
      <c r="B1223" s="1"/>
      <c r="C1223" s="1">
        <v>2020</v>
      </c>
      <c r="D1223" s="1">
        <v>0.61499999999999999</v>
      </c>
      <c r="E1223" s="8"/>
      <c r="F1223" s="1">
        <v>7</v>
      </c>
      <c r="G1223" s="2">
        <v>179</v>
      </c>
      <c r="H1223" s="11">
        <v>0.7</v>
      </c>
      <c r="I1223" s="3"/>
      <c r="K1223" s="19">
        <f t="shared" si="38"/>
        <v>62</v>
      </c>
      <c r="L1223" s="19">
        <f t="shared" si="39"/>
        <v>7</v>
      </c>
    </row>
    <row r="1224" spans="1:12" hidden="1" x14ac:dyDescent="0.3">
      <c r="A1224" s="15" t="s">
        <v>91</v>
      </c>
      <c r="B1224" s="8"/>
      <c r="C1224" s="8">
        <v>2019</v>
      </c>
      <c r="D1224" s="8">
        <v>0.60799999999999998</v>
      </c>
      <c r="E1224" s="8"/>
      <c r="F1224" s="8">
        <v>7</v>
      </c>
      <c r="G1224" s="9">
        <v>213</v>
      </c>
      <c r="H1224" s="5">
        <v>0.66</v>
      </c>
      <c r="I1224" s="10"/>
      <c r="K1224" s="19">
        <f t="shared" si="38"/>
        <v>61</v>
      </c>
      <c r="L1224" s="19">
        <f t="shared" si="39"/>
        <v>7</v>
      </c>
    </row>
    <row r="1225" spans="1:12" x14ac:dyDescent="0.3">
      <c r="A1225" s="15" t="s">
        <v>91</v>
      </c>
      <c r="B1225" s="8"/>
      <c r="C1225" s="8">
        <v>2018</v>
      </c>
      <c r="D1225" s="8">
        <v>0.59499999999999997</v>
      </c>
      <c r="E1225" s="8"/>
      <c r="F1225" s="8">
        <v>6</v>
      </c>
      <c r="G1225" s="9">
        <v>215</v>
      </c>
      <c r="H1225" s="5">
        <v>0.73</v>
      </c>
      <c r="I1225" s="10"/>
      <c r="K1225" s="19">
        <f t="shared" si="38"/>
        <v>60</v>
      </c>
      <c r="L1225" s="19">
        <f t="shared" si="39"/>
        <v>6</v>
      </c>
    </row>
    <row r="1226" spans="1:12" hidden="1" x14ac:dyDescent="0.3">
      <c r="A1226" s="15" t="s">
        <v>91</v>
      </c>
      <c r="B1226" s="8"/>
      <c r="C1226" s="8">
        <v>2017</v>
      </c>
      <c r="D1226" s="8">
        <v>0.57999999999999996</v>
      </c>
      <c r="E1226" s="8"/>
      <c r="F1226" s="8">
        <v>6</v>
      </c>
      <c r="G1226" s="9">
        <v>238</v>
      </c>
      <c r="H1226" s="5">
        <v>0.75</v>
      </c>
      <c r="I1226" s="10"/>
      <c r="K1226" s="19">
        <f t="shared" si="38"/>
        <v>58</v>
      </c>
      <c r="L1226" s="19">
        <f t="shared" si="39"/>
        <v>6</v>
      </c>
    </row>
    <row r="1227" spans="1:12" hidden="1" x14ac:dyDescent="0.3">
      <c r="A1227" s="15" t="s">
        <v>91</v>
      </c>
      <c r="B1227" s="8"/>
      <c r="C1227" s="8">
        <v>2016</v>
      </c>
      <c r="D1227" s="8">
        <v>0.56699999999999995</v>
      </c>
      <c r="E1227" s="8"/>
      <c r="F1227" s="8">
        <v>6</v>
      </c>
      <c r="G1227" s="9">
        <v>242</v>
      </c>
      <c r="H1227" s="5">
        <v>0.72</v>
      </c>
      <c r="I1227" s="10"/>
      <c r="K1227" s="19">
        <f t="shared" si="38"/>
        <v>57</v>
      </c>
      <c r="L1227" s="19">
        <f t="shared" si="39"/>
        <v>6</v>
      </c>
    </row>
    <row r="1228" spans="1:12" hidden="1" x14ac:dyDescent="0.3">
      <c r="A1228" s="15" t="s">
        <v>91</v>
      </c>
      <c r="B1228" s="8"/>
      <c r="C1228" s="8">
        <v>2015</v>
      </c>
      <c r="D1228" s="8">
        <v>0.55700000000000005</v>
      </c>
      <c r="E1228" s="8"/>
      <c r="F1228" s="8">
        <v>6</v>
      </c>
      <c r="G1228" s="9">
        <v>243</v>
      </c>
      <c r="H1228" s="5">
        <v>1.2</v>
      </c>
      <c r="I1228" s="10"/>
      <c r="K1228" s="19">
        <f t="shared" si="38"/>
        <v>56</v>
      </c>
      <c r="L1228" s="19">
        <f t="shared" si="39"/>
        <v>6</v>
      </c>
    </row>
    <row r="1229" spans="1:12" hidden="1" x14ac:dyDescent="0.3">
      <c r="A1229" s="15" t="s">
        <v>91</v>
      </c>
      <c r="B1229" s="8"/>
      <c r="C1229" s="8">
        <v>2014</v>
      </c>
      <c r="D1229" s="8">
        <v>0.54800000000000004</v>
      </c>
      <c r="E1229" s="8"/>
      <c r="F1229" s="8">
        <v>6</v>
      </c>
      <c r="G1229" s="9">
        <v>262</v>
      </c>
      <c r="H1229" s="5">
        <v>1.06</v>
      </c>
      <c r="I1229" s="10"/>
      <c r="K1229" s="19">
        <f t="shared" si="38"/>
        <v>55</v>
      </c>
      <c r="L1229" s="19">
        <f t="shared" si="39"/>
        <v>6</v>
      </c>
    </row>
    <row r="1230" spans="1:12" hidden="1" x14ac:dyDescent="0.3">
      <c r="A1230" s="15" t="s">
        <v>91</v>
      </c>
      <c r="B1230" s="8"/>
      <c r="C1230" s="8">
        <v>2013</v>
      </c>
      <c r="D1230" s="8">
        <v>0.53800000000000003</v>
      </c>
      <c r="E1230" s="8"/>
      <c r="F1230" s="8">
        <v>6</v>
      </c>
      <c r="G1230" s="9">
        <v>268</v>
      </c>
      <c r="H1230" s="5">
        <v>0.6</v>
      </c>
      <c r="I1230" s="10"/>
      <c r="K1230" s="19">
        <f t="shared" si="38"/>
        <v>54</v>
      </c>
      <c r="L1230" s="19">
        <f t="shared" si="39"/>
        <v>6</v>
      </c>
    </row>
    <row r="1231" spans="1:12" hidden="1" x14ac:dyDescent="0.3">
      <c r="A1231" s="15" t="s">
        <v>91</v>
      </c>
      <c r="B1231" s="8"/>
      <c r="C1231" s="8">
        <v>2012</v>
      </c>
      <c r="D1231" s="8">
        <v>0.52600000000000002</v>
      </c>
      <c r="E1231" s="8"/>
      <c r="F1231" s="8">
        <v>6</v>
      </c>
      <c r="G1231" s="9">
        <v>285</v>
      </c>
      <c r="H1231" s="5">
        <v>0.42</v>
      </c>
      <c r="I1231" s="10"/>
      <c r="K1231" s="19">
        <f t="shared" si="38"/>
        <v>53</v>
      </c>
      <c r="L1231" s="19">
        <f t="shared" si="39"/>
        <v>6</v>
      </c>
    </row>
    <row r="1232" spans="1:12" hidden="1" x14ac:dyDescent="0.3">
      <c r="A1232" s="15" t="s">
        <v>91</v>
      </c>
      <c r="B1232" s="8"/>
      <c r="C1232" s="8">
        <v>2011</v>
      </c>
      <c r="D1232" s="8">
        <v>0.51700000000000002</v>
      </c>
      <c r="E1232" s="8"/>
      <c r="F1232" s="8">
        <v>6</v>
      </c>
      <c r="G1232" s="9">
        <v>279</v>
      </c>
      <c r="H1232" s="5">
        <v>0.23</v>
      </c>
      <c r="I1232" s="10"/>
      <c r="K1232" s="19">
        <f t="shared" si="38"/>
        <v>52</v>
      </c>
      <c r="L1232" s="19">
        <f t="shared" si="39"/>
        <v>6</v>
      </c>
    </row>
    <row r="1233" spans="1:12" hidden="1" x14ac:dyDescent="0.3">
      <c r="A1233" s="15" t="s">
        <v>91</v>
      </c>
      <c r="B1233" s="8"/>
      <c r="C1233" s="8">
        <v>2010</v>
      </c>
      <c r="D1233" s="8">
        <v>0.50600000000000001</v>
      </c>
      <c r="E1233" s="8"/>
      <c r="F1233" s="8">
        <v>6</v>
      </c>
      <c r="G1233" s="9">
        <v>293</v>
      </c>
      <c r="H1233" s="5">
        <v>0.19</v>
      </c>
      <c r="I1233" s="10"/>
      <c r="K1233" s="19">
        <f t="shared" si="38"/>
        <v>51</v>
      </c>
      <c r="L1233" s="19">
        <f t="shared" si="39"/>
        <v>6</v>
      </c>
    </row>
    <row r="1234" spans="1:12" hidden="1" x14ac:dyDescent="0.3">
      <c r="A1234" s="14" t="s">
        <v>92</v>
      </c>
      <c r="B1234" s="1"/>
      <c r="C1234" s="1">
        <v>2020</v>
      </c>
      <c r="D1234" s="1">
        <v>0.63400000000000001</v>
      </c>
      <c r="E1234" s="8"/>
      <c r="F1234" s="1">
        <v>7</v>
      </c>
      <c r="G1234" s="2">
        <v>215</v>
      </c>
      <c r="H1234" s="11">
        <v>4.4191732400000001</v>
      </c>
      <c r="I1234" s="3"/>
      <c r="K1234" s="19">
        <f t="shared" si="38"/>
        <v>63</v>
      </c>
      <c r="L1234" s="19">
        <f t="shared" si="39"/>
        <v>7</v>
      </c>
    </row>
    <row r="1235" spans="1:12" hidden="1" x14ac:dyDescent="0.3">
      <c r="A1235" s="15" t="s">
        <v>92</v>
      </c>
      <c r="B1235" s="8"/>
      <c r="C1235" s="8">
        <v>2019</v>
      </c>
      <c r="D1235" s="8">
        <v>0.63800000000000001</v>
      </c>
      <c r="E1235" s="8"/>
      <c r="F1235" s="8">
        <v>7</v>
      </c>
      <c r="G1235" s="9">
        <v>223</v>
      </c>
      <c r="H1235" s="5">
        <v>3.9855678100000005</v>
      </c>
      <c r="I1235" s="10"/>
      <c r="K1235" s="19">
        <f t="shared" si="38"/>
        <v>64</v>
      </c>
      <c r="L1235" s="19">
        <f t="shared" si="39"/>
        <v>7</v>
      </c>
    </row>
    <row r="1236" spans="1:12" x14ac:dyDescent="0.3">
      <c r="A1236" s="15" t="s">
        <v>92</v>
      </c>
      <c r="B1236" s="8"/>
      <c r="C1236" s="8">
        <v>2018</v>
      </c>
      <c r="D1236" s="8">
        <v>0.63500000000000001</v>
      </c>
      <c r="E1236" s="8"/>
      <c r="F1236" s="8">
        <v>7</v>
      </c>
      <c r="G1236" s="9">
        <v>218</v>
      </c>
      <c r="H1236" s="5">
        <v>3.8699576899999997</v>
      </c>
      <c r="I1236" s="10"/>
      <c r="K1236" s="19">
        <f t="shared" si="38"/>
        <v>64</v>
      </c>
      <c r="L1236" s="19">
        <f t="shared" si="39"/>
        <v>7</v>
      </c>
    </row>
    <row r="1237" spans="1:12" hidden="1" x14ac:dyDescent="0.3">
      <c r="A1237" s="15" t="s">
        <v>92</v>
      </c>
      <c r="B1237" s="8"/>
      <c r="C1237" s="8">
        <v>2017</v>
      </c>
      <c r="D1237" s="8">
        <v>0.63400000000000001</v>
      </c>
      <c r="E1237" s="8"/>
      <c r="F1237" s="8">
        <v>7</v>
      </c>
      <c r="G1237" s="9">
        <v>228</v>
      </c>
      <c r="H1237" s="5">
        <v>4.0577864600000009</v>
      </c>
      <c r="I1237" s="10"/>
      <c r="K1237" s="19">
        <f t="shared" si="38"/>
        <v>63</v>
      </c>
      <c r="L1237" s="19">
        <f t="shared" si="39"/>
        <v>7</v>
      </c>
    </row>
    <row r="1238" spans="1:12" hidden="1" x14ac:dyDescent="0.3">
      <c r="A1238" s="15" t="s">
        <v>92</v>
      </c>
      <c r="B1238" s="8"/>
      <c r="C1238" s="8">
        <v>2016</v>
      </c>
      <c r="D1238" s="8">
        <v>0.63100000000000001</v>
      </c>
      <c r="E1238" s="8"/>
      <c r="F1238" s="8">
        <v>7</v>
      </c>
      <c r="G1238" s="9">
        <v>246</v>
      </c>
      <c r="H1238" s="5">
        <v>4.37176323</v>
      </c>
      <c r="I1238" s="10"/>
      <c r="K1238" s="19">
        <f t="shared" si="38"/>
        <v>63</v>
      </c>
      <c r="L1238" s="19">
        <f t="shared" si="39"/>
        <v>7</v>
      </c>
    </row>
    <row r="1239" spans="1:12" hidden="1" x14ac:dyDescent="0.3">
      <c r="A1239" s="15" t="s">
        <v>92</v>
      </c>
      <c r="B1239" s="8"/>
      <c r="C1239" s="8">
        <v>2015</v>
      </c>
      <c r="D1239" s="8">
        <v>0.627</v>
      </c>
      <c r="E1239" s="8"/>
      <c r="F1239" s="8">
        <v>7</v>
      </c>
      <c r="G1239" s="9">
        <v>299</v>
      </c>
      <c r="H1239" s="5">
        <v>4.21268463</v>
      </c>
      <c r="I1239" s="10"/>
      <c r="K1239" s="19">
        <f t="shared" si="38"/>
        <v>63</v>
      </c>
      <c r="L1239" s="19">
        <f t="shared" si="39"/>
        <v>7</v>
      </c>
    </row>
    <row r="1240" spans="1:12" hidden="1" x14ac:dyDescent="0.3">
      <c r="A1240" s="15" t="s">
        <v>92</v>
      </c>
      <c r="B1240" s="8"/>
      <c r="C1240" s="8">
        <v>2014</v>
      </c>
      <c r="D1240" s="8">
        <v>0.61899999999999999</v>
      </c>
      <c r="E1240" s="8"/>
      <c r="F1240" s="8">
        <v>7</v>
      </c>
      <c r="G1240" s="9">
        <v>306</v>
      </c>
      <c r="H1240" s="5">
        <v>3.8836050000000006</v>
      </c>
      <c r="I1240" s="10"/>
      <c r="K1240" s="19">
        <f t="shared" si="38"/>
        <v>62</v>
      </c>
      <c r="L1240" s="19">
        <f t="shared" si="39"/>
        <v>7</v>
      </c>
    </row>
    <row r="1241" spans="1:12" hidden="1" x14ac:dyDescent="0.3">
      <c r="A1241" s="15" t="s">
        <v>92</v>
      </c>
      <c r="B1241" s="8"/>
      <c r="C1241" s="8">
        <v>2013</v>
      </c>
      <c r="D1241" s="8">
        <v>0.61</v>
      </c>
      <c r="E1241" s="8"/>
      <c r="F1241" s="8">
        <v>7</v>
      </c>
      <c r="G1241" s="9">
        <v>334</v>
      </c>
      <c r="H1241" s="5">
        <v>4.18122244</v>
      </c>
      <c r="I1241" s="10"/>
      <c r="K1241" s="19">
        <f t="shared" si="38"/>
        <v>61</v>
      </c>
      <c r="L1241" s="19">
        <f t="shared" si="39"/>
        <v>7</v>
      </c>
    </row>
    <row r="1242" spans="1:12" hidden="1" x14ac:dyDescent="0.3">
      <c r="A1242" s="15" t="s">
        <v>92</v>
      </c>
      <c r="B1242" s="8"/>
      <c r="C1242" s="8">
        <v>2012</v>
      </c>
      <c r="D1242" s="8">
        <v>0.59899999999999998</v>
      </c>
      <c r="E1242" s="8"/>
      <c r="F1242" s="8">
        <v>6</v>
      </c>
      <c r="G1242" s="9">
        <v>362</v>
      </c>
      <c r="H1242" s="5">
        <v>3.8705275100000009</v>
      </c>
      <c r="I1242" s="10"/>
      <c r="K1242" s="19">
        <f t="shared" si="38"/>
        <v>60</v>
      </c>
      <c r="L1242" s="19">
        <f t="shared" si="39"/>
        <v>6</v>
      </c>
    </row>
    <row r="1243" spans="1:12" hidden="1" x14ac:dyDescent="0.3">
      <c r="A1243" s="15" t="s">
        <v>92</v>
      </c>
      <c r="B1243" s="8"/>
      <c r="C1243" s="8">
        <v>2011</v>
      </c>
      <c r="D1243" s="8">
        <v>0.59</v>
      </c>
      <c r="E1243" s="8"/>
      <c r="F1243" s="8">
        <v>6</v>
      </c>
      <c r="G1243" s="9">
        <v>414</v>
      </c>
      <c r="H1243" s="5">
        <v>4.0920991900000008</v>
      </c>
      <c r="I1243" s="10"/>
      <c r="K1243" s="19">
        <f t="shared" si="38"/>
        <v>59</v>
      </c>
      <c r="L1243" s="19">
        <f t="shared" si="39"/>
        <v>6</v>
      </c>
    </row>
    <row r="1244" spans="1:12" hidden="1" x14ac:dyDescent="0.3">
      <c r="A1244" s="15" t="s">
        <v>92</v>
      </c>
      <c r="B1244" s="8"/>
      <c r="C1244" s="8">
        <v>2010</v>
      </c>
      <c r="D1244" s="8">
        <v>0.58399999999999996</v>
      </c>
      <c r="E1244" s="8"/>
      <c r="F1244" s="8">
        <v>6</v>
      </c>
      <c r="G1244" s="9">
        <v>482</v>
      </c>
      <c r="H1244" s="5">
        <v>3.9876587399999996</v>
      </c>
      <c r="I1244" s="10"/>
      <c r="K1244" s="19">
        <f t="shared" si="38"/>
        <v>58</v>
      </c>
      <c r="L1244" s="19">
        <f t="shared" si="39"/>
        <v>6</v>
      </c>
    </row>
    <row r="1245" spans="1:12" hidden="1" x14ac:dyDescent="0.3">
      <c r="A1245" s="14" t="s">
        <v>93</v>
      </c>
      <c r="B1245" s="1"/>
      <c r="C1245" s="1">
        <v>2020</v>
      </c>
      <c r="D1245" s="1">
        <v>0.59299999999999997</v>
      </c>
      <c r="E1245" s="8"/>
      <c r="F1245" s="1">
        <v>6</v>
      </c>
      <c r="G1245" s="2">
        <v>174</v>
      </c>
      <c r="H1245" s="11">
        <v>1.57</v>
      </c>
      <c r="I1245" s="3"/>
      <c r="K1245" s="19">
        <f t="shared" si="38"/>
        <v>59</v>
      </c>
      <c r="L1245" s="19">
        <f t="shared" si="39"/>
        <v>6</v>
      </c>
    </row>
    <row r="1246" spans="1:12" hidden="1" x14ac:dyDescent="0.3">
      <c r="A1246" s="15" t="s">
        <v>93</v>
      </c>
      <c r="B1246" s="8"/>
      <c r="C1246" s="8">
        <v>2019</v>
      </c>
      <c r="D1246" s="8">
        <v>0.59799999999999998</v>
      </c>
      <c r="E1246" s="8"/>
      <c r="F1246" s="8">
        <v>6</v>
      </c>
      <c r="G1246" s="9">
        <v>182</v>
      </c>
      <c r="H1246" s="5">
        <v>1.1000000000000001</v>
      </c>
      <c r="I1246" s="10"/>
      <c r="K1246" s="19">
        <f t="shared" si="38"/>
        <v>60</v>
      </c>
      <c r="L1246" s="19">
        <f t="shared" si="39"/>
        <v>6</v>
      </c>
    </row>
    <row r="1247" spans="1:12" x14ac:dyDescent="0.3">
      <c r="A1247" s="15" t="s">
        <v>93</v>
      </c>
      <c r="B1247" s="8"/>
      <c r="C1247" s="8">
        <v>2018</v>
      </c>
      <c r="D1247" s="8">
        <v>0.58799999999999997</v>
      </c>
      <c r="E1247" s="8"/>
      <c r="F1247" s="8">
        <v>6</v>
      </c>
      <c r="G1247" s="9">
        <v>201</v>
      </c>
      <c r="H1247" s="5">
        <v>1.07</v>
      </c>
      <c r="I1247" s="10"/>
      <c r="K1247" s="19">
        <f t="shared" si="38"/>
        <v>59</v>
      </c>
      <c r="L1247" s="19">
        <f t="shared" si="39"/>
        <v>6</v>
      </c>
    </row>
    <row r="1248" spans="1:12" hidden="1" x14ac:dyDescent="0.3">
      <c r="A1248" s="15" t="s">
        <v>93</v>
      </c>
      <c r="B1248" s="8"/>
      <c r="C1248" s="8">
        <v>2017</v>
      </c>
      <c r="D1248" s="8">
        <v>0.58099999999999996</v>
      </c>
      <c r="E1248" s="8"/>
      <c r="F1248" s="8">
        <v>6</v>
      </c>
      <c r="G1248" s="9">
        <v>223</v>
      </c>
      <c r="H1248" s="5">
        <v>1.07</v>
      </c>
      <c r="I1248" s="10"/>
      <c r="K1248" s="19">
        <f t="shared" si="38"/>
        <v>58</v>
      </c>
      <c r="L1248" s="19">
        <f t="shared" si="39"/>
        <v>6</v>
      </c>
    </row>
    <row r="1249" spans="1:12" hidden="1" x14ac:dyDescent="0.3">
      <c r="A1249" s="15" t="s">
        <v>93</v>
      </c>
      <c r="B1249" s="8"/>
      <c r="C1249" s="8">
        <v>2016</v>
      </c>
      <c r="D1249" s="8">
        <v>0.57399999999999995</v>
      </c>
      <c r="E1249" s="8"/>
      <c r="F1249" s="8">
        <v>6</v>
      </c>
      <c r="G1249" s="9">
        <v>224</v>
      </c>
      <c r="H1249" s="5">
        <v>1.01</v>
      </c>
      <c r="I1249" s="10"/>
      <c r="K1249" s="19">
        <f t="shared" si="38"/>
        <v>57</v>
      </c>
      <c r="L1249" s="19">
        <f t="shared" si="39"/>
        <v>6</v>
      </c>
    </row>
    <row r="1250" spans="1:12" hidden="1" x14ac:dyDescent="0.3">
      <c r="A1250" s="15" t="s">
        <v>93</v>
      </c>
      <c r="B1250" s="8"/>
      <c r="C1250" s="8">
        <v>2015</v>
      </c>
      <c r="D1250" s="8">
        <v>0.56799999999999995</v>
      </c>
      <c r="E1250" s="8"/>
      <c r="F1250" s="8">
        <v>6</v>
      </c>
      <c r="G1250" s="9">
        <v>252</v>
      </c>
      <c r="H1250" s="5">
        <v>0.91</v>
      </c>
      <c r="I1250" s="10"/>
      <c r="K1250" s="19">
        <f t="shared" si="38"/>
        <v>57</v>
      </c>
      <c r="L1250" s="19">
        <f t="shared" si="39"/>
        <v>6</v>
      </c>
    </row>
    <row r="1251" spans="1:12" hidden="1" x14ac:dyDescent="0.3">
      <c r="A1251" s="15" t="s">
        <v>93</v>
      </c>
      <c r="B1251" s="8"/>
      <c r="C1251" s="8">
        <v>2014</v>
      </c>
      <c r="D1251" s="8">
        <v>0.56699999999999995</v>
      </c>
      <c r="E1251" s="8"/>
      <c r="F1251" s="8">
        <v>6</v>
      </c>
      <c r="G1251" s="9">
        <v>253</v>
      </c>
      <c r="H1251" s="5">
        <v>0.87</v>
      </c>
      <c r="I1251" s="10"/>
      <c r="K1251" s="19">
        <f t="shared" si="38"/>
        <v>57</v>
      </c>
      <c r="L1251" s="19">
        <f t="shared" si="39"/>
        <v>6</v>
      </c>
    </row>
    <row r="1252" spans="1:12" hidden="1" x14ac:dyDescent="0.3">
      <c r="A1252" s="15" t="s">
        <v>93</v>
      </c>
      <c r="B1252" s="8"/>
      <c r="C1252" s="8">
        <v>2013</v>
      </c>
      <c r="D1252" s="8">
        <v>0.56299999999999994</v>
      </c>
      <c r="E1252" s="8"/>
      <c r="F1252" s="8">
        <v>6</v>
      </c>
      <c r="G1252" s="9">
        <v>261</v>
      </c>
      <c r="H1252" s="5">
        <v>0.76</v>
      </c>
      <c r="I1252" s="10"/>
      <c r="K1252" s="19">
        <f t="shared" si="38"/>
        <v>56</v>
      </c>
      <c r="L1252" s="19">
        <f t="shared" si="39"/>
        <v>6</v>
      </c>
    </row>
    <row r="1253" spans="1:12" hidden="1" x14ac:dyDescent="0.3">
      <c r="A1253" s="15" t="s">
        <v>93</v>
      </c>
      <c r="B1253" s="8"/>
      <c r="C1253" s="8">
        <v>2012</v>
      </c>
      <c r="D1253" s="8">
        <v>0.55700000000000005</v>
      </c>
      <c r="E1253" s="8"/>
      <c r="F1253" s="8">
        <v>6</v>
      </c>
      <c r="G1253" s="9">
        <v>288</v>
      </c>
      <c r="H1253" s="5">
        <v>0.79</v>
      </c>
      <c r="I1253" s="10"/>
      <c r="K1253" s="19">
        <f t="shared" si="38"/>
        <v>56</v>
      </c>
      <c r="L1253" s="19">
        <f t="shared" si="39"/>
        <v>6</v>
      </c>
    </row>
    <row r="1254" spans="1:12" hidden="1" x14ac:dyDescent="0.3">
      <c r="A1254" s="15" t="s">
        <v>93</v>
      </c>
      <c r="B1254" s="8"/>
      <c r="C1254" s="8">
        <v>2011</v>
      </c>
      <c r="D1254" s="8">
        <v>0.55200000000000005</v>
      </c>
      <c r="E1254" s="8"/>
      <c r="F1254" s="8">
        <v>6</v>
      </c>
      <c r="G1254" s="9">
        <v>295</v>
      </c>
      <c r="H1254" s="5">
        <v>0.8</v>
      </c>
      <c r="I1254" s="10"/>
      <c r="K1254" s="19">
        <f t="shared" si="38"/>
        <v>55</v>
      </c>
      <c r="L1254" s="19">
        <f t="shared" si="39"/>
        <v>6</v>
      </c>
    </row>
    <row r="1255" spans="1:12" hidden="1" x14ac:dyDescent="0.3">
      <c r="A1255" s="15" t="s">
        <v>93</v>
      </c>
      <c r="B1255" s="8"/>
      <c r="C1255" s="8">
        <v>2010</v>
      </c>
      <c r="D1255" s="8">
        <v>0.54300000000000004</v>
      </c>
      <c r="E1255" s="8"/>
      <c r="F1255" s="8">
        <v>6</v>
      </c>
      <c r="G1255" s="9">
        <v>349</v>
      </c>
      <c r="H1255" s="5">
        <v>0.79</v>
      </c>
      <c r="I1255" s="10"/>
      <c r="K1255" s="19">
        <f t="shared" si="38"/>
        <v>54</v>
      </c>
      <c r="L1255" s="19">
        <f t="shared" si="39"/>
        <v>6</v>
      </c>
    </row>
    <row r="1256" spans="1:12" hidden="1" x14ac:dyDescent="0.3">
      <c r="A1256" s="14" t="s">
        <v>94</v>
      </c>
      <c r="B1256" s="1"/>
      <c r="C1256" s="1">
        <v>2020</v>
      </c>
      <c r="D1256" s="1">
        <v>0.93799999999999994</v>
      </c>
      <c r="E1256" s="8"/>
      <c r="F1256" s="1">
        <v>10</v>
      </c>
      <c r="G1256" s="2">
        <v>4</v>
      </c>
      <c r="H1256" s="11">
        <v>7.72</v>
      </c>
      <c r="I1256" s="3"/>
      <c r="K1256" s="19">
        <f t="shared" si="38"/>
        <v>94</v>
      </c>
      <c r="L1256" s="19">
        <f t="shared" si="39"/>
        <v>10</v>
      </c>
    </row>
    <row r="1257" spans="1:12" hidden="1" x14ac:dyDescent="0.3">
      <c r="A1257" s="15" t="s">
        <v>94</v>
      </c>
      <c r="B1257" s="8"/>
      <c r="C1257" s="8">
        <v>2019</v>
      </c>
      <c r="D1257" s="8">
        <v>0.94099999999999995</v>
      </c>
      <c r="E1257" s="8"/>
      <c r="F1257" s="8">
        <v>10</v>
      </c>
      <c r="G1257" s="9">
        <v>4</v>
      </c>
      <c r="H1257" s="5">
        <v>6.69</v>
      </c>
      <c r="I1257" s="10"/>
      <c r="K1257" s="19">
        <f t="shared" si="38"/>
        <v>94</v>
      </c>
      <c r="L1257" s="19">
        <f t="shared" si="39"/>
        <v>10</v>
      </c>
    </row>
    <row r="1258" spans="1:12" x14ac:dyDescent="0.3">
      <c r="A1258" s="15" t="s">
        <v>94</v>
      </c>
      <c r="B1258" s="8"/>
      <c r="C1258" s="8">
        <v>2018</v>
      </c>
      <c r="D1258" s="8">
        <v>0.93899999999999995</v>
      </c>
      <c r="E1258" s="8"/>
      <c r="F1258" s="8">
        <v>10</v>
      </c>
      <c r="G1258" s="9">
        <v>4</v>
      </c>
      <c r="H1258" s="5">
        <v>6.59</v>
      </c>
      <c r="I1258" s="10"/>
      <c r="K1258" s="19">
        <f t="shared" si="38"/>
        <v>94</v>
      </c>
      <c r="L1258" s="19">
        <f t="shared" si="39"/>
        <v>10</v>
      </c>
    </row>
    <row r="1259" spans="1:12" hidden="1" x14ac:dyDescent="0.3">
      <c r="A1259" s="15" t="s">
        <v>94</v>
      </c>
      <c r="B1259" s="8"/>
      <c r="C1259" s="8">
        <v>2017</v>
      </c>
      <c r="D1259" s="8">
        <v>0.93600000000000005</v>
      </c>
      <c r="E1259" s="8"/>
      <c r="F1259" s="8">
        <v>10</v>
      </c>
      <c r="G1259" s="9">
        <v>5</v>
      </c>
      <c r="H1259" s="5">
        <v>6.5</v>
      </c>
      <c r="I1259" s="10"/>
      <c r="K1259" s="19">
        <f t="shared" si="38"/>
        <v>94</v>
      </c>
      <c r="L1259" s="19">
        <f t="shared" si="39"/>
        <v>10</v>
      </c>
    </row>
    <row r="1260" spans="1:12" hidden="1" x14ac:dyDescent="0.3">
      <c r="A1260" s="15" t="s">
        <v>94</v>
      </c>
      <c r="B1260" s="8"/>
      <c r="C1260" s="8">
        <v>2016</v>
      </c>
      <c r="D1260" s="8">
        <v>0.93300000000000005</v>
      </c>
      <c r="E1260" s="8"/>
      <c r="F1260" s="8">
        <v>10</v>
      </c>
      <c r="G1260" s="9">
        <v>5</v>
      </c>
      <c r="H1260" s="5">
        <v>6.64</v>
      </c>
      <c r="I1260" s="10"/>
      <c r="K1260" s="19">
        <f t="shared" si="38"/>
        <v>93</v>
      </c>
      <c r="L1260" s="19">
        <f t="shared" si="39"/>
        <v>10</v>
      </c>
    </row>
    <row r="1261" spans="1:12" hidden="1" x14ac:dyDescent="0.3">
      <c r="A1261" s="15" t="s">
        <v>94</v>
      </c>
      <c r="B1261" s="8"/>
      <c r="C1261" s="8">
        <v>2015</v>
      </c>
      <c r="D1261" s="8">
        <v>0.93200000000000005</v>
      </c>
      <c r="E1261" s="8"/>
      <c r="F1261" s="8">
        <v>10</v>
      </c>
      <c r="G1261" s="9">
        <v>5</v>
      </c>
      <c r="H1261" s="5">
        <v>6.82</v>
      </c>
      <c r="I1261" s="10"/>
      <c r="K1261" s="19">
        <f t="shared" si="38"/>
        <v>93</v>
      </c>
      <c r="L1261" s="19">
        <f t="shared" si="39"/>
        <v>10</v>
      </c>
    </row>
    <row r="1262" spans="1:12" hidden="1" x14ac:dyDescent="0.3">
      <c r="A1262" s="15" t="s">
        <v>94</v>
      </c>
      <c r="B1262" s="8"/>
      <c r="C1262" s="8">
        <v>2014</v>
      </c>
      <c r="D1262" s="8">
        <v>0.93100000000000005</v>
      </c>
      <c r="E1262" s="8"/>
      <c r="F1262" s="8">
        <v>10</v>
      </c>
      <c r="G1262" s="9">
        <v>5</v>
      </c>
      <c r="H1262" s="5">
        <v>7.17</v>
      </c>
      <c r="I1262" s="10"/>
      <c r="K1262" s="19">
        <f t="shared" si="38"/>
        <v>93</v>
      </c>
      <c r="L1262" s="19">
        <f t="shared" si="39"/>
        <v>10</v>
      </c>
    </row>
    <row r="1263" spans="1:12" hidden="1" x14ac:dyDescent="0.3">
      <c r="A1263" s="15" t="s">
        <v>94</v>
      </c>
      <c r="B1263" s="8"/>
      <c r="C1263" s="8">
        <v>2013</v>
      </c>
      <c r="D1263" s="8">
        <v>0.92900000000000005</v>
      </c>
      <c r="E1263" s="8"/>
      <c r="F1263" s="8">
        <v>10</v>
      </c>
      <c r="G1263" s="9">
        <v>6</v>
      </c>
      <c r="H1263" s="5">
        <v>7.3</v>
      </c>
      <c r="I1263" s="10"/>
      <c r="K1263" s="19">
        <f t="shared" si="38"/>
        <v>93</v>
      </c>
      <c r="L1263" s="19">
        <f t="shared" si="39"/>
        <v>10</v>
      </c>
    </row>
    <row r="1264" spans="1:12" hidden="1" x14ac:dyDescent="0.3">
      <c r="A1264" s="15" t="s">
        <v>94</v>
      </c>
      <c r="B1264" s="8"/>
      <c r="C1264" s="8">
        <v>2012</v>
      </c>
      <c r="D1264" s="8">
        <v>0.92700000000000005</v>
      </c>
      <c r="E1264" s="8"/>
      <c r="F1264" s="8">
        <v>10</v>
      </c>
      <c r="G1264" s="9">
        <v>6</v>
      </c>
      <c r="H1264" s="5">
        <v>7.22</v>
      </c>
      <c r="I1264" s="10"/>
      <c r="K1264" s="19">
        <f t="shared" si="38"/>
        <v>93</v>
      </c>
      <c r="L1264" s="19">
        <f t="shared" si="39"/>
        <v>10</v>
      </c>
    </row>
    <row r="1265" spans="1:12" hidden="1" x14ac:dyDescent="0.3">
      <c r="A1265" s="15" t="s">
        <v>94</v>
      </c>
      <c r="B1265" s="8"/>
      <c r="C1265" s="8">
        <v>2011</v>
      </c>
      <c r="D1265" s="8">
        <v>0.92700000000000005</v>
      </c>
      <c r="E1265" s="8"/>
      <c r="F1265" s="8">
        <v>10</v>
      </c>
      <c r="G1265" s="9">
        <v>6</v>
      </c>
      <c r="H1265" s="5">
        <v>7</v>
      </c>
      <c r="I1265" s="10"/>
      <c r="K1265" s="19">
        <f t="shared" si="38"/>
        <v>93</v>
      </c>
      <c r="L1265" s="19">
        <f t="shared" si="39"/>
        <v>10</v>
      </c>
    </row>
    <row r="1266" spans="1:12" hidden="1" x14ac:dyDescent="0.3">
      <c r="A1266" s="15" t="s">
        <v>94</v>
      </c>
      <c r="B1266" s="8"/>
      <c r="C1266" s="8">
        <v>2010</v>
      </c>
      <c r="D1266" s="8">
        <v>0.91700000000000004</v>
      </c>
      <c r="E1266" s="8"/>
      <c r="F1266" s="8">
        <v>10</v>
      </c>
      <c r="G1266" s="9">
        <v>6</v>
      </c>
      <c r="H1266" s="5">
        <v>6.95</v>
      </c>
      <c r="I1266" s="10"/>
      <c r="K1266" s="19">
        <f t="shared" si="38"/>
        <v>92</v>
      </c>
      <c r="L1266" s="19">
        <f t="shared" si="39"/>
        <v>10</v>
      </c>
    </row>
    <row r="1267" spans="1:12" hidden="1" x14ac:dyDescent="0.3">
      <c r="A1267" s="14" t="s">
        <v>95</v>
      </c>
      <c r="B1267" s="1"/>
      <c r="C1267" s="1">
        <v>2020</v>
      </c>
      <c r="D1267" s="1">
        <v>0.93500000000000005</v>
      </c>
      <c r="E1267" s="8"/>
      <c r="F1267" s="1">
        <v>10</v>
      </c>
      <c r="G1267" s="2">
        <v>7</v>
      </c>
      <c r="H1267" s="11">
        <v>7.8431453699999993</v>
      </c>
      <c r="I1267" s="3"/>
      <c r="K1267" s="19">
        <f t="shared" si="38"/>
        <v>94</v>
      </c>
      <c r="L1267" s="19">
        <f t="shared" si="39"/>
        <v>10</v>
      </c>
    </row>
    <row r="1268" spans="1:12" hidden="1" x14ac:dyDescent="0.3">
      <c r="A1268" s="15" t="s">
        <v>95</v>
      </c>
      <c r="B1268" s="8"/>
      <c r="C1268" s="8">
        <v>2019</v>
      </c>
      <c r="D1268" s="8">
        <v>0.93700000000000006</v>
      </c>
      <c r="E1268" s="8"/>
      <c r="F1268" s="8">
        <v>10</v>
      </c>
      <c r="G1268" s="9">
        <v>7</v>
      </c>
      <c r="H1268" s="5">
        <v>7.1306643499999991</v>
      </c>
      <c r="I1268" s="10"/>
      <c r="K1268" s="19">
        <f t="shared" si="38"/>
        <v>94</v>
      </c>
      <c r="L1268" s="19">
        <f t="shared" si="39"/>
        <v>10</v>
      </c>
    </row>
    <row r="1269" spans="1:12" x14ac:dyDescent="0.3">
      <c r="A1269" s="15" t="s">
        <v>95</v>
      </c>
      <c r="B1269" s="8"/>
      <c r="C1269" s="8">
        <v>2018</v>
      </c>
      <c r="D1269" s="8">
        <v>0.93600000000000005</v>
      </c>
      <c r="E1269" s="8"/>
      <c r="F1269" s="8">
        <v>10</v>
      </c>
      <c r="G1269" s="9">
        <v>8</v>
      </c>
      <c r="H1269" s="5">
        <v>6.7610755000000013</v>
      </c>
      <c r="I1269" s="10"/>
      <c r="K1269" s="19">
        <f t="shared" si="38"/>
        <v>94</v>
      </c>
      <c r="L1269" s="19">
        <f t="shared" si="39"/>
        <v>10</v>
      </c>
    </row>
    <row r="1270" spans="1:12" hidden="1" x14ac:dyDescent="0.3">
      <c r="A1270" s="15" t="s">
        <v>95</v>
      </c>
      <c r="B1270" s="8"/>
      <c r="C1270" s="8">
        <v>2017</v>
      </c>
      <c r="D1270" s="8">
        <v>0.93500000000000005</v>
      </c>
      <c r="E1270" s="8"/>
      <c r="F1270" s="8">
        <v>10</v>
      </c>
      <c r="G1270" s="9">
        <v>7</v>
      </c>
      <c r="H1270" s="5">
        <v>6.7660694099999983</v>
      </c>
      <c r="I1270" s="10"/>
      <c r="K1270" s="19">
        <f t="shared" si="38"/>
        <v>94</v>
      </c>
      <c r="L1270" s="19">
        <f t="shared" si="39"/>
        <v>10</v>
      </c>
    </row>
    <row r="1271" spans="1:12" hidden="1" x14ac:dyDescent="0.3">
      <c r="A1271" s="15" t="s">
        <v>95</v>
      </c>
      <c r="B1271" s="8"/>
      <c r="C1271" s="8">
        <v>2016</v>
      </c>
      <c r="D1271" s="8">
        <v>0.93500000000000005</v>
      </c>
      <c r="E1271" s="8"/>
      <c r="F1271" s="8">
        <v>10</v>
      </c>
      <c r="G1271" s="9">
        <v>8</v>
      </c>
      <c r="H1271" s="5">
        <v>6.8915782000000005</v>
      </c>
      <c r="I1271" s="10"/>
      <c r="K1271" s="19">
        <f t="shared" si="38"/>
        <v>94</v>
      </c>
      <c r="L1271" s="19">
        <f t="shared" si="39"/>
        <v>10</v>
      </c>
    </row>
    <row r="1272" spans="1:12" hidden="1" x14ac:dyDescent="0.3">
      <c r="A1272" s="15" t="s">
        <v>95</v>
      </c>
      <c r="B1272" s="8"/>
      <c r="C1272" s="8">
        <v>2015</v>
      </c>
      <c r="D1272" s="8">
        <v>0.93300000000000005</v>
      </c>
      <c r="E1272" s="8"/>
      <c r="F1272" s="8">
        <v>10</v>
      </c>
      <c r="G1272" s="9">
        <v>9</v>
      </c>
      <c r="H1272" s="5">
        <v>6.9341554599999995</v>
      </c>
      <c r="I1272" s="10"/>
      <c r="K1272" s="19">
        <f t="shared" si="38"/>
        <v>93</v>
      </c>
      <c r="L1272" s="19">
        <f t="shared" si="39"/>
        <v>10</v>
      </c>
    </row>
    <row r="1273" spans="1:12" hidden="1" x14ac:dyDescent="0.3">
      <c r="A1273" s="15" t="s">
        <v>95</v>
      </c>
      <c r="B1273" s="8"/>
      <c r="C1273" s="8">
        <v>2014</v>
      </c>
      <c r="D1273" s="8">
        <v>0.93100000000000005</v>
      </c>
      <c r="E1273" s="8"/>
      <c r="F1273" s="8">
        <v>10</v>
      </c>
      <c r="G1273" s="9">
        <v>8</v>
      </c>
      <c r="H1273" s="5">
        <v>7.2801528000000006</v>
      </c>
      <c r="I1273" s="10"/>
      <c r="K1273" s="19">
        <f t="shared" si="38"/>
        <v>93</v>
      </c>
      <c r="L1273" s="19">
        <f t="shared" si="39"/>
        <v>10</v>
      </c>
    </row>
    <row r="1274" spans="1:12" hidden="1" x14ac:dyDescent="0.3">
      <c r="A1274" s="15" t="s">
        <v>95</v>
      </c>
      <c r="B1274" s="8"/>
      <c r="C1274" s="8">
        <v>2013</v>
      </c>
      <c r="D1274" s="8">
        <v>0.93</v>
      </c>
      <c r="E1274" s="8"/>
      <c r="F1274" s="8">
        <v>10</v>
      </c>
      <c r="G1274" s="9">
        <v>8</v>
      </c>
      <c r="H1274" s="5">
        <v>7.2670988999999988</v>
      </c>
      <c r="I1274" s="10"/>
      <c r="K1274" s="19">
        <f t="shared" si="38"/>
        <v>93</v>
      </c>
      <c r="L1274" s="19">
        <f t="shared" si="39"/>
        <v>10</v>
      </c>
    </row>
    <row r="1275" spans="1:12" hidden="1" x14ac:dyDescent="0.3">
      <c r="A1275" s="15" t="s">
        <v>95</v>
      </c>
      <c r="B1275" s="8"/>
      <c r="C1275" s="8">
        <v>2012</v>
      </c>
      <c r="D1275" s="8">
        <v>0.92700000000000005</v>
      </c>
      <c r="E1275" s="8"/>
      <c r="F1275" s="8">
        <v>10</v>
      </c>
      <c r="G1275" s="9">
        <v>10</v>
      </c>
      <c r="H1275" s="5">
        <v>7.5774226200000001</v>
      </c>
      <c r="I1275" s="10"/>
      <c r="K1275" s="19">
        <f t="shared" si="38"/>
        <v>93</v>
      </c>
      <c r="L1275" s="19">
        <f t="shared" si="39"/>
        <v>10</v>
      </c>
    </row>
    <row r="1276" spans="1:12" hidden="1" x14ac:dyDescent="0.3">
      <c r="A1276" s="15" t="s">
        <v>95</v>
      </c>
      <c r="B1276" s="8"/>
      <c r="C1276" s="8">
        <v>2011</v>
      </c>
      <c r="D1276" s="8">
        <v>0.92400000000000004</v>
      </c>
      <c r="E1276" s="8"/>
      <c r="F1276" s="8">
        <v>10</v>
      </c>
      <c r="G1276" s="9">
        <v>10</v>
      </c>
      <c r="H1276" s="5">
        <v>7.4998655299999992</v>
      </c>
      <c r="I1276" s="10"/>
      <c r="K1276" s="19">
        <f t="shared" si="38"/>
        <v>92</v>
      </c>
      <c r="L1276" s="19">
        <f t="shared" si="39"/>
        <v>10</v>
      </c>
    </row>
    <row r="1277" spans="1:12" hidden="1" x14ac:dyDescent="0.3">
      <c r="A1277" s="15" t="s">
        <v>95</v>
      </c>
      <c r="B1277" s="8"/>
      <c r="C1277" s="8">
        <v>2010</v>
      </c>
      <c r="D1277" s="8">
        <v>0.92400000000000004</v>
      </c>
      <c r="E1277" s="8"/>
      <c r="F1277" s="8">
        <v>10</v>
      </c>
      <c r="G1277" s="9">
        <v>10</v>
      </c>
      <c r="H1277" s="5">
        <v>7.5083603900000018</v>
      </c>
      <c r="I1277" s="10"/>
      <c r="K1277" s="19">
        <f t="shared" si="38"/>
        <v>92</v>
      </c>
      <c r="L1277" s="19">
        <f t="shared" si="39"/>
        <v>10</v>
      </c>
    </row>
    <row r="1278" spans="1:12" hidden="1" x14ac:dyDescent="0.3">
      <c r="A1278" s="14" t="s">
        <v>96</v>
      </c>
      <c r="B1278" s="1"/>
      <c r="C1278" s="1">
        <v>2020</v>
      </c>
      <c r="D1278" s="1">
        <v>0.65200000000000002</v>
      </c>
      <c r="E1278" s="8"/>
      <c r="F1278" s="1">
        <v>7</v>
      </c>
      <c r="G1278" s="2">
        <v>78</v>
      </c>
      <c r="H1278" s="11">
        <v>5.3503565800000006</v>
      </c>
      <c r="I1278" s="3"/>
      <c r="K1278" s="19">
        <f t="shared" si="38"/>
        <v>65</v>
      </c>
      <c r="L1278" s="19">
        <f t="shared" si="39"/>
        <v>7</v>
      </c>
    </row>
    <row r="1279" spans="1:12" hidden="1" x14ac:dyDescent="0.3">
      <c r="A1279" s="15" t="s">
        <v>96</v>
      </c>
      <c r="B1279" s="8"/>
      <c r="C1279" s="8">
        <v>2019</v>
      </c>
      <c r="D1279" s="8">
        <v>0.66100000000000003</v>
      </c>
      <c r="E1279" s="8"/>
      <c r="F1279" s="8">
        <v>7</v>
      </c>
      <c r="G1279" s="9">
        <v>75</v>
      </c>
      <c r="H1279" s="5">
        <v>5.276075360000001</v>
      </c>
      <c r="I1279" s="10"/>
      <c r="K1279" s="19">
        <f t="shared" si="38"/>
        <v>66</v>
      </c>
      <c r="L1279" s="19">
        <f t="shared" si="39"/>
        <v>7</v>
      </c>
    </row>
    <row r="1280" spans="1:12" x14ac:dyDescent="0.3">
      <c r="A1280" s="15" t="s">
        <v>96</v>
      </c>
      <c r="B1280" s="8"/>
      <c r="C1280" s="8">
        <v>2018</v>
      </c>
      <c r="D1280" s="8">
        <v>0.65800000000000003</v>
      </c>
      <c r="E1280" s="8"/>
      <c r="F1280" s="8">
        <v>7</v>
      </c>
      <c r="G1280" s="9">
        <v>74</v>
      </c>
      <c r="H1280" s="5">
        <v>5.1777658499999992</v>
      </c>
      <c r="I1280" s="10"/>
      <c r="K1280" s="19">
        <f t="shared" si="38"/>
        <v>66</v>
      </c>
      <c r="L1280" s="19">
        <f t="shared" si="39"/>
        <v>7</v>
      </c>
    </row>
    <row r="1281" spans="1:12" hidden="1" x14ac:dyDescent="0.3">
      <c r="A1281" s="15" t="s">
        <v>96</v>
      </c>
      <c r="B1281" s="8"/>
      <c r="C1281" s="8">
        <v>2017</v>
      </c>
      <c r="D1281" s="8">
        <v>0.65600000000000003</v>
      </c>
      <c r="E1281" s="8"/>
      <c r="F1281" s="8">
        <v>7</v>
      </c>
      <c r="G1281" s="9">
        <v>76</v>
      </c>
      <c r="H1281" s="5">
        <v>4.8571891799999989</v>
      </c>
      <c r="I1281" s="10"/>
      <c r="K1281" s="19">
        <f t="shared" si="38"/>
        <v>66</v>
      </c>
      <c r="L1281" s="19">
        <f t="shared" si="39"/>
        <v>7</v>
      </c>
    </row>
    <row r="1282" spans="1:12" hidden="1" x14ac:dyDescent="0.3">
      <c r="A1282" s="15" t="s">
        <v>96</v>
      </c>
      <c r="B1282" s="8"/>
      <c r="C1282" s="8">
        <v>2016</v>
      </c>
      <c r="D1282" s="8">
        <v>0.65</v>
      </c>
      <c r="E1282" s="8"/>
      <c r="F1282" s="8">
        <v>7</v>
      </c>
      <c r="G1282" s="9">
        <v>77</v>
      </c>
      <c r="H1282" s="5">
        <v>4.651224140000001</v>
      </c>
      <c r="I1282" s="10"/>
      <c r="K1282" s="19">
        <f t="shared" ref="K1282:K1345" si="40">ROUND(D1282*100,0)</f>
        <v>65</v>
      </c>
      <c r="L1282" s="19">
        <f t="shared" si="39"/>
        <v>7</v>
      </c>
    </row>
    <row r="1283" spans="1:12" hidden="1" x14ac:dyDescent="0.3">
      <c r="A1283" s="15" t="s">
        <v>96</v>
      </c>
      <c r="B1283" s="8"/>
      <c r="C1283" s="8">
        <v>2015</v>
      </c>
      <c r="D1283" s="8">
        <v>0.64400000000000002</v>
      </c>
      <c r="E1283" s="8"/>
      <c r="F1283" s="8">
        <v>7</v>
      </c>
      <c r="G1283" s="9">
        <v>79</v>
      </c>
      <c r="H1283" s="5">
        <v>4.4658603699999997</v>
      </c>
      <c r="I1283" s="10"/>
      <c r="K1283" s="19">
        <f t="shared" si="40"/>
        <v>64</v>
      </c>
      <c r="L1283" s="19">
        <f t="shared" ref="L1283:L1346" si="41">IF(K1283&lt;31,3,IF(K1283&lt;41,4,IF(K1283&lt;51,5,IF(K1283&lt;61,6,IF(K1283&lt;71,7,IF(K1283&lt;81,8,IF(K1283&lt;91,9,10)))))))</f>
        <v>7</v>
      </c>
    </row>
    <row r="1284" spans="1:12" hidden="1" x14ac:dyDescent="0.3">
      <c r="A1284" s="15" t="s">
        <v>96</v>
      </c>
      <c r="B1284" s="8"/>
      <c r="C1284" s="8">
        <v>2014</v>
      </c>
      <c r="D1284" s="8">
        <v>0.63800000000000001</v>
      </c>
      <c r="E1284" s="8"/>
      <c r="F1284" s="8">
        <v>7</v>
      </c>
      <c r="G1284" s="9">
        <v>81</v>
      </c>
      <c r="H1284" s="5">
        <v>4.1581101399999998</v>
      </c>
      <c r="I1284" s="10"/>
      <c r="K1284" s="19">
        <f t="shared" si="40"/>
        <v>64</v>
      </c>
      <c r="L1284" s="19">
        <f t="shared" si="41"/>
        <v>7</v>
      </c>
    </row>
    <row r="1285" spans="1:12" hidden="1" x14ac:dyDescent="0.3">
      <c r="A1285" s="15" t="s">
        <v>96</v>
      </c>
      <c r="B1285" s="8"/>
      <c r="C1285" s="8">
        <v>2013</v>
      </c>
      <c r="D1285" s="8">
        <v>0.63100000000000001</v>
      </c>
      <c r="E1285" s="8"/>
      <c r="F1285" s="8">
        <v>7</v>
      </c>
      <c r="G1285" s="9">
        <v>91</v>
      </c>
      <c r="H1285" s="5">
        <v>3.86888838</v>
      </c>
      <c r="I1285" s="10"/>
      <c r="K1285" s="19">
        <f t="shared" si="40"/>
        <v>63</v>
      </c>
      <c r="L1285" s="19">
        <f t="shared" si="41"/>
        <v>7</v>
      </c>
    </row>
    <row r="1286" spans="1:12" hidden="1" x14ac:dyDescent="0.3">
      <c r="A1286" s="15" t="s">
        <v>96</v>
      </c>
      <c r="B1286" s="8"/>
      <c r="C1286" s="8">
        <v>2012</v>
      </c>
      <c r="D1286" s="8">
        <v>0.625</v>
      </c>
      <c r="E1286" s="8"/>
      <c r="F1286" s="8">
        <v>7</v>
      </c>
      <c r="G1286" s="9">
        <v>92</v>
      </c>
      <c r="H1286" s="5">
        <v>3.7492055900000003</v>
      </c>
      <c r="I1286" s="10"/>
      <c r="K1286" s="19">
        <f t="shared" si="40"/>
        <v>63</v>
      </c>
      <c r="L1286" s="19">
        <f t="shared" si="41"/>
        <v>7</v>
      </c>
    </row>
    <row r="1287" spans="1:12" hidden="1" x14ac:dyDescent="0.3">
      <c r="A1287" s="15" t="s">
        <v>96</v>
      </c>
      <c r="B1287" s="8"/>
      <c r="C1287" s="8">
        <v>2011</v>
      </c>
      <c r="D1287" s="8">
        <v>0.61899999999999999</v>
      </c>
      <c r="E1287" s="8"/>
      <c r="F1287" s="8">
        <v>7</v>
      </c>
      <c r="G1287" s="9">
        <v>95</v>
      </c>
      <c r="H1287" s="5">
        <v>3.5304465299999999</v>
      </c>
      <c r="I1287" s="10"/>
      <c r="K1287" s="19">
        <f t="shared" si="40"/>
        <v>62</v>
      </c>
      <c r="L1287" s="19">
        <f t="shared" si="41"/>
        <v>7</v>
      </c>
    </row>
    <row r="1288" spans="1:12" hidden="1" x14ac:dyDescent="0.3">
      <c r="A1288" s="15" t="s">
        <v>96</v>
      </c>
      <c r="B1288" s="8"/>
      <c r="C1288" s="8">
        <v>2010</v>
      </c>
      <c r="D1288" s="8">
        <v>0.61099999999999999</v>
      </c>
      <c r="E1288" s="8"/>
      <c r="F1288" s="8">
        <v>7</v>
      </c>
      <c r="G1288" s="9">
        <v>98</v>
      </c>
      <c r="H1288" s="5">
        <v>3.5546593700000004</v>
      </c>
      <c r="I1288" s="10"/>
      <c r="K1288" s="19">
        <f t="shared" si="40"/>
        <v>61</v>
      </c>
      <c r="L1288" s="19">
        <f t="shared" si="41"/>
        <v>7</v>
      </c>
    </row>
    <row r="1289" spans="1:12" hidden="1" x14ac:dyDescent="0.3">
      <c r="A1289" s="14" t="s">
        <v>97</v>
      </c>
      <c r="B1289" s="1"/>
      <c r="C1289" s="1">
        <v>2020</v>
      </c>
      <c r="D1289" s="1">
        <v>0.39100000000000001</v>
      </c>
      <c r="E1289" s="8"/>
      <c r="F1289" s="1">
        <v>4</v>
      </c>
      <c r="G1289" s="2">
        <v>441</v>
      </c>
      <c r="H1289" s="11">
        <v>2.3136591900000001</v>
      </c>
      <c r="I1289" s="3"/>
      <c r="K1289" s="19">
        <f t="shared" si="40"/>
        <v>39</v>
      </c>
      <c r="L1289" s="19">
        <f t="shared" si="41"/>
        <v>4</v>
      </c>
    </row>
    <row r="1290" spans="1:12" hidden="1" x14ac:dyDescent="0.3">
      <c r="A1290" s="15" t="s">
        <v>97</v>
      </c>
      <c r="B1290" s="8"/>
      <c r="C1290" s="8">
        <v>2019</v>
      </c>
      <c r="D1290" s="8">
        <v>0.39</v>
      </c>
      <c r="E1290" s="8"/>
      <c r="F1290" s="8">
        <v>4</v>
      </c>
      <c r="G1290" s="9">
        <v>410</v>
      </c>
      <c r="H1290" s="5">
        <v>2.0223650900000001</v>
      </c>
      <c r="I1290" s="10"/>
      <c r="K1290" s="19">
        <f t="shared" si="40"/>
        <v>39</v>
      </c>
      <c r="L1290" s="19">
        <f t="shared" si="41"/>
        <v>4</v>
      </c>
    </row>
    <row r="1291" spans="1:12" x14ac:dyDescent="0.3">
      <c r="A1291" s="15" t="s">
        <v>97</v>
      </c>
      <c r="B1291" s="8"/>
      <c r="C1291" s="8">
        <v>2018</v>
      </c>
      <c r="D1291" s="8">
        <v>0.38300000000000001</v>
      </c>
      <c r="E1291" s="8"/>
      <c r="F1291" s="8">
        <v>4</v>
      </c>
      <c r="G1291" s="9">
        <v>432</v>
      </c>
      <c r="H1291" s="5">
        <v>1.7665759300000001</v>
      </c>
      <c r="I1291" s="10"/>
      <c r="K1291" s="19">
        <f t="shared" si="40"/>
        <v>38</v>
      </c>
      <c r="L1291" s="19">
        <f t="shared" si="41"/>
        <v>4</v>
      </c>
    </row>
    <row r="1292" spans="1:12" hidden="1" x14ac:dyDescent="0.3">
      <c r="A1292" s="15" t="s">
        <v>97</v>
      </c>
      <c r="B1292" s="8"/>
      <c r="C1292" s="8">
        <v>2017</v>
      </c>
      <c r="D1292" s="8">
        <v>0.377</v>
      </c>
      <c r="E1292" s="8"/>
      <c r="F1292" s="8">
        <v>4</v>
      </c>
      <c r="G1292" s="9">
        <v>433</v>
      </c>
      <c r="H1292" s="5">
        <v>1.8851448299999998</v>
      </c>
      <c r="I1292" s="10"/>
      <c r="K1292" s="19">
        <f t="shared" si="40"/>
        <v>38</v>
      </c>
      <c r="L1292" s="19">
        <f t="shared" si="41"/>
        <v>4</v>
      </c>
    </row>
    <row r="1293" spans="1:12" hidden="1" x14ac:dyDescent="0.3">
      <c r="A1293" s="15" t="s">
        <v>97</v>
      </c>
      <c r="B1293" s="8"/>
      <c r="C1293" s="8">
        <v>2016</v>
      </c>
      <c r="D1293" s="8">
        <v>0.372</v>
      </c>
      <c r="E1293" s="8"/>
      <c r="F1293" s="8">
        <v>4</v>
      </c>
      <c r="G1293" s="9">
        <v>468</v>
      </c>
      <c r="H1293" s="5">
        <v>1.1008640499999998</v>
      </c>
      <c r="I1293" s="10"/>
      <c r="K1293" s="19">
        <f t="shared" si="40"/>
        <v>37</v>
      </c>
      <c r="L1293" s="19">
        <f t="shared" si="41"/>
        <v>4</v>
      </c>
    </row>
    <row r="1294" spans="1:12" hidden="1" x14ac:dyDescent="0.3">
      <c r="A1294" s="15" t="s">
        <v>97</v>
      </c>
      <c r="B1294" s="8"/>
      <c r="C1294" s="8">
        <v>2015</v>
      </c>
      <c r="D1294" s="8">
        <v>0.36699999999999999</v>
      </c>
      <c r="E1294" s="8"/>
      <c r="F1294" s="8">
        <v>4</v>
      </c>
      <c r="G1294" s="9">
        <v>491</v>
      </c>
      <c r="H1294" s="5">
        <v>1.11163116</v>
      </c>
      <c r="I1294" s="10"/>
      <c r="K1294" s="19">
        <f t="shared" si="40"/>
        <v>37</v>
      </c>
      <c r="L1294" s="19">
        <f t="shared" si="41"/>
        <v>4</v>
      </c>
    </row>
    <row r="1295" spans="1:12" hidden="1" x14ac:dyDescent="0.3">
      <c r="A1295" s="15" t="s">
        <v>97</v>
      </c>
      <c r="B1295" s="8"/>
      <c r="C1295" s="8">
        <v>2014</v>
      </c>
      <c r="D1295" s="8">
        <v>0.36299999999999999</v>
      </c>
      <c r="E1295" s="8"/>
      <c r="F1295" s="8">
        <v>4</v>
      </c>
      <c r="G1295" s="9">
        <v>513</v>
      </c>
      <c r="H1295" s="5">
        <v>1.2771258400000003</v>
      </c>
      <c r="I1295" s="10"/>
      <c r="K1295" s="19">
        <f t="shared" si="40"/>
        <v>36</v>
      </c>
      <c r="L1295" s="19">
        <f t="shared" si="41"/>
        <v>4</v>
      </c>
    </row>
    <row r="1296" spans="1:12" hidden="1" x14ac:dyDescent="0.3">
      <c r="A1296" s="15" t="s">
        <v>97</v>
      </c>
      <c r="B1296" s="8"/>
      <c r="C1296" s="8">
        <v>2013</v>
      </c>
      <c r="D1296" s="8">
        <v>0.35799999999999998</v>
      </c>
      <c r="E1296" s="8"/>
      <c r="F1296" s="8">
        <v>4</v>
      </c>
      <c r="G1296" s="9">
        <v>536</v>
      </c>
      <c r="H1296" s="5">
        <v>1.34044802</v>
      </c>
      <c r="I1296" s="10"/>
      <c r="K1296" s="19">
        <f t="shared" si="40"/>
        <v>36</v>
      </c>
      <c r="L1296" s="19">
        <f t="shared" si="41"/>
        <v>4</v>
      </c>
    </row>
    <row r="1297" spans="1:12" hidden="1" x14ac:dyDescent="0.3">
      <c r="A1297" s="15" t="s">
        <v>97</v>
      </c>
      <c r="B1297" s="8"/>
      <c r="C1297" s="8">
        <v>2012</v>
      </c>
      <c r="D1297" s="8">
        <v>0.35199999999999998</v>
      </c>
      <c r="E1297" s="8"/>
      <c r="F1297" s="8">
        <v>4</v>
      </c>
      <c r="G1297" s="9">
        <v>561</v>
      </c>
      <c r="H1297" s="5">
        <v>1.0399359499999998</v>
      </c>
      <c r="I1297" s="10"/>
      <c r="K1297" s="19">
        <f t="shared" si="40"/>
        <v>35</v>
      </c>
      <c r="L1297" s="19">
        <f t="shared" si="41"/>
        <v>4</v>
      </c>
    </row>
    <row r="1298" spans="1:12" hidden="1" x14ac:dyDescent="0.3">
      <c r="A1298" s="15" t="s">
        <v>97</v>
      </c>
      <c r="B1298" s="8"/>
      <c r="C1298" s="8">
        <v>2011</v>
      </c>
      <c r="D1298" s="8">
        <v>0.34399999999999997</v>
      </c>
      <c r="E1298" s="8"/>
      <c r="F1298" s="8">
        <v>4</v>
      </c>
      <c r="G1298" s="9">
        <v>576</v>
      </c>
      <c r="H1298" s="5">
        <v>1.2722961899999998</v>
      </c>
      <c r="I1298" s="10"/>
      <c r="K1298" s="19">
        <f t="shared" si="40"/>
        <v>34</v>
      </c>
      <c r="L1298" s="19">
        <f t="shared" si="41"/>
        <v>4</v>
      </c>
    </row>
    <row r="1299" spans="1:12" hidden="1" x14ac:dyDescent="0.3">
      <c r="A1299" s="15" t="s">
        <v>97</v>
      </c>
      <c r="B1299" s="8"/>
      <c r="C1299" s="8">
        <v>2010</v>
      </c>
      <c r="D1299" s="8">
        <v>0.33600000000000002</v>
      </c>
      <c r="E1299" s="8"/>
      <c r="F1299" s="8">
        <v>4</v>
      </c>
      <c r="G1299" s="9">
        <v>594</v>
      </c>
      <c r="H1299" s="5">
        <v>1.3119381699999999</v>
      </c>
      <c r="I1299" s="10"/>
      <c r="K1299" s="19">
        <f t="shared" si="40"/>
        <v>34</v>
      </c>
      <c r="L1299" s="19">
        <f t="shared" si="41"/>
        <v>4</v>
      </c>
    </row>
    <row r="1300" spans="1:12" hidden="1" x14ac:dyDescent="0.3">
      <c r="A1300" s="14" t="s">
        <v>98</v>
      </c>
      <c r="B1300" s="1"/>
      <c r="C1300" s="1">
        <v>2020</v>
      </c>
      <c r="D1300" s="1">
        <v>0.53900000000000003</v>
      </c>
      <c r="E1300" s="8"/>
      <c r="F1300" s="1">
        <v>6</v>
      </c>
      <c r="G1300" s="2">
        <v>1047</v>
      </c>
      <c r="H1300" s="11">
        <v>0.50597857999999996</v>
      </c>
      <c r="I1300" s="3"/>
      <c r="K1300" s="19">
        <f t="shared" si="40"/>
        <v>54</v>
      </c>
      <c r="L1300" s="19">
        <f t="shared" si="41"/>
        <v>6</v>
      </c>
    </row>
    <row r="1301" spans="1:12" hidden="1" x14ac:dyDescent="0.3">
      <c r="A1301" s="15" t="s">
        <v>98</v>
      </c>
      <c r="B1301" s="8"/>
      <c r="C1301" s="8">
        <v>2019</v>
      </c>
      <c r="D1301" s="8">
        <v>0.53700000000000003</v>
      </c>
      <c r="E1301" s="8"/>
      <c r="F1301" s="8">
        <v>6</v>
      </c>
      <c r="G1301" s="9">
        <v>1122</v>
      </c>
      <c r="H1301" s="5">
        <v>0.46980386999999996</v>
      </c>
      <c r="I1301" s="10"/>
      <c r="K1301" s="19">
        <f t="shared" si="40"/>
        <v>54</v>
      </c>
      <c r="L1301" s="19">
        <f t="shared" si="41"/>
        <v>6</v>
      </c>
    </row>
    <row r="1302" spans="1:12" x14ac:dyDescent="0.3">
      <c r="A1302" s="15" t="s">
        <v>98</v>
      </c>
      <c r="B1302" s="8"/>
      <c r="C1302" s="8">
        <v>2018</v>
      </c>
      <c r="D1302" s="8">
        <v>0.53</v>
      </c>
      <c r="E1302" s="8"/>
      <c r="F1302" s="8">
        <v>6</v>
      </c>
      <c r="G1302" s="9">
        <v>1135</v>
      </c>
      <c r="H1302" s="5">
        <v>0.49754828000000001</v>
      </c>
      <c r="I1302" s="10"/>
      <c r="K1302" s="19">
        <f t="shared" si="40"/>
        <v>53</v>
      </c>
      <c r="L1302" s="19">
        <f t="shared" si="41"/>
        <v>6</v>
      </c>
    </row>
    <row r="1303" spans="1:12" hidden="1" x14ac:dyDescent="0.3">
      <c r="A1303" s="15" t="s">
        <v>98</v>
      </c>
      <c r="B1303" s="8"/>
      <c r="C1303" s="8">
        <v>2017</v>
      </c>
      <c r="D1303" s="8">
        <v>0.52800000000000002</v>
      </c>
      <c r="E1303" s="8"/>
      <c r="F1303" s="8">
        <v>6</v>
      </c>
      <c r="G1303" s="9">
        <v>1127</v>
      </c>
      <c r="H1303" s="5">
        <v>0.53266305000000014</v>
      </c>
      <c r="I1303" s="10"/>
      <c r="K1303" s="19">
        <f t="shared" si="40"/>
        <v>53</v>
      </c>
      <c r="L1303" s="19">
        <f t="shared" si="41"/>
        <v>6</v>
      </c>
    </row>
    <row r="1304" spans="1:12" hidden="1" x14ac:dyDescent="0.3">
      <c r="A1304" s="15" t="s">
        <v>98</v>
      </c>
      <c r="B1304" s="8"/>
      <c r="C1304" s="8">
        <v>2016</v>
      </c>
      <c r="D1304" s="8">
        <v>0.52600000000000002</v>
      </c>
      <c r="E1304" s="8"/>
      <c r="F1304" s="8">
        <v>6</v>
      </c>
      <c r="G1304" s="9">
        <v>1129</v>
      </c>
      <c r="H1304" s="5">
        <v>0.47496932999999997</v>
      </c>
      <c r="I1304" s="10"/>
      <c r="K1304" s="19">
        <f t="shared" si="40"/>
        <v>53</v>
      </c>
      <c r="L1304" s="19">
        <f t="shared" si="41"/>
        <v>6</v>
      </c>
    </row>
    <row r="1305" spans="1:12" hidden="1" x14ac:dyDescent="0.3">
      <c r="A1305" s="15" t="s">
        <v>98</v>
      </c>
      <c r="B1305" s="8"/>
      <c r="C1305" s="8">
        <v>2015</v>
      </c>
      <c r="D1305" s="8">
        <v>0.52</v>
      </c>
      <c r="E1305" s="8"/>
      <c r="F1305" s="8">
        <v>6</v>
      </c>
      <c r="G1305" s="9">
        <v>1113</v>
      </c>
      <c r="H1305" s="5">
        <v>0.58907842999999993</v>
      </c>
      <c r="I1305" s="10"/>
      <c r="K1305" s="19">
        <f t="shared" si="40"/>
        <v>52</v>
      </c>
      <c r="L1305" s="19">
        <f t="shared" si="41"/>
        <v>6</v>
      </c>
    </row>
    <row r="1306" spans="1:12" hidden="1" x14ac:dyDescent="0.3">
      <c r="A1306" s="15" t="s">
        <v>98</v>
      </c>
      <c r="B1306" s="8"/>
      <c r="C1306" s="8">
        <v>2014</v>
      </c>
      <c r="D1306" s="8">
        <v>0.51300000000000001</v>
      </c>
      <c r="E1306" s="8"/>
      <c r="F1306" s="8">
        <v>6</v>
      </c>
      <c r="G1306" s="9">
        <v>1135</v>
      </c>
      <c r="H1306" s="5">
        <v>0.44593188</v>
      </c>
      <c r="I1306" s="10"/>
      <c r="K1306" s="19">
        <f t="shared" si="40"/>
        <v>51</v>
      </c>
      <c r="L1306" s="19">
        <f t="shared" si="41"/>
        <v>6</v>
      </c>
    </row>
    <row r="1307" spans="1:12" hidden="1" x14ac:dyDescent="0.3">
      <c r="A1307" s="15" t="s">
        <v>98</v>
      </c>
      <c r="B1307" s="8"/>
      <c r="C1307" s="8">
        <v>2013</v>
      </c>
      <c r="D1307" s="8">
        <v>0.504</v>
      </c>
      <c r="E1307" s="8"/>
      <c r="F1307" s="8">
        <v>5</v>
      </c>
      <c r="G1307" s="9">
        <v>1109</v>
      </c>
      <c r="H1307" s="5">
        <v>0.48927844000000009</v>
      </c>
      <c r="I1307" s="10"/>
      <c r="K1307" s="19">
        <f t="shared" si="40"/>
        <v>50</v>
      </c>
      <c r="L1307" s="19">
        <f t="shared" si="41"/>
        <v>5</v>
      </c>
    </row>
    <row r="1308" spans="1:12" hidden="1" x14ac:dyDescent="0.3">
      <c r="A1308" s="15" t="s">
        <v>98</v>
      </c>
      <c r="B1308" s="8"/>
      <c r="C1308" s="8">
        <v>2012</v>
      </c>
      <c r="D1308" s="8">
        <v>0.499</v>
      </c>
      <c r="E1308" s="8"/>
      <c r="F1308" s="8">
        <v>5</v>
      </c>
      <c r="G1308" s="9">
        <v>1087</v>
      </c>
      <c r="H1308" s="5">
        <v>0.54436671999999997</v>
      </c>
      <c r="I1308" s="10"/>
      <c r="K1308" s="19">
        <f t="shared" si="40"/>
        <v>50</v>
      </c>
      <c r="L1308" s="19">
        <f t="shared" si="41"/>
        <v>5</v>
      </c>
    </row>
    <row r="1309" spans="1:12" hidden="1" x14ac:dyDescent="0.3">
      <c r="A1309" s="15" t="s">
        <v>98</v>
      </c>
      <c r="B1309" s="8"/>
      <c r="C1309" s="8">
        <v>2011</v>
      </c>
      <c r="D1309" s="8">
        <v>0.49399999999999999</v>
      </c>
      <c r="E1309" s="8"/>
      <c r="F1309" s="8">
        <v>5</v>
      </c>
      <c r="G1309" s="9">
        <v>1070</v>
      </c>
      <c r="H1309" s="5">
        <v>0.47937735999999997</v>
      </c>
      <c r="I1309" s="10"/>
      <c r="K1309" s="19">
        <f t="shared" si="40"/>
        <v>49</v>
      </c>
      <c r="L1309" s="19">
        <f t="shared" si="41"/>
        <v>5</v>
      </c>
    </row>
    <row r="1310" spans="1:12" hidden="1" x14ac:dyDescent="0.3">
      <c r="A1310" s="15" t="s">
        <v>98</v>
      </c>
      <c r="B1310" s="8"/>
      <c r="C1310" s="8">
        <v>2010</v>
      </c>
      <c r="D1310" s="8">
        <v>0.48799999999999999</v>
      </c>
      <c r="E1310" s="8"/>
      <c r="F1310" s="8">
        <v>5</v>
      </c>
      <c r="G1310" s="9">
        <v>1123</v>
      </c>
      <c r="H1310" s="5">
        <v>0.44847032000000003</v>
      </c>
      <c r="I1310" s="10"/>
      <c r="K1310" s="19">
        <f t="shared" si="40"/>
        <v>49</v>
      </c>
      <c r="L1310" s="19">
        <f t="shared" si="41"/>
        <v>5</v>
      </c>
    </row>
    <row r="1311" spans="1:12" hidden="1" x14ac:dyDescent="0.3">
      <c r="A1311" s="14" t="s">
        <v>99</v>
      </c>
      <c r="B1311" s="1"/>
      <c r="C1311" s="1">
        <v>2020</v>
      </c>
      <c r="D1311" s="1">
        <v>0.76600000000000001</v>
      </c>
      <c r="E1311" s="8"/>
      <c r="F1311" s="1">
        <v>8</v>
      </c>
      <c r="G1311" s="2">
        <v>3</v>
      </c>
      <c r="H1311" s="11">
        <v>4.67</v>
      </c>
      <c r="I1311" s="3"/>
      <c r="K1311" s="19">
        <f t="shared" si="40"/>
        <v>77</v>
      </c>
      <c r="L1311" s="19">
        <f t="shared" si="41"/>
        <v>8</v>
      </c>
    </row>
    <row r="1312" spans="1:12" hidden="1" x14ac:dyDescent="0.3">
      <c r="A1312" s="15" t="s">
        <v>99</v>
      </c>
      <c r="B1312" s="8"/>
      <c r="C1312" s="8">
        <v>2019</v>
      </c>
      <c r="D1312" s="8">
        <v>0.78700000000000003</v>
      </c>
      <c r="E1312" s="8"/>
      <c r="F1312" s="8">
        <v>8</v>
      </c>
      <c r="G1312" s="9">
        <v>3</v>
      </c>
      <c r="H1312" s="5">
        <v>4.26</v>
      </c>
      <c r="I1312" s="10"/>
      <c r="K1312" s="19">
        <f t="shared" si="40"/>
        <v>79</v>
      </c>
      <c r="L1312" s="19">
        <f t="shared" si="41"/>
        <v>8</v>
      </c>
    </row>
    <row r="1313" spans="1:12" x14ac:dyDescent="0.3">
      <c r="A1313" s="15" t="s">
        <v>99</v>
      </c>
      <c r="B1313" s="8"/>
      <c r="C1313" s="8">
        <v>2018</v>
      </c>
      <c r="D1313" s="8">
        <v>0.79600000000000004</v>
      </c>
      <c r="E1313" s="8"/>
      <c r="F1313" s="8">
        <v>8</v>
      </c>
      <c r="G1313" s="9">
        <v>3</v>
      </c>
      <c r="H1313" s="5">
        <v>3.76</v>
      </c>
      <c r="I1313" s="10"/>
      <c r="K1313" s="19">
        <f t="shared" si="40"/>
        <v>80</v>
      </c>
      <c r="L1313" s="19">
        <f t="shared" si="41"/>
        <v>8</v>
      </c>
    </row>
    <row r="1314" spans="1:12" hidden="1" x14ac:dyDescent="0.3">
      <c r="A1314" s="15" t="s">
        <v>99</v>
      </c>
      <c r="B1314" s="8"/>
      <c r="C1314" s="8">
        <v>2017</v>
      </c>
      <c r="D1314" s="8">
        <v>0.78900000000000003</v>
      </c>
      <c r="E1314" s="8"/>
      <c r="F1314" s="8">
        <v>8</v>
      </c>
      <c r="G1314" s="9">
        <v>3</v>
      </c>
      <c r="H1314" s="5">
        <v>3.76</v>
      </c>
      <c r="I1314" s="10"/>
      <c r="K1314" s="19">
        <f t="shared" si="40"/>
        <v>79</v>
      </c>
      <c r="L1314" s="19">
        <f t="shared" si="41"/>
        <v>8</v>
      </c>
    </row>
    <row r="1315" spans="1:12" hidden="1" x14ac:dyDescent="0.3">
      <c r="A1315" s="15" t="s">
        <v>99</v>
      </c>
      <c r="B1315" s="8"/>
      <c r="C1315" s="8">
        <v>2016</v>
      </c>
      <c r="D1315" s="8">
        <v>0.78200000000000003</v>
      </c>
      <c r="E1315" s="8"/>
      <c r="F1315" s="8">
        <v>8</v>
      </c>
      <c r="G1315" s="9">
        <v>3</v>
      </c>
      <c r="H1315" s="5">
        <v>4.0599999999999996</v>
      </c>
      <c r="I1315" s="10"/>
      <c r="K1315" s="19">
        <f t="shared" si="40"/>
        <v>78</v>
      </c>
      <c r="L1315" s="19">
        <f t="shared" si="41"/>
        <v>8</v>
      </c>
    </row>
    <row r="1316" spans="1:12" hidden="1" x14ac:dyDescent="0.3">
      <c r="A1316" s="15" t="s">
        <v>99</v>
      </c>
      <c r="B1316" s="8"/>
      <c r="C1316" s="8">
        <v>2015</v>
      </c>
      <c r="D1316" s="8">
        <v>0.77700000000000002</v>
      </c>
      <c r="E1316" s="8"/>
      <c r="F1316" s="8">
        <v>8</v>
      </c>
      <c r="G1316" s="9">
        <v>5</v>
      </c>
      <c r="H1316" s="5">
        <v>4.12</v>
      </c>
      <c r="I1316" s="10"/>
      <c r="K1316" s="19">
        <f t="shared" si="40"/>
        <v>78</v>
      </c>
      <c r="L1316" s="19">
        <f t="shared" si="41"/>
        <v>8</v>
      </c>
    </row>
    <row r="1317" spans="1:12" hidden="1" x14ac:dyDescent="0.3">
      <c r="A1317" s="15" t="s">
        <v>99</v>
      </c>
      <c r="B1317" s="8"/>
      <c r="C1317" s="8">
        <v>2014</v>
      </c>
      <c r="D1317" s="8">
        <v>0.76900000000000002</v>
      </c>
      <c r="E1317" s="8"/>
      <c r="F1317" s="8">
        <v>8</v>
      </c>
      <c r="G1317" s="9">
        <v>5</v>
      </c>
      <c r="H1317" s="5">
        <v>4.0199999999999996</v>
      </c>
      <c r="I1317" s="10"/>
      <c r="K1317" s="19">
        <f t="shared" si="40"/>
        <v>77</v>
      </c>
      <c r="L1317" s="19">
        <f t="shared" si="41"/>
        <v>8</v>
      </c>
    </row>
    <row r="1318" spans="1:12" hidden="1" x14ac:dyDescent="0.3">
      <c r="A1318" s="15" t="s">
        <v>99</v>
      </c>
      <c r="B1318" s="8"/>
      <c r="C1318" s="8">
        <v>2013</v>
      </c>
      <c r="D1318" s="8">
        <v>0.76300000000000001</v>
      </c>
      <c r="E1318" s="8"/>
      <c r="F1318" s="8">
        <v>8</v>
      </c>
      <c r="G1318" s="9">
        <v>4</v>
      </c>
      <c r="H1318" s="5">
        <v>4.41</v>
      </c>
      <c r="I1318" s="10"/>
      <c r="K1318" s="19">
        <f t="shared" si="40"/>
        <v>76</v>
      </c>
      <c r="L1318" s="19">
        <f t="shared" si="41"/>
        <v>8</v>
      </c>
    </row>
    <row r="1319" spans="1:12" hidden="1" x14ac:dyDescent="0.3">
      <c r="A1319" s="15" t="s">
        <v>99</v>
      </c>
      <c r="B1319" s="8"/>
      <c r="C1319" s="8">
        <v>2012</v>
      </c>
      <c r="D1319" s="8">
        <v>0.755</v>
      </c>
      <c r="E1319" s="8"/>
      <c r="F1319" s="8">
        <v>8</v>
      </c>
      <c r="G1319" s="9">
        <v>5</v>
      </c>
      <c r="H1319" s="5">
        <v>4.13</v>
      </c>
      <c r="I1319" s="10"/>
      <c r="K1319" s="19">
        <f t="shared" si="40"/>
        <v>76</v>
      </c>
      <c r="L1319" s="19">
        <f t="shared" si="41"/>
        <v>8</v>
      </c>
    </row>
    <row r="1320" spans="1:12" hidden="1" x14ac:dyDescent="0.3">
      <c r="A1320" s="15" t="s">
        <v>99</v>
      </c>
      <c r="B1320" s="8"/>
      <c r="C1320" s="8">
        <v>2011</v>
      </c>
      <c r="D1320" s="8">
        <v>0.751</v>
      </c>
      <c r="E1320" s="8"/>
      <c r="F1320" s="8">
        <v>8</v>
      </c>
      <c r="G1320" s="9">
        <v>5</v>
      </c>
      <c r="H1320" s="5">
        <v>4.0599999999999996</v>
      </c>
      <c r="I1320" s="10"/>
      <c r="K1320" s="19">
        <f t="shared" si="40"/>
        <v>75</v>
      </c>
      <c r="L1320" s="19">
        <f t="shared" si="41"/>
        <v>8</v>
      </c>
    </row>
    <row r="1321" spans="1:12" hidden="1" x14ac:dyDescent="0.3">
      <c r="A1321" s="15" t="s">
        <v>99</v>
      </c>
      <c r="B1321" s="8"/>
      <c r="C1321" s="8">
        <v>2010</v>
      </c>
      <c r="D1321" s="8">
        <v>0.746</v>
      </c>
      <c r="E1321" s="8"/>
      <c r="F1321" s="8">
        <v>8</v>
      </c>
      <c r="G1321" s="9">
        <v>6</v>
      </c>
      <c r="H1321" s="5">
        <v>4.07</v>
      </c>
      <c r="I1321" s="10"/>
      <c r="K1321" s="19">
        <f t="shared" si="40"/>
        <v>75</v>
      </c>
      <c r="L1321" s="19">
        <f t="shared" si="41"/>
        <v>8</v>
      </c>
    </row>
    <row r="1322" spans="1:12" hidden="1" x14ac:dyDescent="0.3">
      <c r="A1322" s="14" t="s">
        <v>100</v>
      </c>
      <c r="B1322" s="1"/>
      <c r="C1322" s="1">
        <v>2020</v>
      </c>
      <c r="D1322" s="1">
        <v>0.96299999999999997</v>
      </c>
      <c r="E1322" s="8"/>
      <c r="F1322" s="1">
        <v>10</v>
      </c>
      <c r="G1322" s="2">
        <v>2</v>
      </c>
      <c r="H1322" s="11">
        <v>9.82</v>
      </c>
      <c r="I1322" s="3"/>
      <c r="K1322" s="19">
        <f t="shared" si="40"/>
        <v>96</v>
      </c>
      <c r="L1322" s="19">
        <f t="shared" si="41"/>
        <v>10</v>
      </c>
    </row>
    <row r="1323" spans="1:12" hidden="1" x14ac:dyDescent="0.3">
      <c r="A1323" s="15" t="s">
        <v>100</v>
      </c>
      <c r="B1323" s="8"/>
      <c r="C1323" s="8">
        <v>2019</v>
      </c>
      <c r="D1323" s="8">
        <v>0.96099999999999997</v>
      </c>
      <c r="E1323" s="8"/>
      <c r="F1323" s="8">
        <v>10</v>
      </c>
      <c r="G1323" s="9">
        <v>2</v>
      </c>
      <c r="H1323" s="5">
        <v>8.9499999999999993</v>
      </c>
      <c r="I1323" s="10"/>
      <c r="K1323" s="19">
        <f t="shared" si="40"/>
        <v>96</v>
      </c>
      <c r="L1323" s="19">
        <f t="shared" si="41"/>
        <v>10</v>
      </c>
    </row>
    <row r="1324" spans="1:12" x14ac:dyDescent="0.3">
      <c r="A1324" s="15" t="s">
        <v>100</v>
      </c>
      <c r="B1324" s="8"/>
      <c r="C1324" s="8">
        <v>2018</v>
      </c>
      <c r="D1324" s="8">
        <v>0.96</v>
      </c>
      <c r="E1324" s="8"/>
      <c r="F1324" s="8">
        <v>10</v>
      </c>
      <c r="G1324" s="9">
        <v>2</v>
      </c>
      <c r="H1324" s="5">
        <v>8.5399999999999991</v>
      </c>
      <c r="I1324" s="10"/>
      <c r="K1324" s="19">
        <f t="shared" si="40"/>
        <v>96</v>
      </c>
      <c r="L1324" s="19">
        <f t="shared" si="41"/>
        <v>10</v>
      </c>
    </row>
    <row r="1325" spans="1:12" hidden="1" x14ac:dyDescent="0.3">
      <c r="A1325" s="15" t="s">
        <v>100</v>
      </c>
      <c r="B1325" s="8"/>
      <c r="C1325" s="8">
        <v>2017</v>
      </c>
      <c r="D1325" s="8">
        <v>0.95899999999999996</v>
      </c>
      <c r="E1325" s="8"/>
      <c r="F1325" s="8">
        <v>10</v>
      </c>
      <c r="G1325" s="9">
        <v>2</v>
      </c>
      <c r="H1325" s="5">
        <v>8.7100000000000009</v>
      </c>
      <c r="I1325" s="10"/>
      <c r="K1325" s="19">
        <f t="shared" si="40"/>
        <v>96</v>
      </c>
      <c r="L1325" s="19">
        <f t="shared" si="41"/>
        <v>10</v>
      </c>
    </row>
    <row r="1326" spans="1:12" hidden="1" x14ac:dyDescent="0.3">
      <c r="A1326" s="15" t="s">
        <v>100</v>
      </c>
      <c r="B1326" s="8"/>
      <c r="C1326" s="8">
        <v>2016</v>
      </c>
      <c r="D1326" s="8">
        <v>0.95599999999999996</v>
      </c>
      <c r="E1326" s="8"/>
      <c r="F1326" s="8">
        <v>10</v>
      </c>
      <c r="G1326" s="9">
        <v>2</v>
      </c>
      <c r="H1326" s="5">
        <v>8.99</v>
      </c>
      <c r="I1326" s="10"/>
      <c r="K1326" s="19">
        <f t="shared" si="40"/>
        <v>96</v>
      </c>
      <c r="L1326" s="19">
        <f t="shared" si="41"/>
        <v>10</v>
      </c>
    </row>
    <row r="1327" spans="1:12" hidden="1" x14ac:dyDescent="0.3">
      <c r="A1327" s="15" t="s">
        <v>100</v>
      </c>
      <c r="B1327" s="8"/>
      <c r="C1327" s="8">
        <v>2015</v>
      </c>
      <c r="D1327" s="8">
        <v>0.95199999999999996</v>
      </c>
      <c r="E1327" s="8"/>
      <c r="F1327" s="8">
        <v>10</v>
      </c>
      <c r="G1327" s="9">
        <v>2</v>
      </c>
      <c r="H1327" s="5">
        <v>8.61</v>
      </c>
      <c r="I1327" s="10"/>
      <c r="K1327" s="19">
        <f t="shared" si="40"/>
        <v>95</v>
      </c>
      <c r="L1327" s="19">
        <f t="shared" si="41"/>
        <v>10</v>
      </c>
    </row>
    <row r="1328" spans="1:12" hidden="1" x14ac:dyDescent="0.3">
      <c r="A1328" s="15" t="s">
        <v>100</v>
      </c>
      <c r="B1328" s="8"/>
      <c r="C1328" s="8">
        <v>2014</v>
      </c>
      <c r="D1328" s="8">
        <v>0.94899999999999995</v>
      </c>
      <c r="E1328" s="8"/>
      <c r="F1328" s="8">
        <v>10</v>
      </c>
      <c r="G1328" s="9">
        <v>3</v>
      </c>
      <c r="H1328" s="5">
        <v>7.92</v>
      </c>
      <c r="I1328" s="10"/>
      <c r="K1328" s="19">
        <f t="shared" si="40"/>
        <v>95</v>
      </c>
      <c r="L1328" s="19">
        <f t="shared" si="41"/>
        <v>10</v>
      </c>
    </row>
    <row r="1329" spans="1:12" hidden="1" x14ac:dyDescent="0.3">
      <c r="A1329" s="15" t="s">
        <v>100</v>
      </c>
      <c r="B1329" s="8"/>
      <c r="C1329" s="8">
        <v>2013</v>
      </c>
      <c r="D1329" s="8">
        <v>0.94499999999999995</v>
      </c>
      <c r="E1329" s="8"/>
      <c r="F1329" s="8">
        <v>10</v>
      </c>
      <c r="G1329" s="9">
        <v>3</v>
      </c>
      <c r="H1329" s="5">
        <v>7.55</v>
      </c>
      <c r="I1329" s="10"/>
      <c r="K1329" s="19">
        <f t="shared" si="40"/>
        <v>95</v>
      </c>
      <c r="L1329" s="19">
        <f t="shared" si="41"/>
        <v>10</v>
      </c>
    </row>
    <row r="1330" spans="1:12" hidden="1" x14ac:dyDescent="0.3">
      <c r="A1330" s="15" t="s">
        <v>100</v>
      </c>
      <c r="B1330" s="8"/>
      <c r="C1330" s="8">
        <v>2012</v>
      </c>
      <c r="D1330" s="8">
        <v>0.94099999999999995</v>
      </c>
      <c r="E1330" s="8"/>
      <c r="F1330" s="8">
        <v>10</v>
      </c>
      <c r="G1330" s="9">
        <v>3</v>
      </c>
      <c r="H1330" s="5">
        <v>7.39</v>
      </c>
      <c r="I1330" s="10"/>
      <c r="K1330" s="19">
        <f t="shared" si="40"/>
        <v>94</v>
      </c>
      <c r="L1330" s="19">
        <f t="shared" si="41"/>
        <v>10</v>
      </c>
    </row>
    <row r="1331" spans="1:12" hidden="1" x14ac:dyDescent="0.3">
      <c r="A1331" s="15" t="s">
        <v>100</v>
      </c>
      <c r="B1331" s="8"/>
      <c r="C1331" s="8">
        <v>2011</v>
      </c>
      <c r="D1331" s="8">
        <v>0.94</v>
      </c>
      <c r="E1331" s="8"/>
      <c r="F1331" s="8">
        <v>10</v>
      </c>
      <c r="G1331" s="9">
        <v>4</v>
      </c>
      <c r="H1331" s="5">
        <v>7.37</v>
      </c>
      <c r="I1331" s="10"/>
      <c r="K1331" s="19">
        <f t="shared" si="40"/>
        <v>94</v>
      </c>
      <c r="L1331" s="19">
        <f t="shared" si="41"/>
        <v>10</v>
      </c>
    </row>
    <row r="1332" spans="1:12" hidden="1" x14ac:dyDescent="0.3">
      <c r="A1332" s="15" t="s">
        <v>100</v>
      </c>
      <c r="B1332" s="8"/>
      <c r="C1332" s="8">
        <v>2010</v>
      </c>
      <c r="D1332" s="8">
        <v>0.93799999999999994</v>
      </c>
      <c r="E1332" s="8"/>
      <c r="F1332" s="8">
        <v>10</v>
      </c>
      <c r="G1332" s="9">
        <v>4</v>
      </c>
      <c r="H1332" s="5">
        <v>7.5</v>
      </c>
      <c r="I1332" s="10"/>
      <c r="K1332" s="19">
        <f t="shared" si="40"/>
        <v>94</v>
      </c>
      <c r="L1332" s="19">
        <f t="shared" si="41"/>
        <v>10</v>
      </c>
    </row>
    <row r="1333" spans="1:12" hidden="1" x14ac:dyDescent="0.3">
      <c r="A1333" s="14" t="s">
        <v>101</v>
      </c>
      <c r="B1333" s="1"/>
      <c r="C1333" s="1">
        <v>2020</v>
      </c>
      <c r="D1333" s="1">
        <v>0.82299999999999995</v>
      </c>
      <c r="E1333" s="8"/>
      <c r="F1333" s="1">
        <v>9</v>
      </c>
      <c r="G1333" s="2">
        <v>17</v>
      </c>
      <c r="H1333" s="11">
        <v>4.6819205299999993</v>
      </c>
      <c r="I1333" s="3"/>
      <c r="K1333" s="19">
        <f t="shared" si="40"/>
        <v>82</v>
      </c>
      <c r="L1333" s="19">
        <f t="shared" si="41"/>
        <v>9</v>
      </c>
    </row>
    <row r="1334" spans="1:12" hidden="1" x14ac:dyDescent="0.3">
      <c r="A1334" s="15" t="s">
        <v>101</v>
      </c>
      <c r="B1334" s="8"/>
      <c r="C1334" s="8">
        <v>2019</v>
      </c>
      <c r="D1334" s="8">
        <v>0.84099999999999997</v>
      </c>
      <c r="E1334" s="8"/>
      <c r="F1334" s="8">
        <v>9</v>
      </c>
      <c r="G1334" s="9">
        <v>16</v>
      </c>
      <c r="H1334" s="5">
        <v>3.3325254899999996</v>
      </c>
      <c r="I1334" s="10"/>
      <c r="K1334" s="19">
        <f t="shared" si="40"/>
        <v>84</v>
      </c>
      <c r="L1334" s="19">
        <f t="shared" si="41"/>
        <v>9</v>
      </c>
    </row>
    <row r="1335" spans="1:12" x14ac:dyDescent="0.3">
      <c r="A1335" s="15" t="s">
        <v>101</v>
      </c>
      <c r="B1335" s="8"/>
      <c r="C1335" s="8">
        <v>2018</v>
      </c>
      <c r="D1335" s="8">
        <v>0.83799999999999997</v>
      </c>
      <c r="E1335" s="8"/>
      <c r="F1335" s="8">
        <v>9</v>
      </c>
      <c r="G1335" s="9">
        <v>16</v>
      </c>
      <c r="H1335" s="5">
        <v>2.7784681299999998</v>
      </c>
      <c r="I1335" s="10"/>
      <c r="K1335" s="19">
        <f t="shared" si="40"/>
        <v>84</v>
      </c>
      <c r="L1335" s="19">
        <f t="shared" si="41"/>
        <v>9</v>
      </c>
    </row>
    <row r="1336" spans="1:12" hidden="1" x14ac:dyDescent="0.3">
      <c r="A1336" s="15" t="s">
        <v>101</v>
      </c>
      <c r="B1336" s="8"/>
      <c r="C1336" s="8">
        <v>2017</v>
      </c>
      <c r="D1336" s="8">
        <v>0.83299999999999996</v>
      </c>
      <c r="E1336" s="8"/>
      <c r="F1336" s="8">
        <v>9</v>
      </c>
      <c r="G1336" s="9">
        <v>15</v>
      </c>
      <c r="H1336" s="5">
        <v>3.5271337000000003</v>
      </c>
      <c r="I1336" s="10"/>
      <c r="K1336" s="19">
        <f t="shared" si="40"/>
        <v>83</v>
      </c>
      <c r="L1336" s="19">
        <f t="shared" si="41"/>
        <v>9</v>
      </c>
    </row>
    <row r="1337" spans="1:12" hidden="1" x14ac:dyDescent="0.3">
      <c r="A1337" s="15" t="s">
        <v>101</v>
      </c>
      <c r="B1337" s="8"/>
      <c r="C1337" s="8">
        <v>2016</v>
      </c>
      <c r="D1337" s="8">
        <v>0.83199999999999996</v>
      </c>
      <c r="E1337" s="8"/>
      <c r="F1337" s="8">
        <v>9</v>
      </c>
      <c r="G1337" s="9">
        <v>15</v>
      </c>
      <c r="H1337" s="5">
        <v>3.7526376200000002</v>
      </c>
      <c r="I1337" s="10"/>
      <c r="K1337" s="19">
        <f t="shared" si="40"/>
        <v>83</v>
      </c>
      <c r="L1337" s="19">
        <f t="shared" si="41"/>
        <v>9</v>
      </c>
    </row>
    <row r="1338" spans="1:12" hidden="1" x14ac:dyDescent="0.3">
      <c r="A1338" s="15" t="s">
        <v>101</v>
      </c>
      <c r="B1338" s="8"/>
      <c r="C1338" s="8">
        <v>2015</v>
      </c>
      <c r="D1338" s="8">
        <v>0.82399999999999995</v>
      </c>
      <c r="E1338" s="8"/>
      <c r="F1338" s="8">
        <v>9</v>
      </c>
      <c r="G1338" s="9">
        <v>15</v>
      </c>
      <c r="H1338" s="5">
        <v>3.6793406000000006</v>
      </c>
      <c r="I1338" s="10"/>
      <c r="K1338" s="19">
        <f t="shared" si="40"/>
        <v>82</v>
      </c>
      <c r="L1338" s="19">
        <f t="shared" si="41"/>
        <v>9</v>
      </c>
    </row>
    <row r="1339" spans="1:12" hidden="1" x14ac:dyDescent="0.3">
      <c r="A1339" s="15" t="s">
        <v>101</v>
      </c>
      <c r="B1339" s="8"/>
      <c r="C1339" s="8">
        <v>2014</v>
      </c>
      <c r="D1339" s="8">
        <v>0.81799999999999995</v>
      </c>
      <c r="E1339" s="8"/>
      <c r="F1339" s="8">
        <v>9</v>
      </c>
      <c r="G1339" s="9">
        <v>16</v>
      </c>
      <c r="H1339" s="5">
        <v>2.82171035</v>
      </c>
      <c r="I1339" s="10"/>
      <c r="K1339" s="19">
        <f t="shared" si="40"/>
        <v>82</v>
      </c>
      <c r="L1339" s="19">
        <f t="shared" si="41"/>
        <v>9</v>
      </c>
    </row>
    <row r="1340" spans="1:12" hidden="1" x14ac:dyDescent="0.3">
      <c r="A1340" s="15" t="s">
        <v>101</v>
      </c>
      <c r="B1340" s="8"/>
      <c r="C1340" s="8">
        <v>2013</v>
      </c>
      <c r="D1340" s="8">
        <v>0.81399999999999995</v>
      </c>
      <c r="E1340" s="8"/>
      <c r="F1340" s="8">
        <v>9</v>
      </c>
      <c r="G1340" s="9">
        <v>16</v>
      </c>
      <c r="H1340" s="5">
        <v>2.1933977600000003</v>
      </c>
      <c r="I1340" s="10"/>
      <c r="K1340" s="19">
        <f t="shared" si="40"/>
        <v>81</v>
      </c>
      <c r="L1340" s="19">
        <f t="shared" si="41"/>
        <v>9</v>
      </c>
    </row>
    <row r="1341" spans="1:12" hidden="1" x14ac:dyDescent="0.3">
      <c r="A1341" s="15" t="s">
        <v>101</v>
      </c>
      <c r="B1341" s="8"/>
      <c r="C1341" s="8">
        <v>2012</v>
      </c>
      <c r="D1341" s="8">
        <v>0.81299999999999994</v>
      </c>
      <c r="E1341" s="8"/>
      <c r="F1341" s="8">
        <v>9</v>
      </c>
      <c r="G1341" s="9">
        <v>17</v>
      </c>
      <c r="H1341" s="5">
        <v>1.8839920799999998</v>
      </c>
      <c r="I1341" s="10"/>
      <c r="K1341" s="19">
        <f t="shared" si="40"/>
        <v>81</v>
      </c>
      <c r="L1341" s="19">
        <f t="shared" si="41"/>
        <v>9</v>
      </c>
    </row>
    <row r="1342" spans="1:12" hidden="1" x14ac:dyDescent="0.3">
      <c r="A1342" s="15" t="s">
        <v>101</v>
      </c>
      <c r="B1342" s="8"/>
      <c r="C1342" s="8">
        <v>2011</v>
      </c>
      <c r="D1342" s="8">
        <v>0.81100000000000005</v>
      </c>
      <c r="E1342" s="8"/>
      <c r="F1342" s="8">
        <v>9</v>
      </c>
      <c r="G1342" s="9">
        <v>17</v>
      </c>
      <c r="H1342" s="5">
        <v>1.8296552900000003</v>
      </c>
      <c r="I1342" s="10"/>
      <c r="K1342" s="19">
        <f t="shared" si="40"/>
        <v>81</v>
      </c>
      <c r="L1342" s="19">
        <f t="shared" si="41"/>
        <v>9</v>
      </c>
    </row>
    <row r="1343" spans="1:12" hidden="1" x14ac:dyDescent="0.3">
      <c r="A1343" s="15" t="s">
        <v>101</v>
      </c>
      <c r="B1343" s="8"/>
      <c r="C1343" s="8">
        <v>2010</v>
      </c>
      <c r="D1343" s="8">
        <v>0.79800000000000004</v>
      </c>
      <c r="E1343" s="8"/>
      <c r="F1343" s="8">
        <v>8</v>
      </c>
      <c r="G1343" s="9">
        <v>18</v>
      </c>
      <c r="H1343" s="5">
        <v>2.0478932899999998</v>
      </c>
      <c r="I1343" s="10"/>
      <c r="K1343" s="19">
        <f t="shared" si="40"/>
        <v>80</v>
      </c>
      <c r="L1343" s="19">
        <f t="shared" si="41"/>
        <v>8</v>
      </c>
    </row>
    <row r="1344" spans="1:12" hidden="1" x14ac:dyDescent="0.3">
      <c r="A1344" s="14" t="s">
        <v>102</v>
      </c>
      <c r="B1344" s="1"/>
      <c r="C1344" s="1">
        <v>2020</v>
      </c>
      <c r="D1344" s="1">
        <v>0.53600000000000003</v>
      </c>
      <c r="E1344" s="8"/>
      <c r="F1344" s="1">
        <v>6</v>
      </c>
      <c r="G1344" s="2">
        <v>154</v>
      </c>
      <c r="H1344" s="11">
        <v>1.0395474400000002</v>
      </c>
      <c r="I1344" s="3"/>
      <c r="K1344" s="19">
        <f t="shared" si="40"/>
        <v>54</v>
      </c>
      <c r="L1344" s="19">
        <f t="shared" si="41"/>
        <v>6</v>
      </c>
    </row>
    <row r="1345" spans="1:12" hidden="1" x14ac:dyDescent="0.3">
      <c r="A1345" s="15" t="s">
        <v>102</v>
      </c>
      <c r="B1345" s="8"/>
      <c r="C1345" s="8">
        <v>2019</v>
      </c>
      <c r="D1345" s="8">
        <v>0.53700000000000003</v>
      </c>
      <c r="E1345" s="8"/>
      <c r="F1345" s="8">
        <v>6</v>
      </c>
      <c r="G1345" s="9">
        <v>179</v>
      </c>
      <c r="H1345" s="5">
        <v>0.94301248000000015</v>
      </c>
      <c r="I1345" s="10"/>
      <c r="K1345" s="19">
        <f t="shared" si="40"/>
        <v>54</v>
      </c>
      <c r="L1345" s="19">
        <f t="shared" si="41"/>
        <v>6</v>
      </c>
    </row>
    <row r="1346" spans="1:12" x14ac:dyDescent="0.3">
      <c r="A1346" s="15" t="s">
        <v>102</v>
      </c>
      <c r="B1346" s="8"/>
      <c r="C1346" s="8">
        <v>2018</v>
      </c>
      <c r="D1346" s="8">
        <v>0.53500000000000003</v>
      </c>
      <c r="E1346" s="8"/>
      <c r="F1346" s="8">
        <v>6</v>
      </c>
      <c r="G1346" s="9">
        <v>178</v>
      </c>
      <c r="H1346" s="5">
        <v>0.93591464000000024</v>
      </c>
      <c r="I1346" s="10"/>
      <c r="K1346" s="19">
        <f t="shared" ref="K1346:K1409" si="42">ROUND(D1346*100,0)</f>
        <v>54</v>
      </c>
      <c r="L1346" s="19">
        <f t="shared" si="41"/>
        <v>6</v>
      </c>
    </row>
    <row r="1347" spans="1:12" hidden="1" x14ac:dyDescent="0.3">
      <c r="A1347" s="15" t="s">
        <v>102</v>
      </c>
      <c r="B1347" s="8"/>
      <c r="C1347" s="8">
        <v>2017</v>
      </c>
      <c r="D1347" s="8">
        <v>0.53400000000000003</v>
      </c>
      <c r="E1347" s="8"/>
      <c r="F1347" s="8">
        <v>6</v>
      </c>
      <c r="G1347" s="9">
        <v>177</v>
      </c>
      <c r="H1347" s="5">
        <v>0.91277039000000004</v>
      </c>
      <c r="I1347" s="10"/>
      <c r="K1347" s="19">
        <f t="shared" si="42"/>
        <v>53</v>
      </c>
      <c r="L1347" s="19">
        <f t="shared" ref="L1347:L1410" si="43">IF(K1347&lt;31,3,IF(K1347&lt;41,4,IF(K1347&lt;51,5,IF(K1347&lt;61,6,IF(K1347&lt;71,7,IF(K1347&lt;81,8,IF(K1347&lt;91,9,10)))))))</f>
        <v>6</v>
      </c>
    </row>
    <row r="1348" spans="1:12" hidden="1" x14ac:dyDescent="0.3">
      <c r="A1348" s="15" t="s">
        <v>102</v>
      </c>
      <c r="B1348" s="8"/>
      <c r="C1348" s="8">
        <v>2016</v>
      </c>
      <c r="D1348" s="8">
        <v>0.53300000000000003</v>
      </c>
      <c r="E1348" s="8"/>
      <c r="F1348" s="8">
        <v>6</v>
      </c>
      <c r="G1348" s="9">
        <v>188</v>
      </c>
      <c r="H1348" s="5">
        <v>0.70145195999999999</v>
      </c>
      <c r="I1348" s="10"/>
      <c r="K1348" s="19">
        <f t="shared" si="42"/>
        <v>53</v>
      </c>
      <c r="L1348" s="19">
        <f t="shared" si="43"/>
        <v>6</v>
      </c>
    </row>
    <row r="1349" spans="1:12" hidden="1" x14ac:dyDescent="0.3">
      <c r="A1349" s="15" t="s">
        <v>102</v>
      </c>
      <c r="B1349" s="8"/>
      <c r="C1349" s="8">
        <v>2015</v>
      </c>
      <c r="D1349" s="8">
        <v>0.52500000000000002</v>
      </c>
      <c r="E1349" s="8"/>
      <c r="F1349" s="8">
        <v>6</v>
      </c>
      <c r="G1349" s="9">
        <v>187</v>
      </c>
      <c r="H1349" s="5">
        <v>0.67638046000000007</v>
      </c>
      <c r="I1349" s="10"/>
      <c r="K1349" s="19">
        <f t="shared" si="42"/>
        <v>53</v>
      </c>
      <c r="L1349" s="19">
        <f t="shared" si="43"/>
        <v>6</v>
      </c>
    </row>
    <row r="1350" spans="1:12" hidden="1" x14ac:dyDescent="0.3">
      <c r="A1350" s="15" t="s">
        <v>102</v>
      </c>
      <c r="B1350" s="8"/>
      <c r="C1350" s="8">
        <v>2014</v>
      </c>
      <c r="D1350" s="8">
        <v>0.51900000000000002</v>
      </c>
      <c r="E1350" s="8"/>
      <c r="F1350" s="8">
        <v>6</v>
      </c>
      <c r="G1350" s="9">
        <v>210</v>
      </c>
      <c r="H1350" s="5">
        <v>0.59680569000000006</v>
      </c>
      <c r="I1350" s="10"/>
      <c r="K1350" s="19">
        <f t="shared" si="42"/>
        <v>52</v>
      </c>
      <c r="L1350" s="19">
        <f t="shared" si="43"/>
        <v>6</v>
      </c>
    </row>
    <row r="1351" spans="1:12" hidden="1" x14ac:dyDescent="0.3">
      <c r="A1351" s="15" t="s">
        <v>102</v>
      </c>
      <c r="B1351" s="8"/>
      <c r="C1351" s="8">
        <v>2013</v>
      </c>
      <c r="D1351" s="8">
        <v>0.51</v>
      </c>
      <c r="E1351" s="8"/>
      <c r="F1351" s="8">
        <v>6</v>
      </c>
      <c r="G1351" s="9">
        <v>206</v>
      </c>
      <c r="H1351" s="5">
        <v>0.62996411000000008</v>
      </c>
      <c r="I1351" s="10"/>
      <c r="K1351" s="19">
        <f t="shared" si="42"/>
        <v>51</v>
      </c>
      <c r="L1351" s="19">
        <f t="shared" si="43"/>
        <v>6</v>
      </c>
    </row>
    <row r="1352" spans="1:12" hidden="1" x14ac:dyDescent="0.3">
      <c r="A1352" s="15" t="s">
        <v>102</v>
      </c>
      <c r="B1352" s="8"/>
      <c r="C1352" s="8">
        <v>2012</v>
      </c>
      <c r="D1352" s="8">
        <v>0.504</v>
      </c>
      <c r="E1352" s="8"/>
      <c r="F1352" s="8">
        <v>5</v>
      </c>
      <c r="G1352" s="9">
        <v>216</v>
      </c>
      <c r="H1352" s="5">
        <v>0.61004924999999999</v>
      </c>
      <c r="I1352" s="10"/>
      <c r="K1352" s="19">
        <f t="shared" si="42"/>
        <v>50</v>
      </c>
      <c r="L1352" s="19">
        <f t="shared" si="43"/>
        <v>5</v>
      </c>
    </row>
    <row r="1353" spans="1:12" hidden="1" x14ac:dyDescent="0.3">
      <c r="A1353" s="15" t="s">
        <v>102</v>
      </c>
      <c r="B1353" s="8"/>
      <c r="C1353" s="8">
        <v>2011</v>
      </c>
      <c r="D1353" s="8">
        <v>0.5</v>
      </c>
      <c r="E1353" s="8"/>
      <c r="F1353" s="8">
        <v>5</v>
      </c>
      <c r="G1353" s="9">
        <v>217</v>
      </c>
      <c r="H1353" s="5">
        <v>0.43720980999999998</v>
      </c>
      <c r="I1353" s="10"/>
      <c r="K1353" s="19">
        <f t="shared" si="42"/>
        <v>50</v>
      </c>
      <c r="L1353" s="19">
        <f t="shared" si="43"/>
        <v>5</v>
      </c>
    </row>
    <row r="1354" spans="1:12" hidden="1" x14ac:dyDescent="0.3">
      <c r="A1354" s="15" t="s">
        <v>102</v>
      </c>
      <c r="B1354" s="8"/>
      <c r="C1354" s="8">
        <v>2010</v>
      </c>
      <c r="D1354" s="8">
        <v>0.496</v>
      </c>
      <c r="E1354" s="8"/>
      <c r="F1354" s="8">
        <v>5</v>
      </c>
      <c r="G1354" s="9">
        <v>230</v>
      </c>
      <c r="H1354" s="5">
        <v>0.52213752000000002</v>
      </c>
      <c r="I1354" s="10"/>
      <c r="K1354" s="19">
        <f t="shared" si="42"/>
        <v>50</v>
      </c>
      <c r="L1354" s="19">
        <f t="shared" si="43"/>
        <v>5</v>
      </c>
    </row>
    <row r="1355" spans="1:12" hidden="1" x14ac:dyDescent="0.3">
      <c r="A1355" s="14" t="s">
        <v>103</v>
      </c>
      <c r="B1355" s="1"/>
      <c r="C1355" s="1">
        <v>2020</v>
      </c>
      <c r="D1355" s="1">
        <v>0.80900000000000005</v>
      </c>
      <c r="E1355" s="8"/>
      <c r="F1355" s="1">
        <v>9</v>
      </c>
      <c r="G1355" s="2">
        <v>50</v>
      </c>
      <c r="H1355" s="11">
        <v>5.8625101999999991</v>
      </c>
      <c r="I1355" s="3"/>
      <c r="K1355" s="19">
        <f t="shared" si="42"/>
        <v>81</v>
      </c>
      <c r="L1355" s="19">
        <f t="shared" si="43"/>
        <v>9</v>
      </c>
    </row>
    <row r="1356" spans="1:12" hidden="1" x14ac:dyDescent="0.3">
      <c r="A1356" s="15" t="s">
        <v>103</v>
      </c>
      <c r="B1356" s="8"/>
      <c r="C1356" s="8">
        <v>2019</v>
      </c>
      <c r="D1356" s="8">
        <v>0.82</v>
      </c>
      <c r="E1356" s="8"/>
      <c r="F1356" s="8">
        <v>9</v>
      </c>
      <c r="G1356" s="9">
        <v>51</v>
      </c>
      <c r="H1356" s="5">
        <v>4.8047561600000002</v>
      </c>
      <c r="I1356" s="10"/>
      <c r="K1356" s="19">
        <f t="shared" si="42"/>
        <v>82</v>
      </c>
      <c r="L1356" s="19">
        <f t="shared" si="43"/>
        <v>9</v>
      </c>
    </row>
    <row r="1357" spans="1:12" x14ac:dyDescent="0.3">
      <c r="A1357" s="15" t="s">
        <v>103</v>
      </c>
      <c r="B1357" s="8"/>
      <c r="C1357" s="8">
        <v>2018</v>
      </c>
      <c r="D1357" s="8">
        <v>0.81699999999999995</v>
      </c>
      <c r="E1357" s="8"/>
      <c r="F1357" s="8">
        <v>9</v>
      </c>
      <c r="G1357" s="9">
        <v>47</v>
      </c>
      <c r="H1357" s="5">
        <v>4.5696320499999992</v>
      </c>
      <c r="I1357" s="10"/>
      <c r="K1357" s="19">
        <f t="shared" si="42"/>
        <v>82</v>
      </c>
      <c r="L1357" s="19">
        <f t="shared" si="43"/>
        <v>9</v>
      </c>
    </row>
    <row r="1358" spans="1:12" hidden="1" x14ac:dyDescent="0.3">
      <c r="A1358" s="15" t="s">
        <v>103</v>
      </c>
      <c r="B1358" s="8"/>
      <c r="C1358" s="8">
        <v>2017</v>
      </c>
      <c r="D1358" s="8">
        <v>0.81399999999999995</v>
      </c>
      <c r="E1358" s="8"/>
      <c r="F1358" s="8">
        <v>9</v>
      </c>
      <c r="G1358" s="9">
        <v>49</v>
      </c>
      <c r="H1358" s="5">
        <v>4.5744647999999994</v>
      </c>
      <c r="I1358" s="10"/>
      <c r="K1358" s="19">
        <f t="shared" si="42"/>
        <v>81</v>
      </c>
      <c r="L1358" s="19">
        <f t="shared" si="43"/>
        <v>9</v>
      </c>
    </row>
    <row r="1359" spans="1:12" hidden="1" x14ac:dyDescent="0.3">
      <c r="A1359" s="15" t="s">
        <v>103</v>
      </c>
      <c r="B1359" s="8"/>
      <c r="C1359" s="8">
        <v>2016</v>
      </c>
      <c r="D1359" s="8">
        <v>0.80900000000000005</v>
      </c>
      <c r="E1359" s="8"/>
      <c r="F1359" s="8">
        <v>9</v>
      </c>
      <c r="G1359" s="9">
        <v>49</v>
      </c>
      <c r="H1359" s="5">
        <v>4.4892477999999993</v>
      </c>
      <c r="I1359" s="10"/>
      <c r="K1359" s="19">
        <f t="shared" si="42"/>
        <v>81</v>
      </c>
      <c r="L1359" s="19">
        <f t="shared" si="43"/>
        <v>9</v>
      </c>
    </row>
    <row r="1360" spans="1:12" hidden="1" x14ac:dyDescent="0.3">
      <c r="A1360" s="15" t="s">
        <v>103</v>
      </c>
      <c r="B1360" s="8"/>
      <c r="C1360" s="8">
        <v>2015</v>
      </c>
      <c r="D1360" s="8">
        <v>0.80200000000000005</v>
      </c>
      <c r="E1360" s="8"/>
      <c r="F1360" s="8">
        <v>8</v>
      </c>
      <c r="G1360" s="9">
        <v>49</v>
      </c>
      <c r="H1360" s="5">
        <v>4.3689565699999999</v>
      </c>
      <c r="I1360" s="10"/>
      <c r="K1360" s="19">
        <f t="shared" si="42"/>
        <v>80</v>
      </c>
      <c r="L1360" s="19">
        <f t="shared" si="43"/>
        <v>8</v>
      </c>
    </row>
    <row r="1361" spans="1:12" hidden="1" x14ac:dyDescent="0.3">
      <c r="A1361" s="15" t="s">
        <v>103</v>
      </c>
      <c r="B1361" s="8"/>
      <c r="C1361" s="8">
        <v>2014</v>
      </c>
      <c r="D1361" s="8">
        <v>0.79700000000000004</v>
      </c>
      <c r="E1361" s="8"/>
      <c r="F1361" s="8">
        <v>8</v>
      </c>
      <c r="G1361" s="9">
        <v>50</v>
      </c>
      <c r="H1361" s="5">
        <v>4.3900170299999992</v>
      </c>
      <c r="I1361" s="10"/>
      <c r="K1361" s="19">
        <f t="shared" si="42"/>
        <v>80</v>
      </c>
      <c r="L1361" s="19">
        <f t="shared" si="43"/>
        <v>8</v>
      </c>
    </row>
    <row r="1362" spans="1:12" hidden="1" x14ac:dyDescent="0.3">
      <c r="A1362" s="15" t="s">
        <v>103</v>
      </c>
      <c r="B1362" s="8"/>
      <c r="C1362" s="8">
        <v>2013</v>
      </c>
      <c r="D1362" s="8">
        <v>0.79400000000000004</v>
      </c>
      <c r="E1362" s="8"/>
      <c r="F1362" s="8">
        <v>8</v>
      </c>
      <c r="G1362" s="9">
        <v>52</v>
      </c>
      <c r="H1362" s="5">
        <v>4.2264938399999998</v>
      </c>
      <c r="I1362" s="10"/>
      <c r="K1362" s="19">
        <f t="shared" si="42"/>
        <v>79</v>
      </c>
      <c r="L1362" s="19">
        <f t="shared" si="43"/>
        <v>8</v>
      </c>
    </row>
    <row r="1363" spans="1:12" hidden="1" x14ac:dyDescent="0.3">
      <c r="A1363" s="15" t="s">
        <v>103</v>
      </c>
      <c r="B1363" s="8"/>
      <c r="C1363" s="8">
        <v>2012</v>
      </c>
      <c r="D1363" s="8">
        <v>0.78800000000000003</v>
      </c>
      <c r="E1363" s="8"/>
      <c r="F1363" s="8">
        <v>8</v>
      </c>
      <c r="G1363" s="9">
        <v>53</v>
      </c>
      <c r="H1363" s="5">
        <v>4.0467066799999989</v>
      </c>
      <c r="I1363" s="10"/>
      <c r="K1363" s="19">
        <f t="shared" si="42"/>
        <v>79</v>
      </c>
      <c r="L1363" s="19">
        <f t="shared" si="43"/>
        <v>8</v>
      </c>
    </row>
    <row r="1364" spans="1:12" hidden="1" x14ac:dyDescent="0.3">
      <c r="A1364" s="15" t="s">
        <v>103</v>
      </c>
      <c r="B1364" s="8"/>
      <c r="C1364" s="8">
        <v>2011</v>
      </c>
      <c r="D1364" s="8">
        <v>0.78100000000000003</v>
      </c>
      <c r="E1364" s="8"/>
      <c r="F1364" s="8">
        <v>8</v>
      </c>
      <c r="G1364" s="9">
        <v>54</v>
      </c>
      <c r="H1364" s="5">
        <v>4.3900465999999998</v>
      </c>
      <c r="I1364" s="10"/>
      <c r="K1364" s="19">
        <f t="shared" si="42"/>
        <v>78</v>
      </c>
      <c r="L1364" s="19">
        <f t="shared" si="43"/>
        <v>8</v>
      </c>
    </row>
    <row r="1365" spans="1:12" hidden="1" x14ac:dyDescent="0.3">
      <c r="A1365" s="15" t="s">
        <v>103</v>
      </c>
      <c r="B1365" s="8"/>
      <c r="C1365" s="8">
        <v>2010</v>
      </c>
      <c r="D1365" s="8">
        <v>0.77500000000000002</v>
      </c>
      <c r="E1365" s="8"/>
      <c r="F1365" s="8">
        <v>8</v>
      </c>
      <c r="G1365" s="9">
        <v>55</v>
      </c>
      <c r="H1365" s="5">
        <v>4.8229045900000003</v>
      </c>
      <c r="I1365" s="10"/>
      <c r="K1365" s="19">
        <f t="shared" si="42"/>
        <v>78</v>
      </c>
      <c r="L1365" s="19">
        <f t="shared" si="43"/>
        <v>8</v>
      </c>
    </row>
    <row r="1366" spans="1:12" hidden="1" x14ac:dyDescent="0.3">
      <c r="A1366" s="14" t="s">
        <v>104</v>
      </c>
      <c r="B1366" s="1"/>
      <c r="C1366" s="1">
        <v>2020</v>
      </c>
      <c r="D1366" s="1">
        <v>0.56699999999999995</v>
      </c>
      <c r="E1366" s="8"/>
      <c r="F1366" s="1">
        <v>6</v>
      </c>
      <c r="G1366" s="2">
        <v>192</v>
      </c>
      <c r="H1366" s="11">
        <v>1.5820705900000003</v>
      </c>
      <c r="I1366" s="3"/>
      <c r="K1366" s="19">
        <f t="shared" si="42"/>
        <v>57</v>
      </c>
      <c r="L1366" s="19">
        <f t="shared" si="43"/>
        <v>6</v>
      </c>
    </row>
    <row r="1367" spans="1:12" hidden="1" x14ac:dyDescent="0.3">
      <c r="A1367" s="15" t="s">
        <v>104</v>
      </c>
      <c r="B1367" s="8"/>
      <c r="C1367" s="8">
        <v>2019</v>
      </c>
      <c r="D1367" s="8">
        <v>0.56200000000000006</v>
      </c>
      <c r="E1367" s="8"/>
      <c r="F1367" s="8">
        <v>6</v>
      </c>
      <c r="G1367" s="9">
        <v>190</v>
      </c>
      <c r="H1367" s="5">
        <v>1.3562634</v>
      </c>
      <c r="I1367" s="10"/>
      <c r="K1367" s="19">
        <f t="shared" si="42"/>
        <v>56</v>
      </c>
      <c r="L1367" s="19">
        <f t="shared" si="43"/>
        <v>6</v>
      </c>
    </row>
    <row r="1368" spans="1:12" x14ac:dyDescent="0.3">
      <c r="A1368" s="15" t="s">
        <v>104</v>
      </c>
      <c r="B1368" s="8"/>
      <c r="C1368" s="8">
        <v>2018</v>
      </c>
      <c r="D1368" s="8">
        <v>0.55600000000000005</v>
      </c>
      <c r="E1368" s="8"/>
      <c r="F1368" s="8">
        <v>6</v>
      </c>
      <c r="G1368" s="9">
        <v>199</v>
      </c>
      <c r="H1368" s="5">
        <v>1.6151908599999998</v>
      </c>
      <c r="I1368" s="10"/>
      <c r="K1368" s="19">
        <f t="shared" si="42"/>
        <v>56</v>
      </c>
      <c r="L1368" s="19">
        <f t="shared" si="43"/>
        <v>6</v>
      </c>
    </row>
    <row r="1369" spans="1:12" hidden="1" x14ac:dyDescent="0.3">
      <c r="A1369" s="15" t="s">
        <v>104</v>
      </c>
      <c r="B1369" s="8"/>
      <c r="C1369" s="8">
        <v>2017</v>
      </c>
      <c r="D1369" s="8">
        <v>0.55300000000000005</v>
      </c>
      <c r="E1369" s="8"/>
      <c r="F1369" s="8">
        <v>6</v>
      </c>
      <c r="G1369" s="9">
        <v>210</v>
      </c>
      <c r="H1369" s="5">
        <v>1.6814807699999996</v>
      </c>
      <c r="I1369" s="10"/>
      <c r="K1369" s="19">
        <f t="shared" si="42"/>
        <v>55</v>
      </c>
      <c r="L1369" s="19">
        <f t="shared" si="43"/>
        <v>6</v>
      </c>
    </row>
    <row r="1370" spans="1:12" hidden="1" x14ac:dyDescent="0.3">
      <c r="A1370" s="15" t="s">
        <v>104</v>
      </c>
      <c r="B1370" s="8"/>
      <c r="C1370" s="8">
        <v>2016</v>
      </c>
      <c r="D1370" s="8">
        <v>0.54700000000000004</v>
      </c>
      <c r="E1370" s="8"/>
      <c r="F1370" s="8">
        <v>6</v>
      </c>
      <c r="G1370" s="9">
        <v>209</v>
      </c>
      <c r="H1370" s="5">
        <v>1.6779626599999999</v>
      </c>
      <c r="I1370" s="10"/>
      <c r="K1370" s="19">
        <f t="shared" si="42"/>
        <v>55</v>
      </c>
      <c r="L1370" s="19">
        <f t="shared" si="43"/>
        <v>6</v>
      </c>
    </row>
    <row r="1371" spans="1:12" hidden="1" x14ac:dyDescent="0.3">
      <c r="A1371" s="15" t="s">
        <v>104</v>
      </c>
      <c r="B1371" s="8"/>
      <c r="C1371" s="8">
        <v>2015</v>
      </c>
      <c r="D1371" s="8">
        <v>0.54</v>
      </c>
      <c r="E1371" s="8"/>
      <c r="F1371" s="8">
        <v>6</v>
      </c>
      <c r="G1371" s="9">
        <v>208</v>
      </c>
      <c r="H1371" s="5">
        <v>1.3778278800000001</v>
      </c>
      <c r="I1371" s="10"/>
      <c r="K1371" s="19">
        <f t="shared" si="42"/>
        <v>54</v>
      </c>
      <c r="L1371" s="19">
        <f t="shared" si="43"/>
        <v>6</v>
      </c>
    </row>
    <row r="1372" spans="1:12" hidden="1" x14ac:dyDescent="0.3">
      <c r="A1372" s="15" t="s">
        <v>104</v>
      </c>
      <c r="B1372" s="8"/>
      <c r="C1372" s="8">
        <v>2014</v>
      </c>
      <c r="D1372" s="8">
        <v>0.53100000000000003</v>
      </c>
      <c r="E1372" s="8"/>
      <c r="F1372" s="8">
        <v>6</v>
      </c>
      <c r="G1372" s="9">
        <v>229</v>
      </c>
      <c r="H1372" s="5">
        <v>2.0206656500000002</v>
      </c>
      <c r="I1372" s="10"/>
      <c r="K1372" s="19">
        <f t="shared" si="42"/>
        <v>53</v>
      </c>
      <c r="L1372" s="19">
        <f t="shared" si="43"/>
        <v>6</v>
      </c>
    </row>
    <row r="1373" spans="1:12" hidden="1" x14ac:dyDescent="0.3">
      <c r="A1373" s="15" t="s">
        <v>104</v>
      </c>
      <c r="B1373" s="8"/>
      <c r="C1373" s="8">
        <v>2013</v>
      </c>
      <c r="D1373" s="8">
        <v>0.51600000000000001</v>
      </c>
      <c r="E1373" s="8"/>
      <c r="F1373" s="8">
        <v>6</v>
      </c>
      <c r="G1373" s="9">
        <v>233</v>
      </c>
      <c r="H1373" s="5">
        <v>1.9845594200000001</v>
      </c>
      <c r="I1373" s="10"/>
      <c r="K1373" s="19">
        <f t="shared" si="42"/>
        <v>52</v>
      </c>
      <c r="L1373" s="19">
        <f t="shared" si="43"/>
        <v>6</v>
      </c>
    </row>
    <row r="1374" spans="1:12" hidden="1" x14ac:dyDescent="0.3">
      <c r="A1374" s="15" t="s">
        <v>104</v>
      </c>
      <c r="B1374" s="8"/>
      <c r="C1374" s="8">
        <v>2012</v>
      </c>
      <c r="D1374" s="8">
        <v>0.51</v>
      </c>
      <c r="E1374" s="8"/>
      <c r="F1374" s="8">
        <v>6</v>
      </c>
      <c r="G1374" s="9">
        <v>255</v>
      </c>
      <c r="H1374" s="5">
        <v>1.8222147200000003</v>
      </c>
      <c r="I1374" s="10"/>
      <c r="K1374" s="19">
        <f t="shared" si="42"/>
        <v>51</v>
      </c>
      <c r="L1374" s="19">
        <f t="shared" si="43"/>
        <v>6</v>
      </c>
    </row>
    <row r="1375" spans="1:12" hidden="1" x14ac:dyDescent="0.3">
      <c r="A1375" s="15" t="s">
        <v>104</v>
      </c>
      <c r="B1375" s="8"/>
      <c r="C1375" s="8">
        <v>2011</v>
      </c>
      <c r="D1375" s="8">
        <v>0.502</v>
      </c>
      <c r="E1375" s="8"/>
      <c r="F1375" s="8">
        <v>5</v>
      </c>
      <c r="G1375" s="9">
        <v>262</v>
      </c>
      <c r="H1375" s="5">
        <v>1.4970574400000001</v>
      </c>
      <c r="I1375" s="10"/>
      <c r="K1375" s="19">
        <f t="shared" si="42"/>
        <v>50</v>
      </c>
      <c r="L1375" s="19">
        <f t="shared" si="43"/>
        <v>5</v>
      </c>
    </row>
    <row r="1376" spans="1:12" hidden="1" x14ac:dyDescent="0.3">
      <c r="A1376" s="15" t="s">
        <v>104</v>
      </c>
      <c r="B1376" s="8"/>
      <c r="C1376" s="8">
        <v>2010</v>
      </c>
      <c r="D1376" s="8">
        <v>0.497</v>
      </c>
      <c r="E1376" s="8"/>
      <c r="F1376" s="8">
        <v>5</v>
      </c>
      <c r="G1376" s="9">
        <v>289</v>
      </c>
      <c r="H1376" s="5">
        <v>1.3003214599999997</v>
      </c>
      <c r="I1376" s="10"/>
      <c r="K1376" s="19">
        <f t="shared" si="42"/>
        <v>50</v>
      </c>
      <c r="L1376" s="19">
        <f t="shared" si="43"/>
        <v>5</v>
      </c>
    </row>
    <row r="1377" spans="1:12" hidden="1" x14ac:dyDescent="0.3">
      <c r="A1377" s="14" t="s">
        <v>105</v>
      </c>
      <c r="B1377" s="1"/>
      <c r="C1377" s="1">
        <v>2020</v>
      </c>
      <c r="D1377" s="1">
        <v>0.74199999999999999</v>
      </c>
      <c r="E1377" s="8"/>
      <c r="F1377" s="1">
        <v>8</v>
      </c>
      <c r="G1377" s="2">
        <v>71</v>
      </c>
      <c r="H1377" s="11">
        <v>4.1331815699999996</v>
      </c>
      <c r="I1377" s="3"/>
      <c r="K1377" s="19">
        <f t="shared" si="42"/>
        <v>74</v>
      </c>
      <c r="L1377" s="19">
        <f t="shared" si="43"/>
        <v>8</v>
      </c>
    </row>
    <row r="1378" spans="1:12" hidden="1" x14ac:dyDescent="0.3">
      <c r="A1378" s="15" t="s">
        <v>105</v>
      </c>
      <c r="B1378" s="8"/>
      <c r="C1378" s="8">
        <v>2019</v>
      </c>
      <c r="D1378" s="8">
        <v>0.746</v>
      </c>
      <c r="E1378" s="8"/>
      <c r="F1378" s="8">
        <v>8</v>
      </c>
      <c r="G1378" s="9">
        <v>70</v>
      </c>
      <c r="H1378" s="5">
        <v>3.3188581499999996</v>
      </c>
      <c r="I1378" s="10"/>
      <c r="K1378" s="19">
        <f t="shared" si="42"/>
        <v>75</v>
      </c>
      <c r="L1378" s="19">
        <f t="shared" si="43"/>
        <v>8</v>
      </c>
    </row>
    <row r="1379" spans="1:12" x14ac:dyDescent="0.3">
      <c r="A1379" s="15" t="s">
        <v>105</v>
      </c>
      <c r="B1379" s="8"/>
      <c r="C1379" s="8">
        <v>2018</v>
      </c>
      <c r="D1379" s="8">
        <v>0.74199999999999999</v>
      </c>
      <c r="E1379" s="8"/>
      <c r="F1379" s="8">
        <v>8</v>
      </c>
      <c r="G1379" s="9">
        <v>70</v>
      </c>
      <c r="H1379" s="5">
        <v>3.0297911200000005</v>
      </c>
      <c r="I1379" s="10"/>
      <c r="K1379" s="19">
        <f t="shared" si="42"/>
        <v>74</v>
      </c>
      <c r="L1379" s="19">
        <f t="shared" si="43"/>
        <v>8</v>
      </c>
    </row>
    <row r="1380" spans="1:12" hidden="1" x14ac:dyDescent="0.3">
      <c r="A1380" s="15" t="s">
        <v>105</v>
      </c>
      <c r="B1380" s="8"/>
      <c r="C1380" s="8">
        <v>2017</v>
      </c>
      <c r="D1380" s="8">
        <v>0.73899999999999999</v>
      </c>
      <c r="E1380" s="8"/>
      <c r="F1380" s="8">
        <v>8</v>
      </c>
      <c r="G1380" s="9">
        <v>69</v>
      </c>
      <c r="H1380" s="5">
        <v>3.0267279100000009</v>
      </c>
      <c r="I1380" s="10"/>
      <c r="K1380" s="19">
        <f t="shared" si="42"/>
        <v>74</v>
      </c>
      <c r="L1380" s="19">
        <f t="shared" si="43"/>
        <v>8</v>
      </c>
    </row>
    <row r="1381" spans="1:12" hidden="1" x14ac:dyDescent="0.3">
      <c r="A1381" s="15" t="s">
        <v>105</v>
      </c>
      <c r="B1381" s="8"/>
      <c r="C1381" s="8">
        <v>2016</v>
      </c>
      <c r="D1381" s="8">
        <v>0.73599999999999999</v>
      </c>
      <c r="E1381" s="8"/>
      <c r="F1381" s="8">
        <v>8</v>
      </c>
      <c r="G1381" s="9">
        <v>69</v>
      </c>
      <c r="H1381" s="5">
        <v>3.1479799699999993</v>
      </c>
      <c r="I1381" s="10"/>
      <c r="K1381" s="19">
        <f t="shared" si="42"/>
        <v>74</v>
      </c>
      <c r="L1381" s="19">
        <f t="shared" si="43"/>
        <v>8</v>
      </c>
    </row>
    <row r="1382" spans="1:12" hidden="1" x14ac:dyDescent="0.3">
      <c r="A1382" s="15" t="s">
        <v>105</v>
      </c>
      <c r="B1382" s="8"/>
      <c r="C1382" s="8">
        <v>2015</v>
      </c>
      <c r="D1382" s="8">
        <v>0.73799999999999999</v>
      </c>
      <c r="E1382" s="8"/>
      <c r="F1382" s="8">
        <v>8</v>
      </c>
      <c r="G1382" s="9">
        <v>80</v>
      </c>
      <c r="H1382" s="5">
        <v>3.1565783000000001</v>
      </c>
      <c r="I1382" s="10"/>
      <c r="K1382" s="19">
        <f t="shared" si="42"/>
        <v>74</v>
      </c>
      <c r="L1382" s="19">
        <f t="shared" si="43"/>
        <v>8</v>
      </c>
    </row>
    <row r="1383" spans="1:12" hidden="1" x14ac:dyDescent="0.3">
      <c r="A1383" s="15" t="s">
        <v>105</v>
      </c>
      <c r="B1383" s="8"/>
      <c r="C1383" s="8">
        <v>2014</v>
      </c>
      <c r="D1383" s="8">
        <v>0.73099999999999998</v>
      </c>
      <c r="E1383" s="8"/>
      <c r="F1383" s="8">
        <v>8</v>
      </c>
      <c r="G1383" s="9">
        <v>77</v>
      </c>
      <c r="H1383" s="5">
        <v>3.1616902399999995</v>
      </c>
      <c r="I1383" s="10"/>
      <c r="K1383" s="19">
        <f t="shared" si="42"/>
        <v>73</v>
      </c>
      <c r="L1383" s="19">
        <f t="shared" si="43"/>
        <v>8</v>
      </c>
    </row>
    <row r="1384" spans="1:12" hidden="1" x14ac:dyDescent="0.3">
      <c r="A1384" s="15" t="s">
        <v>105</v>
      </c>
      <c r="B1384" s="8"/>
      <c r="C1384" s="8">
        <v>2013</v>
      </c>
      <c r="D1384" s="8">
        <v>0.72899999999999998</v>
      </c>
      <c r="E1384" s="8"/>
      <c r="F1384" s="8">
        <v>8</v>
      </c>
      <c r="G1384" s="9">
        <v>81</v>
      </c>
      <c r="H1384" s="5">
        <v>2.6527678999999997</v>
      </c>
      <c r="I1384" s="10"/>
      <c r="K1384" s="19">
        <f t="shared" si="42"/>
        <v>73</v>
      </c>
      <c r="L1384" s="19">
        <f t="shared" si="43"/>
        <v>8</v>
      </c>
    </row>
    <row r="1385" spans="1:12" hidden="1" x14ac:dyDescent="0.3">
      <c r="A1385" s="15" t="s">
        <v>105</v>
      </c>
      <c r="B1385" s="8"/>
      <c r="C1385" s="8">
        <v>2012</v>
      </c>
      <c r="D1385" s="8">
        <v>0.71599999999999997</v>
      </c>
      <c r="E1385" s="8"/>
      <c r="F1385" s="8">
        <v>8</v>
      </c>
      <c r="G1385" s="9">
        <v>85</v>
      </c>
      <c r="H1385" s="5">
        <v>3.0329036699999996</v>
      </c>
      <c r="I1385" s="10"/>
      <c r="K1385" s="19">
        <f t="shared" si="42"/>
        <v>72</v>
      </c>
      <c r="L1385" s="19">
        <f t="shared" si="43"/>
        <v>8</v>
      </c>
    </row>
    <row r="1386" spans="1:12" hidden="1" x14ac:dyDescent="0.3">
      <c r="A1386" s="15" t="s">
        <v>105</v>
      </c>
      <c r="B1386" s="8"/>
      <c r="C1386" s="8">
        <v>2011</v>
      </c>
      <c r="D1386" s="8">
        <v>0.71099999999999997</v>
      </c>
      <c r="E1386" s="8"/>
      <c r="F1386" s="8">
        <v>8</v>
      </c>
      <c r="G1386" s="9">
        <v>99</v>
      </c>
      <c r="H1386" s="5">
        <v>2.4614083799999995</v>
      </c>
      <c r="I1386" s="10"/>
      <c r="K1386" s="19">
        <f t="shared" si="42"/>
        <v>71</v>
      </c>
      <c r="L1386" s="19">
        <f t="shared" si="43"/>
        <v>8</v>
      </c>
    </row>
    <row r="1387" spans="1:12" hidden="1" x14ac:dyDescent="0.3">
      <c r="A1387" s="15" t="s">
        <v>105</v>
      </c>
      <c r="B1387" s="8"/>
      <c r="C1387" s="8">
        <v>2010</v>
      </c>
      <c r="D1387" s="8">
        <v>0.7</v>
      </c>
      <c r="E1387" s="8"/>
      <c r="F1387" s="8">
        <v>7</v>
      </c>
      <c r="G1387" s="9">
        <v>100</v>
      </c>
      <c r="H1387" s="5">
        <v>2.1311542999999995</v>
      </c>
      <c r="I1387" s="10"/>
      <c r="K1387" s="19">
        <f t="shared" si="42"/>
        <v>70</v>
      </c>
      <c r="L1387" s="19">
        <f t="shared" si="43"/>
        <v>7</v>
      </c>
    </row>
    <row r="1388" spans="1:12" hidden="1" x14ac:dyDescent="0.3">
      <c r="A1388" s="14" t="s">
        <v>106</v>
      </c>
      <c r="B1388" s="1"/>
      <c r="C1388" s="1">
        <v>2020</v>
      </c>
      <c r="D1388" s="1">
        <v>0.75800000000000001</v>
      </c>
      <c r="E1388" s="8"/>
      <c r="F1388" s="1">
        <v>8</v>
      </c>
      <c r="G1388" s="2">
        <v>69</v>
      </c>
      <c r="H1388" s="11">
        <v>4.3261494599999999</v>
      </c>
      <c r="I1388" s="3"/>
      <c r="K1388" s="19">
        <f t="shared" si="42"/>
        <v>76</v>
      </c>
      <c r="L1388" s="19">
        <f t="shared" si="43"/>
        <v>8</v>
      </c>
    </row>
    <row r="1389" spans="1:12" hidden="1" x14ac:dyDescent="0.3">
      <c r="A1389" s="15" t="s">
        <v>106</v>
      </c>
      <c r="B1389" s="8"/>
      <c r="C1389" s="8">
        <v>2019</v>
      </c>
      <c r="D1389" s="8">
        <v>0.77400000000000002</v>
      </c>
      <c r="E1389" s="8"/>
      <c r="F1389" s="8">
        <v>8</v>
      </c>
      <c r="G1389" s="9">
        <v>72</v>
      </c>
      <c r="H1389" s="5">
        <v>3.2572321899999999</v>
      </c>
      <c r="I1389" s="10"/>
      <c r="K1389" s="19">
        <f t="shared" si="42"/>
        <v>77</v>
      </c>
      <c r="L1389" s="19">
        <f t="shared" si="43"/>
        <v>8</v>
      </c>
    </row>
    <row r="1390" spans="1:12" x14ac:dyDescent="0.3">
      <c r="A1390" s="15" t="s">
        <v>106</v>
      </c>
      <c r="B1390" s="8"/>
      <c r="C1390" s="8">
        <v>2018</v>
      </c>
      <c r="D1390" s="8">
        <v>0.77</v>
      </c>
      <c r="E1390" s="8"/>
      <c r="F1390" s="8">
        <v>8</v>
      </c>
      <c r="G1390" s="9">
        <v>63</v>
      </c>
      <c r="H1390" s="5">
        <v>3.1730892700000006</v>
      </c>
      <c r="I1390" s="10"/>
      <c r="K1390" s="19">
        <f t="shared" si="42"/>
        <v>77</v>
      </c>
      <c r="L1390" s="19">
        <f t="shared" si="43"/>
        <v>8</v>
      </c>
    </row>
    <row r="1391" spans="1:12" hidden="1" x14ac:dyDescent="0.3">
      <c r="A1391" s="15" t="s">
        <v>106</v>
      </c>
      <c r="B1391" s="8"/>
      <c r="C1391" s="8">
        <v>2017</v>
      </c>
      <c r="D1391" s="8">
        <v>0.76500000000000001</v>
      </c>
      <c r="E1391" s="8"/>
      <c r="F1391" s="8">
        <v>8</v>
      </c>
      <c r="G1391" s="9">
        <v>61</v>
      </c>
      <c r="H1391" s="5">
        <v>3.0343861600000004</v>
      </c>
      <c r="I1391" s="10"/>
      <c r="K1391" s="19">
        <f t="shared" si="42"/>
        <v>77</v>
      </c>
      <c r="L1391" s="19">
        <f t="shared" si="43"/>
        <v>8</v>
      </c>
    </row>
    <row r="1392" spans="1:12" hidden="1" x14ac:dyDescent="0.3">
      <c r="A1392" s="15" t="s">
        <v>106</v>
      </c>
      <c r="B1392" s="8"/>
      <c r="C1392" s="8">
        <v>2016</v>
      </c>
      <c r="D1392" s="8">
        <v>0.76400000000000001</v>
      </c>
      <c r="E1392" s="8"/>
      <c r="F1392" s="8">
        <v>8</v>
      </c>
      <c r="G1392" s="9">
        <v>62</v>
      </c>
      <c r="H1392" s="5">
        <v>3.0580980800000002</v>
      </c>
      <c r="I1392" s="10"/>
      <c r="K1392" s="19">
        <f t="shared" si="42"/>
        <v>76</v>
      </c>
      <c r="L1392" s="19">
        <f t="shared" si="43"/>
        <v>8</v>
      </c>
    </row>
    <row r="1393" spans="1:12" hidden="1" x14ac:dyDescent="0.3">
      <c r="A1393" s="15" t="s">
        <v>106</v>
      </c>
      <c r="B1393" s="8"/>
      <c r="C1393" s="8">
        <v>2015</v>
      </c>
      <c r="D1393" s="8">
        <v>0.75800000000000001</v>
      </c>
      <c r="E1393" s="8"/>
      <c r="F1393" s="8">
        <v>8</v>
      </c>
      <c r="G1393" s="9">
        <v>65</v>
      </c>
      <c r="H1393" s="5">
        <v>3.0203607099999998</v>
      </c>
      <c r="I1393" s="10"/>
      <c r="K1393" s="19">
        <f t="shared" si="42"/>
        <v>76</v>
      </c>
      <c r="L1393" s="19">
        <f t="shared" si="43"/>
        <v>8</v>
      </c>
    </row>
    <row r="1394" spans="1:12" hidden="1" x14ac:dyDescent="0.3">
      <c r="A1394" s="15" t="s">
        <v>106</v>
      </c>
      <c r="B1394" s="8"/>
      <c r="C1394" s="8">
        <v>2014</v>
      </c>
      <c r="D1394" s="8">
        <v>0.754</v>
      </c>
      <c r="E1394" s="8"/>
      <c r="F1394" s="8">
        <v>8</v>
      </c>
      <c r="G1394" s="9">
        <v>65</v>
      </c>
      <c r="H1394" s="5">
        <v>2.9562115700000002</v>
      </c>
      <c r="I1394" s="10"/>
      <c r="K1394" s="19">
        <f t="shared" si="42"/>
        <v>75</v>
      </c>
      <c r="L1394" s="19">
        <f t="shared" si="43"/>
        <v>8</v>
      </c>
    </row>
    <row r="1395" spans="1:12" hidden="1" x14ac:dyDescent="0.3">
      <c r="A1395" s="15" t="s">
        <v>106</v>
      </c>
      <c r="B1395" s="8"/>
      <c r="C1395" s="8">
        <v>2013</v>
      </c>
      <c r="D1395" s="8">
        <v>0.749</v>
      </c>
      <c r="E1395" s="8"/>
      <c r="F1395" s="8">
        <v>8</v>
      </c>
      <c r="G1395" s="9">
        <v>71</v>
      </c>
      <c r="H1395" s="5">
        <v>2.65196824</v>
      </c>
      <c r="I1395" s="10"/>
      <c r="K1395" s="19">
        <f t="shared" si="42"/>
        <v>75</v>
      </c>
      <c r="L1395" s="19">
        <f t="shared" si="43"/>
        <v>8</v>
      </c>
    </row>
    <row r="1396" spans="1:12" hidden="1" x14ac:dyDescent="0.3">
      <c r="A1396" s="15" t="s">
        <v>106</v>
      </c>
      <c r="B1396" s="8"/>
      <c r="C1396" s="8">
        <v>2012</v>
      </c>
      <c r="D1396" s="8">
        <v>0.74099999999999999</v>
      </c>
      <c r="E1396" s="8"/>
      <c r="F1396" s="8">
        <v>8</v>
      </c>
      <c r="G1396" s="9">
        <v>72</v>
      </c>
      <c r="H1396" s="5">
        <v>2.4854135499999996</v>
      </c>
      <c r="I1396" s="10"/>
      <c r="K1396" s="19">
        <f t="shared" si="42"/>
        <v>74</v>
      </c>
      <c r="L1396" s="19">
        <f t="shared" si="43"/>
        <v>8</v>
      </c>
    </row>
    <row r="1397" spans="1:12" hidden="1" x14ac:dyDescent="0.3">
      <c r="A1397" s="15" t="s">
        <v>106</v>
      </c>
      <c r="B1397" s="8"/>
      <c r="C1397" s="8">
        <v>2011</v>
      </c>
      <c r="D1397" s="8">
        <v>0.73099999999999998</v>
      </c>
      <c r="E1397" s="8"/>
      <c r="F1397" s="8">
        <v>8</v>
      </c>
      <c r="G1397" s="9">
        <v>73</v>
      </c>
      <c r="H1397" s="5">
        <v>2.3115038899999996</v>
      </c>
      <c r="I1397" s="10"/>
      <c r="K1397" s="19">
        <f t="shared" si="42"/>
        <v>73</v>
      </c>
      <c r="L1397" s="19">
        <f t="shared" si="43"/>
        <v>8</v>
      </c>
    </row>
    <row r="1398" spans="1:12" hidden="1" x14ac:dyDescent="0.3">
      <c r="A1398" s="15" t="s">
        <v>106</v>
      </c>
      <c r="B1398" s="8"/>
      <c r="C1398" s="8">
        <v>2010</v>
      </c>
      <c r="D1398" s="8">
        <v>0.72499999999999998</v>
      </c>
      <c r="E1398" s="8"/>
      <c r="F1398" s="8">
        <v>8</v>
      </c>
      <c r="G1398" s="9">
        <v>76</v>
      </c>
      <c r="H1398" s="5">
        <v>2.4470930100000006</v>
      </c>
      <c r="I1398" s="10"/>
      <c r="K1398" s="19">
        <f t="shared" si="42"/>
        <v>73</v>
      </c>
      <c r="L1398" s="19">
        <f t="shared" si="43"/>
        <v>8</v>
      </c>
    </row>
    <row r="1399" spans="1:12" hidden="1" x14ac:dyDescent="0.3">
      <c r="A1399" s="14" t="s">
        <v>107</v>
      </c>
      <c r="B1399" s="1"/>
      <c r="C1399" s="1">
        <v>2020</v>
      </c>
      <c r="D1399" s="1">
        <v>0.70499999999999996</v>
      </c>
      <c r="E1399" s="8"/>
      <c r="F1399" s="1">
        <v>8</v>
      </c>
      <c r="G1399" s="2">
        <v>78</v>
      </c>
      <c r="H1399" s="11">
        <v>2.33</v>
      </c>
      <c r="I1399" s="3"/>
      <c r="K1399" s="19">
        <f t="shared" si="42"/>
        <v>71</v>
      </c>
      <c r="L1399" s="19">
        <f t="shared" si="43"/>
        <v>8</v>
      </c>
    </row>
    <row r="1400" spans="1:12" hidden="1" x14ac:dyDescent="0.3">
      <c r="A1400" s="15" t="s">
        <v>107</v>
      </c>
      <c r="B1400" s="8"/>
      <c r="C1400" s="8">
        <v>2019</v>
      </c>
      <c r="D1400" s="8">
        <v>0.71399999999999997</v>
      </c>
      <c r="E1400" s="8"/>
      <c r="F1400" s="8">
        <v>8</v>
      </c>
      <c r="G1400" s="9">
        <v>81</v>
      </c>
      <c r="H1400" s="5">
        <v>1.69</v>
      </c>
      <c r="I1400" s="10"/>
      <c r="K1400" s="19">
        <f t="shared" si="42"/>
        <v>71</v>
      </c>
      <c r="L1400" s="19">
        <f t="shared" si="43"/>
        <v>8</v>
      </c>
    </row>
    <row r="1401" spans="1:12" x14ac:dyDescent="0.3">
      <c r="A1401" s="15" t="s">
        <v>107</v>
      </c>
      <c r="B1401" s="8"/>
      <c r="C1401" s="8">
        <v>2018</v>
      </c>
      <c r="D1401" s="8">
        <v>0.70599999999999996</v>
      </c>
      <c r="E1401" s="8"/>
      <c r="F1401" s="8">
        <v>8</v>
      </c>
      <c r="G1401" s="9">
        <v>82</v>
      </c>
      <c r="H1401" s="5">
        <v>1.54</v>
      </c>
      <c r="I1401" s="10"/>
      <c r="K1401" s="19">
        <f t="shared" si="42"/>
        <v>71</v>
      </c>
      <c r="L1401" s="19">
        <f t="shared" si="43"/>
        <v>8</v>
      </c>
    </row>
    <row r="1402" spans="1:12" hidden="1" x14ac:dyDescent="0.3">
      <c r="A1402" s="15" t="s">
        <v>107</v>
      </c>
      <c r="B1402" s="8"/>
      <c r="C1402" s="8">
        <v>2017</v>
      </c>
      <c r="D1402" s="8">
        <v>0.7</v>
      </c>
      <c r="E1402" s="8"/>
      <c r="F1402" s="8">
        <v>7</v>
      </c>
      <c r="G1402" s="9">
        <v>84</v>
      </c>
      <c r="H1402" s="5">
        <v>1.48</v>
      </c>
      <c r="I1402" s="10"/>
      <c r="K1402" s="19">
        <f t="shared" si="42"/>
        <v>70</v>
      </c>
      <c r="L1402" s="19">
        <f t="shared" si="43"/>
        <v>7</v>
      </c>
    </row>
    <row r="1403" spans="1:12" hidden="1" x14ac:dyDescent="0.3">
      <c r="A1403" s="15" t="s">
        <v>107</v>
      </c>
      <c r="B1403" s="8"/>
      <c r="C1403" s="8">
        <v>2016</v>
      </c>
      <c r="D1403" s="8">
        <v>0.69599999999999995</v>
      </c>
      <c r="E1403" s="8"/>
      <c r="F1403" s="8">
        <v>7</v>
      </c>
      <c r="G1403" s="9">
        <v>86</v>
      </c>
      <c r="H1403" s="5">
        <v>1.47</v>
      </c>
      <c r="I1403" s="10"/>
      <c r="K1403" s="19">
        <f t="shared" si="42"/>
        <v>70</v>
      </c>
      <c r="L1403" s="19">
        <f t="shared" si="43"/>
        <v>7</v>
      </c>
    </row>
    <row r="1404" spans="1:12" hidden="1" x14ac:dyDescent="0.3">
      <c r="A1404" s="15" t="s">
        <v>107</v>
      </c>
      <c r="B1404" s="8"/>
      <c r="C1404" s="8">
        <v>2015</v>
      </c>
      <c r="D1404" s="8">
        <v>0.69599999999999995</v>
      </c>
      <c r="E1404" s="8"/>
      <c r="F1404" s="8">
        <v>7</v>
      </c>
      <c r="G1404" s="9">
        <v>88</v>
      </c>
      <c r="H1404" s="5">
        <v>1.47</v>
      </c>
      <c r="I1404" s="10"/>
      <c r="K1404" s="19">
        <f t="shared" si="42"/>
        <v>70</v>
      </c>
      <c r="L1404" s="19">
        <f t="shared" si="43"/>
        <v>7</v>
      </c>
    </row>
    <row r="1405" spans="1:12" hidden="1" x14ac:dyDescent="0.3">
      <c r="A1405" s="15" t="s">
        <v>107</v>
      </c>
      <c r="B1405" s="8"/>
      <c r="C1405" s="8">
        <v>2014</v>
      </c>
      <c r="D1405" s="8">
        <v>0.69299999999999995</v>
      </c>
      <c r="E1405" s="8"/>
      <c r="F1405" s="8">
        <v>7</v>
      </c>
      <c r="G1405" s="9">
        <v>89</v>
      </c>
      <c r="H1405" s="5">
        <v>1.26</v>
      </c>
      <c r="I1405" s="10"/>
      <c r="K1405" s="19">
        <f t="shared" si="42"/>
        <v>69</v>
      </c>
      <c r="L1405" s="19">
        <f t="shared" si="43"/>
        <v>7</v>
      </c>
    </row>
    <row r="1406" spans="1:12" hidden="1" x14ac:dyDescent="0.3">
      <c r="A1406" s="15" t="s">
        <v>107</v>
      </c>
      <c r="B1406" s="8"/>
      <c r="C1406" s="8">
        <v>2013</v>
      </c>
      <c r="D1406" s="8">
        <v>0.68899999999999995</v>
      </c>
      <c r="E1406" s="8"/>
      <c r="F1406" s="8">
        <v>7</v>
      </c>
      <c r="G1406" s="9">
        <v>103</v>
      </c>
      <c r="H1406" s="5">
        <v>1.1200000000000001</v>
      </c>
      <c r="I1406" s="10"/>
      <c r="K1406" s="19">
        <f t="shared" si="42"/>
        <v>69</v>
      </c>
      <c r="L1406" s="19">
        <f t="shared" si="43"/>
        <v>7</v>
      </c>
    </row>
    <row r="1407" spans="1:12" hidden="1" x14ac:dyDescent="0.3">
      <c r="A1407" s="15" t="s">
        <v>107</v>
      </c>
      <c r="B1407" s="8"/>
      <c r="C1407" s="8">
        <v>2012</v>
      </c>
      <c r="D1407" s="8">
        <v>0.68400000000000005</v>
      </c>
      <c r="E1407" s="8"/>
      <c r="F1407" s="8">
        <v>7</v>
      </c>
      <c r="G1407" s="9">
        <v>104</v>
      </c>
      <c r="H1407" s="5">
        <v>1.1000000000000001</v>
      </c>
      <c r="I1407" s="10"/>
      <c r="K1407" s="19">
        <f t="shared" si="42"/>
        <v>68</v>
      </c>
      <c r="L1407" s="19">
        <f t="shared" si="43"/>
        <v>7</v>
      </c>
    </row>
    <row r="1408" spans="1:12" hidden="1" x14ac:dyDescent="0.3">
      <c r="A1408" s="15" t="s">
        <v>107</v>
      </c>
      <c r="B1408" s="8"/>
      <c r="C1408" s="8">
        <v>2011</v>
      </c>
      <c r="D1408" s="8">
        <v>0.67700000000000005</v>
      </c>
      <c r="E1408" s="8"/>
      <c r="F1408" s="8">
        <v>7</v>
      </c>
      <c r="G1408" s="9">
        <v>108</v>
      </c>
      <c r="H1408" s="5">
        <v>1.06</v>
      </c>
      <c r="I1408" s="10"/>
      <c r="K1408" s="19">
        <f t="shared" si="42"/>
        <v>68</v>
      </c>
      <c r="L1408" s="19">
        <f t="shared" si="43"/>
        <v>7</v>
      </c>
    </row>
    <row r="1409" spans="1:12" hidden="1" x14ac:dyDescent="0.3">
      <c r="A1409" s="15" t="s">
        <v>107</v>
      </c>
      <c r="B1409" s="8"/>
      <c r="C1409" s="8">
        <v>2010</v>
      </c>
      <c r="D1409" s="8">
        <v>0.67300000000000004</v>
      </c>
      <c r="E1409" s="8"/>
      <c r="F1409" s="8">
        <v>7</v>
      </c>
      <c r="G1409" s="9">
        <v>105</v>
      </c>
      <c r="H1409" s="5">
        <v>1.32</v>
      </c>
      <c r="I1409" s="10"/>
      <c r="K1409" s="19">
        <f t="shared" si="42"/>
        <v>67</v>
      </c>
      <c r="L1409" s="19">
        <f t="shared" si="43"/>
        <v>7</v>
      </c>
    </row>
    <row r="1410" spans="1:12" hidden="1" x14ac:dyDescent="0.3">
      <c r="A1410" s="14" t="s">
        <v>108</v>
      </c>
      <c r="B1410" s="1"/>
      <c r="C1410" s="1">
        <v>2020</v>
      </c>
      <c r="D1410" s="1">
        <v>0.874</v>
      </c>
      <c r="E1410" s="8"/>
      <c r="F1410" s="1">
        <v>9</v>
      </c>
      <c r="G1410" s="2">
        <v>2</v>
      </c>
      <c r="H1410" s="11">
        <v>4.67</v>
      </c>
      <c r="I1410" s="3"/>
      <c r="K1410" s="19">
        <f t="shared" ref="K1410:K1473" si="44">ROUND(D1410*100,0)</f>
        <v>87</v>
      </c>
      <c r="L1410" s="19">
        <f t="shared" si="43"/>
        <v>9</v>
      </c>
    </row>
    <row r="1411" spans="1:12" hidden="1" x14ac:dyDescent="0.3">
      <c r="A1411" s="15" t="s">
        <v>108</v>
      </c>
      <c r="B1411" s="8"/>
      <c r="C1411" s="8">
        <v>2019</v>
      </c>
      <c r="D1411" s="8">
        <v>0.88</v>
      </c>
      <c r="E1411" s="8"/>
      <c r="F1411" s="8">
        <v>9</v>
      </c>
      <c r="G1411" s="9">
        <v>2</v>
      </c>
      <c r="H1411" s="5">
        <v>4.6100000000000003</v>
      </c>
      <c r="I1411" s="10"/>
      <c r="K1411" s="19">
        <f t="shared" si="44"/>
        <v>88</v>
      </c>
      <c r="L1411" s="19">
        <f t="shared" ref="L1411:L1474" si="45">IF(K1411&lt;31,3,IF(K1411&lt;41,4,IF(K1411&lt;51,5,IF(K1411&lt;61,6,IF(K1411&lt;71,7,IF(K1411&lt;81,8,IF(K1411&lt;91,9,10)))))))</f>
        <v>9</v>
      </c>
    </row>
    <row r="1412" spans="1:12" x14ac:dyDescent="0.3">
      <c r="A1412" s="15" t="s">
        <v>108</v>
      </c>
      <c r="B1412" s="8"/>
      <c r="C1412" s="8">
        <v>2018</v>
      </c>
      <c r="D1412" s="8">
        <v>0.876</v>
      </c>
      <c r="E1412" s="8"/>
      <c r="F1412" s="8">
        <v>9</v>
      </c>
      <c r="G1412" s="9">
        <v>2</v>
      </c>
      <c r="H1412" s="5">
        <v>4.49</v>
      </c>
      <c r="I1412" s="10"/>
      <c r="K1412" s="19">
        <f t="shared" si="44"/>
        <v>88</v>
      </c>
      <c r="L1412" s="19">
        <f t="shared" si="45"/>
        <v>9</v>
      </c>
    </row>
    <row r="1413" spans="1:12" hidden="1" x14ac:dyDescent="0.3">
      <c r="A1413" s="15" t="s">
        <v>108</v>
      </c>
      <c r="B1413" s="8"/>
      <c r="C1413" s="8">
        <v>2017</v>
      </c>
      <c r="D1413" s="8">
        <v>0.874</v>
      </c>
      <c r="E1413" s="8"/>
      <c r="F1413" s="8">
        <v>9</v>
      </c>
      <c r="G1413" s="9">
        <v>2</v>
      </c>
      <c r="H1413" s="5">
        <v>4.53</v>
      </c>
      <c r="I1413" s="10"/>
      <c r="K1413" s="19">
        <f t="shared" si="44"/>
        <v>87</v>
      </c>
      <c r="L1413" s="19">
        <f t="shared" si="45"/>
        <v>9</v>
      </c>
    </row>
    <row r="1414" spans="1:12" hidden="1" x14ac:dyDescent="0.3">
      <c r="A1414" s="15" t="s">
        <v>108</v>
      </c>
      <c r="B1414" s="8"/>
      <c r="C1414" s="8">
        <v>2016</v>
      </c>
      <c r="D1414" s="8">
        <v>0.872</v>
      </c>
      <c r="E1414" s="8"/>
      <c r="F1414" s="8">
        <v>9</v>
      </c>
      <c r="G1414" s="9">
        <v>2</v>
      </c>
      <c r="H1414" s="5">
        <v>4.53</v>
      </c>
      <c r="I1414" s="10"/>
      <c r="K1414" s="19">
        <f t="shared" si="44"/>
        <v>87</v>
      </c>
      <c r="L1414" s="19">
        <f t="shared" si="45"/>
        <v>9</v>
      </c>
    </row>
    <row r="1415" spans="1:12" hidden="1" x14ac:dyDescent="0.3">
      <c r="A1415" s="15" t="s">
        <v>108</v>
      </c>
      <c r="B1415" s="8"/>
      <c r="C1415" s="8">
        <v>2015</v>
      </c>
      <c r="D1415" s="8">
        <v>0.86899999999999999</v>
      </c>
      <c r="E1415" s="8"/>
      <c r="F1415" s="8">
        <v>9</v>
      </c>
      <c r="G1415" s="9">
        <v>2</v>
      </c>
      <c r="H1415" s="5">
        <v>4.4400000000000004</v>
      </c>
      <c r="I1415" s="10"/>
      <c r="K1415" s="19">
        <f t="shared" si="44"/>
        <v>87</v>
      </c>
      <c r="L1415" s="19">
        <f t="shared" si="45"/>
        <v>9</v>
      </c>
    </row>
    <row r="1416" spans="1:12" hidden="1" x14ac:dyDescent="0.3">
      <c r="A1416" s="15" t="s">
        <v>108</v>
      </c>
      <c r="B1416" s="8"/>
      <c r="C1416" s="8">
        <v>2014</v>
      </c>
      <c r="D1416" s="8">
        <v>0.86699999999999999</v>
      </c>
      <c r="E1416" s="8"/>
      <c r="F1416" s="8">
        <v>9</v>
      </c>
      <c r="G1416" s="9">
        <v>2</v>
      </c>
      <c r="H1416" s="5">
        <v>4.49</v>
      </c>
      <c r="I1416" s="10"/>
      <c r="K1416" s="19">
        <f t="shared" si="44"/>
        <v>87</v>
      </c>
      <c r="L1416" s="19">
        <f t="shared" si="45"/>
        <v>9</v>
      </c>
    </row>
    <row r="1417" spans="1:12" hidden="1" x14ac:dyDescent="0.3">
      <c r="A1417" s="15" t="s">
        <v>108</v>
      </c>
      <c r="B1417" s="8"/>
      <c r="C1417" s="8">
        <v>2013</v>
      </c>
      <c r="D1417" s="8">
        <v>0.86499999999999999</v>
      </c>
      <c r="E1417" s="8"/>
      <c r="F1417" s="8">
        <v>9</v>
      </c>
      <c r="G1417" s="9">
        <v>2</v>
      </c>
      <c r="H1417" s="5">
        <v>4.5599999999999996</v>
      </c>
      <c r="I1417" s="10"/>
      <c r="K1417" s="19">
        <f t="shared" si="44"/>
        <v>87</v>
      </c>
      <c r="L1417" s="19">
        <f t="shared" si="45"/>
        <v>9</v>
      </c>
    </row>
    <row r="1418" spans="1:12" hidden="1" x14ac:dyDescent="0.3">
      <c r="A1418" s="15" t="s">
        <v>108</v>
      </c>
      <c r="B1418" s="8"/>
      <c r="C1418" s="8">
        <v>2012</v>
      </c>
      <c r="D1418" s="8">
        <v>0.85499999999999998</v>
      </c>
      <c r="E1418" s="8"/>
      <c r="F1418" s="8">
        <v>9</v>
      </c>
      <c r="G1418" s="9">
        <v>2</v>
      </c>
      <c r="H1418" s="5">
        <v>4.37</v>
      </c>
      <c r="I1418" s="10"/>
      <c r="K1418" s="19">
        <f t="shared" si="44"/>
        <v>86</v>
      </c>
      <c r="L1418" s="19">
        <f t="shared" si="45"/>
        <v>9</v>
      </c>
    </row>
    <row r="1419" spans="1:12" hidden="1" x14ac:dyDescent="0.3">
      <c r="A1419" s="15" t="s">
        <v>108</v>
      </c>
      <c r="B1419" s="8"/>
      <c r="C1419" s="8">
        <v>2011</v>
      </c>
      <c r="D1419" s="8">
        <v>0.85099999999999998</v>
      </c>
      <c r="E1419" s="8"/>
      <c r="F1419" s="8">
        <v>9</v>
      </c>
      <c r="G1419" s="9">
        <v>3</v>
      </c>
      <c r="H1419" s="5">
        <v>4.47</v>
      </c>
      <c r="I1419" s="10"/>
      <c r="K1419" s="19">
        <f t="shared" si="44"/>
        <v>85</v>
      </c>
      <c r="L1419" s="19">
        <f t="shared" si="45"/>
        <v>9</v>
      </c>
    </row>
    <row r="1420" spans="1:12" hidden="1" x14ac:dyDescent="0.3">
      <c r="A1420" s="15" t="s">
        <v>108</v>
      </c>
      <c r="B1420" s="8"/>
      <c r="C1420" s="8">
        <v>2010</v>
      </c>
      <c r="D1420" s="8">
        <v>0.84499999999999997</v>
      </c>
      <c r="E1420" s="8"/>
      <c r="F1420" s="8">
        <v>9</v>
      </c>
      <c r="G1420" s="9">
        <v>3</v>
      </c>
      <c r="H1420" s="5">
        <v>4.6100000000000003</v>
      </c>
      <c r="I1420" s="10"/>
      <c r="K1420" s="19">
        <f t="shared" si="44"/>
        <v>85</v>
      </c>
      <c r="L1420" s="19">
        <f t="shared" si="45"/>
        <v>9</v>
      </c>
    </row>
    <row r="1421" spans="1:12" hidden="1" x14ac:dyDescent="0.3">
      <c r="A1421" s="14" t="s">
        <v>109</v>
      </c>
      <c r="B1421" s="1"/>
      <c r="C1421" s="1">
        <v>2020</v>
      </c>
      <c r="D1421" s="1">
        <v>0.86099999999999999</v>
      </c>
      <c r="E1421" s="8"/>
      <c r="F1421" s="1">
        <v>9</v>
      </c>
      <c r="G1421" s="2">
        <v>12</v>
      </c>
      <c r="H1421" s="11">
        <v>6.77</v>
      </c>
      <c r="I1421" s="3"/>
      <c r="K1421" s="19">
        <f t="shared" si="44"/>
        <v>86</v>
      </c>
      <c r="L1421" s="19">
        <f t="shared" si="45"/>
        <v>9</v>
      </c>
    </row>
    <row r="1422" spans="1:12" hidden="1" x14ac:dyDescent="0.3">
      <c r="A1422" s="15" t="s">
        <v>109</v>
      </c>
      <c r="B1422" s="8"/>
      <c r="C1422" s="8">
        <v>2019</v>
      </c>
      <c r="D1422" s="8">
        <v>0.86399999999999999</v>
      </c>
      <c r="E1422" s="8"/>
      <c r="F1422" s="8">
        <v>9</v>
      </c>
      <c r="G1422" s="9">
        <v>11</v>
      </c>
      <c r="H1422" s="5">
        <v>5.78</v>
      </c>
      <c r="I1422" s="10"/>
      <c r="K1422" s="19">
        <f t="shared" si="44"/>
        <v>86</v>
      </c>
      <c r="L1422" s="19">
        <f t="shared" si="45"/>
        <v>9</v>
      </c>
    </row>
    <row r="1423" spans="1:12" x14ac:dyDescent="0.3">
      <c r="A1423" s="15" t="s">
        <v>109</v>
      </c>
      <c r="B1423" s="8"/>
      <c r="C1423" s="8">
        <v>2018</v>
      </c>
      <c r="D1423" s="8">
        <v>0.85799999999999998</v>
      </c>
      <c r="E1423" s="8"/>
      <c r="F1423" s="8">
        <v>9</v>
      </c>
      <c r="G1423" s="9">
        <v>11</v>
      </c>
      <c r="H1423" s="5">
        <v>5.76</v>
      </c>
      <c r="I1423" s="10"/>
      <c r="K1423" s="19">
        <f t="shared" si="44"/>
        <v>86</v>
      </c>
      <c r="L1423" s="19">
        <f t="shared" si="45"/>
        <v>9</v>
      </c>
    </row>
    <row r="1424" spans="1:12" hidden="1" x14ac:dyDescent="0.3">
      <c r="A1424" s="15" t="s">
        <v>109</v>
      </c>
      <c r="B1424" s="8"/>
      <c r="C1424" s="8">
        <v>2017</v>
      </c>
      <c r="D1424" s="8">
        <v>0.85699999999999998</v>
      </c>
      <c r="E1424" s="8"/>
      <c r="F1424" s="8">
        <v>9</v>
      </c>
      <c r="G1424" s="9">
        <v>11</v>
      </c>
      <c r="H1424" s="5">
        <v>5.69</v>
      </c>
      <c r="I1424" s="10"/>
      <c r="K1424" s="19">
        <f t="shared" si="44"/>
        <v>86</v>
      </c>
      <c r="L1424" s="19">
        <f t="shared" si="45"/>
        <v>9</v>
      </c>
    </row>
    <row r="1425" spans="1:12" hidden="1" x14ac:dyDescent="0.3">
      <c r="A1425" s="15" t="s">
        <v>109</v>
      </c>
      <c r="B1425" s="8"/>
      <c r="C1425" s="8">
        <v>2016</v>
      </c>
      <c r="D1425" s="8">
        <v>0.85099999999999998</v>
      </c>
      <c r="E1425" s="8"/>
      <c r="F1425" s="8">
        <v>9</v>
      </c>
      <c r="G1425" s="9">
        <v>11</v>
      </c>
      <c r="H1425" s="5">
        <v>5.78</v>
      </c>
      <c r="I1425" s="10"/>
      <c r="K1425" s="19">
        <f t="shared" si="44"/>
        <v>85</v>
      </c>
      <c r="L1425" s="19">
        <f t="shared" si="45"/>
        <v>9</v>
      </c>
    </row>
    <row r="1426" spans="1:12" hidden="1" x14ac:dyDescent="0.3">
      <c r="A1426" s="15" t="s">
        <v>109</v>
      </c>
      <c r="B1426" s="8"/>
      <c r="C1426" s="8">
        <v>2015</v>
      </c>
      <c r="D1426" s="8">
        <v>0.85</v>
      </c>
      <c r="E1426" s="8"/>
      <c r="F1426" s="8">
        <v>9</v>
      </c>
      <c r="G1426" s="9">
        <v>10</v>
      </c>
      <c r="H1426" s="5">
        <v>5.75</v>
      </c>
      <c r="I1426" s="10"/>
      <c r="K1426" s="19">
        <f t="shared" si="44"/>
        <v>85</v>
      </c>
      <c r="L1426" s="19">
        <f t="shared" si="45"/>
        <v>9</v>
      </c>
    </row>
    <row r="1427" spans="1:12" hidden="1" x14ac:dyDescent="0.3">
      <c r="A1427" s="15" t="s">
        <v>109</v>
      </c>
      <c r="B1427" s="8"/>
      <c r="C1427" s="8">
        <v>2014</v>
      </c>
      <c r="D1427" s="8">
        <v>0.84699999999999998</v>
      </c>
      <c r="E1427" s="8"/>
      <c r="F1427" s="8">
        <v>9</v>
      </c>
      <c r="G1427" s="9">
        <v>9</v>
      </c>
      <c r="H1427" s="5">
        <v>5.77</v>
      </c>
      <c r="I1427" s="10"/>
      <c r="K1427" s="19">
        <f t="shared" si="44"/>
        <v>85</v>
      </c>
      <c r="L1427" s="19">
        <f t="shared" si="45"/>
        <v>9</v>
      </c>
    </row>
    <row r="1428" spans="1:12" hidden="1" x14ac:dyDescent="0.3">
      <c r="A1428" s="15" t="s">
        <v>109</v>
      </c>
      <c r="B1428" s="8"/>
      <c r="C1428" s="8">
        <v>2013</v>
      </c>
      <c r="D1428" s="8">
        <v>0.84199999999999997</v>
      </c>
      <c r="E1428" s="8"/>
      <c r="F1428" s="8">
        <v>9</v>
      </c>
      <c r="G1428" s="9">
        <v>9</v>
      </c>
      <c r="H1428" s="5">
        <v>5.86</v>
      </c>
      <c r="I1428" s="10"/>
      <c r="K1428" s="19">
        <f t="shared" si="44"/>
        <v>84</v>
      </c>
      <c r="L1428" s="19">
        <f t="shared" si="45"/>
        <v>9</v>
      </c>
    </row>
    <row r="1429" spans="1:12" hidden="1" x14ac:dyDescent="0.3">
      <c r="A1429" s="15" t="s">
        <v>109</v>
      </c>
      <c r="B1429" s="8"/>
      <c r="C1429" s="8">
        <v>2012</v>
      </c>
      <c r="D1429" s="8">
        <v>0.83699999999999997</v>
      </c>
      <c r="E1429" s="8"/>
      <c r="F1429" s="8">
        <v>9</v>
      </c>
      <c r="G1429" s="9">
        <v>10</v>
      </c>
      <c r="H1429" s="5">
        <v>5.92</v>
      </c>
      <c r="I1429" s="10"/>
      <c r="K1429" s="19">
        <f t="shared" si="44"/>
        <v>84</v>
      </c>
      <c r="L1429" s="19">
        <f t="shared" si="45"/>
        <v>9</v>
      </c>
    </row>
    <row r="1430" spans="1:12" hidden="1" x14ac:dyDescent="0.3">
      <c r="A1430" s="15" t="s">
        <v>109</v>
      </c>
      <c r="B1430" s="8"/>
      <c r="C1430" s="8">
        <v>2011</v>
      </c>
      <c r="D1430" s="8">
        <v>0.83599999999999997</v>
      </c>
      <c r="E1430" s="8"/>
      <c r="F1430" s="8">
        <v>9</v>
      </c>
      <c r="G1430" s="9">
        <v>9</v>
      </c>
      <c r="H1430" s="5">
        <v>6.28</v>
      </c>
      <c r="I1430" s="10"/>
      <c r="K1430" s="19">
        <f t="shared" si="44"/>
        <v>84</v>
      </c>
      <c r="L1430" s="19">
        <f t="shared" si="45"/>
        <v>9</v>
      </c>
    </row>
    <row r="1431" spans="1:12" hidden="1" x14ac:dyDescent="0.3">
      <c r="A1431" s="15" t="s">
        <v>109</v>
      </c>
      <c r="B1431" s="8"/>
      <c r="C1431" s="8">
        <v>2010</v>
      </c>
      <c r="D1431" s="8">
        <v>0.83099999999999996</v>
      </c>
      <c r="E1431" s="8"/>
      <c r="F1431" s="8">
        <v>9</v>
      </c>
      <c r="G1431" s="9">
        <v>10</v>
      </c>
      <c r="H1431" s="5">
        <v>6.67</v>
      </c>
      <c r="I1431" s="10"/>
      <c r="K1431" s="19">
        <f t="shared" si="44"/>
        <v>83</v>
      </c>
      <c r="L1431" s="19">
        <f t="shared" si="45"/>
        <v>9</v>
      </c>
    </row>
    <row r="1432" spans="1:12" hidden="1" x14ac:dyDescent="0.3">
      <c r="A1432" s="14" t="s">
        <v>110</v>
      </c>
      <c r="B1432" s="1"/>
      <c r="C1432" s="1">
        <v>2020</v>
      </c>
      <c r="D1432" s="1">
        <v>0.86299999999999999</v>
      </c>
      <c r="E1432" s="8"/>
      <c r="F1432" s="1">
        <v>9</v>
      </c>
      <c r="G1432" s="2">
        <v>8</v>
      </c>
      <c r="H1432" s="11">
        <v>3.3099398600000001</v>
      </c>
      <c r="I1432" s="3"/>
      <c r="K1432" s="19">
        <f t="shared" si="44"/>
        <v>86</v>
      </c>
      <c r="L1432" s="19">
        <f t="shared" si="45"/>
        <v>9</v>
      </c>
    </row>
    <row r="1433" spans="1:12" hidden="1" x14ac:dyDescent="0.3">
      <c r="A1433" s="15" t="s">
        <v>110</v>
      </c>
      <c r="B1433" s="8"/>
      <c r="C1433" s="8">
        <v>2019</v>
      </c>
      <c r="D1433" s="8">
        <v>0.86899999999999999</v>
      </c>
      <c r="E1433" s="8"/>
      <c r="F1433" s="8">
        <v>9</v>
      </c>
      <c r="G1433" s="9">
        <v>7</v>
      </c>
      <c r="H1433" s="5">
        <v>2.72214365</v>
      </c>
      <c r="I1433" s="10"/>
      <c r="K1433" s="19">
        <f t="shared" si="44"/>
        <v>87</v>
      </c>
      <c r="L1433" s="19">
        <f t="shared" si="45"/>
        <v>9</v>
      </c>
    </row>
    <row r="1434" spans="1:12" x14ac:dyDescent="0.3">
      <c r="A1434" s="15" t="s">
        <v>110</v>
      </c>
      <c r="B1434" s="8"/>
      <c r="C1434" s="8">
        <v>2018</v>
      </c>
      <c r="D1434" s="8">
        <v>0.86599999999999999</v>
      </c>
      <c r="E1434" s="8"/>
      <c r="F1434" s="8">
        <v>9</v>
      </c>
      <c r="G1434" s="9">
        <v>6</v>
      </c>
      <c r="H1434" s="5">
        <v>2.5076110399999996</v>
      </c>
      <c r="I1434" s="10"/>
      <c r="K1434" s="19">
        <f t="shared" si="44"/>
        <v>87</v>
      </c>
      <c r="L1434" s="19">
        <f t="shared" si="45"/>
        <v>9</v>
      </c>
    </row>
    <row r="1435" spans="1:12" hidden="1" x14ac:dyDescent="0.3">
      <c r="A1435" s="15" t="s">
        <v>110</v>
      </c>
      <c r="B1435" s="8"/>
      <c r="C1435" s="8">
        <v>2017</v>
      </c>
      <c r="D1435" s="8">
        <v>0.86199999999999999</v>
      </c>
      <c r="E1435" s="8"/>
      <c r="F1435" s="8">
        <v>9</v>
      </c>
      <c r="G1435" s="9">
        <v>6</v>
      </c>
      <c r="H1435" s="5">
        <v>2.7125124899999995</v>
      </c>
      <c r="I1435" s="10"/>
      <c r="K1435" s="19">
        <f t="shared" si="44"/>
        <v>86</v>
      </c>
      <c r="L1435" s="19">
        <f t="shared" si="45"/>
        <v>9</v>
      </c>
    </row>
    <row r="1436" spans="1:12" hidden="1" x14ac:dyDescent="0.3">
      <c r="A1436" s="15" t="s">
        <v>110</v>
      </c>
      <c r="B1436" s="8"/>
      <c r="C1436" s="8">
        <v>2016</v>
      </c>
      <c r="D1436" s="8">
        <v>0.85299999999999998</v>
      </c>
      <c r="E1436" s="8"/>
      <c r="F1436" s="8">
        <v>9</v>
      </c>
      <c r="G1436" s="9">
        <v>7</v>
      </c>
      <c r="H1436" s="5">
        <v>3.0459058299999997</v>
      </c>
      <c r="I1436" s="10"/>
      <c r="K1436" s="19">
        <f t="shared" si="44"/>
        <v>85</v>
      </c>
      <c r="L1436" s="19">
        <f t="shared" si="45"/>
        <v>9</v>
      </c>
    </row>
    <row r="1437" spans="1:12" hidden="1" x14ac:dyDescent="0.3">
      <c r="A1437" s="15" t="s">
        <v>110</v>
      </c>
      <c r="B1437" s="8"/>
      <c r="C1437" s="8">
        <v>2015</v>
      </c>
      <c r="D1437" s="8">
        <v>0.85199999999999998</v>
      </c>
      <c r="E1437" s="8"/>
      <c r="F1437" s="8">
        <v>9</v>
      </c>
      <c r="G1437" s="9">
        <v>7</v>
      </c>
      <c r="H1437" s="5">
        <v>3.1950228200000006</v>
      </c>
      <c r="I1437" s="10"/>
      <c r="K1437" s="19">
        <f t="shared" si="44"/>
        <v>85</v>
      </c>
      <c r="L1437" s="19">
        <f t="shared" si="45"/>
        <v>9</v>
      </c>
    </row>
    <row r="1438" spans="1:12" hidden="1" x14ac:dyDescent="0.3">
      <c r="A1438" s="15" t="s">
        <v>110</v>
      </c>
      <c r="B1438" s="8"/>
      <c r="C1438" s="8">
        <v>2014</v>
      </c>
      <c r="D1438" s="8">
        <v>0.85</v>
      </c>
      <c r="E1438" s="8"/>
      <c r="F1438" s="8">
        <v>9</v>
      </c>
      <c r="G1438" s="9">
        <v>7</v>
      </c>
      <c r="H1438" s="5">
        <v>2.1017427399999997</v>
      </c>
      <c r="I1438" s="10"/>
      <c r="K1438" s="19">
        <f t="shared" si="44"/>
        <v>85</v>
      </c>
      <c r="L1438" s="19">
        <f t="shared" si="45"/>
        <v>9</v>
      </c>
    </row>
    <row r="1439" spans="1:12" hidden="1" x14ac:dyDescent="0.3">
      <c r="A1439" s="15" t="s">
        <v>110</v>
      </c>
      <c r="B1439" s="8"/>
      <c r="C1439" s="8">
        <v>2013</v>
      </c>
      <c r="D1439" s="8">
        <v>0.85199999999999998</v>
      </c>
      <c r="E1439" s="8"/>
      <c r="F1439" s="8">
        <v>9</v>
      </c>
      <c r="G1439" s="9">
        <v>9</v>
      </c>
      <c r="H1439" s="5">
        <v>1.7475451200000003</v>
      </c>
      <c r="I1439" s="10"/>
      <c r="K1439" s="19">
        <f t="shared" si="44"/>
        <v>85</v>
      </c>
      <c r="L1439" s="19">
        <f t="shared" si="45"/>
        <v>9</v>
      </c>
    </row>
    <row r="1440" spans="1:12" hidden="1" x14ac:dyDescent="0.3">
      <c r="A1440" s="15" t="s">
        <v>110</v>
      </c>
      <c r="B1440" s="8"/>
      <c r="C1440" s="8">
        <v>2012</v>
      </c>
      <c r="D1440" s="8">
        <v>0.84</v>
      </c>
      <c r="E1440" s="8"/>
      <c r="F1440" s="8">
        <v>9</v>
      </c>
      <c r="G1440" s="9">
        <v>10</v>
      </c>
      <c r="H1440" s="5">
        <v>1.3835847399999996</v>
      </c>
      <c r="I1440" s="10"/>
      <c r="K1440" s="19">
        <f t="shared" si="44"/>
        <v>84</v>
      </c>
      <c r="L1440" s="19">
        <f t="shared" si="45"/>
        <v>9</v>
      </c>
    </row>
    <row r="1441" spans="1:12" hidden="1" x14ac:dyDescent="0.3">
      <c r="A1441" s="15" t="s">
        <v>110</v>
      </c>
      <c r="B1441" s="8"/>
      <c r="C1441" s="8">
        <v>2011</v>
      </c>
      <c r="D1441" s="8">
        <v>0.83</v>
      </c>
      <c r="E1441" s="8"/>
      <c r="F1441" s="8">
        <v>9</v>
      </c>
      <c r="G1441" s="9">
        <v>10</v>
      </c>
      <c r="H1441" s="5">
        <v>1.1766786599999999</v>
      </c>
      <c r="I1441" s="10"/>
      <c r="K1441" s="19">
        <f t="shared" si="44"/>
        <v>83</v>
      </c>
      <c r="L1441" s="19">
        <f t="shared" si="45"/>
        <v>9</v>
      </c>
    </row>
    <row r="1442" spans="1:12" hidden="1" x14ac:dyDescent="0.3">
      <c r="A1442" s="15" t="s">
        <v>110</v>
      </c>
      <c r="B1442" s="8"/>
      <c r="C1442" s="8">
        <v>2010</v>
      </c>
      <c r="D1442" s="8">
        <v>0.82899999999999996</v>
      </c>
      <c r="E1442" s="8"/>
      <c r="F1442" s="8">
        <v>9</v>
      </c>
      <c r="G1442" s="9">
        <v>10</v>
      </c>
      <c r="H1442" s="5">
        <v>1.3276448199999999</v>
      </c>
      <c r="I1442" s="10"/>
      <c r="K1442" s="19">
        <f t="shared" si="44"/>
        <v>83</v>
      </c>
      <c r="L1442" s="19">
        <f t="shared" si="45"/>
        <v>9</v>
      </c>
    </row>
    <row r="1443" spans="1:12" hidden="1" x14ac:dyDescent="0.3">
      <c r="A1443" s="14" t="s">
        <v>111</v>
      </c>
      <c r="B1443" s="1"/>
      <c r="C1443" s="1">
        <v>2020</v>
      </c>
      <c r="D1443" s="1">
        <v>0.82799999999999996</v>
      </c>
      <c r="E1443" s="8"/>
      <c r="F1443" s="1">
        <v>9</v>
      </c>
      <c r="G1443" s="2">
        <v>10</v>
      </c>
      <c r="H1443" s="11">
        <v>4.99</v>
      </c>
      <c r="I1443" s="3"/>
      <c r="K1443" s="19">
        <f t="shared" si="44"/>
        <v>83</v>
      </c>
      <c r="L1443" s="19">
        <f t="shared" si="45"/>
        <v>9</v>
      </c>
    </row>
    <row r="1444" spans="1:12" hidden="1" x14ac:dyDescent="0.3">
      <c r="A1444" s="15" t="s">
        <v>111</v>
      </c>
      <c r="B1444" s="8"/>
      <c r="C1444" s="8">
        <v>2019</v>
      </c>
      <c r="D1444" s="8">
        <v>0.83399999999999996</v>
      </c>
      <c r="E1444" s="8"/>
      <c r="F1444" s="8">
        <v>9</v>
      </c>
      <c r="G1444" s="9">
        <v>10</v>
      </c>
      <c r="H1444" s="5">
        <v>4.58</v>
      </c>
      <c r="I1444" s="10"/>
      <c r="K1444" s="19">
        <f t="shared" si="44"/>
        <v>83</v>
      </c>
      <c r="L1444" s="19">
        <f t="shared" si="45"/>
        <v>9</v>
      </c>
    </row>
    <row r="1445" spans="1:12" x14ac:dyDescent="0.3">
      <c r="A1445" s="15" t="s">
        <v>111</v>
      </c>
      <c r="B1445" s="8"/>
      <c r="C1445" s="8">
        <v>2018</v>
      </c>
      <c r="D1445" s="8">
        <v>0.82899999999999996</v>
      </c>
      <c r="E1445" s="8"/>
      <c r="F1445" s="8">
        <v>9</v>
      </c>
      <c r="G1445" s="9">
        <v>11</v>
      </c>
      <c r="H1445" s="5">
        <v>4.4000000000000004</v>
      </c>
      <c r="I1445" s="10"/>
      <c r="K1445" s="19">
        <f t="shared" si="44"/>
        <v>83</v>
      </c>
      <c r="L1445" s="19">
        <f t="shared" si="45"/>
        <v>9</v>
      </c>
    </row>
    <row r="1446" spans="1:12" hidden="1" x14ac:dyDescent="0.3">
      <c r="A1446" s="15" t="s">
        <v>111</v>
      </c>
      <c r="B1446" s="8"/>
      <c r="C1446" s="8">
        <v>2017</v>
      </c>
      <c r="D1446" s="8">
        <v>0.82299999999999995</v>
      </c>
      <c r="E1446" s="8"/>
      <c r="F1446" s="8">
        <v>9</v>
      </c>
      <c r="G1446" s="9">
        <v>13</v>
      </c>
      <c r="H1446" s="5">
        <v>4.08</v>
      </c>
      <c r="I1446" s="10"/>
      <c r="K1446" s="19">
        <f t="shared" si="44"/>
        <v>82</v>
      </c>
      <c r="L1446" s="19">
        <f t="shared" si="45"/>
        <v>9</v>
      </c>
    </row>
    <row r="1447" spans="1:12" hidden="1" x14ac:dyDescent="0.3">
      <c r="A1447" s="15" t="s">
        <v>111</v>
      </c>
      <c r="B1447" s="8"/>
      <c r="C1447" s="8">
        <v>2016</v>
      </c>
      <c r="D1447" s="8">
        <v>0.81499999999999995</v>
      </c>
      <c r="E1447" s="8"/>
      <c r="F1447" s="8">
        <v>9</v>
      </c>
      <c r="G1447" s="9">
        <v>16</v>
      </c>
      <c r="H1447" s="5">
        <v>3.97</v>
      </c>
      <c r="I1447" s="10"/>
      <c r="K1447" s="19">
        <f t="shared" si="44"/>
        <v>82</v>
      </c>
      <c r="L1447" s="19">
        <f t="shared" si="45"/>
        <v>9</v>
      </c>
    </row>
    <row r="1448" spans="1:12" hidden="1" x14ac:dyDescent="0.3">
      <c r="A1448" s="15" t="s">
        <v>111</v>
      </c>
      <c r="B1448" s="8"/>
      <c r="C1448" s="8">
        <v>2015</v>
      </c>
      <c r="D1448" s="8">
        <v>0.81299999999999994</v>
      </c>
      <c r="E1448" s="8"/>
      <c r="F1448" s="8">
        <v>9</v>
      </c>
      <c r="G1448" s="9">
        <v>15</v>
      </c>
      <c r="H1448" s="5">
        <v>3.85</v>
      </c>
      <c r="I1448" s="10"/>
      <c r="K1448" s="19">
        <f t="shared" si="44"/>
        <v>81</v>
      </c>
      <c r="L1448" s="19">
        <f t="shared" si="45"/>
        <v>9</v>
      </c>
    </row>
    <row r="1449" spans="1:12" hidden="1" x14ac:dyDescent="0.3">
      <c r="A1449" s="15" t="s">
        <v>111</v>
      </c>
      <c r="B1449" s="8"/>
      <c r="C1449" s="8">
        <v>2014</v>
      </c>
      <c r="D1449" s="8">
        <v>0.81100000000000005</v>
      </c>
      <c r="E1449" s="8"/>
      <c r="F1449" s="8">
        <v>9</v>
      </c>
      <c r="G1449" s="9">
        <v>15</v>
      </c>
      <c r="H1449" s="5">
        <v>3.97</v>
      </c>
      <c r="I1449" s="10"/>
      <c r="K1449" s="19">
        <f t="shared" si="44"/>
        <v>81</v>
      </c>
      <c r="L1449" s="19">
        <f t="shared" si="45"/>
        <v>9</v>
      </c>
    </row>
    <row r="1450" spans="1:12" hidden="1" x14ac:dyDescent="0.3">
      <c r="A1450" s="15" t="s">
        <v>111</v>
      </c>
      <c r="B1450" s="8"/>
      <c r="C1450" s="8">
        <v>2013</v>
      </c>
      <c r="D1450" s="8">
        <v>0.81100000000000005</v>
      </c>
      <c r="E1450" s="8"/>
      <c r="F1450" s="8">
        <v>9</v>
      </c>
      <c r="G1450" s="9">
        <v>17</v>
      </c>
      <c r="H1450" s="5">
        <v>4.12</v>
      </c>
      <c r="I1450" s="10"/>
      <c r="K1450" s="19">
        <f t="shared" si="44"/>
        <v>81</v>
      </c>
      <c r="L1450" s="19">
        <f t="shared" si="45"/>
        <v>9</v>
      </c>
    </row>
    <row r="1451" spans="1:12" hidden="1" x14ac:dyDescent="0.3">
      <c r="A1451" s="15" t="s">
        <v>111</v>
      </c>
      <c r="B1451" s="8"/>
      <c r="C1451" s="8">
        <v>2012</v>
      </c>
      <c r="D1451" s="8">
        <v>0.80700000000000005</v>
      </c>
      <c r="E1451" s="8"/>
      <c r="F1451" s="8">
        <v>9</v>
      </c>
      <c r="G1451" s="9">
        <v>18</v>
      </c>
      <c r="H1451" s="5">
        <v>3.47</v>
      </c>
      <c r="I1451" s="10"/>
      <c r="K1451" s="19">
        <f t="shared" si="44"/>
        <v>81</v>
      </c>
      <c r="L1451" s="19">
        <f t="shared" si="45"/>
        <v>9</v>
      </c>
    </row>
    <row r="1452" spans="1:12" hidden="1" x14ac:dyDescent="0.3">
      <c r="A1452" s="15" t="s">
        <v>111</v>
      </c>
      <c r="B1452" s="8"/>
      <c r="C1452" s="8">
        <v>2011</v>
      </c>
      <c r="D1452" s="8">
        <v>0.81299999999999994</v>
      </c>
      <c r="E1452" s="8"/>
      <c r="F1452" s="8">
        <v>9</v>
      </c>
      <c r="G1452" s="9">
        <v>19</v>
      </c>
      <c r="H1452" s="5">
        <v>3.36</v>
      </c>
      <c r="I1452" s="10"/>
      <c r="K1452" s="19">
        <f t="shared" si="44"/>
        <v>81</v>
      </c>
      <c r="L1452" s="19">
        <f t="shared" si="45"/>
        <v>9</v>
      </c>
    </row>
    <row r="1453" spans="1:12" hidden="1" x14ac:dyDescent="0.3">
      <c r="A1453" s="15" t="s">
        <v>111</v>
      </c>
      <c r="B1453" s="8"/>
      <c r="C1453" s="8">
        <v>2010</v>
      </c>
      <c r="D1453" s="8">
        <v>0.81299999999999994</v>
      </c>
      <c r="E1453" s="8"/>
      <c r="F1453" s="8">
        <v>9</v>
      </c>
      <c r="G1453" s="9">
        <v>22</v>
      </c>
      <c r="H1453" s="5">
        <v>4.51</v>
      </c>
      <c r="I1453" s="10"/>
      <c r="K1453" s="19">
        <f t="shared" si="44"/>
        <v>81</v>
      </c>
      <c r="L1453" s="19">
        <f t="shared" si="45"/>
        <v>9</v>
      </c>
    </row>
    <row r="1454" spans="1:12" hidden="1" x14ac:dyDescent="0.3">
      <c r="A1454" s="14" t="s">
        <v>112</v>
      </c>
      <c r="B1454" s="1"/>
      <c r="C1454" s="1">
        <v>2020</v>
      </c>
      <c r="D1454" s="1">
        <v>0.82599999999999996</v>
      </c>
      <c r="E1454" s="8"/>
      <c r="F1454" s="1">
        <v>9</v>
      </c>
      <c r="G1454" s="2">
        <v>14</v>
      </c>
      <c r="H1454" s="11">
        <v>5.45</v>
      </c>
      <c r="I1454" s="3"/>
      <c r="K1454" s="19">
        <f t="shared" si="44"/>
        <v>83</v>
      </c>
      <c r="L1454" s="19">
        <f t="shared" si="45"/>
        <v>9</v>
      </c>
    </row>
    <row r="1455" spans="1:12" hidden="1" x14ac:dyDescent="0.3">
      <c r="A1455" s="15" t="s">
        <v>112</v>
      </c>
      <c r="B1455" s="8"/>
      <c r="C1455" s="8">
        <v>2019</v>
      </c>
      <c r="D1455" s="8">
        <v>0.83899999999999997</v>
      </c>
      <c r="E1455" s="8"/>
      <c r="F1455" s="8">
        <v>9</v>
      </c>
      <c r="G1455" s="9">
        <v>7</v>
      </c>
      <c r="H1455" s="5">
        <v>3.45</v>
      </c>
      <c r="I1455" s="10"/>
      <c r="K1455" s="19">
        <f t="shared" si="44"/>
        <v>84</v>
      </c>
      <c r="L1455" s="19">
        <f t="shared" si="45"/>
        <v>9</v>
      </c>
    </row>
    <row r="1456" spans="1:12" x14ac:dyDescent="0.3">
      <c r="A1456" s="15" t="s">
        <v>112</v>
      </c>
      <c r="B1456" s="8"/>
      <c r="C1456" s="8">
        <v>2018</v>
      </c>
      <c r="D1456" s="8">
        <v>0.83599999999999997</v>
      </c>
      <c r="E1456" s="8"/>
      <c r="F1456" s="8">
        <v>9</v>
      </c>
      <c r="G1456" s="9">
        <v>9</v>
      </c>
      <c r="H1456" s="5">
        <v>3.18</v>
      </c>
      <c r="I1456" s="10"/>
      <c r="K1456" s="19">
        <f t="shared" si="44"/>
        <v>84</v>
      </c>
      <c r="L1456" s="19">
        <f t="shared" si="45"/>
        <v>9</v>
      </c>
    </row>
    <row r="1457" spans="1:12" hidden="1" x14ac:dyDescent="0.3">
      <c r="A1457" s="15" t="s">
        <v>112</v>
      </c>
      <c r="B1457" s="8"/>
      <c r="C1457" s="8">
        <v>2017</v>
      </c>
      <c r="D1457" s="8">
        <v>0.82699999999999996</v>
      </c>
      <c r="E1457" s="8"/>
      <c r="F1457" s="8">
        <v>9</v>
      </c>
      <c r="G1457" s="9">
        <v>9</v>
      </c>
      <c r="H1457" s="5">
        <v>3.06</v>
      </c>
      <c r="I1457" s="10"/>
      <c r="K1457" s="19">
        <f t="shared" si="44"/>
        <v>83</v>
      </c>
      <c r="L1457" s="19">
        <f t="shared" si="45"/>
        <v>9</v>
      </c>
    </row>
    <row r="1458" spans="1:12" hidden="1" x14ac:dyDescent="0.3">
      <c r="A1458" s="15" t="s">
        <v>112</v>
      </c>
      <c r="B1458" s="8"/>
      <c r="C1458" s="8">
        <v>2016</v>
      </c>
      <c r="D1458" s="8">
        <v>0.82599999999999996</v>
      </c>
      <c r="E1458" s="8"/>
      <c r="F1458" s="8">
        <v>9</v>
      </c>
      <c r="G1458" s="9">
        <v>8</v>
      </c>
      <c r="H1458" s="5">
        <v>3.01</v>
      </c>
      <c r="I1458" s="10"/>
      <c r="K1458" s="19">
        <f t="shared" si="44"/>
        <v>83</v>
      </c>
      <c r="L1458" s="19">
        <f t="shared" si="45"/>
        <v>9</v>
      </c>
    </row>
    <row r="1459" spans="1:12" hidden="1" x14ac:dyDescent="0.3">
      <c r="A1459" s="15" t="s">
        <v>112</v>
      </c>
      <c r="B1459" s="8"/>
      <c r="C1459" s="8">
        <v>2015</v>
      </c>
      <c r="D1459" s="8">
        <v>0.82299999999999995</v>
      </c>
      <c r="E1459" s="8"/>
      <c r="F1459" s="8">
        <v>9</v>
      </c>
      <c r="G1459" s="9">
        <v>10</v>
      </c>
      <c r="H1459" s="5">
        <v>3.11</v>
      </c>
      <c r="I1459" s="10"/>
      <c r="K1459" s="19">
        <f t="shared" si="44"/>
        <v>82</v>
      </c>
      <c r="L1459" s="19">
        <f t="shared" si="45"/>
        <v>9</v>
      </c>
    </row>
    <row r="1460" spans="1:12" hidden="1" x14ac:dyDescent="0.3">
      <c r="A1460" s="15" t="s">
        <v>112</v>
      </c>
      <c r="B1460" s="8"/>
      <c r="C1460" s="8">
        <v>2014</v>
      </c>
      <c r="D1460" s="8">
        <v>0.81799999999999995</v>
      </c>
      <c r="E1460" s="8"/>
      <c r="F1460" s="8">
        <v>9</v>
      </c>
      <c r="G1460" s="9">
        <v>10</v>
      </c>
      <c r="H1460" s="5">
        <v>3.2</v>
      </c>
      <c r="I1460" s="10"/>
      <c r="K1460" s="19">
        <f t="shared" si="44"/>
        <v>82</v>
      </c>
      <c r="L1460" s="19">
        <f t="shared" si="45"/>
        <v>9</v>
      </c>
    </row>
    <row r="1461" spans="1:12" hidden="1" x14ac:dyDescent="0.3">
      <c r="A1461" s="15" t="s">
        <v>112</v>
      </c>
      <c r="B1461" s="8"/>
      <c r="C1461" s="8">
        <v>2013</v>
      </c>
      <c r="D1461" s="8">
        <v>0.81599999999999995</v>
      </c>
      <c r="E1461" s="8"/>
      <c r="F1461" s="8">
        <v>9</v>
      </c>
      <c r="G1461" s="9">
        <v>11</v>
      </c>
      <c r="H1461" s="5">
        <v>3.17</v>
      </c>
      <c r="I1461" s="10"/>
      <c r="K1461" s="19">
        <f t="shared" si="44"/>
        <v>82</v>
      </c>
      <c r="L1461" s="19">
        <f t="shared" si="45"/>
        <v>9</v>
      </c>
    </row>
    <row r="1462" spans="1:12" hidden="1" x14ac:dyDescent="0.3">
      <c r="A1462" s="15" t="s">
        <v>112</v>
      </c>
      <c r="B1462" s="8"/>
      <c r="C1462" s="8">
        <v>2012</v>
      </c>
      <c r="D1462" s="8">
        <v>0.81100000000000005</v>
      </c>
      <c r="E1462" s="8"/>
      <c r="F1462" s="8">
        <v>9</v>
      </c>
      <c r="G1462" s="9">
        <v>12</v>
      </c>
      <c r="H1462" s="5">
        <v>3.14</v>
      </c>
      <c r="I1462" s="10"/>
      <c r="K1462" s="19">
        <f t="shared" si="44"/>
        <v>81</v>
      </c>
      <c r="L1462" s="19">
        <f t="shared" si="45"/>
        <v>9</v>
      </c>
    </row>
    <row r="1463" spans="1:12" hidden="1" x14ac:dyDescent="0.3">
      <c r="A1463" s="15" t="s">
        <v>112</v>
      </c>
      <c r="B1463" s="8"/>
      <c r="C1463" s="8">
        <v>2011</v>
      </c>
      <c r="D1463" s="8">
        <v>0.80700000000000005</v>
      </c>
      <c r="E1463" s="8"/>
      <c r="F1463" s="8">
        <v>9</v>
      </c>
      <c r="G1463" s="9">
        <v>14</v>
      </c>
      <c r="H1463" s="5">
        <v>3</v>
      </c>
      <c r="I1463" s="10"/>
      <c r="K1463" s="19">
        <f t="shared" si="44"/>
        <v>81</v>
      </c>
      <c r="L1463" s="19">
        <f t="shared" si="45"/>
        <v>9</v>
      </c>
    </row>
    <row r="1464" spans="1:12" hidden="1" x14ac:dyDescent="0.3">
      <c r="A1464" s="15" t="s">
        <v>112</v>
      </c>
      <c r="B1464" s="8"/>
      <c r="C1464" s="8">
        <v>2010</v>
      </c>
      <c r="D1464" s="8">
        <v>0.79700000000000004</v>
      </c>
      <c r="E1464" s="8"/>
      <c r="F1464" s="8">
        <v>8</v>
      </c>
      <c r="G1464" s="9">
        <v>17</v>
      </c>
      <c r="H1464" s="5">
        <v>3.05</v>
      </c>
      <c r="I1464" s="10"/>
      <c r="K1464" s="19">
        <f t="shared" si="44"/>
        <v>80</v>
      </c>
      <c r="L1464" s="19">
        <f t="shared" si="45"/>
        <v>8</v>
      </c>
    </row>
    <row r="1465" spans="1:12" hidden="1" x14ac:dyDescent="0.3">
      <c r="A1465" s="14" t="s">
        <v>113</v>
      </c>
      <c r="B1465" s="1"/>
      <c r="C1465" s="1">
        <v>2020</v>
      </c>
      <c r="D1465" s="1">
        <v>0.53500000000000003</v>
      </c>
      <c r="E1465" s="8"/>
      <c r="F1465" s="1">
        <v>6</v>
      </c>
      <c r="G1465" s="2">
        <v>259</v>
      </c>
      <c r="H1465" s="11">
        <v>3.0229272800000002</v>
      </c>
      <c r="I1465" s="3"/>
      <c r="K1465" s="19">
        <f t="shared" si="44"/>
        <v>54</v>
      </c>
      <c r="L1465" s="19">
        <f t="shared" si="45"/>
        <v>6</v>
      </c>
    </row>
    <row r="1466" spans="1:12" hidden="1" x14ac:dyDescent="0.3">
      <c r="A1466" s="15" t="s">
        <v>113</v>
      </c>
      <c r="B1466" s="8"/>
      <c r="C1466" s="8">
        <v>2019</v>
      </c>
      <c r="D1466" s="8">
        <v>0.53100000000000003</v>
      </c>
      <c r="E1466" s="8"/>
      <c r="F1466" s="8">
        <v>6</v>
      </c>
      <c r="G1466" s="9">
        <v>281</v>
      </c>
      <c r="H1466" s="5">
        <v>2.5163173700000003</v>
      </c>
      <c r="I1466" s="10"/>
      <c r="K1466" s="19">
        <f t="shared" si="44"/>
        <v>53</v>
      </c>
      <c r="L1466" s="19">
        <f t="shared" si="45"/>
        <v>6</v>
      </c>
    </row>
    <row r="1467" spans="1:12" x14ac:dyDescent="0.3">
      <c r="A1467" s="15" t="s">
        <v>113</v>
      </c>
      <c r="B1467" s="8"/>
      <c r="C1467" s="8">
        <v>2018</v>
      </c>
      <c r="D1467" s="8">
        <v>0.52200000000000002</v>
      </c>
      <c r="E1467" s="8"/>
      <c r="F1467" s="8">
        <v>6</v>
      </c>
      <c r="G1467" s="9">
        <v>281</v>
      </c>
      <c r="H1467" s="5">
        <v>2.34174061</v>
      </c>
      <c r="I1467" s="10"/>
      <c r="K1467" s="19">
        <f t="shared" si="44"/>
        <v>52</v>
      </c>
      <c r="L1467" s="19">
        <f t="shared" si="45"/>
        <v>6</v>
      </c>
    </row>
    <row r="1468" spans="1:12" hidden="1" x14ac:dyDescent="0.3">
      <c r="A1468" s="15" t="s">
        <v>113</v>
      </c>
      <c r="B1468" s="8"/>
      <c r="C1468" s="8">
        <v>2017</v>
      </c>
      <c r="D1468" s="8">
        <v>0.52</v>
      </c>
      <c r="E1468" s="8"/>
      <c r="F1468" s="8">
        <v>6</v>
      </c>
      <c r="G1468" s="9">
        <v>275</v>
      </c>
      <c r="H1468" s="5">
        <v>2.2288598999999998</v>
      </c>
      <c r="I1468" s="10"/>
      <c r="K1468" s="19">
        <f t="shared" si="44"/>
        <v>52</v>
      </c>
      <c r="L1468" s="19">
        <f t="shared" si="45"/>
        <v>6</v>
      </c>
    </row>
    <row r="1469" spans="1:12" hidden="1" x14ac:dyDescent="0.3">
      <c r="A1469" s="15" t="s">
        <v>113</v>
      </c>
      <c r="B1469" s="8"/>
      <c r="C1469" s="8">
        <v>2016</v>
      </c>
      <c r="D1469" s="8">
        <v>0.51800000000000002</v>
      </c>
      <c r="E1469" s="8"/>
      <c r="F1469" s="8">
        <v>6</v>
      </c>
      <c r="G1469" s="9">
        <v>292</v>
      </c>
      <c r="H1469" s="5">
        <v>2.2337093399999999</v>
      </c>
      <c r="I1469" s="10"/>
      <c r="K1469" s="19">
        <f t="shared" si="44"/>
        <v>52</v>
      </c>
      <c r="L1469" s="19">
        <f t="shared" si="45"/>
        <v>6</v>
      </c>
    </row>
    <row r="1470" spans="1:12" hidden="1" x14ac:dyDescent="0.3">
      <c r="A1470" s="15" t="s">
        <v>113</v>
      </c>
      <c r="B1470" s="8"/>
      <c r="C1470" s="8">
        <v>2015</v>
      </c>
      <c r="D1470" s="8">
        <v>0.50900000000000001</v>
      </c>
      <c r="E1470" s="8"/>
      <c r="F1470" s="8">
        <v>6</v>
      </c>
      <c r="G1470" s="9">
        <v>312</v>
      </c>
      <c r="H1470" s="5">
        <v>2.1057488900000001</v>
      </c>
      <c r="I1470" s="10"/>
      <c r="K1470" s="19">
        <f t="shared" si="44"/>
        <v>51</v>
      </c>
      <c r="L1470" s="19">
        <f t="shared" si="45"/>
        <v>6</v>
      </c>
    </row>
    <row r="1471" spans="1:12" hidden="1" x14ac:dyDescent="0.3">
      <c r="A1471" s="15" t="s">
        <v>113</v>
      </c>
      <c r="B1471" s="8"/>
      <c r="C1471" s="8">
        <v>2014</v>
      </c>
      <c r="D1471" s="8">
        <v>0.50700000000000001</v>
      </c>
      <c r="E1471" s="8"/>
      <c r="F1471" s="8">
        <v>6</v>
      </c>
      <c r="G1471" s="9">
        <v>307</v>
      </c>
      <c r="H1471" s="5">
        <v>2.1943638299999995</v>
      </c>
      <c r="I1471" s="10"/>
      <c r="K1471" s="19">
        <f t="shared" si="44"/>
        <v>51</v>
      </c>
      <c r="L1471" s="19">
        <f t="shared" si="45"/>
        <v>6</v>
      </c>
    </row>
    <row r="1472" spans="1:12" hidden="1" x14ac:dyDescent="0.3">
      <c r="A1472" s="15" t="s">
        <v>113</v>
      </c>
      <c r="B1472" s="8"/>
      <c r="C1472" s="8">
        <v>2013</v>
      </c>
      <c r="D1472" s="8">
        <v>0.502</v>
      </c>
      <c r="E1472" s="8"/>
      <c r="F1472" s="8">
        <v>5</v>
      </c>
      <c r="G1472" s="9">
        <v>323</v>
      </c>
      <c r="H1472" s="5">
        <v>2.17317319</v>
      </c>
      <c r="I1472" s="10"/>
      <c r="K1472" s="19">
        <f t="shared" si="44"/>
        <v>50</v>
      </c>
      <c r="L1472" s="19">
        <f t="shared" si="45"/>
        <v>5</v>
      </c>
    </row>
    <row r="1473" spans="1:12" hidden="1" x14ac:dyDescent="0.3">
      <c r="A1473" s="15" t="s">
        <v>113</v>
      </c>
      <c r="B1473" s="8"/>
      <c r="C1473" s="8">
        <v>2012</v>
      </c>
      <c r="D1473" s="8">
        <v>0.501</v>
      </c>
      <c r="E1473" s="8"/>
      <c r="F1473" s="8">
        <v>5</v>
      </c>
      <c r="G1473" s="9">
        <v>328</v>
      </c>
      <c r="H1473" s="5">
        <v>2.0557866100000002</v>
      </c>
      <c r="I1473" s="10"/>
      <c r="K1473" s="19">
        <f t="shared" si="44"/>
        <v>50</v>
      </c>
      <c r="L1473" s="19">
        <f t="shared" si="45"/>
        <v>5</v>
      </c>
    </row>
    <row r="1474" spans="1:12" hidden="1" x14ac:dyDescent="0.3">
      <c r="A1474" s="15" t="s">
        <v>113</v>
      </c>
      <c r="B1474" s="8"/>
      <c r="C1474" s="8">
        <v>2011</v>
      </c>
      <c r="D1474" s="8">
        <v>0.49299999999999999</v>
      </c>
      <c r="E1474" s="8"/>
      <c r="F1474" s="8">
        <v>5</v>
      </c>
      <c r="G1474" s="9">
        <v>368</v>
      </c>
      <c r="H1474" s="5">
        <v>2.1984615300000003</v>
      </c>
      <c r="I1474" s="10"/>
      <c r="K1474" s="19">
        <f t="shared" ref="K1474:K1537" si="46">ROUND(D1474*100,0)</f>
        <v>49</v>
      </c>
      <c r="L1474" s="19">
        <f t="shared" si="45"/>
        <v>5</v>
      </c>
    </row>
    <row r="1475" spans="1:12" hidden="1" x14ac:dyDescent="0.3">
      <c r="A1475" s="15" t="s">
        <v>113</v>
      </c>
      <c r="B1475" s="8"/>
      <c r="C1475" s="8">
        <v>2010</v>
      </c>
      <c r="D1475" s="8">
        <v>0.48499999999999999</v>
      </c>
      <c r="E1475" s="8"/>
      <c r="F1475" s="8">
        <v>5</v>
      </c>
      <c r="G1475" s="9">
        <v>386</v>
      </c>
      <c r="H1475" s="5">
        <v>2.0397868199999998</v>
      </c>
      <c r="I1475" s="10"/>
      <c r="K1475" s="19">
        <f t="shared" si="46"/>
        <v>49</v>
      </c>
      <c r="L1475" s="19">
        <f t="shared" ref="L1475:L1538" si="47">IF(K1475&lt;31,3,IF(K1475&lt;41,4,IF(K1475&lt;51,5,IF(K1475&lt;61,6,IF(K1475&lt;71,7,IF(K1475&lt;81,8,IF(K1475&lt;91,9,10)))))))</f>
        <v>5</v>
      </c>
    </row>
    <row r="1476" spans="1:12" hidden="1" x14ac:dyDescent="0.3">
      <c r="A1476" s="14" t="s">
        <v>114</v>
      </c>
      <c r="B1476" s="1"/>
      <c r="C1476" s="1">
        <v>2020</v>
      </c>
      <c r="D1476" s="1">
        <v>0.72399999999999998</v>
      </c>
      <c r="E1476" s="8"/>
      <c r="F1476" s="1">
        <v>8</v>
      </c>
      <c r="G1476" s="2">
        <v>73</v>
      </c>
      <c r="H1476" s="11">
        <v>2.9954733799999995</v>
      </c>
      <c r="I1476" s="3"/>
      <c r="K1476" s="19">
        <f t="shared" si="46"/>
        <v>72</v>
      </c>
      <c r="L1476" s="19">
        <f t="shared" si="47"/>
        <v>8</v>
      </c>
    </row>
    <row r="1477" spans="1:12" hidden="1" x14ac:dyDescent="0.3">
      <c r="A1477" s="15" t="s">
        <v>114</v>
      </c>
      <c r="B1477" s="8"/>
      <c r="C1477" s="8">
        <v>2019</v>
      </c>
      <c r="D1477" s="8">
        <v>0.73299999999999998</v>
      </c>
      <c r="E1477" s="8"/>
      <c r="F1477" s="8">
        <v>8</v>
      </c>
      <c r="G1477" s="9">
        <v>72</v>
      </c>
      <c r="H1477" s="5">
        <v>2.0811097600000004</v>
      </c>
      <c r="I1477" s="10"/>
      <c r="K1477" s="19">
        <f t="shared" si="46"/>
        <v>73</v>
      </c>
      <c r="L1477" s="19">
        <f t="shared" si="47"/>
        <v>8</v>
      </c>
    </row>
    <row r="1478" spans="1:12" x14ac:dyDescent="0.3">
      <c r="A1478" s="15" t="s">
        <v>114</v>
      </c>
      <c r="B1478" s="8"/>
      <c r="C1478" s="8">
        <v>2018</v>
      </c>
      <c r="D1478" s="8">
        <v>0.74399999999999999</v>
      </c>
      <c r="E1478" s="8"/>
      <c r="F1478" s="8">
        <v>8</v>
      </c>
      <c r="G1478" s="9">
        <v>61</v>
      </c>
      <c r="H1478" s="5">
        <v>1.9855863999999996</v>
      </c>
      <c r="I1478" s="10"/>
      <c r="K1478" s="19">
        <f t="shared" si="46"/>
        <v>74</v>
      </c>
      <c r="L1478" s="19">
        <f t="shared" si="47"/>
        <v>8</v>
      </c>
    </row>
    <row r="1479" spans="1:12" hidden="1" x14ac:dyDescent="0.3">
      <c r="A1479" s="15" t="s">
        <v>114</v>
      </c>
      <c r="B1479" s="8"/>
      <c r="C1479" s="8">
        <v>2017</v>
      </c>
      <c r="D1479" s="8">
        <v>0.74199999999999999</v>
      </c>
      <c r="E1479" s="8"/>
      <c r="F1479" s="8">
        <v>8</v>
      </c>
      <c r="G1479" s="9">
        <v>64</v>
      </c>
      <c r="H1479" s="5">
        <v>2.0393679100000002</v>
      </c>
      <c r="I1479" s="10"/>
      <c r="K1479" s="19">
        <f t="shared" si="46"/>
        <v>74</v>
      </c>
      <c r="L1479" s="19">
        <f t="shared" si="47"/>
        <v>8</v>
      </c>
    </row>
    <row r="1480" spans="1:12" hidden="1" x14ac:dyDescent="0.3">
      <c r="A1480" s="15" t="s">
        <v>114</v>
      </c>
      <c r="B1480" s="8"/>
      <c r="C1480" s="8">
        <v>2016</v>
      </c>
      <c r="D1480" s="8">
        <v>0.74399999999999999</v>
      </c>
      <c r="E1480" s="8"/>
      <c r="F1480" s="8">
        <v>8</v>
      </c>
      <c r="G1480" s="9">
        <v>64</v>
      </c>
      <c r="H1480" s="5">
        <v>1.9628458000000002</v>
      </c>
      <c r="I1480" s="10"/>
      <c r="K1480" s="19">
        <f t="shared" si="46"/>
        <v>74</v>
      </c>
      <c r="L1480" s="19">
        <f t="shared" si="47"/>
        <v>8</v>
      </c>
    </row>
    <row r="1481" spans="1:12" hidden="1" x14ac:dyDescent="0.3">
      <c r="A1481" s="15" t="s">
        <v>114</v>
      </c>
      <c r="B1481" s="8"/>
      <c r="C1481" s="8">
        <v>2015</v>
      </c>
      <c r="D1481" s="8">
        <v>0.73599999999999999</v>
      </c>
      <c r="E1481" s="8"/>
      <c r="F1481" s="8">
        <v>8</v>
      </c>
      <c r="G1481" s="9">
        <v>80</v>
      </c>
      <c r="H1481" s="5">
        <v>1.9923237600000001</v>
      </c>
      <c r="I1481" s="10"/>
      <c r="K1481" s="19">
        <f t="shared" si="46"/>
        <v>74</v>
      </c>
      <c r="L1481" s="19">
        <f t="shared" si="47"/>
        <v>8</v>
      </c>
    </row>
    <row r="1482" spans="1:12" hidden="1" x14ac:dyDescent="0.3">
      <c r="A1482" s="15" t="s">
        <v>114</v>
      </c>
      <c r="B1482" s="8"/>
      <c r="C1482" s="8">
        <v>2014</v>
      </c>
      <c r="D1482" s="8">
        <v>0.72699999999999998</v>
      </c>
      <c r="E1482" s="8"/>
      <c r="F1482" s="8">
        <v>8</v>
      </c>
      <c r="G1482" s="9">
        <v>72</v>
      </c>
      <c r="H1482" s="5">
        <v>1.9146413800000002</v>
      </c>
      <c r="I1482" s="10"/>
      <c r="K1482" s="19">
        <f t="shared" si="46"/>
        <v>73</v>
      </c>
      <c r="L1482" s="19">
        <f t="shared" si="47"/>
        <v>8</v>
      </c>
    </row>
    <row r="1483" spans="1:12" hidden="1" x14ac:dyDescent="0.3">
      <c r="A1483" s="15" t="s">
        <v>114</v>
      </c>
      <c r="B1483" s="8"/>
      <c r="C1483" s="8">
        <v>2013</v>
      </c>
      <c r="D1483" s="8">
        <v>0.72299999999999998</v>
      </c>
      <c r="E1483" s="8"/>
      <c r="F1483" s="8">
        <v>8</v>
      </c>
      <c r="G1483" s="9">
        <v>74</v>
      </c>
      <c r="H1483" s="5">
        <v>2.0750291299999999</v>
      </c>
      <c r="I1483" s="10"/>
      <c r="K1483" s="19">
        <f t="shared" si="46"/>
        <v>72</v>
      </c>
      <c r="L1483" s="19">
        <f t="shared" si="47"/>
        <v>8</v>
      </c>
    </row>
    <row r="1484" spans="1:12" hidden="1" x14ac:dyDescent="0.3">
      <c r="A1484" s="15" t="s">
        <v>114</v>
      </c>
      <c r="B1484" s="8"/>
      <c r="C1484" s="8">
        <v>2012</v>
      </c>
      <c r="D1484" s="8">
        <v>0.73099999999999998</v>
      </c>
      <c r="E1484" s="8"/>
      <c r="F1484" s="8">
        <v>8</v>
      </c>
      <c r="G1484" s="9">
        <v>75</v>
      </c>
      <c r="H1484" s="5">
        <v>2.0391647799999997</v>
      </c>
      <c r="I1484" s="10"/>
      <c r="K1484" s="19">
        <f t="shared" si="46"/>
        <v>73</v>
      </c>
      <c r="L1484" s="19">
        <f t="shared" si="47"/>
        <v>8</v>
      </c>
    </row>
    <row r="1485" spans="1:12" hidden="1" x14ac:dyDescent="0.3">
      <c r="A1485" s="15" t="s">
        <v>114</v>
      </c>
      <c r="B1485" s="8"/>
      <c r="C1485" s="8">
        <v>2011</v>
      </c>
      <c r="D1485" s="8">
        <v>0.73699999999999999</v>
      </c>
      <c r="E1485" s="8"/>
      <c r="F1485" s="8">
        <v>8</v>
      </c>
      <c r="G1485" s="9">
        <v>74</v>
      </c>
      <c r="H1485" s="5">
        <v>1.8164627599999998</v>
      </c>
      <c r="I1485" s="10"/>
      <c r="K1485" s="19">
        <f t="shared" si="46"/>
        <v>74</v>
      </c>
      <c r="L1485" s="19">
        <f t="shared" si="47"/>
        <v>8</v>
      </c>
    </row>
    <row r="1486" spans="1:12" hidden="1" x14ac:dyDescent="0.3">
      <c r="A1486" s="15" t="s">
        <v>114</v>
      </c>
      <c r="B1486" s="8"/>
      <c r="C1486" s="8">
        <v>2010</v>
      </c>
      <c r="D1486" s="8">
        <v>0.73099999999999998</v>
      </c>
      <c r="E1486" s="8"/>
      <c r="F1486" s="8">
        <v>8</v>
      </c>
      <c r="G1486" s="9">
        <v>73</v>
      </c>
      <c r="H1486" s="5">
        <v>1.81593144</v>
      </c>
      <c r="I1486" s="10"/>
      <c r="K1486" s="19">
        <f t="shared" si="46"/>
        <v>73</v>
      </c>
      <c r="L1486" s="19">
        <f t="shared" si="47"/>
        <v>8</v>
      </c>
    </row>
    <row r="1487" spans="1:12" hidden="1" x14ac:dyDescent="0.3">
      <c r="A1487" s="14" t="s">
        <v>115</v>
      </c>
      <c r="B1487" s="1"/>
      <c r="C1487" s="1">
        <v>2020</v>
      </c>
      <c r="D1487" s="1">
        <v>0.78500000000000003</v>
      </c>
      <c r="E1487" s="8"/>
      <c r="F1487" s="1">
        <v>8</v>
      </c>
      <c r="G1487" s="2">
        <v>62</v>
      </c>
      <c r="H1487" s="11">
        <v>3.2571597100000007</v>
      </c>
      <c r="I1487" s="3"/>
      <c r="K1487" s="19">
        <f t="shared" si="46"/>
        <v>79</v>
      </c>
      <c r="L1487" s="19">
        <f t="shared" si="47"/>
        <v>8</v>
      </c>
    </row>
    <row r="1488" spans="1:12" hidden="1" x14ac:dyDescent="0.3">
      <c r="A1488" s="15" t="s">
        <v>115</v>
      </c>
      <c r="B1488" s="8"/>
      <c r="C1488" s="8">
        <v>2019</v>
      </c>
      <c r="D1488" s="8">
        <v>0.78900000000000003</v>
      </c>
      <c r="E1488" s="8"/>
      <c r="F1488" s="8">
        <v>8</v>
      </c>
      <c r="G1488" s="9">
        <v>65</v>
      </c>
      <c r="H1488" s="5">
        <v>2.8691275100000007</v>
      </c>
      <c r="I1488" s="10"/>
      <c r="K1488" s="19">
        <f t="shared" si="46"/>
        <v>79</v>
      </c>
      <c r="L1488" s="19">
        <f t="shared" si="47"/>
        <v>8</v>
      </c>
    </row>
    <row r="1489" spans="1:12" x14ac:dyDescent="0.3">
      <c r="A1489" s="15" t="s">
        <v>115</v>
      </c>
      <c r="B1489" s="8"/>
      <c r="C1489" s="8">
        <v>2018</v>
      </c>
      <c r="D1489" s="8">
        <v>0.79300000000000004</v>
      </c>
      <c r="E1489" s="8"/>
      <c r="F1489" s="8">
        <v>8</v>
      </c>
      <c r="G1489" s="9">
        <v>60</v>
      </c>
      <c r="H1489" s="5">
        <v>2.7998833699999999</v>
      </c>
      <c r="I1489" s="10"/>
      <c r="K1489" s="19">
        <f t="shared" si="46"/>
        <v>79</v>
      </c>
      <c r="L1489" s="19">
        <f t="shared" si="47"/>
        <v>8</v>
      </c>
    </row>
    <row r="1490" spans="1:12" hidden="1" x14ac:dyDescent="0.3">
      <c r="A1490" s="15" t="s">
        <v>115</v>
      </c>
      <c r="B1490" s="8"/>
      <c r="C1490" s="8">
        <v>2017</v>
      </c>
      <c r="D1490" s="8">
        <v>0.78900000000000003</v>
      </c>
      <c r="E1490" s="8"/>
      <c r="F1490" s="8">
        <v>8</v>
      </c>
      <c r="G1490" s="9">
        <v>35</v>
      </c>
      <c r="H1490" s="5">
        <v>2.6914215100000001</v>
      </c>
      <c r="I1490" s="10"/>
      <c r="K1490" s="19">
        <f t="shared" si="46"/>
        <v>79</v>
      </c>
      <c r="L1490" s="19">
        <f t="shared" si="47"/>
        <v>8</v>
      </c>
    </row>
    <row r="1491" spans="1:12" hidden="1" x14ac:dyDescent="0.3">
      <c r="A1491" s="15" t="s">
        <v>115</v>
      </c>
      <c r="B1491" s="8"/>
      <c r="C1491" s="8">
        <v>2016</v>
      </c>
      <c r="D1491" s="8">
        <v>0.78300000000000003</v>
      </c>
      <c r="E1491" s="8"/>
      <c r="F1491" s="8">
        <v>8</v>
      </c>
      <c r="G1491" s="9">
        <v>35</v>
      </c>
      <c r="H1491" s="5">
        <v>2.5859003100000004</v>
      </c>
      <c r="I1491" s="10"/>
      <c r="K1491" s="19">
        <f t="shared" si="46"/>
        <v>78</v>
      </c>
      <c r="L1491" s="19">
        <f t="shared" si="47"/>
        <v>8</v>
      </c>
    </row>
    <row r="1492" spans="1:12" hidden="1" x14ac:dyDescent="0.3">
      <c r="A1492" s="15" t="s">
        <v>115</v>
      </c>
      <c r="B1492" s="8"/>
      <c r="C1492" s="8">
        <v>2015</v>
      </c>
      <c r="D1492" s="8">
        <v>0.77700000000000002</v>
      </c>
      <c r="E1492" s="8"/>
      <c r="F1492" s="8">
        <v>8</v>
      </c>
      <c r="G1492" s="9">
        <v>36</v>
      </c>
      <c r="H1492" s="5">
        <v>2.5253975400000006</v>
      </c>
      <c r="I1492" s="10"/>
      <c r="K1492" s="19">
        <f t="shared" si="46"/>
        <v>78</v>
      </c>
      <c r="L1492" s="19">
        <f t="shared" si="47"/>
        <v>8</v>
      </c>
    </row>
    <row r="1493" spans="1:12" hidden="1" x14ac:dyDescent="0.3">
      <c r="A1493" s="15" t="s">
        <v>115</v>
      </c>
      <c r="B1493" s="8"/>
      <c r="C1493" s="8">
        <v>2014</v>
      </c>
      <c r="D1493" s="8">
        <v>0.77200000000000002</v>
      </c>
      <c r="E1493" s="8"/>
      <c r="F1493" s="8">
        <v>8</v>
      </c>
      <c r="G1493" s="9">
        <v>40</v>
      </c>
      <c r="H1493" s="5">
        <v>2.5328106899999998</v>
      </c>
      <c r="I1493" s="10"/>
      <c r="K1493" s="19">
        <f t="shared" si="46"/>
        <v>77</v>
      </c>
      <c r="L1493" s="19">
        <f t="shared" si="47"/>
        <v>8</v>
      </c>
    </row>
    <row r="1494" spans="1:12" hidden="1" x14ac:dyDescent="0.3">
      <c r="A1494" s="15" t="s">
        <v>115</v>
      </c>
      <c r="B1494" s="8"/>
      <c r="C1494" s="8">
        <v>2013</v>
      </c>
      <c r="D1494" s="8">
        <v>0.76600000000000001</v>
      </c>
      <c r="E1494" s="8"/>
      <c r="F1494" s="8">
        <v>8</v>
      </c>
      <c r="G1494" s="9">
        <v>45</v>
      </c>
      <c r="H1494" s="5">
        <v>2.6755311499999999</v>
      </c>
      <c r="I1494" s="10"/>
      <c r="K1494" s="19">
        <f t="shared" si="46"/>
        <v>77</v>
      </c>
      <c r="L1494" s="19">
        <f t="shared" si="47"/>
        <v>8</v>
      </c>
    </row>
    <row r="1495" spans="1:12" hidden="1" x14ac:dyDescent="0.3">
      <c r="A1495" s="15" t="s">
        <v>115</v>
      </c>
      <c r="B1495" s="8"/>
      <c r="C1495" s="8">
        <v>2012</v>
      </c>
      <c r="D1495" s="8">
        <v>0.76200000000000001</v>
      </c>
      <c r="E1495" s="8"/>
      <c r="F1495" s="8">
        <v>8</v>
      </c>
      <c r="G1495" s="9">
        <v>45</v>
      </c>
      <c r="H1495" s="5">
        <v>2.7602307800000005</v>
      </c>
      <c r="I1495" s="10"/>
      <c r="K1495" s="19">
        <f t="shared" si="46"/>
        <v>76</v>
      </c>
      <c r="L1495" s="19">
        <f t="shared" si="47"/>
        <v>8</v>
      </c>
    </row>
    <row r="1496" spans="1:12" hidden="1" x14ac:dyDescent="0.3">
      <c r="A1496" s="15" t="s">
        <v>115</v>
      </c>
      <c r="B1496" s="8"/>
      <c r="C1496" s="8">
        <v>2011</v>
      </c>
      <c r="D1496" s="8">
        <v>0.75900000000000001</v>
      </c>
      <c r="E1496" s="8"/>
      <c r="F1496" s="8">
        <v>8</v>
      </c>
      <c r="G1496" s="9">
        <v>45</v>
      </c>
      <c r="H1496" s="5">
        <v>2.3966686699999999</v>
      </c>
      <c r="I1496" s="10"/>
      <c r="K1496" s="19">
        <f t="shared" si="46"/>
        <v>76</v>
      </c>
      <c r="L1496" s="19">
        <f t="shared" si="47"/>
        <v>8</v>
      </c>
    </row>
    <row r="1497" spans="1:12" hidden="1" x14ac:dyDescent="0.3">
      <c r="A1497" s="15" t="s">
        <v>115</v>
      </c>
      <c r="B1497" s="8"/>
      <c r="C1497" s="8">
        <v>2010</v>
      </c>
      <c r="D1497" s="8">
        <v>0.75600000000000001</v>
      </c>
      <c r="E1497" s="8"/>
      <c r="F1497" s="8">
        <v>8</v>
      </c>
      <c r="G1497" s="9">
        <v>45</v>
      </c>
      <c r="H1497" s="5">
        <v>2.5486919899999996</v>
      </c>
      <c r="I1497" s="10"/>
      <c r="K1497" s="19">
        <f t="shared" si="46"/>
        <v>76</v>
      </c>
      <c r="L1497" s="19">
        <f t="shared" si="47"/>
        <v>8</v>
      </c>
    </row>
    <row r="1498" spans="1:12" hidden="1" x14ac:dyDescent="0.3">
      <c r="A1498" s="14" t="s">
        <v>116</v>
      </c>
      <c r="B1498" s="1"/>
      <c r="C1498" s="1">
        <v>2020</v>
      </c>
      <c r="D1498" s="1">
        <v>0.71199999999999997</v>
      </c>
      <c r="E1498" s="8"/>
      <c r="F1498" s="1">
        <v>8</v>
      </c>
      <c r="G1498" s="2">
        <v>59</v>
      </c>
      <c r="H1498" s="11">
        <v>4.7128205299999992</v>
      </c>
      <c r="I1498" s="3"/>
      <c r="K1498" s="19">
        <f t="shared" si="46"/>
        <v>71</v>
      </c>
      <c r="L1498" s="19">
        <f t="shared" si="47"/>
        <v>8</v>
      </c>
    </row>
    <row r="1499" spans="1:12" hidden="1" x14ac:dyDescent="0.3">
      <c r="A1499" s="15" t="s">
        <v>116</v>
      </c>
      <c r="B1499" s="8"/>
      <c r="C1499" s="8">
        <v>2019</v>
      </c>
      <c r="D1499" s="8">
        <v>0.71199999999999997</v>
      </c>
      <c r="E1499" s="8"/>
      <c r="F1499" s="8">
        <v>8</v>
      </c>
      <c r="G1499" s="9">
        <v>66</v>
      </c>
      <c r="H1499" s="5">
        <v>4.314644340000001</v>
      </c>
      <c r="I1499" s="10"/>
      <c r="K1499" s="19">
        <f t="shared" si="46"/>
        <v>71</v>
      </c>
      <c r="L1499" s="19">
        <f t="shared" si="47"/>
        <v>8</v>
      </c>
    </row>
    <row r="1500" spans="1:12" x14ac:dyDescent="0.3">
      <c r="A1500" s="15" t="s">
        <v>116</v>
      </c>
      <c r="B1500" s="8"/>
      <c r="C1500" s="8">
        <v>2018</v>
      </c>
      <c r="D1500" s="8">
        <v>0.71299999999999997</v>
      </c>
      <c r="E1500" s="8"/>
      <c r="F1500" s="8">
        <v>8</v>
      </c>
      <c r="G1500" s="9">
        <v>58</v>
      </c>
      <c r="H1500" s="5">
        <v>3.6956522499999997</v>
      </c>
      <c r="I1500" s="10"/>
      <c r="K1500" s="19">
        <f t="shared" si="46"/>
        <v>71</v>
      </c>
      <c r="L1500" s="19">
        <f t="shared" si="47"/>
        <v>8</v>
      </c>
    </row>
    <row r="1501" spans="1:12" hidden="1" x14ac:dyDescent="0.3">
      <c r="A1501" s="15" t="s">
        <v>116</v>
      </c>
      <c r="B1501" s="8"/>
      <c r="C1501" s="8">
        <v>2017</v>
      </c>
      <c r="D1501" s="8">
        <v>0.71399999999999997</v>
      </c>
      <c r="E1501" s="8"/>
      <c r="F1501" s="8">
        <v>8</v>
      </c>
      <c r="G1501" s="9">
        <v>59</v>
      </c>
      <c r="H1501" s="5">
        <v>3.9224598400000006</v>
      </c>
      <c r="I1501" s="10"/>
      <c r="K1501" s="19">
        <f t="shared" si="46"/>
        <v>71</v>
      </c>
      <c r="L1501" s="19">
        <f t="shared" si="47"/>
        <v>8</v>
      </c>
    </row>
    <row r="1502" spans="1:12" hidden="1" x14ac:dyDescent="0.3">
      <c r="A1502" s="15" t="s">
        <v>116</v>
      </c>
      <c r="B1502" s="8"/>
      <c r="C1502" s="8">
        <v>2016</v>
      </c>
      <c r="D1502" s="8">
        <v>0.71399999999999997</v>
      </c>
      <c r="E1502" s="8"/>
      <c r="F1502" s="8">
        <v>8</v>
      </c>
      <c r="G1502" s="9">
        <v>57</v>
      </c>
      <c r="H1502" s="5">
        <v>3.8046238399999992</v>
      </c>
      <c r="I1502" s="10"/>
      <c r="K1502" s="19">
        <f t="shared" si="46"/>
        <v>71</v>
      </c>
      <c r="L1502" s="19">
        <f t="shared" si="47"/>
        <v>8</v>
      </c>
    </row>
    <row r="1503" spans="1:12" hidden="1" x14ac:dyDescent="0.3">
      <c r="A1503" s="15" t="s">
        <v>116</v>
      </c>
      <c r="B1503" s="8"/>
      <c r="C1503" s="8">
        <v>2015</v>
      </c>
      <c r="D1503" s="8">
        <v>0.71</v>
      </c>
      <c r="E1503" s="8"/>
      <c r="F1503" s="8">
        <v>8</v>
      </c>
      <c r="G1503" s="9">
        <v>58</v>
      </c>
      <c r="H1503" s="5">
        <v>4.5130128900000006</v>
      </c>
      <c r="I1503" s="10"/>
      <c r="K1503" s="19">
        <f t="shared" si="46"/>
        <v>71</v>
      </c>
      <c r="L1503" s="19">
        <f t="shared" si="47"/>
        <v>8</v>
      </c>
    </row>
    <row r="1504" spans="1:12" hidden="1" x14ac:dyDescent="0.3">
      <c r="A1504" s="15" t="s">
        <v>116</v>
      </c>
      <c r="B1504" s="8"/>
      <c r="C1504" s="8">
        <v>2014</v>
      </c>
      <c r="D1504" s="8">
        <v>0.70699999999999996</v>
      </c>
      <c r="E1504" s="8"/>
      <c r="F1504" s="8">
        <v>8</v>
      </c>
      <c r="G1504" s="9">
        <v>60</v>
      </c>
      <c r="H1504" s="5">
        <v>4.537837979999999</v>
      </c>
      <c r="I1504" s="10"/>
      <c r="K1504" s="19">
        <f t="shared" si="46"/>
        <v>71</v>
      </c>
      <c r="L1504" s="19">
        <f t="shared" si="47"/>
        <v>8</v>
      </c>
    </row>
    <row r="1505" spans="1:12" hidden="1" x14ac:dyDescent="0.3">
      <c r="A1505" s="15" t="s">
        <v>116</v>
      </c>
      <c r="B1505" s="8"/>
      <c r="C1505" s="8">
        <v>2013</v>
      </c>
      <c r="D1505" s="8">
        <v>0.70399999999999996</v>
      </c>
      <c r="E1505" s="8"/>
      <c r="F1505" s="8">
        <v>7</v>
      </c>
      <c r="G1505" s="9">
        <v>58</v>
      </c>
      <c r="H1505" s="5">
        <v>4.0263299899999998</v>
      </c>
      <c r="I1505" s="10"/>
      <c r="K1505" s="19">
        <f t="shared" si="46"/>
        <v>70</v>
      </c>
      <c r="L1505" s="19">
        <f t="shared" si="47"/>
        <v>7</v>
      </c>
    </row>
    <row r="1506" spans="1:12" hidden="1" x14ac:dyDescent="0.3">
      <c r="A1506" s="15" t="s">
        <v>116</v>
      </c>
      <c r="B1506" s="8"/>
      <c r="C1506" s="8">
        <v>2012</v>
      </c>
      <c r="D1506" s="8">
        <v>0.70299999999999996</v>
      </c>
      <c r="E1506" s="8"/>
      <c r="F1506" s="8">
        <v>7</v>
      </c>
      <c r="G1506" s="9">
        <v>63</v>
      </c>
      <c r="H1506" s="5">
        <v>3.9134345100000005</v>
      </c>
      <c r="I1506" s="10"/>
      <c r="K1506" s="19">
        <f t="shared" si="46"/>
        <v>70</v>
      </c>
      <c r="L1506" s="19">
        <f t="shared" si="47"/>
        <v>7</v>
      </c>
    </row>
    <row r="1507" spans="1:12" hidden="1" x14ac:dyDescent="0.3">
      <c r="A1507" s="15" t="s">
        <v>116</v>
      </c>
      <c r="B1507" s="8"/>
      <c r="C1507" s="8">
        <v>2011</v>
      </c>
      <c r="D1507" s="8">
        <v>0.70599999999999996</v>
      </c>
      <c r="E1507" s="8"/>
      <c r="F1507" s="8">
        <v>8</v>
      </c>
      <c r="G1507" s="9">
        <v>59</v>
      </c>
      <c r="H1507" s="5">
        <v>3.6672296500000003</v>
      </c>
      <c r="I1507" s="10"/>
      <c r="K1507" s="19">
        <f t="shared" si="46"/>
        <v>71</v>
      </c>
      <c r="L1507" s="19">
        <f t="shared" si="47"/>
        <v>8</v>
      </c>
    </row>
    <row r="1508" spans="1:12" hidden="1" x14ac:dyDescent="0.3">
      <c r="A1508" s="15" t="s">
        <v>116</v>
      </c>
      <c r="B1508" s="8"/>
      <c r="C1508" s="8">
        <v>2010</v>
      </c>
      <c r="D1508" s="8">
        <v>0.70399999999999996</v>
      </c>
      <c r="E1508" s="8"/>
      <c r="F1508" s="8">
        <v>7</v>
      </c>
      <c r="G1508" s="9">
        <v>62</v>
      </c>
      <c r="H1508" s="5">
        <v>3.8858632999999996</v>
      </c>
      <c r="I1508" s="10"/>
      <c r="K1508" s="19">
        <f t="shared" si="46"/>
        <v>70</v>
      </c>
      <c r="L1508" s="19">
        <f t="shared" si="47"/>
        <v>7</v>
      </c>
    </row>
    <row r="1509" spans="1:12" hidden="1" x14ac:dyDescent="0.3">
      <c r="A1509" s="14" t="s">
        <v>117</v>
      </c>
      <c r="B1509" s="1"/>
      <c r="C1509" s="1">
        <v>2020</v>
      </c>
      <c r="D1509" s="1">
        <v>0.60899999999999999</v>
      </c>
      <c r="E1509" s="8"/>
      <c r="F1509" s="1">
        <v>7</v>
      </c>
      <c r="G1509" s="2">
        <v>146</v>
      </c>
      <c r="H1509" s="11">
        <v>2.9599623700000004</v>
      </c>
      <c r="I1509" s="3"/>
      <c r="K1509" s="19">
        <f t="shared" si="46"/>
        <v>61</v>
      </c>
      <c r="L1509" s="19">
        <f t="shared" si="47"/>
        <v>7</v>
      </c>
    </row>
    <row r="1510" spans="1:12" hidden="1" x14ac:dyDescent="0.3">
      <c r="A1510" s="15" t="s">
        <v>117</v>
      </c>
      <c r="B1510" s="8"/>
      <c r="C1510" s="8">
        <v>2019</v>
      </c>
      <c r="D1510" s="8">
        <v>0.60799999999999998</v>
      </c>
      <c r="E1510" s="8"/>
      <c r="F1510" s="8">
        <v>7</v>
      </c>
      <c r="G1510" s="9">
        <v>142</v>
      </c>
      <c r="H1510" s="5">
        <v>2.1570518000000001</v>
      </c>
      <c r="I1510" s="10"/>
      <c r="K1510" s="19">
        <f t="shared" si="46"/>
        <v>61</v>
      </c>
      <c r="L1510" s="19">
        <f t="shared" si="47"/>
        <v>7</v>
      </c>
    </row>
    <row r="1511" spans="1:12" x14ac:dyDescent="0.3">
      <c r="A1511" s="15" t="s">
        <v>117</v>
      </c>
      <c r="B1511" s="8"/>
      <c r="C1511" s="8">
        <v>2018</v>
      </c>
      <c r="D1511" s="8">
        <v>0.60699999999999998</v>
      </c>
      <c r="E1511" s="8"/>
      <c r="F1511" s="8">
        <v>7</v>
      </c>
      <c r="G1511" s="9">
        <v>149</v>
      </c>
      <c r="H1511" s="5">
        <v>2.4425172800000006</v>
      </c>
      <c r="I1511" s="10"/>
      <c r="K1511" s="19">
        <f t="shared" si="46"/>
        <v>61</v>
      </c>
      <c r="L1511" s="19">
        <f t="shared" si="47"/>
        <v>7</v>
      </c>
    </row>
    <row r="1512" spans="1:12" hidden="1" x14ac:dyDescent="0.3">
      <c r="A1512" s="15" t="s">
        <v>117</v>
      </c>
      <c r="B1512" s="8"/>
      <c r="C1512" s="8">
        <v>2017</v>
      </c>
      <c r="D1512" s="8">
        <v>0.60399999999999998</v>
      </c>
      <c r="E1512" s="8"/>
      <c r="F1512" s="8">
        <v>6</v>
      </c>
      <c r="G1512" s="9">
        <v>144</v>
      </c>
      <c r="H1512" s="5">
        <v>2.9737811100000004</v>
      </c>
      <c r="I1512" s="10"/>
      <c r="K1512" s="19">
        <f t="shared" si="46"/>
        <v>60</v>
      </c>
      <c r="L1512" s="19">
        <f t="shared" si="47"/>
        <v>6</v>
      </c>
    </row>
    <row r="1513" spans="1:12" hidden="1" x14ac:dyDescent="0.3">
      <c r="A1513" s="15" t="s">
        <v>117</v>
      </c>
      <c r="B1513" s="8"/>
      <c r="C1513" s="8">
        <v>2016</v>
      </c>
      <c r="D1513" s="8">
        <v>0.59899999999999998</v>
      </c>
      <c r="E1513" s="8"/>
      <c r="F1513" s="8">
        <v>6</v>
      </c>
      <c r="G1513" s="9">
        <v>164</v>
      </c>
      <c r="H1513" s="5">
        <v>2.5925409799999999</v>
      </c>
      <c r="I1513" s="10"/>
      <c r="K1513" s="19">
        <f t="shared" si="46"/>
        <v>60</v>
      </c>
      <c r="L1513" s="19">
        <f t="shared" si="47"/>
        <v>6</v>
      </c>
    </row>
    <row r="1514" spans="1:12" hidden="1" x14ac:dyDescent="0.3">
      <c r="A1514" s="15" t="s">
        <v>117</v>
      </c>
      <c r="B1514" s="8"/>
      <c r="C1514" s="8">
        <v>2015</v>
      </c>
      <c r="D1514" s="8">
        <v>0.59499999999999997</v>
      </c>
      <c r="E1514" s="8"/>
      <c r="F1514" s="8">
        <v>6</v>
      </c>
      <c r="G1514" s="9">
        <v>139</v>
      </c>
      <c r="H1514" s="5">
        <v>1.6886792199999998</v>
      </c>
      <c r="I1514" s="10"/>
      <c r="K1514" s="19">
        <f t="shared" si="46"/>
        <v>60</v>
      </c>
      <c r="L1514" s="19">
        <f t="shared" si="47"/>
        <v>6</v>
      </c>
    </row>
    <row r="1515" spans="1:12" hidden="1" x14ac:dyDescent="0.3">
      <c r="A1515" s="15" t="s">
        <v>117</v>
      </c>
      <c r="B1515" s="8"/>
      <c r="C1515" s="8">
        <v>2014</v>
      </c>
      <c r="D1515" s="8">
        <v>0.58399999999999996</v>
      </c>
      <c r="E1515" s="8"/>
      <c r="F1515" s="8">
        <v>6</v>
      </c>
      <c r="G1515" s="9">
        <v>144</v>
      </c>
      <c r="H1515" s="5">
        <v>2.3650829800000004</v>
      </c>
      <c r="I1515" s="10"/>
      <c r="K1515" s="19">
        <f t="shared" si="46"/>
        <v>58</v>
      </c>
      <c r="L1515" s="19">
        <f t="shared" si="47"/>
        <v>6</v>
      </c>
    </row>
    <row r="1516" spans="1:12" hidden="1" x14ac:dyDescent="0.3">
      <c r="A1516" s="15" t="s">
        <v>117</v>
      </c>
      <c r="B1516" s="8"/>
      <c r="C1516" s="8">
        <v>2013</v>
      </c>
      <c r="D1516" s="8">
        <v>0.57299999999999995</v>
      </c>
      <c r="E1516" s="8"/>
      <c r="F1516" s="8">
        <v>6</v>
      </c>
      <c r="G1516" s="9">
        <v>158</v>
      </c>
      <c r="H1516" s="5">
        <v>2.6623506499999996</v>
      </c>
      <c r="I1516" s="10"/>
      <c r="K1516" s="19">
        <f t="shared" si="46"/>
        <v>57</v>
      </c>
      <c r="L1516" s="19">
        <f t="shared" si="47"/>
        <v>6</v>
      </c>
    </row>
    <row r="1517" spans="1:12" hidden="1" x14ac:dyDescent="0.3">
      <c r="A1517" s="15" t="s">
        <v>117</v>
      </c>
      <c r="B1517" s="8"/>
      <c r="C1517" s="8">
        <v>2012</v>
      </c>
      <c r="D1517" s="8">
        <v>0.56200000000000006</v>
      </c>
      <c r="E1517" s="8"/>
      <c r="F1517" s="8">
        <v>6</v>
      </c>
      <c r="G1517" s="9">
        <v>160</v>
      </c>
      <c r="H1517" s="5">
        <v>2.1099014300000003</v>
      </c>
      <c r="I1517" s="10"/>
      <c r="K1517" s="19">
        <f t="shared" si="46"/>
        <v>56</v>
      </c>
      <c r="L1517" s="19">
        <f t="shared" si="47"/>
        <v>6</v>
      </c>
    </row>
    <row r="1518" spans="1:12" hidden="1" x14ac:dyDescent="0.3">
      <c r="A1518" s="15" t="s">
        <v>117</v>
      </c>
      <c r="B1518" s="8"/>
      <c r="C1518" s="8">
        <v>2011</v>
      </c>
      <c r="D1518" s="8">
        <v>0.55600000000000005</v>
      </c>
      <c r="E1518" s="8"/>
      <c r="F1518" s="8">
        <v>6</v>
      </c>
      <c r="G1518" s="9">
        <v>183</v>
      </c>
      <c r="H1518" s="5">
        <v>2.24904656</v>
      </c>
      <c r="I1518" s="10"/>
      <c r="K1518" s="19">
        <f t="shared" si="46"/>
        <v>56</v>
      </c>
      <c r="L1518" s="19">
        <f t="shared" si="47"/>
        <v>6</v>
      </c>
    </row>
    <row r="1519" spans="1:12" hidden="1" x14ac:dyDescent="0.3">
      <c r="A1519" s="15" t="s">
        <v>117</v>
      </c>
      <c r="B1519" s="8"/>
      <c r="C1519" s="8">
        <v>2010</v>
      </c>
      <c r="D1519" s="8">
        <v>0.55300000000000005</v>
      </c>
      <c r="E1519" s="8"/>
      <c r="F1519" s="8">
        <v>6</v>
      </c>
      <c r="G1519" s="9">
        <v>160</v>
      </c>
      <c r="H1519" s="5">
        <v>2.0473360999999999</v>
      </c>
      <c r="I1519" s="10"/>
      <c r="K1519" s="19">
        <f t="shared" si="46"/>
        <v>55</v>
      </c>
      <c r="L1519" s="19">
        <f t="shared" si="47"/>
        <v>6</v>
      </c>
    </row>
    <row r="1520" spans="1:12" hidden="1" x14ac:dyDescent="0.3">
      <c r="A1520" s="14" t="s">
        <v>118</v>
      </c>
      <c r="B1520" s="1"/>
      <c r="C1520" s="1">
        <v>2020</v>
      </c>
      <c r="D1520" s="1">
        <v>0.86099999999999999</v>
      </c>
      <c r="E1520" s="8"/>
      <c r="F1520" s="1">
        <v>9</v>
      </c>
      <c r="G1520" s="2">
        <v>16</v>
      </c>
      <c r="H1520" s="11">
        <v>5.2034235000000004</v>
      </c>
      <c r="I1520" s="3"/>
      <c r="K1520" s="19">
        <f t="shared" si="46"/>
        <v>86</v>
      </c>
      <c r="L1520" s="19">
        <f t="shared" si="47"/>
        <v>9</v>
      </c>
    </row>
    <row r="1521" spans="1:12" hidden="1" x14ac:dyDescent="0.3">
      <c r="A1521" s="15" t="s">
        <v>118</v>
      </c>
      <c r="B1521" s="8"/>
      <c r="C1521" s="8">
        <v>2019</v>
      </c>
      <c r="D1521" s="8">
        <v>0.86199999999999999</v>
      </c>
      <c r="E1521" s="8"/>
      <c r="F1521" s="8">
        <v>9</v>
      </c>
      <c r="G1521" s="9">
        <v>18</v>
      </c>
      <c r="H1521" s="5">
        <v>4.0341925600000001</v>
      </c>
      <c r="I1521" s="10"/>
      <c r="K1521" s="19">
        <f t="shared" si="46"/>
        <v>86</v>
      </c>
      <c r="L1521" s="19">
        <f t="shared" si="47"/>
        <v>9</v>
      </c>
    </row>
    <row r="1522" spans="1:12" x14ac:dyDescent="0.3">
      <c r="A1522" s="15" t="s">
        <v>118</v>
      </c>
      <c r="B1522" s="8"/>
      <c r="C1522" s="8">
        <v>2018</v>
      </c>
      <c r="D1522" s="8">
        <v>0.85599999999999998</v>
      </c>
      <c r="E1522" s="8"/>
      <c r="F1522" s="8">
        <v>9</v>
      </c>
      <c r="G1522" s="9">
        <v>17</v>
      </c>
      <c r="H1522" s="5">
        <v>3.7543835600000008</v>
      </c>
      <c r="I1522" s="10"/>
      <c r="K1522" s="19">
        <f t="shared" si="46"/>
        <v>86</v>
      </c>
      <c r="L1522" s="19">
        <f t="shared" si="47"/>
        <v>9</v>
      </c>
    </row>
    <row r="1523" spans="1:12" hidden="1" x14ac:dyDescent="0.3">
      <c r="A1523" s="15" t="s">
        <v>118</v>
      </c>
      <c r="B1523" s="8"/>
      <c r="C1523" s="8">
        <v>2017</v>
      </c>
      <c r="D1523" s="8">
        <v>0.84899999999999998</v>
      </c>
      <c r="E1523" s="8"/>
      <c r="F1523" s="8">
        <v>9</v>
      </c>
      <c r="G1523" s="9">
        <v>16</v>
      </c>
      <c r="H1523" s="5">
        <v>4.3332810400000001</v>
      </c>
      <c r="I1523" s="10"/>
      <c r="K1523" s="19">
        <f t="shared" si="46"/>
        <v>85</v>
      </c>
      <c r="L1523" s="19">
        <f t="shared" si="47"/>
        <v>9</v>
      </c>
    </row>
    <row r="1524" spans="1:12" hidden="1" x14ac:dyDescent="0.3">
      <c r="A1524" s="15" t="s">
        <v>118</v>
      </c>
      <c r="B1524" s="8"/>
      <c r="C1524" s="8">
        <v>2016</v>
      </c>
      <c r="D1524" s="8">
        <v>0.84599999999999997</v>
      </c>
      <c r="E1524" s="8"/>
      <c r="F1524" s="8">
        <v>9</v>
      </c>
      <c r="G1524" s="9">
        <v>16</v>
      </c>
      <c r="H1524" s="5">
        <v>4.343510629999999</v>
      </c>
      <c r="I1524" s="10"/>
      <c r="K1524" s="19">
        <f t="shared" si="46"/>
        <v>85</v>
      </c>
      <c r="L1524" s="19">
        <f t="shared" si="47"/>
        <v>9</v>
      </c>
    </row>
    <row r="1525" spans="1:12" hidden="1" x14ac:dyDescent="0.3">
      <c r="A1525" s="15" t="s">
        <v>118</v>
      </c>
      <c r="B1525" s="8"/>
      <c r="C1525" s="8">
        <v>2015</v>
      </c>
      <c r="D1525" s="8">
        <v>0.84199999999999997</v>
      </c>
      <c r="E1525" s="8"/>
      <c r="F1525" s="8">
        <v>9</v>
      </c>
      <c r="G1525" s="9">
        <v>16</v>
      </c>
      <c r="H1525" s="5">
        <v>4.0139522600000008</v>
      </c>
      <c r="I1525" s="10"/>
      <c r="K1525" s="19">
        <f t="shared" si="46"/>
        <v>84</v>
      </c>
      <c r="L1525" s="19">
        <f t="shared" si="47"/>
        <v>9</v>
      </c>
    </row>
    <row r="1526" spans="1:12" hidden="1" x14ac:dyDescent="0.3">
      <c r="A1526" s="15" t="s">
        <v>118</v>
      </c>
      <c r="B1526" s="8"/>
      <c r="C1526" s="8">
        <v>2014</v>
      </c>
      <c r="D1526" s="8">
        <v>0.83599999999999997</v>
      </c>
      <c r="E1526" s="8"/>
      <c r="F1526" s="8">
        <v>9</v>
      </c>
      <c r="G1526" s="9">
        <v>15</v>
      </c>
      <c r="H1526" s="5">
        <v>3.6811976399999997</v>
      </c>
      <c r="I1526" s="10"/>
      <c r="K1526" s="19">
        <f t="shared" si="46"/>
        <v>84</v>
      </c>
      <c r="L1526" s="19">
        <f t="shared" si="47"/>
        <v>9</v>
      </c>
    </row>
    <row r="1527" spans="1:12" hidden="1" x14ac:dyDescent="0.3">
      <c r="A1527" s="15" t="s">
        <v>118</v>
      </c>
      <c r="B1527" s="8"/>
      <c r="C1527" s="8">
        <v>2013</v>
      </c>
      <c r="D1527" s="8">
        <v>0.83099999999999996</v>
      </c>
      <c r="E1527" s="8"/>
      <c r="F1527" s="8">
        <v>9</v>
      </c>
      <c r="G1527" s="9">
        <v>14</v>
      </c>
      <c r="H1527" s="5">
        <v>3.0781137900000006</v>
      </c>
      <c r="I1527" s="10"/>
      <c r="K1527" s="19">
        <f t="shared" si="46"/>
        <v>83</v>
      </c>
      <c r="L1527" s="19">
        <f t="shared" si="47"/>
        <v>9</v>
      </c>
    </row>
    <row r="1528" spans="1:12" hidden="1" x14ac:dyDescent="0.3">
      <c r="A1528" s="15" t="s">
        <v>118</v>
      </c>
      <c r="B1528" s="8"/>
      <c r="C1528" s="8">
        <v>2012</v>
      </c>
      <c r="D1528" s="8">
        <v>0.82399999999999995</v>
      </c>
      <c r="E1528" s="8"/>
      <c r="F1528" s="8">
        <v>9</v>
      </c>
      <c r="G1528" s="9">
        <v>15</v>
      </c>
      <c r="H1528" s="5">
        <v>2.7229947999999995</v>
      </c>
      <c r="I1528" s="10"/>
      <c r="K1528" s="19">
        <f t="shared" si="46"/>
        <v>82</v>
      </c>
      <c r="L1528" s="19">
        <f t="shared" si="47"/>
        <v>9</v>
      </c>
    </row>
    <row r="1529" spans="1:12" hidden="1" x14ac:dyDescent="0.3">
      <c r="A1529" s="15" t="s">
        <v>118</v>
      </c>
      <c r="B1529" s="8"/>
      <c r="C1529" s="8">
        <v>2011</v>
      </c>
      <c r="D1529" s="8">
        <v>0.81599999999999995</v>
      </c>
      <c r="E1529" s="8"/>
      <c r="F1529" s="8">
        <v>9</v>
      </c>
      <c r="G1529" s="9">
        <v>15</v>
      </c>
      <c r="H1529" s="5">
        <v>2.46959376</v>
      </c>
      <c r="I1529" s="10"/>
      <c r="K1529" s="19">
        <f t="shared" si="46"/>
        <v>82</v>
      </c>
      <c r="L1529" s="19">
        <f t="shared" si="47"/>
        <v>9</v>
      </c>
    </row>
    <row r="1530" spans="1:12" hidden="1" x14ac:dyDescent="0.3">
      <c r="A1530" s="15" t="s">
        <v>118</v>
      </c>
      <c r="B1530" s="8"/>
      <c r="C1530" s="8">
        <v>2010</v>
      </c>
      <c r="D1530" s="8">
        <v>0.80500000000000005</v>
      </c>
      <c r="E1530" s="8"/>
      <c r="F1530" s="8">
        <v>9</v>
      </c>
      <c r="G1530" s="9">
        <v>15</v>
      </c>
      <c r="H1530" s="5">
        <v>2.2592155899999997</v>
      </c>
      <c r="I1530" s="10"/>
      <c r="K1530" s="19">
        <f t="shared" si="46"/>
        <v>81</v>
      </c>
      <c r="L1530" s="19">
        <f t="shared" si="47"/>
        <v>9</v>
      </c>
    </row>
    <row r="1531" spans="1:12" hidden="1" x14ac:dyDescent="0.3">
      <c r="A1531" s="14" t="s">
        <v>119</v>
      </c>
      <c r="B1531" s="1"/>
      <c r="C1531" s="1">
        <v>2020</v>
      </c>
      <c r="D1531" s="1">
        <v>0.51400000000000001</v>
      </c>
      <c r="E1531" s="8"/>
      <c r="F1531" s="1">
        <v>6</v>
      </c>
      <c r="G1531" s="2">
        <v>261</v>
      </c>
      <c r="H1531" s="11">
        <v>1.7216187700000003</v>
      </c>
      <c r="I1531" s="3"/>
      <c r="K1531" s="19">
        <f t="shared" si="46"/>
        <v>51</v>
      </c>
      <c r="L1531" s="19">
        <f t="shared" si="47"/>
        <v>6</v>
      </c>
    </row>
    <row r="1532" spans="1:12" hidden="1" x14ac:dyDescent="0.3">
      <c r="A1532" s="15" t="s">
        <v>119</v>
      </c>
      <c r="B1532" s="8"/>
      <c r="C1532" s="8">
        <v>2019</v>
      </c>
      <c r="D1532" s="8">
        <v>0.51400000000000001</v>
      </c>
      <c r="E1532" s="8"/>
      <c r="F1532" s="8">
        <v>6</v>
      </c>
      <c r="G1532" s="9">
        <v>258</v>
      </c>
      <c r="H1532" s="5">
        <v>1.0576884699999998</v>
      </c>
      <c r="I1532" s="10"/>
      <c r="K1532" s="19">
        <f t="shared" si="46"/>
        <v>51</v>
      </c>
      <c r="L1532" s="19">
        <f t="shared" si="47"/>
        <v>6</v>
      </c>
    </row>
    <row r="1533" spans="1:12" x14ac:dyDescent="0.3">
      <c r="A1533" s="15" t="s">
        <v>119</v>
      </c>
      <c r="B1533" s="8"/>
      <c r="C1533" s="8">
        <v>2018</v>
      </c>
      <c r="D1533" s="8">
        <v>0.51500000000000001</v>
      </c>
      <c r="E1533" s="8"/>
      <c r="F1533" s="8">
        <v>6</v>
      </c>
      <c r="G1533" s="9">
        <v>277</v>
      </c>
      <c r="H1533" s="5">
        <v>1.1189390399999999</v>
      </c>
      <c r="I1533" s="10"/>
      <c r="K1533" s="19">
        <f t="shared" si="46"/>
        <v>52</v>
      </c>
      <c r="L1533" s="19">
        <f t="shared" si="47"/>
        <v>6</v>
      </c>
    </row>
    <row r="1534" spans="1:12" hidden="1" x14ac:dyDescent="0.3">
      <c r="A1534" s="15" t="s">
        <v>119</v>
      </c>
      <c r="B1534" s="8"/>
      <c r="C1534" s="8">
        <v>2017</v>
      </c>
      <c r="D1534" s="8">
        <v>0.51100000000000001</v>
      </c>
      <c r="E1534" s="8"/>
      <c r="F1534" s="8">
        <v>6</v>
      </c>
      <c r="G1534" s="9">
        <v>278</v>
      </c>
      <c r="H1534" s="5">
        <v>1.01061249</v>
      </c>
      <c r="I1534" s="10"/>
      <c r="K1534" s="19">
        <f t="shared" si="46"/>
        <v>51</v>
      </c>
      <c r="L1534" s="19">
        <f t="shared" si="47"/>
        <v>6</v>
      </c>
    </row>
    <row r="1535" spans="1:12" hidden="1" x14ac:dyDescent="0.3">
      <c r="A1535" s="15" t="s">
        <v>119</v>
      </c>
      <c r="B1535" s="8"/>
      <c r="C1535" s="8">
        <v>2016</v>
      </c>
      <c r="D1535" s="8">
        <v>0.51</v>
      </c>
      <c r="E1535" s="8"/>
      <c r="F1535" s="8">
        <v>6</v>
      </c>
      <c r="G1535" s="9">
        <v>280</v>
      </c>
      <c r="H1535" s="5">
        <v>1.0680191499999998</v>
      </c>
      <c r="I1535" s="10"/>
      <c r="K1535" s="19">
        <f t="shared" si="46"/>
        <v>51</v>
      </c>
      <c r="L1535" s="19">
        <f t="shared" si="47"/>
        <v>6</v>
      </c>
    </row>
    <row r="1536" spans="1:12" hidden="1" x14ac:dyDescent="0.3">
      <c r="A1536" s="15" t="s">
        <v>119</v>
      </c>
      <c r="B1536" s="8"/>
      <c r="C1536" s="8">
        <v>2015</v>
      </c>
      <c r="D1536" s="8">
        <v>0.501</v>
      </c>
      <c r="E1536" s="8"/>
      <c r="F1536" s="8">
        <v>5</v>
      </c>
      <c r="G1536" s="9">
        <v>321</v>
      </c>
      <c r="H1536" s="5">
        <v>1.0782070200000002</v>
      </c>
      <c r="I1536" s="10"/>
      <c r="K1536" s="19">
        <f t="shared" si="46"/>
        <v>50</v>
      </c>
      <c r="L1536" s="19">
        <f t="shared" si="47"/>
        <v>5</v>
      </c>
    </row>
    <row r="1537" spans="1:12" hidden="1" x14ac:dyDescent="0.3">
      <c r="A1537" s="15" t="s">
        <v>119</v>
      </c>
      <c r="B1537" s="8"/>
      <c r="C1537" s="8">
        <v>2014</v>
      </c>
      <c r="D1537" s="8">
        <v>0.501</v>
      </c>
      <c r="E1537" s="8"/>
      <c r="F1537" s="8">
        <v>5</v>
      </c>
      <c r="G1537" s="9">
        <v>346</v>
      </c>
      <c r="H1537" s="5">
        <v>1.0800369999999997</v>
      </c>
      <c r="I1537" s="10"/>
      <c r="K1537" s="19">
        <f t="shared" si="46"/>
        <v>50</v>
      </c>
      <c r="L1537" s="19">
        <f t="shared" si="47"/>
        <v>5</v>
      </c>
    </row>
    <row r="1538" spans="1:12" hidden="1" x14ac:dyDescent="0.3">
      <c r="A1538" s="15" t="s">
        <v>119</v>
      </c>
      <c r="B1538" s="8"/>
      <c r="C1538" s="8">
        <v>2013</v>
      </c>
      <c r="D1538" s="8">
        <v>0.497</v>
      </c>
      <c r="E1538" s="8"/>
      <c r="F1538" s="8">
        <v>5</v>
      </c>
      <c r="G1538" s="9">
        <v>353</v>
      </c>
      <c r="H1538" s="5">
        <v>1.17077053</v>
      </c>
      <c r="I1538" s="10"/>
      <c r="K1538" s="19">
        <f t="shared" ref="K1538:K1601" si="48">ROUND(D1538*100,0)</f>
        <v>50</v>
      </c>
      <c r="L1538" s="19">
        <f t="shared" si="47"/>
        <v>5</v>
      </c>
    </row>
    <row r="1539" spans="1:12" hidden="1" x14ac:dyDescent="0.3">
      <c r="A1539" s="15" t="s">
        <v>119</v>
      </c>
      <c r="B1539" s="8"/>
      <c r="C1539" s="8">
        <v>2012</v>
      </c>
      <c r="D1539" s="8">
        <v>0.49099999999999999</v>
      </c>
      <c r="E1539" s="8"/>
      <c r="F1539" s="8">
        <v>5</v>
      </c>
      <c r="G1539" s="9">
        <v>394</v>
      </c>
      <c r="H1539" s="5">
        <v>1.21922708</v>
      </c>
      <c r="I1539" s="10"/>
      <c r="K1539" s="19">
        <f t="shared" si="48"/>
        <v>49</v>
      </c>
      <c r="L1539" s="19">
        <f t="shared" ref="L1539:L1602" si="49">IF(K1539&lt;31,3,IF(K1539&lt;41,4,IF(K1539&lt;51,5,IF(K1539&lt;61,6,IF(K1539&lt;71,7,IF(K1539&lt;81,8,IF(K1539&lt;91,9,10)))))))</f>
        <v>5</v>
      </c>
    </row>
    <row r="1540" spans="1:12" hidden="1" x14ac:dyDescent="0.3">
      <c r="A1540" s="15" t="s">
        <v>119</v>
      </c>
      <c r="B1540" s="8"/>
      <c r="C1540" s="8">
        <v>2011</v>
      </c>
      <c r="D1540" s="8">
        <v>0.48299999999999998</v>
      </c>
      <c r="E1540" s="8"/>
      <c r="F1540" s="8">
        <v>5</v>
      </c>
      <c r="G1540" s="9">
        <v>417</v>
      </c>
      <c r="H1540" s="5">
        <v>1.30861926</v>
      </c>
      <c r="I1540" s="10"/>
      <c r="K1540" s="19">
        <f t="shared" si="48"/>
        <v>48</v>
      </c>
      <c r="L1540" s="19">
        <f t="shared" si="49"/>
        <v>5</v>
      </c>
    </row>
    <row r="1541" spans="1:12" hidden="1" x14ac:dyDescent="0.3">
      <c r="A1541" s="15" t="s">
        <v>119</v>
      </c>
      <c r="B1541" s="8"/>
      <c r="C1541" s="8">
        <v>2010</v>
      </c>
      <c r="D1541" s="8">
        <v>0.47</v>
      </c>
      <c r="E1541" s="8"/>
      <c r="F1541" s="8">
        <v>5</v>
      </c>
      <c r="G1541" s="9">
        <v>450</v>
      </c>
      <c r="H1541" s="5">
        <v>1.1616015399999999</v>
      </c>
      <c r="I1541" s="10"/>
      <c r="K1541" s="19">
        <f t="shared" si="48"/>
        <v>47</v>
      </c>
      <c r="L1541" s="19">
        <f t="shared" si="49"/>
        <v>5</v>
      </c>
    </row>
    <row r="1542" spans="1:12" hidden="1" x14ac:dyDescent="0.3">
      <c r="A1542" s="14" t="s">
        <v>120</v>
      </c>
      <c r="B1542" s="1"/>
      <c r="C1542" s="1">
        <v>2020</v>
      </c>
      <c r="D1542" s="1">
        <v>0.80600000000000005</v>
      </c>
      <c r="E1542" s="8"/>
      <c r="F1542" s="1">
        <v>9</v>
      </c>
      <c r="G1542" s="2">
        <v>10</v>
      </c>
      <c r="H1542" s="11">
        <v>5.3023901000000002</v>
      </c>
      <c r="I1542" s="3"/>
      <c r="K1542" s="19">
        <f t="shared" si="48"/>
        <v>81</v>
      </c>
      <c r="L1542" s="19">
        <f t="shared" si="49"/>
        <v>9</v>
      </c>
    </row>
    <row r="1543" spans="1:12" hidden="1" x14ac:dyDescent="0.3">
      <c r="A1543" s="15" t="s">
        <v>120</v>
      </c>
      <c r="B1543" s="8"/>
      <c r="C1543" s="8">
        <v>2019</v>
      </c>
      <c r="D1543" s="8">
        <v>0.81200000000000006</v>
      </c>
      <c r="E1543" s="8"/>
      <c r="F1543" s="8">
        <v>9</v>
      </c>
      <c r="G1543" s="9">
        <v>10</v>
      </c>
      <c r="H1543" s="5">
        <v>5.0564289100000011</v>
      </c>
      <c r="I1543" s="10"/>
      <c r="K1543" s="19">
        <f t="shared" si="48"/>
        <v>81</v>
      </c>
      <c r="L1543" s="19">
        <f t="shared" si="49"/>
        <v>9</v>
      </c>
    </row>
    <row r="1544" spans="1:12" x14ac:dyDescent="0.3">
      <c r="A1544" s="15" t="s">
        <v>120</v>
      </c>
      <c r="B1544" s="8"/>
      <c r="C1544" s="8">
        <v>2018</v>
      </c>
      <c r="D1544" s="8">
        <v>0.80800000000000005</v>
      </c>
      <c r="E1544" s="8"/>
      <c r="F1544" s="8">
        <v>9</v>
      </c>
      <c r="G1544" s="9">
        <v>11</v>
      </c>
      <c r="H1544" s="5">
        <v>5.0650887499999993</v>
      </c>
      <c r="I1544" s="10"/>
      <c r="K1544" s="19">
        <f t="shared" si="48"/>
        <v>81</v>
      </c>
      <c r="L1544" s="19">
        <f t="shared" si="49"/>
        <v>9</v>
      </c>
    </row>
    <row r="1545" spans="1:12" hidden="1" x14ac:dyDescent="0.3">
      <c r="A1545" s="15" t="s">
        <v>120</v>
      </c>
      <c r="B1545" s="8"/>
      <c r="C1545" s="8">
        <v>2017</v>
      </c>
      <c r="D1545" s="8">
        <v>0.80200000000000005</v>
      </c>
      <c r="E1545" s="8"/>
      <c r="F1545" s="8">
        <v>8</v>
      </c>
      <c r="G1545" s="9">
        <v>12</v>
      </c>
      <c r="H1545" s="5">
        <v>4.7249789199999999</v>
      </c>
      <c r="I1545" s="10"/>
      <c r="K1545" s="19">
        <f t="shared" si="48"/>
        <v>80</v>
      </c>
      <c r="L1545" s="19">
        <f t="shared" si="49"/>
        <v>8</v>
      </c>
    </row>
    <row r="1546" spans="1:12" hidden="1" x14ac:dyDescent="0.3">
      <c r="A1546" s="15" t="s">
        <v>120</v>
      </c>
      <c r="B1546" s="8"/>
      <c r="C1546" s="8">
        <v>2016</v>
      </c>
      <c r="D1546" s="8">
        <v>0.8</v>
      </c>
      <c r="E1546" s="8"/>
      <c r="F1546" s="8">
        <v>8</v>
      </c>
      <c r="G1546" s="9">
        <v>12</v>
      </c>
      <c r="H1546" s="5">
        <v>4.8705091499999993</v>
      </c>
      <c r="I1546" s="10"/>
      <c r="K1546" s="19">
        <f t="shared" si="48"/>
        <v>80</v>
      </c>
      <c r="L1546" s="19">
        <f t="shared" si="49"/>
        <v>8</v>
      </c>
    </row>
    <row r="1547" spans="1:12" hidden="1" x14ac:dyDescent="0.3">
      <c r="A1547" s="15" t="s">
        <v>120</v>
      </c>
      <c r="B1547" s="8"/>
      <c r="C1547" s="8">
        <v>2015</v>
      </c>
      <c r="D1547" s="8">
        <v>0.79400000000000004</v>
      </c>
      <c r="E1547" s="8"/>
      <c r="F1547" s="8">
        <v>8</v>
      </c>
      <c r="G1547" s="9">
        <v>13</v>
      </c>
      <c r="H1547" s="5">
        <v>5.0838761300000002</v>
      </c>
      <c r="I1547" s="10"/>
      <c r="K1547" s="19">
        <f t="shared" si="48"/>
        <v>79</v>
      </c>
      <c r="L1547" s="19">
        <f t="shared" si="49"/>
        <v>8</v>
      </c>
    </row>
    <row r="1548" spans="1:12" hidden="1" x14ac:dyDescent="0.3">
      <c r="A1548" s="15" t="s">
        <v>120</v>
      </c>
      <c r="B1548" s="8"/>
      <c r="C1548" s="8">
        <v>2014</v>
      </c>
      <c r="D1548" s="8">
        <v>0.78700000000000003</v>
      </c>
      <c r="E1548" s="8"/>
      <c r="F1548" s="8">
        <v>8</v>
      </c>
      <c r="G1548" s="9">
        <v>13</v>
      </c>
      <c r="H1548" s="5">
        <v>5.3864946399999987</v>
      </c>
      <c r="I1548" s="10"/>
      <c r="K1548" s="19">
        <f t="shared" si="48"/>
        <v>79</v>
      </c>
      <c r="L1548" s="19">
        <f t="shared" si="49"/>
        <v>8</v>
      </c>
    </row>
    <row r="1549" spans="1:12" hidden="1" x14ac:dyDescent="0.3">
      <c r="A1549" s="15" t="s">
        <v>120</v>
      </c>
      <c r="B1549" s="8"/>
      <c r="C1549" s="8">
        <v>2013</v>
      </c>
      <c r="D1549" s="8">
        <v>0.78500000000000003</v>
      </c>
      <c r="E1549" s="8"/>
      <c r="F1549" s="8">
        <v>8</v>
      </c>
      <c r="G1549" s="9">
        <v>13</v>
      </c>
      <c r="H1549" s="5">
        <v>5.5743579900000002</v>
      </c>
      <c r="I1549" s="10"/>
      <c r="K1549" s="19">
        <f t="shared" si="48"/>
        <v>79</v>
      </c>
      <c r="L1549" s="19">
        <f t="shared" si="49"/>
        <v>8</v>
      </c>
    </row>
    <row r="1550" spans="1:12" hidden="1" x14ac:dyDescent="0.3">
      <c r="A1550" s="15" t="s">
        <v>120</v>
      </c>
      <c r="B1550" s="8"/>
      <c r="C1550" s="8">
        <v>2012</v>
      </c>
      <c r="D1550" s="8">
        <v>0.78</v>
      </c>
      <c r="E1550" s="8"/>
      <c r="F1550" s="8">
        <v>8</v>
      </c>
      <c r="G1550" s="9">
        <v>13</v>
      </c>
      <c r="H1550" s="5">
        <v>5.7943625499999998</v>
      </c>
      <c r="I1550" s="10"/>
      <c r="K1550" s="19">
        <f t="shared" si="48"/>
        <v>78</v>
      </c>
      <c r="L1550" s="19">
        <f t="shared" si="49"/>
        <v>8</v>
      </c>
    </row>
    <row r="1551" spans="1:12" hidden="1" x14ac:dyDescent="0.3">
      <c r="A1551" s="15" t="s">
        <v>120</v>
      </c>
      <c r="B1551" s="8"/>
      <c r="C1551" s="8">
        <v>2011</v>
      </c>
      <c r="D1551" s="8">
        <v>0.77300000000000002</v>
      </c>
      <c r="E1551" s="8"/>
      <c r="F1551" s="8">
        <v>8</v>
      </c>
      <c r="G1551" s="9">
        <v>14</v>
      </c>
      <c r="H1551" s="5">
        <v>5.5704588899999994</v>
      </c>
      <c r="I1551" s="10"/>
      <c r="K1551" s="19">
        <f t="shared" si="48"/>
        <v>77</v>
      </c>
      <c r="L1551" s="19">
        <f t="shared" si="49"/>
        <v>8</v>
      </c>
    </row>
    <row r="1552" spans="1:12" hidden="1" x14ac:dyDescent="0.3">
      <c r="A1552" s="15" t="s">
        <v>120</v>
      </c>
      <c r="B1552" s="8"/>
      <c r="C1552" s="8">
        <v>2010</v>
      </c>
      <c r="D1552" s="8">
        <v>0.76800000000000002</v>
      </c>
      <c r="E1552" s="8"/>
      <c r="F1552" s="8">
        <v>8</v>
      </c>
      <c r="G1552" s="9">
        <v>14</v>
      </c>
      <c r="H1552" s="5">
        <v>5.8120522499999989</v>
      </c>
      <c r="I1552" s="10"/>
      <c r="K1552" s="19">
        <f t="shared" si="48"/>
        <v>77</v>
      </c>
      <c r="L1552" s="19">
        <f t="shared" si="49"/>
        <v>8</v>
      </c>
    </row>
    <row r="1553" spans="1:12" hidden="1" x14ac:dyDescent="0.3">
      <c r="A1553" s="14" t="s">
        <v>121</v>
      </c>
      <c r="B1553" s="1"/>
      <c r="C1553" s="1">
        <v>2020</v>
      </c>
      <c r="D1553" s="1">
        <v>0.45300000000000001</v>
      </c>
      <c r="E1553" s="8"/>
      <c r="F1553" s="1">
        <v>5</v>
      </c>
      <c r="G1553" s="2">
        <v>443</v>
      </c>
      <c r="H1553" s="11">
        <v>1.3640774500000001</v>
      </c>
      <c r="I1553" s="3"/>
      <c r="K1553" s="19">
        <f t="shared" si="48"/>
        <v>45</v>
      </c>
      <c r="L1553" s="19">
        <f t="shared" si="49"/>
        <v>5</v>
      </c>
    </row>
    <row r="1554" spans="1:12" hidden="1" x14ac:dyDescent="0.3">
      <c r="A1554" s="15" t="s">
        <v>121</v>
      </c>
      <c r="B1554" s="8"/>
      <c r="C1554" s="8">
        <v>2019</v>
      </c>
      <c r="D1554" s="8">
        <v>0.45700000000000002</v>
      </c>
      <c r="E1554" s="8"/>
      <c r="F1554" s="8">
        <v>5</v>
      </c>
      <c r="G1554" s="9">
        <v>435</v>
      </c>
      <c r="H1554" s="5">
        <v>1.2427465900000001</v>
      </c>
      <c r="I1554" s="10"/>
      <c r="K1554" s="19">
        <f t="shared" si="48"/>
        <v>46</v>
      </c>
      <c r="L1554" s="19">
        <f t="shared" si="49"/>
        <v>5</v>
      </c>
    </row>
    <row r="1555" spans="1:12" x14ac:dyDescent="0.3">
      <c r="A1555" s="15" t="s">
        <v>121</v>
      </c>
      <c r="B1555" s="8"/>
      <c r="C1555" s="8">
        <v>2018</v>
      </c>
      <c r="D1555" s="8">
        <v>0.45400000000000001</v>
      </c>
      <c r="E1555" s="8"/>
      <c r="F1555" s="8">
        <v>5</v>
      </c>
      <c r="G1555" s="9">
        <v>460</v>
      </c>
      <c r="H1555" s="5">
        <v>0.76867920000000001</v>
      </c>
      <c r="I1555" s="10"/>
      <c r="K1555" s="19">
        <f t="shared" si="48"/>
        <v>45</v>
      </c>
      <c r="L1555" s="19">
        <f t="shared" si="49"/>
        <v>5</v>
      </c>
    </row>
    <row r="1556" spans="1:12" hidden="1" x14ac:dyDescent="0.3">
      <c r="A1556" s="15" t="s">
        <v>121</v>
      </c>
      <c r="B1556" s="8"/>
      <c r="C1556" s="8">
        <v>2017</v>
      </c>
      <c r="D1556" s="8">
        <v>0.44800000000000001</v>
      </c>
      <c r="E1556" s="8"/>
      <c r="F1556" s="8">
        <v>5</v>
      </c>
      <c r="G1556" s="9">
        <v>520</v>
      </c>
      <c r="H1556" s="5">
        <v>0.85096203999999998</v>
      </c>
      <c r="I1556" s="10"/>
      <c r="K1556" s="19">
        <f t="shared" si="48"/>
        <v>45</v>
      </c>
      <c r="L1556" s="19">
        <f t="shared" si="49"/>
        <v>5</v>
      </c>
    </row>
    <row r="1557" spans="1:12" hidden="1" x14ac:dyDescent="0.3">
      <c r="A1557" s="15" t="s">
        <v>121</v>
      </c>
      <c r="B1557" s="8"/>
      <c r="C1557" s="8">
        <v>2016</v>
      </c>
      <c r="D1557" s="8">
        <v>0.44600000000000001</v>
      </c>
      <c r="E1557" s="8"/>
      <c r="F1557" s="8">
        <v>5</v>
      </c>
      <c r="G1557" s="9">
        <v>505</v>
      </c>
      <c r="H1557" s="5">
        <v>1.03749359</v>
      </c>
      <c r="I1557" s="10"/>
      <c r="K1557" s="19">
        <f t="shared" si="48"/>
        <v>45</v>
      </c>
      <c r="L1557" s="19">
        <f t="shared" si="49"/>
        <v>5</v>
      </c>
    </row>
    <row r="1558" spans="1:12" hidden="1" x14ac:dyDescent="0.3">
      <c r="A1558" s="15" t="s">
        <v>121</v>
      </c>
      <c r="B1558" s="8"/>
      <c r="C1558" s="8">
        <v>2015</v>
      </c>
      <c r="D1558" s="8">
        <v>0.438</v>
      </c>
      <c r="E1558" s="8"/>
      <c r="F1558" s="8">
        <v>5</v>
      </c>
      <c r="G1558" s="9">
        <v>588</v>
      </c>
      <c r="H1558" s="5">
        <v>1.2869534499999999</v>
      </c>
      <c r="I1558" s="10"/>
      <c r="K1558" s="19">
        <f t="shared" si="48"/>
        <v>44</v>
      </c>
      <c r="L1558" s="19">
        <f t="shared" si="49"/>
        <v>5</v>
      </c>
    </row>
    <row r="1559" spans="1:12" hidden="1" x14ac:dyDescent="0.3">
      <c r="A1559" s="15" t="s">
        <v>121</v>
      </c>
      <c r="B1559" s="8"/>
      <c r="C1559" s="8">
        <v>2014</v>
      </c>
      <c r="D1559" s="8">
        <v>0.44700000000000001</v>
      </c>
      <c r="E1559" s="8"/>
      <c r="F1559" s="8">
        <v>5</v>
      </c>
      <c r="G1559" s="9">
        <v>618</v>
      </c>
      <c r="H1559" s="5">
        <v>1.3374570600000002</v>
      </c>
      <c r="I1559" s="10"/>
      <c r="K1559" s="19">
        <f t="shared" si="48"/>
        <v>45</v>
      </c>
      <c r="L1559" s="19">
        <f t="shared" si="49"/>
        <v>5</v>
      </c>
    </row>
    <row r="1560" spans="1:12" hidden="1" x14ac:dyDescent="0.3">
      <c r="A1560" s="15" t="s">
        <v>121</v>
      </c>
      <c r="B1560" s="8"/>
      <c r="C1560" s="8">
        <v>2013</v>
      </c>
      <c r="D1560" s="8">
        <v>0.44500000000000001</v>
      </c>
      <c r="E1560" s="8"/>
      <c r="F1560" s="8">
        <v>5</v>
      </c>
      <c r="G1560" s="9">
        <v>632</v>
      </c>
      <c r="H1560" s="5">
        <v>0.80621617999999984</v>
      </c>
      <c r="I1560" s="10"/>
      <c r="K1560" s="19">
        <f t="shared" si="48"/>
        <v>45</v>
      </c>
      <c r="L1560" s="19">
        <f t="shared" si="49"/>
        <v>5</v>
      </c>
    </row>
    <row r="1561" spans="1:12" hidden="1" x14ac:dyDescent="0.3">
      <c r="A1561" s="15" t="s">
        <v>121</v>
      </c>
      <c r="B1561" s="8"/>
      <c r="C1561" s="8">
        <v>2012</v>
      </c>
      <c r="D1561" s="8">
        <v>0.42699999999999999</v>
      </c>
      <c r="E1561" s="8"/>
      <c r="F1561" s="8">
        <v>5</v>
      </c>
      <c r="G1561" s="9">
        <v>667</v>
      </c>
      <c r="H1561" s="5">
        <v>0.96647245000000004</v>
      </c>
      <c r="I1561" s="10"/>
      <c r="K1561" s="19">
        <f t="shared" si="48"/>
        <v>43</v>
      </c>
      <c r="L1561" s="19">
        <f t="shared" si="49"/>
        <v>5</v>
      </c>
    </row>
    <row r="1562" spans="1:12" hidden="1" x14ac:dyDescent="0.3">
      <c r="A1562" s="15" t="s">
        <v>121</v>
      </c>
      <c r="B1562" s="8"/>
      <c r="C1562" s="8">
        <v>2011</v>
      </c>
      <c r="D1562" s="8">
        <v>0.42399999999999999</v>
      </c>
      <c r="E1562" s="8"/>
      <c r="F1562" s="8">
        <v>5</v>
      </c>
      <c r="G1562" s="9">
        <v>728</v>
      </c>
      <c r="H1562" s="5">
        <v>1.15140748</v>
      </c>
      <c r="I1562" s="10"/>
      <c r="K1562" s="19">
        <f t="shared" si="48"/>
        <v>42</v>
      </c>
      <c r="L1562" s="19">
        <f t="shared" si="49"/>
        <v>5</v>
      </c>
    </row>
    <row r="1563" spans="1:12" hidden="1" x14ac:dyDescent="0.3">
      <c r="A1563" s="15" t="s">
        <v>121</v>
      </c>
      <c r="B1563" s="8"/>
      <c r="C1563" s="8">
        <v>2010</v>
      </c>
      <c r="D1563" s="8">
        <v>0.41599999999999998</v>
      </c>
      <c r="E1563" s="8"/>
      <c r="F1563" s="8">
        <v>5</v>
      </c>
      <c r="G1563" s="9">
        <v>837</v>
      </c>
      <c r="H1563" s="5">
        <v>1.3172297499999999</v>
      </c>
      <c r="I1563" s="10"/>
      <c r="K1563" s="19">
        <f t="shared" si="48"/>
        <v>42</v>
      </c>
      <c r="L1563" s="19">
        <f t="shared" si="49"/>
        <v>5</v>
      </c>
    </row>
    <row r="1564" spans="1:12" hidden="1" x14ac:dyDescent="0.3">
      <c r="A1564" s="14" t="s">
        <v>122</v>
      </c>
      <c r="B1564" s="1"/>
      <c r="C1564" s="1">
        <v>2020</v>
      </c>
      <c r="D1564" s="1">
        <v>0.94199999999999995</v>
      </c>
      <c r="E1564" s="8"/>
      <c r="F1564" s="1">
        <v>10</v>
      </c>
      <c r="G1564" s="2">
        <v>7</v>
      </c>
      <c r="H1564" s="11">
        <v>3.4229888900000001</v>
      </c>
      <c r="I1564" s="3"/>
      <c r="K1564" s="19">
        <f t="shared" si="48"/>
        <v>94</v>
      </c>
      <c r="L1564" s="19">
        <f t="shared" si="49"/>
        <v>10</v>
      </c>
    </row>
    <row r="1565" spans="1:12" hidden="1" x14ac:dyDescent="0.3">
      <c r="A1565" s="15" t="s">
        <v>122</v>
      </c>
      <c r="B1565" s="8"/>
      <c r="C1565" s="8">
        <v>2019</v>
      </c>
      <c r="D1565" s="8">
        <v>0.94499999999999995</v>
      </c>
      <c r="E1565" s="8"/>
      <c r="F1565" s="8">
        <v>10</v>
      </c>
      <c r="G1565" s="9">
        <v>6</v>
      </c>
      <c r="H1565" s="5">
        <v>2.2749128300000003</v>
      </c>
      <c r="I1565" s="10"/>
      <c r="K1565" s="19">
        <f t="shared" si="48"/>
        <v>95</v>
      </c>
      <c r="L1565" s="19">
        <f t="shared" si="49"/>
        <v>10</v>
      </c>
    </row>
    <row r="1566" spans="1:12" x14ac:dyDescent="0.3">
      <c r="A1566" s="15" t="s">
        <v>122</v>
      </c>
      <c r="B1566" s="8"/>
      <c r="C1566" s="8">
        <v>2018</v>
      </c>
      <c r="D1566" s="8">
        <v>0.94199999999999995</v>
      </c>
      <c r="E1566" s="8"/>
      <c r="F1566" s="8">
        <v>10</v>
      </c>
      <c r="G1566" s="9">
        <v>7</v>
      </c>
      <c r="H1566" s="5">
        <v>2.0380358700000003</v>
      </c>
      <c r="I1566" s="10"/>
      <c r="K1566" s="19">
        <f t="shared" si="48"/>
        <v>94</v>
      </c>
      <c r="L1566" s="19">
        <f t="shared" si="49"/>
        <v>10</v>
      </c>
    </row>
    <row r="1567" spans="1:12" hidden="1" x14ac:dyDescent="0.3">
      <c r="A1567" s="15" t="s">
        <v>122</v>
      </c>
      <c r="B1567" s="8"/>
      <c r="C1567" s="8">
        <v>2017</v>
      </c>
      <c r="D1567" s="8">
        <v>0.93799999999999994</v>
      </c>
      <c r="E1567" s="8"/>
      <c r="F1567" s="8">
        <v>10</v>
      </c>
      <c r="G1567" s="9">
        <v>7</v>
      </c>
      <c r="H1567" s="5">
        <v>2.1068055599999997</v>
      </c>
      <c r="I1567" s="10"/>
      <c r="K1567" s="19">
        <f t="shared" si="48"/>
        <v>94</v>
      </c>
      <c r="L1567" s="19">
        <f t="shared" si="49"/>
        <v>10</v>
      </c>
    </row>
    <row r="1568" spans="1:12" hidden="1" x14ac:dyDescent="0.3">
      <c r="A1568" s="15" t="s">
        <v>122</v>
      </c>
      <c r="B1568" s="8"/>
      <c r="C1568" s="8">
        <v>2016</v>
      </c>
      <c r="D1568" s="8">
        <v>0.93700000000000006</v>
      </c>
      <c r="E1568" s="8"/>
      <c r="F1568" s="8">
        <v>10</v>
      </c>
      <c r="G1568" s="9">
        <v>7</v>
      </c>
      <c r="H1568" s="5">
        <v>2.07750273</v>
      </c>
      <c r="I1568" s="10"/>
      <c r="K1568" s="19">
        <f t="shared" si="48"/>
        <v>94</v>
      </c>
      <c r="L1568" s="19">
        <f t="shared" si="49"/>
        <v>10</v>
      </c>
    </row>
    <row r="1569" spans="1:12" hidden="1" x14ac:dyDescent="0.3">
      <c r="A1569" s="15" t="s">
        <v>122</v>
      </c>
      <c r="B1569" s="8"/>
      <c r="C1569" s="8">
        <v>2015</v>
      </c>
      <c r="D1569" s="8">
        <v>0.93500000000000005</v>
      </c>
      <c r="E1569" s="8"/>
      <c r="F1569" s="8">
        <v>10</v>
      </c>
      <c r="G1569" s="9">
        <v>8</v>
      </c>
      <c r="H1569" s="5">
        <v>1.9681614599999999</v>
      </c>
      <c r="I1569" s="10"/>
      <c r="K1569" s="19">
        <f t="shared" si="48"/>
        <v>94</v>
      </c>
      <c r="L1569" s="19">
        <f t="shared" si="49"/>
        <v>10</v>
      </c>
    </row>
    <row r="1570" spans="1:12" hidden="1" x14ac:dyDescent="0.3">
      <c r="A1570" s="15" t="s">
        <v>122</v>
      </c>
      <c r="B1570" s="8"/>
      <c r="C1570" s="8">
        <v>2014</v>
      </c>
      <c r="D1570" s="8">
        <v>0.93200000000000005</v>
      </c>
      <c r="E1570" s="8"/>
      <c r="F1570" s="8">
        <v>10</v>
      </c>
      <c r="G1570" s="9">
        <v>8</v>
      </c>
      <c r="H1570" s="5">
        <v>1.7436448300000003</v>
      </c>
      <c r="I1570" s="10"/>
      <c r="K1570" s="19">
        <f t="shared" si="48"/>
        <v>93</v>
      </c>
      <c r="L1570" s="19">
        <f t="shared" si="49"/>
        <v>10</v>
      </c>
    </row>
    <row r="1571" spans="1:12" hidden="1" x14ac:dyDescent="0.3">
      <c r="A1571" s="15" t="s">
        <v>122</v>
      </c>
      <c r="B1571" s="8"/>
      <c r="C1571" s="8">
        <v>2013</v>
      </c>
      <c r="D1571" s="8">
        <v>0.93</v>
      </c>
      <c r="E1571" s="8"/>
      <c r="F1571" s="8">
        <v>10</v>
      </c>
      <c r="G1571" s="9">
        <v>7</v>
      </c>
      <c r="H1571" s="5">
        <v>1.5369690699999996</v>
      </c>
      <c r="I1571" s="10"/>
      <c r="K1571" s="19">
        <f t="shared" si="48"/>
        <v>93</v>
      </c>
      <c r="L1571" s="19">
        <f t="shared" si="49"/>
        <v>10</v>
      </c>
    </row>
    <row r="1572" spans="1:12" hidden="1" x14ac:dyDescent="0.3">
      <c r="A1572" s="15" t="s">
        <v>122</v>
      </c>
      <c r="B1572" s="8"/>
      <c r="C1572" s="8">
        <v>2012</v>
      </c>
      <c r="D1572" s="8">
        <v>0.92600000000000005</v>
      </c>
      <c r="E1572" s="8"/>
      <c r="F1572" s="8">
        <v>10</v>
      </c>
      <c r="G1572" s="9">
        <v>8</v>
      </c>
      <c r="H1572" s="5">
        <v>1.3078713400000002</v>
      </c>
      <c r="I1572" s="10"/>
      <c r="K1572" s="19">
        <f t="shared" si="48"/>
        <v>93</v>
      </c>
      <c r="L1572" s="19">
        <f t="shared" si="49"/>
        <v>10</v>
      </c>
    </row>
    <row r="1573" spans="1:12" hidden="1" x14ac:dyDescent="0.3">
      <c r="A1573" s="15" t="s">
        <v>122</v>
      </c>
      <c r="B1573" s="8"/>
      <c r="C1573" s="8">
        <v>2011</v>
      </c>
      <c r="D1573" s="8">
        <v>0.92400000000000004</v>
      </c>
      <c r="E1573" s="8"/>
      <c r="F1573" s="8">
        <v>10</v>
      </c>
      <c r="G1573" s="9">
        <v>8</v>
      </c>
      <c r="H1573" s="5">
        <v>1.1721450099999999</v>
      </c>
      <c r="I1573" s="10"/>
      <c r="K1573" s="19">
        <f t="shared" si="48"/>
        <v>92</v>
      </c>
      <c r="L1573" s="19">
        <f t="shared" si="49"/>
        <v>10</v>
      </c>
    </row>
    <row r="1574" spans="1:12" hidden="1" x14ac:dyDescent="0.3">
      <c r="A1574" s="15" t="s">
        <v>122</v>
      </c>
      <c r="B1574" s="8"/>
      <c r="C1574" s="8">
        <v>2010</v>
      </c>
      <c r="D1574" s="8">
        <v>0.92100000000000004</v>
      </c>
      <c r="E1574" s="8"/>
      <c r="F1574" s="8">
        <v>10</v>
      </c>
      <c r="G1574" s="9">
        <v>8</v>
      </c>
      <c r="H1574" s="5">
        <v>1.14910603</v>
      </c>
      <c r="I1574" s="10"/>
      <c r="K1574" s="19">
        <f t="shared" si="48"/>
        <v>92</v>
      </c>
      <c r="L1574" s="19">
        <f t="shared" si="49"/>
        <v>10</v>
      </c>
    </row>
    <row r="1575" spans="1:12" hidden="1" x14ac:dyDescent="0.3">
      <c r="A1575" s="14" t="s">
        <v>123</v>
      </c>
      <c r="B1575" s="1"/>
      <c r="C1575" s="1">
        <v>2020</v>
      </c>
      <c r="D1575" s="1">
        <v>0.86</v>
      </c>
      <c r="E1575" s="8"/>
      <c r="F1575" s="1">
        <v>9</v>
      </c>
      <c r="G1575" s="2">
        <v>5</v>
      </c>
      <c r="H1575" s="11">
        <v>5.72</v>
      </c>
      <c r="I1575" s="3"/>
      <c r="K1575" s="19">
        <f t="shared" si="48"/>
        <v>86</v>
      </c>
      <c r="L1575" s="19">
        <f t="shared" si="49"/>
        <v>9</v>
      </c>
    </row>
    <row r="1576" spans="1:12" hidden="1" x14ac:dyDescent="0.3">
      <c r="A1576" s="15" t="s">
        <v>123</v>
      </c>
      <c r="B1576" s="8"/>
      <c r="C1576" s="8">
        <v>2019</v>
      </c>
      <c r="D1576" s="8">
        <v>0.86299999999999999</v>
      </c>
      <c r="E1576" s="8"/>
      <c r="F1576" s="8">
        <v>9</v>
      </c>
      <c r="G1576" s="9">
        <v>5</v>
      </c>
      <c r="H1576" s="5">
        <v>5.45</v>
      </c>
      <c r="I1576" s="10"/>
      <c r="K1576" s="19">
        <f t="shared" si="48"/>
        <v>86</v>
      </c>
      <c r="L1576" s="19">
        <f t="shared" si="49"/>
        <v>9</v>
      </c>
    </row>
    <row r="1577" spans="1:12" x14ac:dyDescent="0.3">
      <c r="A1577" s="15" t="s">
        <v>123</v>
      </c>
      <c r="B1577" s="8"/>
      <c r="C1577" s="8">
        <v>2018</v>
      </c>
      <c r="D1577" s="8">
        <v>0.86</v>
      </c>
      <c r="E1577" s="8"/>
      <c r="F1577" s="8">
        <v>9</v>
      </c>
      <c r="G1577" s="9">
        <v>5</v>
      </c>
      <c r="H1577" s="5">
        <v>5.28</v>
      </c>
      <c r="I1577" s="10"/>
      <c r="K1577" s="19">
        <f t="shared" si="48"/>
        <v>86</v>
      </c>
      <c r="L1577" s="19">
        <f t="shared" si="49"/>
        <v>9</v>
      </c>
    </row>
    <row r="1578" spans="1:12" hidden="1" x14ac:dyDescent="0.3">
      <c r="A1578" s="15" t="s">
        <v>123</v>
      </c>
      <c r="B1578" s="8"/>
      <c r="C1578" s="8">
        <v>2017</v>
      </c>
      <c r="D1578" s="8">
        <v>0.85699999999999998</v>
      </c>
      <c r="E1578" s="8"/>
      <c r="F1578" s="8">
        <v>9</v>
      </c>
      <c r="G1578" s="9">
        <v>5</v>
      </c>
      <c r="H1578" s="5">
        <v>5.34</v>
      </c>
      <c r="I1578" s="10"/>
      <c r="K1578" s="19">
        <f t="shared" si="48"/>
        <v>86</v>
      </c>
      <c r="L1578" s="19">
        <f t="shared" si="49"/>
        <v>9</v>
      </c>
    </row>
    <row r="1579" spans="1:12" hidden="1" x14ac:dyDescent="0.3">
      <c r="A1579" s="15" t="s">
        <v>123</v>
      </c>
      <c r="B1579" s="8"/>
      <c r="C1579" s="8">
        <v>2016</v>
      </c>
      <c r="D1579" s="8">
        <v>0.85499999999999998</v>
      </c>
      <c r="E1579" s="8"/>
      <c r="F1579" s="8">
        <v>9</v>
      </c>
      <c r="G1579" s="9">
        <v>5</v>
      </c>
      <c r="H1579" s="5">
        <v>5.67</v>
      </c>
      <c r="I1579" s="10"/>
      <c r="K1579" s="19">
        <f t="shared" si="48"/>
        <v>86</v>
      </c>
      <c r="L1579" s="19">
        <f t="shared" si="49"/>
        <v>9</v>
      </c>
    </row>
    <row r="1580" spans="1:12" hidden="1" x14ac:dyDescent="0.3">
      <c r="A1580" s="15" t="s">
        <v>123</v>
      </c>
      <c r="B1580" s="8"/>
      <c r="C1580" s="8">
        <v>2015</v>
      </c>
      <c r="D1580" s="8">
        <v>0.85199999999999998</v>
      </c>
      <c r="E1580" s="8"/>
      <c r="F1580" s="8">
        <v>9</v>
      </c>
      <c r="G1580" s="9">
        <v>5</v>
      </c>
      <c r="H1580" s="5">
        <v>5.32</v>
      </c>
      <c r="I1580" s="10"/>
      <c r="K1580" s="19">
        <f t="shared" si="48"/>
        <v>85</v>
      </c>
      <c r="L1580" s="19">
        <f t="shared" si="49"/>
        <v>9</v>
      </c>
    </row>
    <row r="1581" spans="1:12" hidden="1" x14ac:dyDescent="0.3">
      <c r="A1581" s="15" t="s">
        <v>123</v>
      </c>
      <c r="B1581" s="8"/>
      <c r="C1581" s="8">
        <v>2014</v>
      </c>
      <c r="D1581" s="8">
        <v>0.85099999999999998</v>
      </c>
      <c r="E1581" s="8"/>
      <c r="F1581" s="8">
        <v>9</v>
      </c>
      <c r="G1581" s="9">
        <v>5</v>
      </c>
      <c r="H1581" s="5">
        <v>5.46</v>
      </c>
      <c r="I1581" s="10"/>
      <c r="K1581" s="19">
        <f t="shared" si="48"/>
        <v>85</v>
      </c>
      <c r="L1581" s="19">
        <f t="shared" si="49"/>
        <v>9</v>
      </c>
    </row>
    <row r="1582" spans="1:12" hidden="1" x14ac:dyDescent="0.3">
      <c r="A1582" s="15" t="s">
        <v>123</v>
      </c>
      <c r="B1582" s="8"/>
      <c r="C1582" s="8">
        <v>2013</v>
      </c>
      <c r="D1582" s="8">
        <v>0.84899999999999998</v>
      </c>
      <c r="E1582" s="8"/>
      <c r="F1582" s="8">
        <v>9</v>
      </c>
      <c r="G1582" s="9">
        <v>5</v>
      </c>
      <c r="H1582" s="5">
        <v>5.5</v>
      </c>
      <c r="I1582" s="10"/>
      <c r="K1582" s="19">
        <f t="shared" si="48"/>
        <v>85</v>
      </c>
      <c r="L1582" s="19">
        <f t="shared" si="49"/>
        <v>9</v>
      </c>
    </row>
    <row r="1583" spans="1:12" hidden="1" x14ac:dyDescent="0.3">
      <c r="A1583" s="15" t="s">
        <v>123</v>
      </c>
      <c r="B1583" s="8"/>
      <c r="C1583" s="8">
        <v>2012</v>
      </c>
      <c r="D1583" s="8">
        <v>0.84599999999999997</v>
      </c>
      <c r="E1583" s="8"/>
      <c r="F1583" s="8">
        <v>9</v>
      </c>
      <c r="G1583" s="9">
        <v>5</v>
      </c>
      <c r="H1583" s="5">
        <v>5.36</v>
      </c>
      <c r="I1583" s="10"/>
      <c r="K1583" s="19">
        <f t="shared" si="48"/>
        <v>85</v>
      </c>
      <c r="L1583" s="19">
        <f t="shared" si="49"/>
        <v>9</v>
      </c>
    </row>
    <row r="1584" spans="1:12" hidden="1" x14ac:dyDescent="0.3">
      <c r="A1584" s="15" t="s">
        <v>123</v>
      </c>
      <c r="B1584" s="8"/>
      <c r="C1584" s="8">
        <v>2011</v>
      </c>
      <c r="D1584" s="8">
        <v>0.84599999999999997</v>
      </c>
      <c r="E1584" s="8"/>
      <c r="F1584" s="8">
        <v>9</v>
      </c>
      <c r="G1584" s="9">
        <v>5</v>
      </c>
      <c r="H1584" s="5">
        <v>5.26</v>
      </c>
      <c r="I1584" s="10"/>
      <c r="K1584" s="19">
        <f t="shared" si="48"/>
        <v>85</v>
      </c>
      <c r="L1584" s="19">
        <f t="shared" si="49"/>
        <v>9</v>
      </c>
    </row>
    <row r="1585" spans="1:12" hidden="1" x14ac:dyDescent="0.3">
      <c r="A1585" s="15" t="s">
        <v>123</v>
      </c>
      <c r="B1585" s="8"/>
      <c r="C1585" s="8">
        <v>2010</v>
      </c>
      <c r="D1585" s="8">
        <v>0.84099999999999997</v>
      </c>
      <c r="E1585" s="8"/>
      <c r="F1585" s="8">
        <v>9</v>
      </c>
      <c r="G1585" s="9">
        <v>5</v>
      </c>
      <c r="H1585" s="5">
        <v>5.44</v>
      </c>
      <c r="I1585" s="10"/>
      <c r="K1585" s="19">
        <f t="shared" si="48"/>
        <v>84</v>
      </c>
      <c r="L1585" s="19">
        <f t="shared" si="49"/>
        <v>9</v>
      </c>
    </row>
    <row r="1586" spans="1:12" hidden="1" x14ac:dyDescent="0.3">
      <c r="A1586" s="14" t="s">
        <v>124</v>
      </c>
      <c r="B1586" s="1"/>
      <c r="C1586" s="1">
        <v>2020</v>
      </c>
      <c r="D1586" s="1">
        <v>0.91</v>
      </c>
      <c r="E1586" s="8"/>
      <c r="F1586" s="1">
        <v>10</v>
      </c>
      <c r="G1586" s="2">
        <v>5</v>
      </c>
      <c r="H1586" s="11">
        <v>6.85</v>
      </c>
      <c r="I1586" s="3"/>
      <c r="K1586" s="19">
        <f t="shared" si="48"/>
        <v>91</v>
      </c>
      <c r="L1586" s="19">
        <f t="shared" si="49"/>
        <v>10</v>
      </c>
    </row>
    <row r="1587" spans="1:12" hidden="1" x14ac:dyDescent="0.3">
      <c r="A1587" s="15" t="s">
        <v>124</v>
      </c>
      <c r="B1587" s="8"/>
      <c r="C1587" s="8">
        <v>2019</v>
      </c>
      <c r="D1587" s="8">
        <v>0.91800000000000004</v>
      </c>
      <c r="E1587" s="8"/>
      <c r="F1587" s="8">
        <v>10</v>
      </c>
      <c r="G1587" s="9">
        <v>3</v>
      </c>
      <c r="H1587" s="5">
        <v>6.15</v>
      </c>
      <c r="I1587" s="10"/>
      <c r="K1587" s="19">
        <f t="shared" si="48"/>
        <v>92</v>
      </c>
      <c r="L1587" s="19">
        <f t="shared" si="49"/>
        <v>10</v>
      </c>
    </row>
    <row r="1588" spans="1:12" x14ac:dyDescent="0.3">
      <c r="A1588" s="15" t="s">
        <v>124</v>
      </c>
      <c r="B1588" s="8"/>
      <c r="C1588" s="8">
        <v>2018</v>
      </c>
      <c r="D1588" s="8">
        <v>0.91600000000000004</v>
      </c>
      <c r="E1588" s="8"/>
      <c r="F1588" s="8">
        <v>10</v>
      </c>
      <c r="G1588" s="9">
        <v>4</v>
      </c>
      <c r="H1588" s="5">
        <v>5.99</v>
      </c>
      <c r="I1588" s="10"/>
      <c r="K1588" s="19">
        <f t="shared" si="48"/>
        <v>92</v>
      </c>
      <c r="L1588" s="19">
        <f t="shared" si="49"/>
        <v>10</v>
      </c>
    </row>
    <row r="1589" spans="1:12" hidden="1" x14ac:dyDescent="0.3">
      <c r="A1589" s="15" t="s">
        <v>124</v>
      </c>
      <c r="B1589" s="8"/>
      <c r="C1589" s="8">
        <v>2017</v>
      </c>
      <c r="D1589" s="8">
        <v>0.91200000000000003</v>
      </c>
      <c r="E1589" s="8"/>
      <c r="F1589" s="8">
        <v>10</v>
      </c>
      <c r="G1589" s="9">
        <v>4</v>
      </c>
      <c r="H1589" s="5">
        <v>5.88</v>
      </c>
      <c r="I1589" s="10"/>
      <c r="K1589" s="19">
        <f t="shared" si="48"/>
        <v>91</v>
      </c>
      <c r="L1589" s="19">
        <f t="shared" si="49"/>
        <v>10</v>
      </c>
    </row>
    <row r="1590" spans="1:12" hidden="1" x14ac:dyDescent="0.3">
      <c r="A1590" s="15" t="s">
        <v>124</v>
      </c>
      <c r="B1590" s="8"/>
      <c r="C1590" s="8">
        <v>2016</v>
      </c>
      <c r="D1590" s="8">
        <v>0.90900000000000003</v>
      </c>
      <c r="E1590" s="8"/>
      <c r="F1590" s="8">
        <v>10</v>
      </c>
      <c r="G1590" s="9">
        <v>5</v>
      </c>
      <c r="H1590" s="5">
        <v>6.12</v>
      </c>
      <c r="I1590" s="10"/>
      <c r="K1590" s="19">
        <f t="shared" si="48"/>
        <v>91</v>
      </c>
      <c r="L1590" s="19">
        <f t="shared" si="49"/>
        <v>10</v>
      </c>
    </row>
    <row r="1591" spans="1:12" hidden="1" x14ac:dyDescent="0.3">
      <c r="A1591" s="15" t="s">
        <v>124</v>
      </c>
      <c r="B1591" s="8"/>
      <c r="C1591" s="8">
        <v>2015</v>
      </c>
      <c r="D1591" s="8">
        <v>0.90300000000000002</v>
      </c>
      <c r="E1591" s="8"/>
      <c r="F1591" s="8">
        <v>9</v>
      </c>
      <c r="G1591" s="9">
        <v>5</v>
      </c>
      <c r="H1591" s="5">
        <v>6.06</v>
      </c>
      <c r="I1591" s="10"/>
      <c r="K1591" s="19">
        <f t="shared" si="48"/>
        <v>90</v>
      </c>
      <c r="L1591" s="19">
        <f t="shared" si="49"/>
        <v>9</v>
      </c>
    </row>
    <row r="1592" spans="1:12" hidden="1" x14ac:dyDescent="0.3">
      <c r="A1592" s="15" t="s">
        <v>124</v>
      </c>
      <c r="B1592" s="8"/>
      <c r="C1592" s="8">
        <v>2014</v>
      </c>
      <c r="D1592" s="8">
        <v>0.90300000000000002</v>
      </c>
      <c r="E1592" s="8"/>
      <c r="F1592" s="8">
        <v>9</v>
      </c>
      <c r="G1592" s="9">
        <v>5</v>
      </c>
      <c r="H1592" s="5">
        <v>6</v>
      </c>
      <c r="I1592" s="10"/>
      <c r="K1592" s="19">
        <f t="shared" si="48"/>
        <v>90</v>
      </c>
      <c r="L1592" s="19">
        <f t="shared" si="49"/>
        <v>9</v>
      </c>
    </row>
    <row r="1593" spans="1:12" hidden="1" x14ac:dyDescent="0.3">
      <c r="A1593" s="15" t="s">
        <v>124</v>
      </c>
      <c r="B1593" s="8"/>
      <c r="C1593" s="8">
        <v>2013</v>
      </c>
      <c r="D1593" s="8">
        <v>0.90100000000000002</v>
      </c>
      <c r="E1593" s="8"/>
      <c r="F1593" s="8">
        <v>9</v>
      </c>
      <c r="G1593" s="9">
        <v>5</v>
      </c>
      <c r="H1593" s="5">
        <v>6.14</v>
      </c>
      <c r="I1593" s="10"/>
      <c r="K1593" s="19">
        <f t="shared" si="48"/>
        <v>90</v>
      </c>
      <c r="L1593" s="19">
        <f t="shared" si="49"/>
        <v>9</v>
      </c>
    </row>
    <row r="1594" spans="1:12" hidden="1" x14ac:dyDescent="0.3">
      <c r="A1594" s="15" t="s">
        <v>124</v>
      </c>
      <c r="B1594" s="8"/>
      <c r="C1594" s="8">
        <v>2012</v>
      </c>
      <c r="D1594" s="8">
        <v>0.89200000000000002</v>
      </c>
      <c r="E1594" s="8"/>
      <c r="F1594" s="8">
        <v>9</v>
      </c>
      <c r="G1594" s="9">
        <v>6</v>
      </c>
      <c r="H1594" s="5">
        <v>6.17</v>
      </c>
      <c r="I1594" s="10"/>
      <c r="K1594" s="19">
        <f t="shared" si="48"/>
        <v>89</v>
      </c>
      <c r="L1594" s="19">
        <f t="shared" si="49"/>
        <v>9</v>
      </c>
    </row>
    <row r="1595" spans="1:12" hidden="1" x14ac:dyDescent="0.3">
      <c r="A1595" s="15" t="s">
        <v>124</v>
      </c>
      <c r="B1595" s="8"/>
      <c r="C1595" s="8">
        <v>2011</v>
      </c>
      <c r="D1595" s="8">
        <v>0.89200000000000002</v>
      </c>
      <c r="E1595" s="8"/>
      <c r="F1595" s="8">
        <v>9</v>
      </c>
      <c r="G1595" s="9">
        <v>6</v>
      </c>
      <c r="H1595" s="5">
        <v>6.17</v>
      </c>
      <c r="I1595" s="10"/>
      <c r="K1595" s="19">
        <f t="shared" si="48"/>
        <v>89</v>
      </c>
      <c r="L1595" s="19">
        <f t="shared" si="49"/>
        <v>9</v>
      </c>
    </row>
    <row r="1596" spans="1:12" hidden="1" x14ac:dyDescent="0.3">
      <c r="A1596" s="15" t="s">
        <v>124</v>
      </c>
      <c r="B1596" s="8"/>
      <c r="C1596" s="8">
        <v>2010</v>
      </c>
      <c r="D1596" s="8">
        <v>0.89</v>
      </c>
      <c r="E1596" s="8"/>
      <c r="F1596" s="8">
        <v>9</v>
      </c>
      <c r="G1596" s="9">
        <v>6</v>
      </c>
      <c r="H1596" s="5">
        <v>6.2</v>
      </c>
      <c r="I1596" s="10"/>
      <c r="K1596" s="19">
        <f t="shared" si="48"/>
        <v>89</v>
      </c>
      <c r="L1596" s="19">
        <f t="shared" si="49"/>
        <v>9</v>
      </c>
    </row>
    <row r="1597" spans="1:12" hidden="1" x14ac:dyDescent="0.3">
      <c r="A1597" s="14" t="s">
        <v>125</v>
      </c>
      <c r="B1597" s="1"/>
      <c r="C1597" s="1">
        <v>2020</v>
      </c>
      <c r="D1597" s="1">
        <v>0.56599999999999995</v>
      </c>
      <c r="E1597" s="8"/>
      <c r="F1597" s="1">
        <v>6</v>
      </c>
      <c r="G1597" s="2">
        <v>122</v>
      </c>
      <c r="H1597" s="11">
        <v>3.6238062399999995</v>
      </c>
      <c r="I1597" s="3"/>
      <c r="K1597" s="19">
        <f t="shared" si="48"/>
        <v>57</v>
      </c>
      <c r="L1597" s="19">
        <f t="shared" si="49"/>
        <v>6</v>
      </c>
    </row>
    <row r="1598" spans="1:12" hidden="1" x14ac:dyDescent="0.3">
      <c r="A1598" s="15" t="s">
        <v>125</v>
      </c>
      <c r="B1598" s="8"/>
      <c r="C1598" s="8">
        <v>2019</v>
      </c>
      <c r="D1598" s="8">
        <v>0.56799999999999995</v>
      </c>
      <c r="E1598" s="8"/>
      <c r="F1598" s="8">
        <v>6</v>
      </c>
      <c r="G1598" s="9">
        <v>127</v>
      </c>
      <c r="H1598" s="5">
        <v>3.2591302399999997</v>
      </c>
      <c r="I1598" s="10"/>
      <c r="K1598" s="19">
        <f t="shared" si="48"/>
        <v>57</v>
      </c>
      <c r="L1598" s="19">
        <f t="shared" si="49"/>
        <v>6</v>
      </c>
    </row>
    <row r="1599" spans="1:12" x14ac:dyDescent="0.3">
      <c r="A1599" s="15" t="s">
        <v>125</v>
      </c>
      <c r="B1599" s="8"/>
      <c r="C1599" s="8">
        <v>2018</v>
      </c>
      <c r="D1599" s="8">
        <v>0.56799999999999995</v>
      </c>
      <c r="E1599" s="8"/>
      <c r="F1599" s="8">
        <v>6</v>
      </c>
      <c r="G1599" s="9">
        <v>127</v>
      </c>
      <c r="H1599" s="5">
        <v>2.9629330599999997</v>
      </c>
      <c r="I1599" s="10"/>
      <c r="K1599" s="19">
        <f t="shared" si="48"/>
        <v>57</v>
      </c>
      <c r="L1599" s="19">
        <f t="shared" si="49"/>
        <v>6</v>
      </c>
    </row>
    <row r="1600" spans="1:12" hidden="1" x14ac:dyDescent="0.3">
      <c r="A1600" s="15" t="s">
        <v>125</v>
      </c>
      <c r="B1600" s="8"/>
      <c r="C1600" s="8">
        <v>2017</v>
      </c>
      <c r="D1600" s="8">
        <v>0.56599999999999995</v>
      </c>
      <c r="E1600" s="8"/>
      <c r="F1600" s="8">
        <v>6</v>
      </c>
      <c r="G1600" s="9">
        <v>133</v>
      </c>
      <c r="H1600" s="5">
        <v>3.0955591200000003</v>
      </c>
      <c r="I1600" s="10"/>
      <c r="K1600" s="19">
        <f t="shared" si="48"/>
        <v>57</v>
      </c>
      <c r="L1600" s="19">
        <f t="shared" si="49"/>
        <v>6</v>
      </c>
    </row>
    <row r="1601" spans="1:12" hidden="1" x14ac:dyDescent="0.3">
      <c r="A1601" s="15" t="s">
        <v>125</v>
      </c>
      <c r="B1601" s="8"/>
      <c r="C1601" s="8">
        <v>2016</v>
      </c>
      <c r="D1601" s="8">
        <v>0.56399999999999995</v>
      </c>
      <c r="E1601" s="8"/>
      <c r="F1601" s="8">
        <v>6</v>
      </c>
      <c r="G1601" s="9">
        <v>133</v>
      </c>
      <c r="H1601" s="5">
        <v>3.1539990900000001</v>
      </c>
      <c r="I1601" s="10"/>
      <c r="K1601" s="19">
        <f t="shared" si="48"/>
        <v>56</v>
      </c>
      <c r="L1601" s="19">
        <f t="shared" si="49"/>
        <v>6</v>
      </c>
    </row>
    <row r="1602" spans="1:12" hidden="1" x14ac:dyDescent="0.3">
      <c r="A1602" s="15" t="s">
        <v>125</v>
      </c>
      <c r="B1602" s="8"/>
      <c r="C1602" s="8">
        <v>2015</v>
      </c>
      <c r="D1602" s="8">
        <v>0.56200000000000006</v>
      </c>
      <c r="E1602" s="8"/>
      <c r="F1602" s="8">
        <v>6</v>
      </c>
      <c r="G1602" s="9">
        <v>141</v>
      </c>
      <c r="H1602" s="5">
        <v>3.0690810699999993</v>
      </c>
      <c r="I1602" s="10"/>
      <c r="K1602" s="19">
        <f t="shared" ref="K1602:K1665" si="50">ROUND(D1602*100,0)</f>
        <v>56</v>
      </c>
      <c r="L1602" s="19">
        <f t="shared" si="49"/>
        <v>6</v>
      </c>
    </row>
    <row r="1603" spans="1:12" hidden="1" x14ac:dyDescent="0.3">
      <c r="A1603" s="15" t="s">
        <v>125</v>
      </c>
      <c r="B1603" s="8"/>
      <c r="C1603" s="8">
        <v>2014</v>
      </c>
      <c r="D1603" s="8">
        <v>0.56200000000000006</v>
      </c>
      <c r="E1603" s="8"/>
      <c r="F1603" s="8">
        <v>6</v>
      </c>
      <c r="G1603" s="9">
        <v>140</v>
      </c>
      <c r="H1603" s="5">
        <v>2.9565556000000006</v>
      </c>
      <c r="I1603" s="10"/>
      <c r="K1603" s="19">
        <f t="shared" si="50"/>
        <v>56</v>
      </c>
      <c r="L1603" s="19">
        <f t="shared" ref="L1603:L1666" si="51">IF(K1603&lt;31,3,IF(K1603&lt;41,4,IF(K1603&lt;51,5,IF(K1603&lt;61,6,IF(K1603&lt;71,7,IF(K1603&lt;81,8,IF(K1603&lt;91,9,10)))))))</f>
        <v>6</v>
      </c>
    </row>
    <row r="1604" spans="1:12" hidden="1" x14ac:dyDescent="0.3">
      <c r="A1604" s="15" t="s">
        <v>125</v>
      </c>
      <c r="B1604" s="8"/>
      <c r="C1604" s="8">
        <v>2013</v>
      </c>
      <c r="D1604" s="8">
        <v>0.56299999999999994</v>
      </c>
      <c r="E1604" s="8"/>
      <c r="F1604" s="8">
        <v>6</v>
      </c>
      <c r="G1604" s="9">
        <v>138</v>
      </c>
      <c r="H1604" s="5">
        <v>2.7734425100000002</v>
      </c>
      <c r="I1604" s="10"/>
      <c r="K1604" s="19">
        <f t="shared" si="50"/>
        <v>56</v>
      </c>
      <c r="L1604" s="19">
        <f t="shared" si="51"/>
        <v>6</v>
      </c>
    </row>
    <row r="1605" spans="1:12" hidden="1" x14ac:dyDescent="0.3">
      <c r="A1605" s="15" t="s">
        <v>125</v>
      </c>
      <c r="B1605" s="8"/>
      <c r="C1605" s="8">
        <v>2012</v>
      </c>
      <c r="D1605" s="8">
        <v>0.55800000000000005</v>
      </c>
      <c r="E1605" s="8"/>
      <c r="F1605" s="8">
        <v>6</v>
      </c>
      <c r="G1605" s="9">
        <v>142</v>
      </c>
      <c r="H1605" s="5">
        <v>2.9472088799999994</v>
      </c>
      <c r="I1605" s="10"/>
      <c r="K1605" s="19">
        <f t="shared" si="50"/>
        <v>56</v>
      </c>
      <c r="L1605" s="19">
        <f t="shared" si="51"/>
        <v>6</v>
      </c>
    </row>
    <row r="1606" spans="1:12" hidden="1" x14ac:dyDescent="0.3">
      <c r="A1606" s="15" t="s">
        <v>125</v>
      </c>
      <c r="B1606" s="8"/>
      <c r="C1606" s="8">
        <v>2011</v>
      </c>
      <c r="D1606" s="8">
        <v>0.55700000000000005</v>
      </c>
      <c r="E1606" s="8"/>
      <c r="F1606" s="8">
        <v>6</v>
      </c>
      <c r="G1606" s="9">
        <v>141</v>
      </c>
      <c r="H1606" s="5">
        <v>2.8707902400000003</v>
      </c>
      <c r="I1606" s="10"/>
      <c r="K1606" s="19">
        <f t="shared" si="50"/>
        <v>56</v>
      </c>
      <c r="L1606" s="19">
        <f t="shared" si="51"/>
        <v>6</v>
      </c>
    </row>
    <row r="1607" spans="1:12" hidden="1" x14ac:dyDescent="0.3">
      <c r="A1607" s="15" t="s">
        <v>125</v>
      </c>
      <c r="B1607" s="8"/>
      <c r="C1607" s="8">
        <v>2010</v>
      </c>
      <c r="D1607" s="8">
        <v>0.55300000000000005</v>
      </c>
      <c r="E1607" s="8"/>
      <c r="F1607" s="8">
        <v>6</v>
      </c>
      <c r="G1607" s="9">
        <v>147</v>
      </c>
      <c r="H1607" s="5">
        <v>2.94911718</v>
      </c>
      <c r="I1607" s="10"/>
      <c r="K1607" s="19">
        <f t="shared" si="50"/>
        <v>55</v>
      </c>
      <c r="L1607" s="19">
        <f t="shared" si="51"/>
        <v>6</v>
      </c>
    </row>
    <row r="1608" spans="1:12" hidden="1" x14ac:dyDescent="0.3">
      <c r="A1608" s="14" t="s">
        <v>126</v>
      </c>
      <c r="B1608" s="1"/>
      <c r="C1608" s="1">
        <v>2020</v>
      </c>
      <c r="D1608" s="1">
        <v>0.72199999999999998</v>
      </c>
      <c r="E1608" s="8"/>
      <c r="F1608" s="1">
        <v>8</v>
      </c>
      <c r="G1608" s="2">
        <v>127</v>
      </c>
      <c r="H1608" s="11">
        <v>5.2967476799999984</v>
      </c>
      <c r="I1608" s="3"/>
      <c r="K1608" s="19">
        <f t="shared" si="50"/>
        <v>72</v>
      </c>
      <c r="L1608" s="19">
        <f t="shared" si="51"/>
        <v>8</v>
      </c>
    </row>
    <row r="1609" spans="1:12" hidden="1" x14ac:dyDescent="0.3">
      <c r="A1609" s="15" t="s">
        <v>126</v>
      </c>
      <c r="B1609" s="8"/>
      <c r="C1609" s="8">
        <v>2019</v>
      </c>
      <c r="D1609" s="8">
        <v>0.74099999999999999</v>
      </c>
      <c r="E1609" s="8"/>
      <c r="F1609" s="8">
        <v>8</v>
      </c>
      <c r="G1609" s="9">
        <v>118</v>
      </c>
      <c r="H1609" s="5">
        <v>4.80993271</v>
      </c>
      <c r="I1609" s="10"/>
      <c r="K1609" s="19">
        <f t="shared" si="50"/>
        <v>74</v>
      </c>
      <c r="L1609" s="19">
        <f t="shared" si="51"/>
        <v>8</v>
      </c>
    </row>
    <row r="1610" spans="1:12" x14ac:dyDescent="0.3">
      <c r="A1610" s="15" t="s">
        <v>126</v>
      </c>
      <c r="B1610" s="8"/>
      <c r="C1610" s="8">
        <v>2018</v>
      </c>
      <c r="D1610" s="8">
        <v>0.73099999999999998</v>
      </c>
      <c r="E1610" s="8"/>
      <c r="F1610" s="8">
        <v>8</v>
      </c>
      <c r="G1610" s="9">
        <v>125</v>
      </c>
      <c r="H1610" s="5">
        <v>4.6228022599999994</v>
      </c>
      <c r="I1610" s="10"/>
      <c r="K1610" s="19">
        <f t="shared" si="50"/>
        <v>73</v>
      </c>
      <c r="L1610" s="19">
        <f t="shared" si="51"/>
        <v>8</v>
      </c>
    </row>
    <row r="1611" spans="1:12" hidden="1" x14ac:dyDescent="0.3">
      <c r="A1611" s="15" t="s">
        <v>126</v>
      </c>
      <c r="B1611" s="8"/>
      <c r="C1611" s="8">
        <v>2017</v>
      </c>
      <c r="D1611" s="8">
        <v>0.72499999999999998</v>
      </c>
      <c r="E1611" s="8"/>
      <c r="F1611" s="8">
        <v>8</v>
      </c>
      <c r="G1611" s="9">
        <v>133</v>
      </c>
      <c r="H1611" s="5">
        <v>4.5655403100000012</v>
      </c>
      <c r="I1611" s="10"/>
      <c r="K1611" s="19">
        <f t="shared" si="50"/>
        <v>73</v>
      </c>
      <c r="L1611" s="19">
        <f t="shared" si="51"/>
        <v>8</v>
      </c>
    </row>
    <row r="1612" spans="1:12" hidden="1" x14ac:dyDescent="0.3">
      <c r="A1612" s="15" t="s">
        <v>126</v>
      </c>
      <c r="B1612" s="8"/>
      <c r="C1612" s="8">
        <v>2016</v>
      </c>
      <c r="D1612" s="8">
        <v>0.71099999999999997</v>
      </c>
      <c r="E1612" s="8"/>
      <c r="F1612" s="8">
        <v>8</v>
      </c>
      <c r="G1612" s="9">
        <v>127</v>
      </c>
      <c r="H1612" s="5">
        <v>4.5729727699999998</v>
      </c>
      <c r="I1612" s="10"/>
      <c r="K1612" s="19">
        <f t="shared" si="50"/>
        <v>71</v>
      </c>
      <c r="L1612" s="19">
        <f t="shared" si="51"/>
        <v>8</v>
      </c>
    </row>
    <row r="1613" spans="1:12" hidden="1" x14ac:dyDescent="0.3">
      <c r="A1613" s="15" t="s">
        <v>126</v>
      </c>
      <c r="B1613" s="8"/>
      <c r="C1613" s="8">
        <v>2015</v>
      </c>
      <c r="D1613" s="8">
        <v>0.72099999999999997</v>
      </c>
      <c r="E1613" s="8"/>
      <c r="F1613" s="8">
        <v>8</v>
      </c>
      <c r="G1613" s="9">
        <v>141</v>
      </c>
      <c r="H1613" s="5">
        <v>4.5963244399999992</v>
      </c>
      <c r="I1613" s="10"/>
      <c r="K1613" s="19">
        <f t="shared" si="50"/>
        <v>72</v>
      </c>
      <c r="L1613" s="19">
        <f t="shared" si="51"/>
        <v>8</v>
      </c>
    </row>
    <row r="1614" spans="1:12" hidden="1" x14ac:dyDescent="0.3">
      <c r="A1614" s="15" t="s">
        <v>126</v>
      </c>
      <c r="B1614" s="8"/>
      <c r="C1614" s="8">
        <v>2014</v>
      </c>
      <c r="D1614" s="8">
        <v>0.71399999999999997</v>
      </c>
      <c r="E1614" s="8"/>
      <c r="F1614" s="8">
        <v>8</v>
      </c>
      <c r="G1614" s="9">
        <v>141</v>
      </c>
      <c r="H1614" s="5">
        <v>4.3735651999999998</v>
      </c>
      <c r="I1614" s="10"/>
      <c r="K1614" s="19">
        <f t="shared" si="50"/>
        <v>71</v>
      </c>
      <c r="L1614" s="19">
        <f t="shared" si="51"/>
        <v>8</v>
      </c>
    </row>
    <row r="1615" spans="1:12" hidden="1" x14ac:dyDescent="0.3">
      <c r="A1615" s="15" t="s">
        <v>126</v>
      </c>
      <c r="B1615" s="8"/>
      <c r="C1615" s="8">
        <v>2013</v>
      </c>
      <c r="D1615" s="8">
        <v>0.70499999999999996</v>
      </c>
      <c r="E1615" s="8"/>
      <c r="F1615" s="8">
        <v>8</v>
      </c>
      <c r="G1615" s="9">
        <v>151</v>
      </c>
      <c r="H1615" s="5">
        <v>4.1451020200000004</v>
      </c>
      <c r="I1615" s="10"/>
      <c r="K1615" s="19">
        <f t="shared" si="50"/>
        <v>71</v>
      </c>
      <c r="L1615" s="19">
        <f t="shared" si="51"/>
        <v>8</v>
      </c>
    </row>
    <row r="1616" spans="1:12" hidden="1" x14ac:dyDescent="0.3">
      <c r="A1616" s="15" t="s">
        <v>126</v>
      </c>
      <c r="B1616" s="8"/>
      <c r="C1616" s="8">
        <v>2012</v>
      </c>
      <c r="D1616" s="8">
        <v>0.69599999999999995</v>
      </c>
      <c r="E1616" s="8"/>
      <c r="F1616" s="8">
        <v>7</v>
      </c>
      <c r="G1616" s="9">
        <v>164</v>
      </c>
      <c r="H1616" s="5">
        <v>4.1403531999999998</v>
      </c>
      <c r="I1616" s="10"/>
      <c r="K1616" s="19">
        <f t="shared" si="50"/>
        <v>70</v>
      </c>
      <c r="L1616" s="19">
        <f t="shared" si="51"/>
        <v>7</v>
      </c>
    </row>
    <row r="1617" spans="1:12" hidden="1" x14ac:dyDescent="0.3">
      <c r="A1617" s="15" t="s">
        <v>126</v>
      </c>
      <c r="B1617" s="8"/>
      <c r="C1617" s="8">
        <v>2011</v>
      </c>
      <c r="D1617" s="8">
        <v>0.68600000000000005</v>
      </c>
      <c r="E1617" s="8"/>
      <c r="F1617" s="8">
        <v>7</v>
      </c>
      <c r="G1617" s="9">
        <v>194</v>
      </c>
      <c r="H1617" s="5">
        <v>4.1205081900000007</v>
      </c>
      <c r="I1617" s="10"/>
      <c r="K1617" s="19">
        <f t="shared" si="50"/>
        <v>69</v>
      </c>
      <c r="L1617" s="19">
        <f t="shared" si="51"/>
        <v>7</v>
      </c>
    </row>
    <row r="1618" spans="1:12" hidden="1" x14ac:dyDescent="0.3">
      <c r="A1618" s="15" t="s">
        <v>126</v>
      </c>
      <c r="B1618" s="8"/>
      <c r="C1618" s="8">
        <v>2010</v>
      </c>
      <c r="D1618" s="8">
        <v>0.67500000000000004</v>
      </c>
      <c r="E1618" s="8"/>
      <c r="F1618" s="8">
        <v>7</v>
      </c>
      <c r="G1618" s="9">
        <v>219</v>
      </c>
      <c r="H1618" s="5">
        <v>4.0003304499999999</v>
      </c>
      <c r="I1618" s="10"/>
      <c r="K1618" s="19">
        <f t="shared" si="50"/>
        <v>68</v>
      </c>
      <c r="L1618" s="19">
        <f t="shared" si="51"/>
        <v>7</v>
      </c>
    </row>
    <row r="1619" spans="1:12" hidden="1" x14ac:dyDescent="0.3">
      <c r="A1619" s="14" t="s">
        <v>127</v>
      </c>
      <c r="B1619" s="1"/>
      <c r="C1619" s="1">
        <v>2020</v>
      </c>
      <c r="D1619" s="1">
        <v>0.92200000000000004</v>
      </c>
      <c r="E1619" s="8"/>
      <c r="F1619" s="1">
        <v>10</v>
      </c>
      <c r="G1619" s="2">
        <v>8</v>
      </c>
      <c r="H1619" s="11">
        <v>4.995855810000001</v>
      </c>
      <c r="I1619" s="3"/>
      <c r="K1619" s="19">
        <f t="shared" si="50"/>
        <v>92</v>
      </c>
      <c r="L1619" s="19">
        <f t="shared" si="51"/>
        <v>10</v>
      </c>
    </row>
    <row r="1620" spans="1:12" hidden="1" x14ac:dyDescent="0.3">
      <c r="A1620" s="15" t="s">
        <v>127</v>
      </c>
      <c r="B1620" s="8"/>
      <c r="C1620" s="8">
        <v>2019</v>
      </c>
      <c r="D1620" s="8">
        <v>0.92200000000000004</v>
      </c>
      <c r="E1620" s="8"/>
      <c r="F1620" s="8">
        <v>10</v>
      </c>
      <c r="G1620" s="9">
        <v>6</v>
      </c>
      <c r="H1620" s="5">
        <v>4.7318720799999996</v>
      </c>
      <c r="I1620" s="10"/>
      <c r="K1620" s="19">
        <f t="shared" si="50"/>
        <v>92</v>
      </c>
      <c r="L1620" s="19">
        <f t="shared" si="51"/>
        <v>10</v>
      </c>
    </row>
    <row r="1621" spans="1:12" x14ac:dyDescent="0.3">
      <c r="A1621" s="15" t="s">
        <v>127</v>
      </c>
      <c r="B1621" s="8"/>
      <c r="C1621" s="8">
        <v>2018</v>
      </c>
      <c r="D1621" s="8">
        <v>0.91800000000000004</v>
      </c>
      <c r="E1621" s="8"/>
      <c r="F1621" s="8">
        <v>10</v>
      </c>
      <c r="G1621" s="9">
        <v>6</v>
      </c>
      <c r="H1621" s="5">
        <v>4.2981319399999993</v>
      </c>
      <c r="I1621" s="10"/>
      <c r="K1621" s="19">
        <f t="shared" si="50"/>
        <v>92</v>
      </c>
      <c r="L1621" s="19">
        <f t="shared" si="51"/>
        <v>10</v>
      </c>
    </row>
    <row r="1622" spans="1:12" hidden="1" x14ac:dyDescent="0.3">
      <c r="A1622" s="15" t="s">
        <v>127</v>
      </c>
      <c r="B1622" s="8"/>
      <c r="C1622" s="8">
        <v>2017</v>
      </c>
      <c r="D1622" s="8">
        <v>0.91500000000000004</v>
      </c>
      <c r="E1622" s="8"/>
      <c r="F1622" s="8">
        <v>10</v>
      </c>
      <c r="G1622" s="9">
        <v>6</v>
      </c>
      <c r="H1622" s="5">
        <v>4.0120139100000003</v>
      </c>
      <c r="I1622" s="10"/>
      <c r="K1622" s="19">
        <f t="shared" si="50"/>
        <v>92</v>
      </c>
      <c r="L1622" s="19">
        <f t="shared" si="51"/>
        <v>10</v>
      </c>
    </row>
    <row r="1623" spans="1:12" hidden="1" x14ac:dyDescent="0.3">
      <c r="A1623" s="15" t="s">
        <v>127</v>
      </c>
      <c r="B1623" s="8"/>
      <c r="C1623" s="8">
        <v>2016</v>
      </c>
      <c r="D1623" s="8">
        <v>0.91200000000000003</v>
      </c>
      <c r="E1623" s="8"/>
      <c r="F1623" s="8">
        <v>10</v>
      </c>
      <c r="G1623" s="9">
        <v>6</v>
      </c>
      <c r="H1623" s="5">
        <v>3.87140298</v>
      </c>
      <c r="I1623" s="10"/>
      <c r="K1623" s="19">
        <f t="shared" si="50"/>
        <v>91</v>
      </c>
      <c r="L1623" s="19">
        <f t="shared" si="51"/>
        <v>10</v>
      </c>
    </row>
    <row r="1624" spans="1:12" hidden="1" x14ac:dyDescent="0.3">
      <c r="A1624" s="15" t="s">
        <v>127</v>
      </c>
      <c r="B1624" s="8"/>
      <c r="C1624" s="8">
        <v>2015</v>
      </c>
      <c r="D1624" s="8">
        <v>0.90800000000000003</v>
      </c>
      <c r="E1624" s="8"/>
      <c r="F1624" s="8">
        <v>10</v>
      </c>
      <c r="G1624" s="9">
        <v>6</v>
      </c>
      <c r="H1624" s="5">
        <v>3.7105796300000002</v>
      </c>
      <c r="I1624" s="10"/>
      <c r="K1624" s="19">
        <f t="shared" si="50"/>
        <v>91</v>
      </c>
      <c r="L1624" s="19">
        <f t="shared" si="51"/>
        <v>10</v>
      </c>
    </row>
    <row r="1625" spans="1:12" hidden="1" x14ac:dyDescent="0.3">
      <c r="A1625" s="15" t="s">
        <v>127</v>
      </c>
      <c r="B1625" s="8"/>
      <c r="C1625" s="8">
        <v>2014</v>
      </c>
      <c r="D1625" s="8">
        <v>0.90600000000000003</v>
      </c>
      <c r="E1625" s="8"/>
      <c r="F1625" s="8">
        <v>10</v>
      </c>
      <c r="G1625" s="9">
        <v>6</v>
      </c>
      <c r="H1625" s="5">
        <v>3.6020877400000004</v>
      </c>
      <c r="I1625" s="10"/>
      <c r="K1625" s="19">
        <f t="shared" si="50"/>
        <v>91</v>
      </c>
      <c r="L1625" s="19">
        <f t="shared" si="51"/>
        <v>10</v>
      </c>
    </row>
    <row r="1626" spans="1:12" hidden="1" x14ac:dyDescent="0.3">
      <c r="A1626" s="15" t="s">
        <v>127</v>
      </c>
      <c r="B1626" s="8"/>
      <c r="C1626" s="8">
        <v>2013</v>
      </c>
      <c r="D1626" s="8">
        <v>0.90200000000000002</v>
      </c>
      <c r="E1626" s="8"/>
      <c r="F1626" s="8">
        <v>9</v>
      </c>
      <c r="G1626" s="9">
        <v>7</v>
      </c>
      <c r="H1626" s="5">
        <v>3.5027201199999993</v>
      </c>
      <c r="I1626" s="10"/>
      <c r="K1626" s="19">
        <f t="shared" si="50"/>
        <v>90</v>
      </c>
      <c r="L1626" s="19">
        <f t="shared" si="51"/>
        <v>9</v>
      </c>
    </row>
    <row r="1627" spans="1:12" hidden="1" x14ac:dyDescent="0.3">
      <c r="A1627" s="15" t="s">
        <v>127</v>
      </c>
      <c r="B1627" s="8"/>
      <c r="C1627" s="8">
        <v>2012</v>
      </c>
      <c r="D1627" s="8">
        <v>0.89700000000000002</v>
      </c>
      <c r="E1627" s="8"/>
      <c r="F1627" s="8">
        <v>9</v>
      </c>
      <c r="G1627" s="9">
        <v>9</v>
      </c>
      <c r="H1627" s="5">
        <v>3.4194984400000004</v>
      </c>
      <c r="I1627" s="10"/>
      <c r="K1627" s="19">
        <f t="shared" si="50"/>
        <v>90</v>
      </c>
      <c r="L1627" s="19">
        <f t="shared" si="51"/>
        <v>9</v>
      </c>
    </row>
    <row r="1628" spans="1:12" hidden="1" x14ac:dyDescent="0.3">
      <c r="A1628" s="15" t="s">
        <v>127</v>
      </c>
      <c r="B1628" s="8"/>
      <c r="C1628" s="8">
        <v>2011</v>
      </c>
      <c r="D1628" s="8">
        <v>0.89500000000000002</v>
      </c>
      <c r="E1628" s="8"/>
      <c r="F1628" s="8">
        <v>9</v>
      </c>
      <c r="G1628" s="9">
        <v>10</v>
      </c>
      <c r="H1628" s="5">
        <v>3.4059345700000008</v>
      </c>
      <c r="I1628" s="10"/>
      <c r="K1628" s="19">
        <f t="shared" si="50"/>
        <v>90</v>
      </c>
      <c r="L1628" s="19">
        <f t="shared" si="51"/>
        <v>9</v>
      </c>
    </row>
    <row r="1629" spans="1:12" hidden="1" x14ac:dyDescent="0.3">
      <c r="A1629" s="15" t="s">
        <v>127</v>
      </c>
      <c r="B1629" s="8"/>
      <c r="C1629" s="8">
        <v>2010</v>
      </c>
      <c r="D1629" s="8">
        <v>0.89</v>
      </c>
      <c r="E1629" s="8"/>
      <c r="F1629" s="8">
        <v>9</v>
      </c>
      <c r="G1629" s="9">
        <v>8</v>
      </c>
      <c r="H1629" s="5">
        <v>3.3984842299999998</v>
      </c>
      <c r="I1629" s="10"/>
      <c r="K1629" s="19">
        <f t="shared" si="50"/>
        <v>89</v>
      </c>
      <c r="L1629" s="19">
        <f t="shared" si="51"/>
        <v>9</v>
      </c>
    </row>
    <row r="1630" spans="1:12" hidden="1" x14ac:dyDescent="0.3">
      <c r="A1630" s="14" t="s">
        <v>128</v>
      </c>
      <c r="B1630" s="1"/>
      <c r="C1630" s="1">
        <v>2020</v>
      </c>
      <c r="D1630" s="1">
        <v>0.89400000000000002</v>
      </c>
      <c r="E1630" s="8"/>
      <c r="F1630" s="1">
        <v>9</v>
      </c>
      <c r="G1630" s="2">
        <v>3</v>
      </c>
      <c r="H1630" s="11">
        <v>7.8598737700000019</v>
      </c>
      <c r="I1630" s="3"/>
      <c r="K1630" s="19">
        <f t="shared" si="50"/>
        <v>89</v>
      </c>
      <c r="L1630" s="19">
        <f t="shared" si="51"/>
        <v>9</v>
      </c>
    </row>
    <row r="1631" spans="1:12" hidden="1" x14ac:dyDescent="0.3">
      <c r="A1631" s="15" t="s">
        <v>128</v>
      </c>
      <c r="B1631" s="8"/>
      <c r="C1631" s="8">
        <v>2019</v>
      </c>
      <c r="D1631" s="8">
        <v>0.90400000000000003</v>
      </c>
      <c r="E1631" s="8"/>
      <c r="F1631" s="8">
        <v>9</v>
      </c>
      <c r="G1631" s="9">
        <v>3</v>
      </c>
      <c r="H1631" s="5">
        <v>6.45209455</v>
      </c>
      <c r="I1631" s="10"/>
      <c r="K1631" s="19">
        <f t="shared" si="50"/>
        <v>90</v>
      </c>
      <c r="L1631" s="19">
        <f t="shared" si="51"/>
        <v>9</v>
      </c>
    </row>
    <row r="1632" spans="1:12" x14ac:dyDescent="0.3">
      <c r="A1632" s="15" t="s">
        <v>128</v>
      </c>
      <c r="B1632" s="8"/>
      <c r="C1632" s="8">
        <v>2018</v>
      </c>
      <c r="D1632" s="8">
        <v>0.89900000000000002</v>
      </c>
      <c r="E1632" s="8"/>
      <c r="F1632" s="8">
        <v>9</v>
      </c>
      <c r="G1632" s="9">
        <v>4</v>
      </c>
      <c r="H1632" s="5">
        <v>6.3179893499999995</v>
      </c>
      <c r="I1632" s="10"/>
      <c r="K1632" s="19">
        <f t="shared" si="50"/>
        <v>90</v>
      </c>
      <c r="L1632" s="19">
        <f t="shared" si="51"/>
        <v>9</v>
      </c>
    </row>
    <row r="1633" spans="1:12" hidden="1" x14ac:dyDescent="0.3">
      <c r="A1633" s="15" t="s">
        <v>128</v>
      </c>
      <c r="B1633" s="8"/>
      <c r="C1633" s="8">
        <v>2017</v>
      </c>
      <c r="D1633" s="8">
        <v>0.89600000000000002</v>
      </c>
      <c r="E1633" s="8"/>
      <c r="F1633" s="8">
        <v>9</v>
      </c>
      <c r="G1633" s="9">
        <v>4</v>
      </c>
      <c r="H1633" s="5">
        <v>6.3068952599999992</v>
      </c>
      <c r="I1633" s="10"/>
      <c r="K1633" s="19">
        <f t="shared" si="50"/>
        <v>90</v>
      </c>
      <c r="L1633" s="19">
        <f t="shared" si="51"/>
        <v>9</v>
      </c>
    </row>
    <row r="1634" spans="1:12" hidden="1" x14ac:dyDescent="0.3">
      <c r="A1634" s="15" t="s">
        <v>128</v>
      </c>
      <c r="B1634" s="8"/>
      <c r="C1634" s="8">
        <v>2016</v>
      </c>
      <c r="D1634" s="8">
        <v>0.89400000000000002</v>
      </c>
      <c r="E1634" s="8"/>
      <c r="F1634" s="8">
        <v>9</v>
      </c>
      <c r="G1634" s="9">
        <v>4</v>
      </c>
      <c r="H1634" s="5">
        <v>6.4020328499999977</v>
      </c>
      <c r="I1634" s="10"/>
      <c r="K1634" s="19">
        <f t="shared" si="50"/>
        <v>89</v>
      </c>
      <c r="L1634" s="19">
        <f t="shared" si="51"/>
        <v>9</v>
      </c>
    </row>
    <row r="1635" spans="1:12" hidden="1" x14ac:dyDescent="0.3">
      <c r="A1635" s="15" t="s">
        <v>128</v>
      </c>
      <c r="B1635" s="8"/>
      <c r="C1635" s="8">
        <v>2015</v>
      </c>
      <c r="D1635" s="8">
        <v>0.88900000000000001</v>
      </c>
      <c r="E1635" s="8"/>
      <c r="F1635" s="8">
        <v>9</v>
      </c>
      <c r="G1635" s="9">
        <v>4</v>
      </c>
      <c r="H1635" s="5">
        <v>6.5054669399999998</v>
      </c>
      <c r="I1635" s="10"/>
      <c r="K1635" s="19">
        <f t="shared" si="50"/>
        <v>89</v>
      </c>
      <c r="L1635" s="19">
        <f t="shared" si="51"/>
        <v>9</v>
      </c>
    </row>
    <row r="1636" spans="1:12" hidden="1" x14ac:dyDescent="0.3">
      <c r="A1636" s="15" t="s">
        <v>128</v>
      </c>
      <c r="B1636" s="8"/>
      <c r="C1636" s="8">
        <v>2014</v>
      </c>
      <c r="D1636" s="8">
        <v>0.88400000000000001</v>
      </c>
      <c r="E1636" s="8"/>
      <c r="F1636" s="8">
        <v>9</v>
      </c>
      <c r="G1636" s="9">
        <v>4</v>
      </c>
      <c r="H1636" s="5">
        <v>6.3833985299999982</v>
      </c>
      <c r="I1636" s="10"/>
      <c r="K1636" s="19">
        <f t="shared" si="50"/>
        <v>88</v>
      </c>
      <c r="L1636" s="19">
        <f t="shared" si="51"/>
        <v>9</v>
      </c>
    </row>
    <row r="1637" spans="1:12" hidden="1" x14ac:dyDescent="0.3">
      <c r="A1637" s="15" t="s">
        <v>128</v>
      </c>
      <c r="B1637" s="8"/>
      <c r="C1637" s="8">
        <v>2013</v>
      </c>
      <c r="D1637" s="8">
        <v>0.88</v>
      </c>
      <c r="E1637" s="8"/>
      <c r="F1637" s="8">
        <v>9</v>
      </c>
      <c r="G1637" s="9">
        <v>4</v>
      </c>
      <c r="H1637" s="5">
        <v>6.4360094099999996</v>
      </c>
      <c r="I1637" s="10"/>
      <c r="K1637" s="19">
        <f t="shared" si="50"/>
        <v>88</v>
      </c>
      <c r="L1637" s="19">
        <f t="shared" si="51"/>
        <v>9</v>
      </c>
    </row>
    <row r="1638" spans="1:12" hidden="1" x14ac:dyDescent="0.3">
      <c r="A1638" s="15" t="s">
        <v>128</v>
      </c>
      <c r="B1638" s="8"/>
      <c r="C1638" s="8">
        <v>2012</v>
      </c>
      <c r="D1638" s="8">
        <v>0.875</v>
      </c>
      <c r="E1638" s="8"/>
      <c r="F1638" s="8">
        <v>9</v>
      </c>
      <c r="G1638" s="9">
        <v>4</v>
      </c>
      <c r="H1638" s="5">
        <v>6.6008868199999995</v>
      </c>
      <c r="I1638" s="10"/>
      <c r="K1638" s="19">
        <f t="shared" si="50"/>
        <v>88</v>
      </c>
      <c r="L1638" s="19">
        <f t="shared" si="51"/>
        <v>9</v>
      </c>
    </row>
    <row r="1639" spans="1:12" hidden="1" x14ac:dyDescent="0.3">
      <c r="A1639" s="15" t="s">
        <v>128</v>
      </c>
      <c r="B1639" s="8"/>
      <c r="C1639" s="8">
        <v>2011</v>
      </c>
      <c r="D1639" s="8">
        <v>0.873</v>
      </c>
      <c r="E1639" s="8"/>
      <c r="F1639" s="8">
        <v>9</v>
      </c>
      <c r="G1639" s="9">
        <v>4</v>
      </c>
      <c r="H1639" s="5">
        <v>6.736985680000001</v>
      </c>
      <c r="I1639" s="10"/>
      <c r="K1639" s="19">
        <f t="shared" si="50"/>
        <v>87</v>
      </c>
      <c r="L1639" s="19">
        <f t="shared" si="51"/>
        <v>9</v>
      </c>
    </row>
    <row r="1640" spans="1:12" hidden="1" x14ac:dyDescent="0.3">
      <c r="A1640" s="15" t="s">
        <v>128</v>
      </c>
      <c r="B1640" s="8"/>
      <c r="C1640" s="8">
        <v>2010</v>
      </c>
      <c r="D1640" s="8">
        <v>0.86799999999999999</v>
      </c>
      <c r="E1640" s="8"/>
      <c r="F1640" s="8">
        <v>9</v>
      </c>
      <c r="G1640" s="9">
        <v>4</v>
      </c>
      <c r="H1640" s="5">
        <v>6.7885627700000004</v>
      </c>
      <c r="I1640" s="10"/>
      <c r="K1640" s="19">
        <f t="shared" si="50"/>
        <v>87</v>
      </c>
      <c r="L1640" s="19">
        <f t="shared" si="51"/>
        <v>9</v>
      </c>
    </row>
    <row r="1641" spans="1:12" hidden="1" x14ac:dyDescent="0.3">
      <c r="A1641" s="14" t="s">
        <v>129</v>
      </c>
      <c r="B1641" s="1"/>
      <c r="C1641" s="1">
        <v>2020</v>
      </c>
      <c r="D1641" s="1">
        <v>0.77700000000000002</v>
      </c>
      <c r="E1641" s="8"/>
      <c r="F1641" s="1">
        <v>8</v>
      </c>
      <c r="G1641" s="2">
        <v>29</v>
      </c>
      <c r="H1641" s="11">
        <v>1.97</v>
      </c>
      <c r="I1641" s="3"/>
      <c r="K1641" s="19">
        <f t="shared" si="50"/>
        <v>78</v>
      </c>
      <c r="L1641" s="19">
        <f t="shared" si="51"/>
        <v>8</v>
      </c>
    </row>
    <row r="1642" spans="1:12" hidden="1" x14ac:dyDescent="0.3">
      <c r="A1642" s="15" t="s">
        <v>129</v>
      </c>
      <c r="B1642" s="8"/>
      <c r="C1642" s="8">
        <v>2019</v>
      </c>
      <c r="D1642" s="8">
        <v>0.77500000000000002</v>
      </c>
      <c r="E1642" s="8"/>
      <c r="F1642" s="8">
        <v>8</v>
      </c>
      <c r="G1642" s="9">
        <v>30</v>
      </c>
      <c r="H1642" s="5">
        <v>1.85</v>
      </c>
      <c r="I1642" s="10"/>
      <c r="K1642" s="19">
        <f t="shared" si="50"/>
        <v>78</v>
      </c>
      <c r="L1642" s="19">
        <f t="shared" si="51"/>
        <v>8</v>
      </c>
    </row>
    <row r="1643" spans="1:12" x14ac:dyDescent="0.3">
      <c r="A1643" s="15" t="s">
        <v>129</v>
      </c>
      <c r="B1643" s="8"/>
      <c r="C1643" s="8">
        <v>2018</v>
      </c>
      <c r="D1643" s="8">
        <v>0.77400000000000002</v>
      </c>
      <c r="E1643" s="8"/>
      <c r="F1643" s="8">
        <v>8</v>
      </c>
      <c r="G1643" s="9">
        <v>30</v>
      </c>
      <c r="H1643" s="5">
        <v>1.66</v>
      </c>
      <c r="I1643" s="10"/>
      <c r="K1643" s="19">
        <f t="shared" si="50"/>
        <v>77</v>
      </c>
      <c r="L1643" s="19">
        <f t="shared" si="51"/>
        <v>8</v>
      </c>
    </row>
    <row r="1644" spans="1:12" hidden="1" x14ac:dyDescent="0.3">
      <c r="A1644" s="15" t="s">
        <v>129</v>
      </c>
      <c r="B1644" s="8"/>
      <c r="C1644" s="8">
        <v>2017</v>
      </c>
      <c r="D1644" s="8">
        <v>0.77</v>
      </c>
      <c r="E1644" s="8"/>
      <c r="F1644" s="8">
        <v>8</v>
      </c>
      <c r="G1644" s="9">
        <v>31</v>
      </c>
      <c r="H1644" s="5">
        <v>1.37</v>
      </c>
      <c r="I1644" s="10"/>
      <c r="K1644" s="19">
        <f t="shared" si="50"/>
        <v>77</v>
      </c>
      <c r="L1644" s="19">
        <f t="shared" si="51"/>
        <v>8</v>
      </c>
    </row>
    <row r="1645" spans="1:12" hidden="1" x14ac:dyDescent="0.3">
      <c r="A1645" s="15" t="s">
        <v>129</v>
      </c>
      <c r="B1645" s="8"/>
      <c r="C1645" s="8">
        <v>2016</v>
      </c>
      <c r="D1645" s="8">
        <v>0.76500000000000001</v>
      </c>
      <c r="E1645" s="8"/>
      <c r="F1645" s="8">
        <v>8</v>
      </c>
      <c r="G1645" s="9">
        <v>30</v>
      </c>
      <c r="H1645" s="5">
        <v>1.56</v>
      </c>
      <c r="I1645" s="10"/>
      <c r="K1645" s="19">
        <f t="shared" si="50"/>
        <v>77</v>
      </c>
      <c r="L1645" s="19">
        <f t="shared" si="51"/>
        <v>8</v>
      </c>
    </row>
    <row r="1646" spans="1:12" hidden="1" x14ac:dyDescent="0.3">
      <c r="A1646" s="15" t="s">
        <v>129</v>
      </c>
      <c r="B1646" s="8"/>
      <c r="C1646" s="8">
        <v>2015</v>
      </c>
      <c r="D1646" s="8">
        <v>0.76</v>
      </c>
      <c r="E1646" s="8"/>
      <c r="F1646" s="8">
        <v>8</v>
      </c>
      <c r="G1646" s="9">
        <v>30</v>
      </c>
      <c r="H1646" s="5">
        <v>1.62</v>
      </c>
      <c r="I1646" s="10"/>
      <c r="K1646" s="19">
        <f t="shared" si="50"/>
        <v>76</v>
      </c>
      <c r="L1646" s="19">
        <f t="shared" si="51"/>
        <v>8</v>
      </c>
    </row>
    <row r="1647" spans="1:12" hidden="1" x14ac:dyDescent="0.3">
      <c r="A1647" s="15" t="s">
        <v>129</v>
      </c>
      <c r="B1647" s="8"/>
      <c r="C1647" s="8">
        <v>2014</v>
      </c>
      <c r="D1647" s="8">
        <v>0.75700000000000001</v>
      </c>
      <c r="E1647" s="8"/>
      <c r="F1647" s="8">
        <v>8</v>
      </c>
      <c r="G1647" s="9">
        <v>30</v>
      </c>
      <c r="H1647" s="5">
        <v>1.55</v>
      </c>
      <c r="I1647" s="10"/>
      <c r="K1647" s="19">
        <f t="shared" si="50"/>
        <v>76</v>
      </c>
      <c r="L1647" s="19">
        <f t="shared" si="51"/>
        <v>8</v>
      </c>
    </row>
    <row r="1648" spans="1:12" hidden="1" x14ac:dyDescent="0.3">
      <c r="A1648" s="15" t="s">
        <v>129</v>
      </c>
      <c r="B1648" s="8"/>
      <c r="C1648" s="8">
        <v>2013</v>
      </c>
      <c r="D1648" s="8">
        <v>0.752</v>
      </c>
      <c r="E1648" s="8"/>
      <c r="F1648" s="8">
        <v>8</v>
      </c>
      <c r="G1648" s="9">
        <v>33</v>
      </c>
      <c r="H1648" s="5">
        <v>1.68</v>
      </c>
      <c r="I1648" s="10"/>
      <c r="K1648" s="19">
        <f t="shared" si="50"/>
        <v>75</v>
      </c>
      <c r="L1648" s="19">
        <f t="shared" si="51"/>
        <v>8</v>
      </c>
    </row>
    <row r="1649" spans="1:12" hidden="1" x14ac:dyDescent="0.3">
      <c r="A1649" s="15" t="s">
        <v>129</v>
      </c>
      <c r="B1649" s="8"/>
      <c r="C1649" s="8">
        <v>2012</v>
      </c>
      <c r="D1649" s="8">
        <v>0.747</v>
      </c>
      <c r="E1649" s="8"/>
      <c r="F1649" s="8">
        <v>8</v>
      </c>
      <c r="G1649" s="9">
        <v>35</v>
      </c>
      <c r="H1649" s="5">
        <v>1.4</v>
      </c>
      <c r="I1649" s="10"/>
      <c r="K1649" s="19">
        <f t="shared" si="50"/>
        <v>75</v>
      </c>
      <c r="L1649" s="19">
        <f t="shared" si="51"/>
        <v>8</v>
      </c>
    </row>
    <row r="1650" spans="1:12" hidden="1" x14ac:dyDescent="0.3">
      <c r="A1650" s="15" t="s">
        <v>129</v>
      </c>
      <c r="B1650" s="8"/>
      <c r="C1650" s="8">
        <v>2011</v>
      </c>
      <c r="D1650" s="8">
        <v>0.74099999999999999</v>
      </c>
      <c r="E1650" s="8"/>
      <c r="F1650" s="8">
        <v>8</v>
      </c>
      <c r="G1650" s="9">
        <v>36</v>
      </c>
      <c r="H1650" s="5">
        <v>1.52</v>
      </c>
      <c r="I1650" s="10"/>
      <c r="K1650" s="19">
        <f t="shared" si="50"/>
        <v>74</v>
      </c>
      <c r="L1650" s="19">
        <f t="shared" si="51"/>
        <v>8</v>
      </c>
    </row>
    <row r="1651" spans="1:12" hidden="1" x14ac:dyDescent="0.3">
      <c r="A1651" s="15" t="s">
        <v>129</v>
      </c>
      <c r="B1651" s="8"/>
      <c r="C1651" s="8">
        <v>2010</v>
      </c>
      <c r="D1651" s="8">
        <v>0.73499999999999999</v>
      </c>
      <c r="E1651" s="8"/>
      <c r="F1651" s="8">
        <v>8</v>
      </c>
      <c r="G1651" s="9">
        <v>37</v>
      </c>
      <c r="H1651" s="5">
        <v>1.51</v>
      </c>
      <c r="I1651" s="10"/>
      <c r="K1651" s="19">
        <f t="shared" si="50"/>
        <v>74</v>
      </c>
      <c r="L1651" s="19">
        <f t="shared" si="51"/>
        <v>8</v>
      </c>
    </row>
    <row r="1652" spans="1:12" hidden="1" x14ac:dyDescent="0.3">
      <c r="A1652" s="14" t="s">
        <v>130</v>
      </c>
      <c r="B1652" s="1"/>
      <c r="C1652" s="1">
        <v>2020</v>
      </c>
      <c r="D1652" s="1">
        <v>0.51800000000000002</v>
      </c>
      <c r="E1652" s="8"/>
      <c r="F1652" s="1">
        <v>6</v>
      </c>
      <c r="G1652" s="2">
        <v>270</v>
      </c>
      <c r="H1652" s="11">
        <v>1.03047943</v>
      </c>
      <c r="I1652" s="3"/>
      <c r="K1652" s="19">
        <f t="shared" si="50"/>
        <v>52</v>
      </c>
      <c r="L1652" s="19">
        <f t="shared" si="51"/>
        <v>6</v>
      </c>
    </row>
    <row r="1653" spans="1:12" hidden="1" x14ac:dyDescent="0.3">
      <c r="A1653" s="15" t="s">
        <v>130</v>
      </c>
      <c r="B1653" s="8"/>
      <c r="C1653" s="8">
        <v>2019</v>
      </c>
      <c r="D1653" s="8">
        <v>0.52100000000000002</v>
      </c>
      <c r="E1653" s="8"/>
      <c r="F1653" s="8">
        <v>6</v>
      </c>
      <c r="G1653" s="9">
        <v>298</v>
      </c>
      <c r="H1653" s="5">
        <v>1.03844607</v>
      </c>
      <c r="I1653" s="10"/>
      <c r="K1653" s="19">
        <f t="shared" si="50"/>
        <v>52</v>
      </c>
      <c r="L1653" s="19">
        <f t="shared" si="51"/>
        <v>6</v>
      </c>
    </row>
    <row r="1654" spans="1:12" x14ac:dyDescent="0.3">
      <c r="A1654" s="15" t="s">
        <v>130</v>
      </c>
      <c r="B1654" s="8"/>
      <c r="C1654" s="8">
        <v>2018</v>
      </c>
      <c r="D1654" s="8">
        <v>0.52</v>
      </c>
      <c r="E1654" s="8"/>
      <c r="F1654" s="8">
        <v>6</v>
      </c>
      <c r="G1654" s="9">
        <v>293</v>
      </c>
      <c r="H1654" s="5">
        <v>1.0391815900000001</v>
      </c>
      <c r="I1654" s="10"/>
      <c r="K1654" s="19">
        <f t="shared" si="50"/>
        <v>52</v>
      </c>
      <c r="L1654" s="19">
        <f t="shared" si="51"/>
        <v>6</v>
      </c>
    </row>
    <row r="1655" spans="1:12" hidden="1" x14ac:dyDescent="0.3">
      <c r="A1655" s="15" t="s">
        <v>130</v>
      </c>
      <c r="B1655" s="8"/>
      <c r="C1655" s="8">
        <v>2017</v>
      </c>
      <c r="D1655" s="8">
        <v>0.52</v>
      </c>
      <c r="E1655" s="8"/>
      <c r="F1655" s="8">
        <v>6</v>
      </c>
      <c r="G1655" s="9">
        <v>290</v>
      </c>
      <c r="H1655" s="5">
        <v>1.0666325099999998</v>
      </c>
      <c r="I1655" s="10"/>
      <c r="K1655" s="19">
        <f t="shared" si="50"/>
        <v>52</v>
      </c>
      <c r="L1655" s="19">
        <f t="shared" si="51"/>
        <v>6</v>
      </c>
    </row>
    <row r="1656" spans="1:12" hidden="1" x14ac:dyDescent="0.3">
      <c r="A1656" s="15" t="s">
        <v>130</v>
      </c>
      <c r="B1656" s="8"/>
      <c r="C1656" s="8">
        <v>2016</v>
      </c>
      <c r="D1656" s="8">
        <v>0.51700000000000002</v>
      </c>
      <c r="E1656" s="8"/>
      <c r="F1656" s="8">
        <v>6</v>
      </c>
      <c r="G1656" s="9">
        <v>301</v>
      </c>
      <c r="H1656" s="5">
        <v>1.2897942099999999</v>
      </c>
      <c r="I1656" s="10"/>
      <c r="K1656" s="19">
        <f t="shared" si="50"/>
        <v>52</v>
      </c>
      <c r="L1656" s="19">
        <f t="shared" si="51"/>
        <v>6</v>
      </c>
    </row>
    <row r="1657" spans="1:12" hidden="1" x14ac:dyDescent="0.3">
      <c r="A1657" s="15" t="s">
        <v>130</v>
      </c>
      <c r="B1657" s="8"/>
      <c r="C1657" s="8">
        <v>2015</v>
      </c>
      <c r="D1657" s="8">
        <v>0.51400000000000001</v>
      </c>
      <c r="E1657" s="8"/>
      <c r="F1657" s="8">
        <v>6</v>
      </c>
      <c r="G1657" s="9">
        <v>298</v>
      </c>
      <c r="H1657" s="5">
        <v>0.82485693999999987</v>
      </c>
      <c r="I1657" s="10"/>
      <c r="K1657" s="19">
        <f t="shared" si="50"/>
        <v>51</v>
      </c>
      <c r="L1657" s="19">
        <f t="shared" si="51"/>
        <v>6</v>
      </c>
    </row>
    <row r="1658" spans="1:12" hidden="1" x14ac:dyDescent="0.3">
      <c r="A1658" s="15" t="s">
        <v>130</v>
      </c>
      <c r="B1658" s="8"/>
      <c r="C1658" s="8">
        <v>2014</v>
      </c>
      <c r="D1658" s="8">
        <v>0.51100000000000001</v>
      </c>
      <c r="E1658" s="8"/>
      <c r="F1658" s="8">
        <v>6</v>
      </c>
      <c r="G1658" s="9">
        <v>301</v>
      </c>
      <c r="H1658" s="5">
        <v>1.4345359800000002</v>
      </c>
      <c r="I1658" s="10"/>
      <c r="K1658" s="19">
        <f t="shared" si="50"/>
        <v>51</v>
      </c>
      <c r="L1658" s="19">
        <f t="shared" si="51"/>
        <v>6</v>
      </c>
    </row>
    <row r="1659" spans="1:12" hidden="1" x14ac:dyDescent="0.3">
      <c r="A1659" s="15" t="s">
        <v>130</v>
      </c>
      <c r="B1659" s="8"/>
      <c r="C1659" s="8">
        <v>2013</v>
      </c>
      <c r="D1659" s="8">
        <v>0.503</v>
      </c>
      <c r="E1659" s="8"/>
      <c r="F1659" s="8">
        <v>5</v>
      </c>
      <c r="G1659" s="9">
        <v>323</v>
      </c>
      <c r="H1659" s="5">
        <v>1.15195048</v>
      </c>
      <c r="I1659" s="10"/>
      <c r="K1659" s="19">
        <f t="shared" si="50"/>
        <v>50</v>
      </c>
      <c r="L1659" s="19">
        <f t="shared" si="51"/>
        <v>5</v>
      </c>
    </row>
    <row r="1660" spans="1:12" hidden="1" x14ac:dyDescent="0.3">
      <c r="A1660" s="15" t="s">
        <v>130</v>
      </c>
      <c r="B1660" s="8"/>
      <c r="C1660" s="8">
        <v>2012</v>
      </c>
      <c r="D1660" s="8">
        <v>0.498</v>
      </c>
      <c r="E1660" s="8"/>
      <c r="F1660" s="8">
        <v>5</v>
      </c>
      <c r="G1660" s="9">
        <v>330</v>
      </c>
      <c r="H1660" s="5">
        <v>1.4933701799999999</v>
      </c>
      <c r="I1660" s="10"/>
      <c r="K1660" s="19">
        <f t="shared" si="50"/>
        <v>50</v>
      </c>
      <c r="L1660" s="19">
        <f t="shared" si="51"/>
        <v>5</v>
      </c>
    </row>
    <row r="1661" spans="1:12" hidden="1" x14ac:dyDescent="0.3">
      <c r="A1661" s="15" t="s">
        <v>130</v>
      </c>
      <c r="B1661" s="8"/>
      <c r="C1661" s="8">
        <v>2011</v>
      </c>
      <c r="D1661" s="8">
        <v>0.49099999999999999</v>
      </c>
      <c r="E1661" s="8"/>
      <c r="F1661" s="8">
        <v>5</v>
      </c>
      <c r="G1661" s="9">
        <v>354</v>
      </c>
      <c r="H1661" s="5">
        <v>1.2828178400000003</v>
      </c>
      <c r="I1661" s="10"/>
      <c r="K1661" s="19">
        <f t="shared" si="50"/>
        <v>49</v>
      </c>
      <c r="L1661" s="19">
        <f t="shared" si="51"/>
        <v>5</v>
      </c>
    </row>
    <row r="1662" spans="1:12" hidden="1" x14ac:dyDescent="0.3">
      <c r="A1662" s="15" t="s">
        <v>130</v>
      </c>
      <c r="B1662" s="8"/>
      <c r="C1662" s="8">
        <v>2010</v>
      </c>
      <c r="D1662" s="8">
        <v>0.48899999999999999</v>
      </c>
      <c r="E1662" s="8"/>
      <c r="F1662" s="8">
        <v>5</v>
      </c>
      <c r="G1662" s="9">
        <v>383</v>
      </c>
      <c r="H1662" s="5">
        <v>1.64626622</v>
      </c>
      <c r="I1662" s="10"/>
      <c r="K1662" s="19">
        <f t="shared" si="50"/>
        <v>49</v>
      </c>
      <c r="L1662" s="19">
        <f t="shared" si="51"/>
        <v>5</v>
      </c>
    </row>
    <row r="1663" spans="1:12" hidden="1" x14ac:dyDescent="0.3">
      <c r="A1663" s="14" t="s">
        <v>131</v>
      </c>
      <c r="B1663" s="1"/>
      <c r="C1663" s="1">
        <v>2020</v>
      </c>
      <c r="D1663" s="1">
        <v>0.70199999999999996</v>
      </c>
      <c r="E1663" s="8"/>
      <c r="F1663" s="1">
        <v>7</v>
      </c>
      <c r="G1663" s="2">
        <v>96</v>
      </c>
      <c r="H1663" s="11">
        <v>4.3769655200000006</v>
      </c>
      <c r="I1663" s="3"/>
      <c r="K1663" s="19">
        <f t="shared" si="50"/>
        <v>70</v>
      </c>
      <c r="L1663" s="19">
        <f t="shared" si="51"/>
        <v>7</v>
      </c>
    </row>
    <row r="1664" spans="1:12" hidden="1" x14ac:dyDescent="0.3">
      <c r="A1664" s="15" t="s">
        <v>131</v>
      </c>
      <c r="B1664" s="8"/>
      <c r="C1664" s="8">
        <v>2019</v>
      </c>
      <c r="D1664" s="8">
        <v>0.71</v>
      </c>
      <c r="E1664" s="8"/>
      <c r="F1664" s="8">
        <v>8</v>
      </c>
      <c r="G1664" s="9">
        <v>100</v>
      </c>
      <c r="H1664" s="5">
        <v>6.1417584399999994</v>
      </c>
      <c r="I1664" s="10"/>
      <c r="K1664" s="19">
        <f t="shared" si="50"/>
        <v>71</v>
      </c>
      <c r="L1664" s="19">
        <f t="shared" si="51"/>
        <v>8</v>
      </c>
    </row>
    <row r="1665" spans="1:12" x14ac:dyDescent="0.3">
      <c r="A1665" s="15" t="s">
        <v>131</v>
      </c>
      <c r="B1665" s="8"/>
      <c r="C1665" s="8">
        <v>2018</v>
      </c>
      <c r="D1665" s="8">
        <v>0.71399999999999997</v>
      </c>
      <c r="E1665" s="8"/>
      <c r="F1665" s="8">
        <v>8</v>
      </c>
      <c r="G1665" s="9">
        <v>98</v>
      </c>
      <c r="H1665" s="5">
        <v>4.5632696199999998</v>
      </c>
      <c r="I1665" s="10"/>
      <c r="K1665" s="19">
        <f t="shared" si="50"/>
        <v>71</v>
      </c>
      <c r="L1665" s="19">
        <f t="shared" si="51"/>
        <v>8</v>
      </c>
    </row>
    <row r="1666" spans="1:12" hidden="1" x14ac:dyDescent="0.3">
      <c r="A1666" s="15" t="s">
        <v>131</v>
      </c>
      <c r="B1666" s="8"/>
      <c r="C1666" s="8">
        <v>2017</v>
      </c>
      <c r="D1666" s="8">
        <v>0.71</v>
      </c>
      <c r="E1666" s="8"/>
      <c r="F1666" s="8">
        <v>8</v>
      </c>
      <c r="G1666" s="9">
        <v>99</v>
      </c>
      <c r="H1666" s="5">
        <v>3.0993232700000002</v>
      </c>
      <c r="I1666" s="10"/>
      <c r="K1666" s="19">
        <f t="shared" ref="K1666:K1729" si="52">ROUND(D1666*100,0)</f>
        <v>71</v>
      </c>
      <c r="L1666" s="19">
        <f t="shared" si="51"/>
        <v>8</v>
      </c>
    </row>
    <row r="1667" spans="1:12" hidden="1" x14ac:dyDescent="0.3">
      <c r="A1667" s="15" t="s">
        <v>131</v>
      </c>
      <c r="B1667" s="8"/>
      <c r="C1667" s="8">
        <v>2016</v>
      </c>
      <c r="D1667" s="8">
        <v>0.70899999999999996</v>
      </c>
      <c r="E1667" s="8"/>
      <c r="F1667" s="8">
        <v>8</v>
      </c>
      <c r="G1667" s="9">
        <v>105</v>
      </c>
      <c r="H1667" s="5">
        <v>3.7100131500000004</v>
      </c>
      <c r="I1667" s="10"/>
      <c r="K1667" s="19">
        <f t="shared" si="52"/>
        <v>71</v>
      </c>
      <c r="L1667" s="19">
        <f t="shared" ref="L1667:L1730" si="53">IF(K1667&lt;31,3,IF(K1667&lt;41,4,IF(K1667&lt;51,5,IF(K1667&lt;61,6,IF(K1667&lt;71,7,IF(K1667&lt;81,8,IF(K1667&lt;91,9,10)))))))</f>
        <v>8</v>
      </c>
    </row>
    <row r="1668" spans="1:12" hidden="1" x14ac:dyDescent="0.3">
      <c r="A1668" s="15" t="s">
        <v>131</v>
      </c>
      <c r="B1668" s="8"/>
      <c r="C1668" s="8">
        <v>2015</v>
      </c>
      <c r="D1668" s="8">
        <v>0.70699999999999996</v>
      </c>
      <c r="E1668" s="8"/>
      <c r="F1668" s="8">
        <v>8</v>
      </c>
      <c r="G1668" s="9">
        <v>125</v>
      </c>
      <c r="H1668" s="5">
        <v>3.16422224</v>
      </c>
      <c r="I1668" s="10"/>
      <c r="K1668" s="19">
        <f t="shared" si="52"/>
        <v>71</v>
      </c>
      <c r="L1668" s="19">
        <f t="shared" si="53"/>
        <v>8</v>
      </c>
    </row>
    <row r="1669" spans="1:12" hidden="1" x14ac:dyDescent="0.3">
      <c r="A1669" s="15" t="s">
        <v>131</v>
      </c>
      <c r="B1669" s="8"/>
      <c r="C1669" s="8">
        <v>2014</v>
      </c>
      <c r="D1669" s="8">
        <v>0.70099999999999996</v>
      </c>
      <c r="E1669" s="8"/>
      <c r="F1669" s="8">
        <v>7</v>
      </c>
      <c r="G1669" s="9">
        <v>135</v>
      </c>
      <c r="H1669" s="5">
        <v>1.8763757899999995</v>
      </c>
      <c r="I1669" s="10"/>
      <c r="K1669" s="19">
        <f t="shared" si="52"/>
        <v>70</v>
      </c>
      <c r="L1669" s="19">
        <f t="shared" si="53"/>
        <v>7</v>
      </c>
    </row>
    <row r="1670" spans="1:12" hidden="1" x14ac:dyDescent="0.3">
      <c r="A1670" s="15" t="s">
        <v>131</v>
      </c>
      <c r="B1670" s="8"/>
      <c r="C1670" s="8">
        <v>2013</v>
      </c>
      <c r="D1670" s="8">
        <v>0.7</v>
      </c>
      <c r="E1670" s="8"/>
      <c r="F1670" s="8">
        <v>7</v>
      </c>
      <c r="G1670" s="9">
        <v>133</v>
      </c>
      <c r="H1670" s="5">
        <v>1.8895350700000002</v>
      </c>
      <c r="I1670" s="10"/>
      <c r="K1670" s="19">
        <f t="shared" si="52"/>
        <v>70</v>
      </c>
      <c r="L1670" s="19">
        <f t="shared" si="53"/>
        <v>7</v>
      </c>
    </row>
    <row r="1671" spans="1:12" hidden="1" x14ac:dyDescent="0.3">
      <c r="A1671" s="15" t="s">
        <v>131</v>
      </c>
      <c r="B1671" s="8"/>
      <c r="C1671" s="8">
        <v>2012</v>
      </c>
      <c r="D1671" s="8">
        <v>0.69799999999999995</v>
      </c>
      <c r="E1671" s="8"/>
      <c r="F1671" s="8">
        <v>7</v>
      </c>
      <c r="G1671" s="9">
        <v>131</v>
      </c>
      <c r="H1671" s="5">
        <v>1.75651753</v>
      </c>
      <c r="I1671" s="10"/>
      <c r="K1671" s="19">
        <f t="shared" si="52"/>
        <v>70</v>
      </c>
      <c r="L1671" s="19">
        <f t="shared" si="53"/>
        <v>7</v>
      </c>
    </row>
    <row r="1672" spans="1:12" hidden="1" x14ac:dyDescent="0.3">
      <c r="A1672" s="15" t="s">
        <v>131</v>
      </c>
      <c r="B1672" s="8"/>
      <c r="C1672" s="8">
        <v>2011</v>
      </c>
      <c r="D1672" s="8">
        <v>0.69699999999999995</v>
      </c>
      <c r="E1672" s="8"/>
      <c r="F1672" s="8">
        <v>7</v>
      </c>
      <c r="G1672" s="9">
        <v>131</v>
      </c>
      <c r="H1672" s="5">
        <v>1.7915159500000002</v>
      </c>
      <c r="I1672" s="10"/>
      <c r="K1672" s="19">
        <f t="shared" si="52"/>
        <v>70</v>
      </c>
      <c r="L1672" s="19">
        <f t="shared" si="53"/>
        <v>7</v>
      </c>
    </row>
    <row r="1673" spans="1:12" hidden="1" x14ac:dyDescent="0.3">
      <c r="A1673" s="15" t="s">
        <v>131</v>
      </c>
      <c r="B1673" s="8"/>
      <c r="C1673" s="8">
        <v>2010</v>
      </c>
      <c r="D1673" s="8">
        <v>0.69599999999999995</v>
      </c>
      <c r="E1673" s="8"/>
      <c r="F1673" s="8">
        <v>7</v>
      </c>
      <c r="G1673" s="9">
        <v>138</v>
      </c>
      <c r="H1673" s="5">
        <v>1.9906763999999999</v>
      </c>
      <c r="I1673" s="10"/>
      <c r="K1673" s="19">
        <f t="shared" si="52"/>
        <v>70</v>
      </c>
      <c r="L1673" s="19">
        <f t="shared" si="53"/>
        <v>7</v>
      </c>
    </row>
    <row r="1674" spans="1:12" hidden="1" x14ac:dyDescent="0.3">
      <c r="A1674" s="14" t="s">
        <v>132</v>
      </c>
      <c r="B1674" s="1"/>
      <c r="C1674" s="1">
        <v>2020</v>
      </c>
      <c r="D1674" s="1">
        <v>0.94399999999999995</v>
      </c>
      <c r="E1674" s="8"/>
      <c r="F1674" s="1">
        <v>10</v>
      </c>
      <c r="G1674" s="2">
        <v>5</v>
      </c>
      <c r="H1674" s="11">
        <v>9.77</v>
      </c>
      <c r="I1674" s="3"/>
      <c r="K1674" s="19">
        <f t="shared" si="52"/>
        <v>94</v>
      </c>
      <c r="L1674" s="19">
        <f t="shared" si="53"/>
        <v>10</v>
      </c>
    </row>
    <row r="1675" spans="1:12" hidden="1" x14ac:dyDescent="0.3">
      <c r="A1675" s="28" t="s">
        <v>132</v>
      </c>
      <c r="B1675" s="8"/>
      <c r="C1675" s="8">
        <v>2019</v>
      </c>
      <c r="D1675" s="8">
        <v>0.94699999999999995</v>
      </c>
      <c r="E1675" s="8"/>
      <c r="F1675" s="8">
        <v>10</v>
      </c>
      <c r="G1675" s="9">
        <v>5</v>
      </c>
      <c r="H1675" s="5">
        <v>9.2200000000000006</v>
      </c>
      <c r="I1675" s="10"/>
      <c r="K1675" s="19">
        <f t="shared" si="52"/>
        <v>95</v>
      </c>
      <c r="L1675" s="19">
        <f t="shared" si="53"/>
        <v>10</v>
      </c>
    </row>
    <row r="1676" spans="1:12" x14ac:dyDescent="0.3">
      <c r="A1676" s="15" t="s">
        <v>132</v>
      </c>
      <c r="B1676" s="8"/>
      <c r="C1676" s="8">
        <v>2018</v>
      </c>
      <c r="D1676" s="8">
        <v>0.94299999999999995</v>
      </c>
      <c r="E1676" s="8"/>
      <c r="F1676" s="8">
        <v>10</v>
      </c>
      <c r="G1676" s="9">
        <v>5</v>
      </c>
      <c r="H1676" s="5">
        <v>9.2799999999999994</v>
      </c>
      <c r="I1676" s="10"/>
      <c r="K1676" s="19">
        <f t="shared" si="52"/>
        <v>94</v>
      </c>
      <c r="L1676" s="19">
        <f t="shared" si="53"/>
        <v>10</v>
      </c>
    </row>
    <row r="1677" spans="1:12" hidden="1" x14ac:dyDescent="0.3">
      <c r="A1677" s="15" t="s">
        <v>132</v>
      </c>
      <c r="B1677" s="8"/>
      <c r="C1677" s="8">
        <v>2017</v>
      </c>
      <c r="D1677" s="8">
        <v>0.94099999999999995</v>
      </c>
      <c r="E1677" s="8"/>
      <c r="F1677" s="8">
        <v>10</v>
      </c>
      <c r="G1677" s="9">
        <v>5</v>
      </c>
      <c r="H1677" s="5">
        <v>9.14</v>
      </c>
      <c r="I1677" s="10"/>
      <c r="K1677" s="19">
        <f t="shared" si="52"/>
        <v>94</v>
      </c>
      <c r="L1677" s="19">
        <f t="shared" si="53"/>
        <v>10</v>
      </c>
    </row>
    <row r="1678" spans="1:12" hidden="1" x14ac:dyDescent="0.3">
      <c r="A1678" s="15" t="s">
        <v>132</v>
      </c>
      <c r="B1678" s="8"/>
      <c r="C1678" s="8">
        <v>2016</v>
      </c>
      <c r="D1678" s="8">
        <v>0.93899999999999995</v>
      </c>
      <c r="E1678" s="8"/>
      <c r="F1678" s="8">
        <v>10</v>
      </c>
      <c r="G1678" s="9">
        <v>4</v>
      </c>
      <c r="H1678" s="5">
        <v>9.14</v>
      </c>
      <c r="I1678" s="10"/>
      <c r="K1678" s="19">
        <f t="shared" si="52"/>
        <v>94</v>
      </c>
      <c r="L1678" s="19">
        <f t="shared" si="53"/>
        <v>10</v>
      </c>
    </row>
    <row r="1679" spans="1:12" hidden="1" x14ac:dyDescent="0.3">
      <c r="A1679" s="15" t="s">
        <v>132</v>
      </c>
      <c r="B1679" s="8"/>
      <c r="C1679" s="8">
        <v>2015</v>
      </c>
      <c r="D1679" s="8">
        <v>0.93700000000000006</v>
      </c>
      <c r="E1679" s="8"/>
      <c r="F1679" s="8">
        <v>10</v>
      </c>
      <c r="G1679" s="9">
        <v>4</v>
      </c>
      <c r="H1679" s="5">
        <v>9.07</v>
      </c>
      <c r="I1679" s="10"/>
      <c r="K1679" s="19">
        <f t="shared" si="52"/>
        <v>94</v>
      </c>
      <c r="L1679" s="19">
        <f t="shared" si="53"/>
        <v>10</v>
      </c>
    </row>
    <row r="1680" spans="1:12" hidden="1" x14ac:dyDescent="0.3">
      <c r="A1680" s="15" t="s">
        <v>132</v>
      </c>
      <c r="B1680" s="8"/>
      <c r="C1680" s="8">
        <v>2014</v>
      </c>
      <c r="D1680" s="8">
        <v>0.93500000000000005</v>
      </c>
      <c r="E1680" s="8"/>
      <c r="F1680" s="8">
        <v>10</v>
      </c>
      <c r="G1680" s="9">
        <v>5</v>
      </c>
      <c r="H1680" s="5">
        <v>9.1999999999999993</v>
      </c>
      <c r="I1680" s="10"/>
      <c r="K1680" s="19">
        <f t="shared" si="52"/>
        <v>94</v>
      </c>
      <c r="L1680" s="19">
        <f t="shared" si="53"/>
        <v>10</v>
      </c>
    </row>
    <row r="1681" spans="1:12" hidden="1" x14ac:dyDescent="0.3">
      <c r="A1681" s="15" t="s">
        <v>132</v>
      </c>
      <c r="B1681" s="8"/>
      <c r="C1681" s="8">
        <v>2013</v>
      </c>
      <c r="D1681" s="8">
        <v>0.93200000000000005</v>
      </c>
      <c r="E1681" s="8"/>
      <c r="F1681" s="8">
        <v>10</v>
      </c>
      <c r="G1681" s="9">
        <v>5</v>
      </c>
      <c r="H1681" s="5">
        <v>9.16</v>
      </c>
      <c r="I1681" s="10"/>
      <c r="K1681" s="19">
        <f t="shared" si="52"/>
        <v>93</v>
      </c>
      <c r="L1681" s="19">
        <f t="shared" si="53"/>
        <v>10</v>
      </c>
    </row>
    <row r="1682" spans="1:12" hidden="1" x14ac:dyDescent="0.3">
      <c r="A1682" s="15" t="s">
        <v>132</v>
      </c>
      <c r="B1682" s="8"/>
      <c r="C1682" s="8">
        <v>2012</v>
      </c>
      <c r="D1682" s="8">
        <v>0.91200000000000003</v>
      </c>
      <c r="E1682" s="8"/>
      <c r="F1682" s="8">
        <v>10</v>
      </c>
      <c r="G1682" s="9">
        <v>5</v>
      </c>
      <c r="H1682" s="5">
        <v>9.0399999999999991</v>
      </c>
      <c r="I1682" s="10"/>
      <c r="K1682" s="19">
        <f t="shared" si="52"/>
        <v>91</v>
      </c>
      <c r="L1682" s="19">
        <f t="shared" si="53"/>
        <v>10</v>
      </c>
    </row>
    <row r="1683" spans="1:12" hidden="1" x14ac:dyDescent="0.3">
      <c r="A1683" s="15" t="s">
        <v>132</v>
      </c>
      <c r="B1683" s="8"/>
      <c r="C1683" s="8">
        <v>2011</v>
      </c>
      <c r="D1683" s="8">
        <v>0.91200000000000003</v>
      </c>
      <c r="E1683" s="8"/>
      <c r="F1683" s="8">
        <v>10</v>
      </c>
      <c r="G1683" s="9">
        <v>5</v>
      </c>
      <c r="H1683" s="5">
        <v>8.8000000000000007</v>
      </c>
      <c r="I1683" s="10"/>
      <c r="K1683" s="19">
        <f t="shared" si="52"/>
        <v>91</v>
      </c>
      <c r="L1683" s="19">
        <f t="shared" si="53"/>
        <v>10</v>
      </c>
    </row>
    <row r="1684" spans="1:12" hidden="1" x14ac:dyDescent="0.3">
      <c r="A1684" s="15" t="s">
        <v>132</v>
      </c>
      <c r="B1684" s="8"/>
      <c r="C1684" s="8">
        <v>2010</v>
      </c>
      <c r="D1684" s="8">
        <v>0.91</v>
      </c>
      <c r="E1684" s="8"/>
      <c r="F1684" s="8">
        <v>10</v>
      </c>
      <c r="G1684" s="9">
        <v>5</v>
      </c>
      <c r="H1684" s="5">
        <v>6.86</v>
      </c>
      <c r="I1684" s="10"/>
      <c r="K1684" s="19">
        <f t="shared" si="52"/>
        <v>91</v>
      </c>
      <c r="L1684" s="19">
        <f t="shared" si="53"/>
        <v>10</v>
      </c>
    </row>
    <row r="1685" spans="1:12" hidden="1" x14ac:dyDescent="0.3">
      <c r="A1685" s="14" t="s">
        <v>133</v>
      </c>
      <c r="B1685" s="1"/>
      <c r="C1685" s="1">
        <v>2020</v>
      </c>
      <c r="D1685" s="1">
        <v>0.95699999999999996</v>
      </c>
      <c r="E1685" s="8"/>
      <c r="F1685" s="1">
        <v>10</v>
      </c>
      <c r="G1685" s="2">
        <v>7</v>
      </c>
      <c r="H1685" s="11">
        <v>4.2129478499999991</v>
      </c>
      <c r="I1685" s="3"/>
      <c r="K1685" s="19">
        <f t="shared" si="52"/>
        <v>96</v>
      </c>
      <c r="L1685" s="19">
        <f t="shared" si="53"/>
        <v>10</v>
      </c>
    </row>
    <row r="1686" spans="1:12" hidden="1" x14ac:dyDescent="0.3">
      <c r="A1686" s="15" t="s">
        <v>133</v>
      </c>
      <c r="B1686" s="8"/>
      <c r="C1686" s="8">
        <v>2019</v>
      </c>
      <c r="D1686" s="8">
        <v>0.96</v>
      </c>
      <c r="E1686" s="8"/>
      <c r="F1686" s="8">
        <v>10</v>
      </c>
      <c r="G1686" s="9">
        <v>7</v>
      </c>
      <c r="H1686" s="5">
        <v>3.7240991600000002</v>
      </c>
      <c r="I1686" s="10"/>
      <c r="K1686" s="19">
        <f t="shared" si="52"/>
        <v>96</v>
      </c>
      <c r="L1686" s="19">
        <f t="shared" si="53"/>
        <v>10</v>
      </c>
    </row>
    <row r="1687" spans="1:12" x14ac:dyDescent="0.3">
      <c r="A1687" s="15" t="s">
        <v>133</v>
      </c>
      <c r="B1687" s="8"/>
      <c r="C1687" s="8">
        <v>2018</v>
      </c>
      <c r="D1687" s="8">
        <v>0.95699999999999996</v>
      </c>
      <c r="E1687" s="8"/>
      <c r="F1687" s="8">
        <v>10</v>
      </c>
      <c r="G1687" s="9">
        <v>7</v>
      </c>
      <c r="H1687" s="5">
        <v>3.6835608500000001</v>
      </c>
      <c r="I1687" s="10"/>
      <c r="K1687" s="19">
        <f t="shared" si="52"/>
        <v>96</v>
      </c>
      <c r="L1687" s="19">
        <f t="shared" si="53"/>
        <v>10</v>
      </c>
    </row>
    <row r="1688" spans="1:12" hidden="1" x14ac:dyDescent="0.3">
      <c r="A1688" s="15" t="s">
        <v>133</v>
      </c>
      <c r="B1688" s="8"/>
      <c r="C1688" s="8">
        <v>2017</v>
      </c>
      <c r="D1688" s="8">
        <v>0.95499999999999996</v>
      </c>
      <c r="E1688" s="8"/>
      <c r="F1688" s="8">
        <v>10</v>
      </c>
      <c r="G1688" s="9">
        <v>6</v>
      </c>
      <c r="H1688" s="5">
        <v>3.7382631299999991</v>
      </c>
      <c r="I1688" s="10"/>
      <c r="K1688" s="19">
        <f t="shared" si="52"/>
        <v>96</v>
      </c>
      <c r="L1688" s="19">
        <f t="shared" si="53"/>
        <v>10</v>
      </c>
    </row>
    <row r="1689" spans="1:12" hidden="1" x14ac:dyDescent="0.3">
      <c r="A1689" s="15" t="s">
        <v>133</v>
      </c>
      <c r="B1689" s="8"/>
      <c r="C1689" s="8">
        <v>2016</v>
      </c>
      <c r="D1689" s="8">
        <v>0.95399999999999996</v>
      </c>
      <c r="E1689" s="8"/>
      <c r="F1689" s="8">
        <v>10</v>
      </c>
      <c r="G1689" s="9">
        <v>8</v>
      </c>
      <c r="H1689" s="5">
        <v>3.6916108099999994</v>
      </c>
      <c r="I1689" s="10"/>
      <c r="K1689" s="19">
        <f t="shared" si="52"/>
        <v>95</v>
      </c>
      <c r="L1689" s="19">
        <f t="shared" si="53"/>
        <v>10</v>
      </c>
    </row>
    <row r="1690" spans="1:12" hidden="1" x14ac:dyDescent="0.3">
      <c r="A1690" s="15" t="s">
        <v>133</v>
      </c>
      <c r="B1690" s="8"/>
      <c r="C1690" s="8">
        <v>2015</v>
      </c>
      <c r="D1690" s="8">
        <v>0.95199999999999996</v>
      </c>
      <c r="E1690" s="8"/>
      <c r="F1690" s="8">
        <v>10</v>
      </c>
      <c r="G1690" s="9">
        <v>6</v>
      </c>
      <c r="H1690" s="5">
        <v>3.6079626100000004</v>
      </c>
      <c r="I1690" s="10"/>
      <c r="K1690" s="19">
        <f t="shared" si="52"/>
        <v>95</v>
      </c>
      <c r="L1690" s="19">
        <f t="shared" si="53"/>
        <v>10</v>
      </c>
    </row>
    <row r="1691" spans="1:12" hidden="1" x14ac:dyDescent="0.3">
      <c r="A1691" s="15" t="s">
        <v>133</v>
      </c>
      <c r="B1691" s="8"/>
      <c r="C1691" s="8">
        <v>2014</v>
      </c>
      <c r="D1691" s="8">
        <v>0.95099999999999996</v>
      </c>
      <c r="E1691" s="8"/>
      <c r="F1691" s="8">
        <v>10</v>
      </c>
      <c r="G1691" s="9">
        <v>7</v>
      </c>
      <c r="H1691" s="5">
        <v>3.5411837099999999</v>
      </c>
      <c r="I1691" s="10"/>
      <c r="K1691" s="19">
        <f t="shared" si="52"/>
        <v>95</v>
      </c>
      <c r="L1691" s="19">
        <f t="shared" si="53"/>
        <v>10</v>
      </c>
    </row>
    <row r="1692" spans="1:12" hidden="1" x14ac:dyDescent="0.3">
      <c r="A1692" s="15" t="s">
        <v>133</v>
      </c>
      <c r="B1692" s="8"/>
      <c r="C1692" s="8">
        <v>2013</v>
      </c>
      <c r="D1692" s="8">
        <v>0.94699999999999995</v>
      </c>
      <c r="E1692" s="8"/>
      <c r="F1692" s="8">
        <v>10</v>
      </c>
      <c r="G1692" s="9">
        <v>7</v>
      </c>
      <c r="H1692" s="5">
        <v>3.51020193</v>
      </c>
      <c r="I1692" s="10"/>
      <c r="K1692" s="19">
        <f t="shared" si="52"/>
        <v>95</v>
      </c>
      <c r="L1692" s="19">
        <f t="shared" si="53"/>
        <v>10</v>
      </c>
    </row>
    <row r="1693" spans="1:12" hidden="1" x14ac:dyDescent="0.3">
      <c r="A1693" s="15" t="s">
        <v>133</v>
      </c>
      <c r="B1693" s="8"/>
      <c r="C1693" s="8">
        <v>2012</v>
      </c>
      <c r="D1693" s="8">
        <v>0.94299999999999995</v>
      </c>
      <c r="E1693" s="8"/>
      <c r="F1693" s="8">
        <v>10</v>
      </c>
      <c r="G1693" s="9">
        <v>7</v>
      </c>
      <c r="H1693" s="5">
        <v>3.5963993099999998</v>
      </c>
      <c r="I1693" s="10"/>
      <c r="K1693" s="19">
        <f t="shared" si="52"/>
        <v>94</v>
      </c>
      <c r="L1693" s="19">
        <f t="shared" si="53"/>
        <v>10</v>
      </c>
    </row>
    <row r="1694" spans="1:12" hidden="1" x14ac:dyDescent="0.3">
      <c r="A1694" s="15" t="s">
        <v>133</v>
      </c>
      <c r="B1694" s="8"/>
      <c r="C1694" s="8">
        <v>2011</v>
      </c>
      <c r="D1694" s="8">
        <v>0.94</v>
      </c>
      <c r="E1694" s="8"/>
      <c r="F1694" s="8">
        <v>10</v>
      </c>
      <c r="G1694" s="9">
        <v>8</v>
      </c>
      <c r="H1694" s="5">
        <v>3.4725453900000005</v>
      </c>
      <c r="I1694" s="10"/>
      <c r="K1694" s="19">
        <f t="shared" si="52"/>
        <v>94</v>
      </c>
      <c r="L1694" s="19">
        <f t="shared" si="53"/>
        <v>10</v>
      </c>
    </row>
    <row r="1695" spans="1:12" hidden="1" x14ac:dyDescent="0.3">
      <c r="A1695" s="15" t="s">
        <v>133</v>
      </c>
      <c r="B1695" s="8"/>
      <c r="C1695" s="8">
        <v>2010</v>
      </c>
      <c r="D1695" s="8">
        <v>0.94</v>
      </c>
      <c r="E1695" s="8"/>
      <c r="F1695" s="8">
        <v>10</v>
      </c>
      <c r="G1695" s="9">
        <v>8</v>
      </c>
      <c r="H1695" s="5">
        <v>3.36403418</v>
      </c>
      <c r="I1695" s="10"/>
      <c r="K1695" s="19">
        <f t="shared" si="52"/>
        <v>94</v>
      </c>
      <c r="L1695" s="19">
        <f t="shared" si="53"/>
        <v>10</v>
      </c>
    </row>
    <row r="1696" spans="1:12" hidden="1" x14ac:dyDescent="0.3">
      <c r="A1696" s="14" t="s">
        <v>134</v>
      </c>
      <c r="B1696" s="1"/>
      <c r="C1696" s="1">
        <v>2020</v>
      </c>
      <c r="D1696" s="1">
        <v>0.65600000000000003</v>
      </c>
      <c r="E1696" s="8"/>
      <c r="F1696" s="1">
        <v>7</v>
      </c>
      <c r="G1696" s="2">
        <v>17</v>
      </c>
      <c r="H1696" s="11">
        <v>2.15</v>
      </c>
      <c r="I1696" s="3"/>
      <c r="K1696" s="19">
        <f t="shared" si="52"/>
        <v>66</v>
      </c>
      <c r="L1696" s="19">
        <f t="shared" si="53"/>
        <v>7</v>
      </c>
    </row>
    <row r="1697" spans="1:12" hidden="1" x14ac:dyDescent="0.3">
      <c r="A1697" s="15" t="s">
        <v>134</v>
      </c>
      <c r="B1697" s="8"/>
      <c r="C1697" s="8">
        <v>2019</v>
      </c>
      <c r="D1697" s="8">
        <v>0.66800000000000004</v>
      </c>
      <c r="E1697" s="8"/>
      <c r="F1697" s="8">
        <v>7</v>
      </c>
      <c r="G1697" s="9">
        <v>16</v>
      </c>
      <c r="H1697" s="5">
        <v>1.9</v>
      </c>
      <c r="I1697" s="10"/>
      <c r="K1697" s="19">
        <f t="shared" si="52"/>
        <v>67</v>
      </c>
      <c r="L1697" s="19">
        <f t="shared" si="53"/>
        <v>7</v>
      </c>
    </row>
    <row r="1698" spans="1:12" x14ac:dyDescent="0.3">
      <c r="A1698" s="15" t="s">
        <v>134</v>
      </c>
      <c r="B1698" s="8"/>
      <c r="C1698" s="8">
        <v>2018</v>
      </c>
      <c r="D1698" s="8">
        <v>0.66400000000000003</v>
      </c>
      <c r="E1698" s="8"/>
      <c r="F1698" s="8">
        <v>7</v>
      </c>
      <c r="G1698" s="9">
        <v>17</v>
      </c>
      <c r="H1698" s="5">
        <v>1.9</v>
      </c>
      <c r="I1698" s="10"/>
      <c r="K1698" s="19">
        <f t="shared" si="52"/>
        <v>66</v>
      </c>
      <c r="L1698" s="19">
        <f t="shared" si="53"/>
        <v>7</v>
      </c>
    </row>
    <row r="1699" spans="1:12" hidden="1" x14ac:dyDescent="0.3">
      <c r="A1699" s="15" t="s">
        <v>134</v>
      </c>
      <c r="B1699" s="8"/>
      <c r="C1699" s="8">
        <v>2017</v>
      </c>
      <c r="D1699" s="8">
        <v>0.65900000000000003</v>
      </c>
      <c r="E1699" s="8"/>
      <c r="F1699" s="8">
        <v>7</v>
      </c>
      <c r="G1699" s="9">
        <v>18</v>
      </c>
      <c r="H1699" s="5">
        <v>1.99</v>
      </c>
      <c r="I1699" s="10"/>
      <c r="K1699" s="19">
        <f t="shared" si="52"/>
        <v>66</v>
      </c>
      <c r="L1699" s="19">
        <f t="shared" si="53"/>
        <v>7</v>
      </c>
    </row>
    <row r="1700" spans="1:12" hidden="1" x14ac:dyDescent="0.3">
      <c r="A1700" s="15" t="s">
        <v>134</v>
      </c>
      <c r="B1700" s="8"/>
      <c r="C1700" s="8">
        <v>2016</v>
      </c>
      <c r="D1700" s="8">
        <v>0.65500000000000003</v>
      </c>
      <c r="E1700" s="8"/>
      <c r="F1700" s="8">
        <v>7</v>
      </c>
      <c r="G1700" s="9">
        <v>20</v>
      </c>
      <c r="H1700" s="5">
        <v>1.99</v>
      </c>
      <c r="I1700" s="10"/>
      <c r="K1700" s="19">
        <f t="shared" si="52"/>
        <v>66</v>
      </c>
      <c r="L1700" s="19">
        <f t="shared" si="53"/>
        <v>7</v>
      </c>
    </row>
    <row r="1701" spans="1:12" hidden="1" x14ac:dyDescent="0.3">
      <c r="A1701" s="15" t="s">
        <v>134</v>
      </c>
      <c r="B1701" s="8"/>
      <c r="C1701" s="8">
        <v>2015</v>
      </c>
      <c r="D1701" s="8">
        <v>0.65100000000000002</v>
      </c>
      <c r="E1701" s="8"/>
      <c r="F1701" s="8">
        <v>7</v>
      </c>
      <c r="G1701" s="9">
        <v>20</v>
      </c>
      <c r="H1701" s="5">
        <v>2.04</v>
      </c>
      <c r="I1701" s="10"/>
      <c r="K1701" s="19">
        <f t="shared" si="52"/>
        <v>65</v>
      </c>
      <c r="L1701" s="19">
        <f t="shared" si="53"/>
        <v>7</v>
      </c>
    </row>
    <row r="1702" spans="1:12" hidden="1" x14ac:dyDescent="0.3">
      <c r="A1702" s="15" t="s">
        <v>134</v>
      </c>
      <c r="B1702" s="8"/>
      <c r="C1702" s="8">
        <v>2014</v>
      </c>
      <c r="D1702" s="8">
        <v>0.64900000000000002</v>
      </c>
      <c r="E1702" s="8"/>
      <c r="F1702" s="8">
        <v>7</v>
      </c>
      <c r="G1702" s="9">
        <v>22</v>
      </c>
      <c r="H1702" s="5">
        <v>2.08</v>
      </c>
      <c r="I1702" s="10"/>
      <c r="K1702" s="19">
        <f t="shared" si="52"/>
        <v>65</v>
      </c>
      <c r="L1702" s="19">
        <f t="shared" si="53"/>
        <v>7</v>
      </c>
    </row>
    <row r="1703" spans="1:12" hidden="1" x14ac:dyDescent="0.3">
      <c r="A1703" s="15" t="s">
        <v>134</v>
      </c>
      <c r="B1703" s="8"/>
      <c r="C1703" s="8">
        <v>2013</v>
      </c>
      <c r="D1703" s="8">
        <v>0.64700000000000002</v>
      </c>
      <c r="E1703" s="8"/>
      <c r="F1703" s="8">
        <v>7</v>
      </c>
      <c r="G1703" s="9">
        <v>24</v>
      </c>
      <c r="H1703" s="5">
        <v>1.9</v>
      </c>
      <c r="I1703" s="10"/>
      <c r="K1703" s="19">
        <f t="shared" si="52"/>
        <v>65</v>
      </c>
      <c r="L1703" s="19">
        <f t="shared" si="53"/>
        <v>7</v>
      </c>
    </row>
    <row r="1704" spans="1:12" hidden="1" x14ac:dyDescent="0.3">
      <c r="A1704" s="15" t="s">
        <v>134</v>
      </c>
      <c r="B1704" s="8"/>
      <c r="C1704" s="8">
        <v>2012</v>
      </c>
      <c r="D1704" s="8">
        <v>0.64100000000000001</v>
      </c>
      <c r="E1704" s="8"/>
      <c r="F1704" s="8">
        <v>7</v>
      </c>
      <c r="G1704" s="9">
        <v>27</v>
      </c>
      <c r="H1704" s="5">
        <v>1.61</v>
      </c>
      <c r="I1704" s="10"/>
      <c r="K1704" s="19">
        <f t="shared" si="52"/>
        <v>64</v>
      </c>
      <c r="L1704" s="19">
        <f t="shared" si="53"/>
        <v>7</v>
      </c>
    </row>
    <row r="1705" spans="1:12" hidden="1" x14ac:dyDescent="0.3">
      <c r="A1705" s="15" t="s">
        <v>134</v>
      </c>
      <c r="B1705" s="8"/>
      <c r="C1705" s="8">
        <v>2011</v>
      </c>
      <c r="D1705" s="8">
        <v>0.63600000000000001</v>
      </c>
      <c r="E1705" s="8"/>
      <c r="F1705" s="8">
        <v>7</v>
      </c>
      <c r="G1705" s="9">
        <v>29</v>
      </c>
      <c r="H1705" s="5">
        <v>1.31</v>
      </c>
      <c r="I1705" s="10"/>
      <c r="K1705" s="19">
        <f t="shared" si="52"/>
        <v>64</v>
      </c>
      <c r="L1705" s="19">
        <f t="shared" si="53"/>
        <v>7</v>
      </c>
    </row>
    <row r="1706" spans="1:12" hidden="1" x14ac:dyDescent="0.3">
      <c r="A1706" s="15" t="s">
        <v>134</v>
      </c>
      <c r="B1706" s="8"/>
      <c r="C1706" s="8">
        <v>2010</v>
      </c>
      <c r="D1706" s="8">
        <v>0.63100000000000001</v>
      </c>
      <c r="E1706" s="8"/>
      <c r="F1706" s="8">
        <v>7</v>
      </c>
      <c r="G1706" s="9">
        <v>32</v>
      </c>
      <c r="H1706" s="5">
        <v>1.18</v>
      </c>
      <c r="I1706" s="10"/>
      <c r="K1706" s="19">
        <f t="shared" si="52"/>
        <v>63</v>
      </c>
      <c r="L1706" s="19">
        <f t="shared" si="53"/>
        <v>7</v>
      </c>
    </row>
    <row r="1707" spans="1:12" hidden="1" x14ac:dyDescent="0.3">
      <c r="A1707" s="14" t="s">
        <v>135</v>
      </c>
      <c r="B1707" s="1"/>
      <c r="C1707" s="1">
        <v>2020</v>
      </c>
      <c r="D1707" s="1">
        <v>0.8</v>
      </c>
      <c r="E1707" s="8"/>
      <c r="F1707" s="1">
        <v>8</v>
      </c>
      <c r="G1707" s="2">
        <v>29</v>
      </c>
      <c r="H1707" s="11">
        <v>3.0659668399999997</v>
      </c>
      <c r="I1707" s="3"/>
      <c r="K1707" s="19">
        <f t="shared" si="52"/>
        <v>80</v>
      </c>
      <c r="L1707" s="19">
        <f t="shared" si="53"/>
        <v>8</v>
      </c>
    </row>
    <row r="1708" spans="1:12" hidden="1" x14ac:dyDescent="0.3">
      <c r="A1708" s="15" t="s">
        <v>135</v>
      </c>
      <c r="B1708" s="8"/>
      <c r="C1708" s="8">
        <v>2019</v>
      </c>
      <c r="D1708" s="8">
        <v>0.80100000000000005</v>
      </c>
      <c r="E1708" s="8"/>
      <c r="F1708" s="8">
        <v>8</v>
      </c>
      <c r="G1708" s="9">
        <v>29</v>
      </c>
      <c r="H1708" s="5">
        <v>2.7152490600000001</v>
      </c>
      <c r="I1708" s="10"/>
      <c r="K1708" s="19">
        <f t="shared" si="52"/>
        <v>80</v>
      </c>
      <c r="L1708" s="19">
        <f t="shared" si="53"/>
        <v>8</v>
      </c>
    </row>
    <row r="1709" spans="1:12" x14ac:dyDescent="0.3">
      <c r="A1709" s="15" t="s">
        <v>135</v>
      </c>
      <c r="B1709" s="8"/>
      <c r="C1709" s="8">
        <v>2018</v>
      </c>
      <c r="D1709" s="8">
        <v>0.79600000000000004</v>
      </c>
      <c r="E1709" s="8"/>
      <c r="F1709" s="8">
        <v>8</v>
      </c>
      <c r="G1709" s="9">
        <v>29</v>
      </c>
      <c r="H1709" s="5">
        <v>2.7427864099999999</v>
      </c>
      <c r="I1709" s="10"/>
      <c r="K1709" s="19">
        <f t="shared" si="52"/>
        <v>80</v>
      </c>
      <c r="L1709" s="19">
        <f t="shared" si="53"/>
        <v>8</v>
      </c>
    </row>
    <row r="1710" spans="1:12" hidden="1" x14ac:dyDescent="0.3">
      <c r="A1710" s="15" t="s">
        <v>135</v>
      </c>
      <c r="B1710" s="8"/>
      <c r="C1710" s="8">
        <v>2017</v>
      </c>
      <c r="D1710" s="8">
        <v>0.79500000000000004</v>
      </c>
      <c r="E1710" s="8"/>
      <c r="F1710" s="8">
        <v>8</v>
      </c>
      <c r="G1710" s="9">
        <v>29</v>
      </c>
      <c r="H1710" s="5">
        <v>2.7754642999999999</v>
      </c>
      <c r="I1710" s="10"/>
      <c r="K1710" s="19">
        <f t="shared" si="52"/>
        <v>80</v>
      </c>
      <c r="L1710" s="19">
        <f t="shared" si="53"/>
        <v>8</v>
      </c>
    </row>
    <row r="1711" spans="1:12" hidden="1" x14ac:dyDescent="0.3">
      <c r="A1711" s="15" t="s">
        <v>135</v>
      </c>
      <c r="B1711" s="8"/>
      <c r="C1711" s="8">
        <v>2016</v>
      </c>
      <c r="D1711" s="8">
        <v>0.79300000000000004</v>
      </c>
      <c r="E1711" s="8"/>
      <c r="F1711" s="8">
        <v>8</v>
      </c>
      <c r="G1711" s="9">
        <v>29</v>
      </c>
      <c r="H1711" s="5">
        <v>2.8513987099999998</v>
      </c>
      <c r="I1711" s="10"/>
      <c r="K1711" s="19">
        <f t="shared" si="52"/>
        <v>79</v>
      </c>
      <c r="L1711" s="19">
        <f t="shared" si="53"/>
        <v>8</v>
      </c>
    </row>
    <row r="1712" spans="1:12" hidden="1" x14ac:dyDescent="0.3">
      <c r="A1712" s="15" t="s">
        <v>135</v>
      </c>
      <c r="B1712" s="8"/>
      <c r="C1712" s="8">
        <v>2015</v>
      </c>
      <c r="D1712" s="8">
        <v>0.78900000000000003</v>
      </c>
      <c r="E1712" s="8"/>
      <c r="F1712" s="8">
        <v>8</v>
      </c>
      <c r="G1712" s="9">
        <v>30</v>
      </c>
      <c r="H1712" s="5">
        <v>2.7487015700000001</v>
      </c>
      <c r="I1712" s="10"/>
      <c r="K1712" s="19">
        <f t="shared" si="52"/>
        <v>79</v>
      </c>
      <c r="L1712" s="19">
        <f t="shared" si="53"/>
        <v>8</v>
      </c>
    </row>
    <row r="1713" spans="1:12" hidden="1" x14ac:dyDescent="0.3">
      <c r="A1713" s="15" t="s">
        <v>135</v>
      </c>
      <c r="B1713" s="8"/>
      <c r="C1713" s="8">
        <v>2014</v>
      </c>
      <c r="D1713" s="8">
        <v>0.78500000000000003</v>
      </c>
      <c r="E1713" s="8"/>
      <c r="F1713" s="8">
        <v>8</v>
      </c>
      <c r="G1713" s="9">
        <v>31</v>
      </c>
      <c r="H1713" s="5">
        <v>2.7885606299999997</v>
      </c>
      <c r="I1713" s="10"/>
      <c r="K1713" s="19">
        <f t="shared" si="52"/>
        <v>79</v>
      </c>
      <c r="L1713" s="19">
        <f t="shared" si="53"/>
        <v>8</v>
      </c>
    </row>
    <row r="1714" spans="1:12" hidden="1" x14ac:dyDescent="0.3">
      <c r="A1714" s="15" t="s">
        <v>135</v>
      </c>
      <c r="B1714" s="8"/>
      <c r="C1714" s="8">
        <v>2013</v>
      </c>
      <c r="D1714" s="8">
        <v>0.754</v>
      </c>
      <c r="E1714" s="8"/>
      <c r="F1714" s="8">
        <v>8</v>
      </c>
      <c r="G1714" s="9">
        <v>31</v>
      </c>
      <c r="H1714" s="5">
        <v>2.6227502800000009</v>
      </c>
      <c r="I1714" s="10"/>
      <c r="K1714" s="19">
        <f t="shared" si="52"/>
        <v>75</v>
      </c>
      <c r="L1714" s="19">
        <f t="shared" si="53"/>
        <v>8</v>
      </c>
    </row>
    <row r="1715" spans="1:12" hidden="1" x14ac:dyDescent="0.3">
      <c r="A1715" s="15" t="s">
        <v>135</v>
      </c>
      <c r="B1715" s="8"/>
      <c r="C1715" s="8">
        <v>2012</v>
      </c>
      <c r="D1715" s="8">
        <v>0.752</v>
      </c>
      <c r="E1715" s="8"/>
      <c r="F1715" s="8">
        <v>8</v>
      </c>
      <c r="G1715" s="9">
        <v>32</v>
      </c>
      <c r="H1715" s="5">
        <v>2.6802403900000003</v>
      </c>
      <c r="I1715" s="10"/>
      <c r="K1715" s="19">
        <f t="shared" si="52"/>
        <v>75</v>
      </c>
      <c r="L1715" s="19">
        <f t="shared" si="53"/>
        <v>8</v>
      </c>
    </row>
    <row r="1716" spans="1:12" hidden="1" x14ac:dyDescent="0.3">
      <c r="A1716" s="15" t="s">
        <v>135</v>
      </c>
      <c r="B1716" s="8"/>
      <c r="C1716" s="8">
        <v>2011</v>
      </c>
      <c r="D1716" s="8">
        <v>0.749</v>
      </c>
      <c r="E1716" s="8"/>
      <c r="F1716" s="8">
        <v>8</v>
      </c>
      <c r="G1716" s="9">
        <v>34</v>
      </c>
      <c r="H1716" s="5">
        <v>2.7270686600000005</v>
      </c>
      <c r="I1716" s="10"/>
      <c r="K1716" s="19">
        <f t="shared" si="52"/>
        <v>75</v>
      </c>
      <c r="L1716" s="19">
        <f t="shared" si="53"/>
        <v>8</v>
      </c>
    </row>
    <row r="1717" spans="1:12" hidden="1" x14ac:dyDescent="0.3">
      <c r="A1717" s="15" t="s">
        <v>135</v>
      </c>
      <c r="B1717" s="8"/>
      <c r="C1717" s="8">
        <v>2010</v>
      </c>
      <c r="D1717" s="8">
        <v>0.74299999999999999</v>
      </c>
      <c r="E1717" s="8"/>
      <c r="F1717" s="8">
        <v>8</v>
      </c>
      <c r="G1717" s="9">
        <v>35</v>
      </c>
      <c r="H1717" s="5">
        <v>2.5009601100000003</v>
      </c>
      <c r="I1717" s="10"/>
      <c r="K1717" s="19">
        <f t="shared" si="52"/>
        <v>74</v>
      </c>
      <c r="L1717" s="19">
        <f t="shared" si="53"/>
        <v>8</v>
      </c>
    </row>
    <row r="1718" spans="1:12" hidden="1" x14ac:dyDescent="0.3">
      <c r="A1718" s="14" t="s">
        <v>136</v>
      </c>
      <c r="B1718" s="1"/>
      <c r="C1718" s="1">
        <v>2020</v>
      </c>
      <c r="D1718" s="1">
        <v>0.54</v>
      </c>
      <c r="E1718" s="8"/>
      <c r="F1718" s="1">
        <v>6</v>
      </c>
      <c r="G1718" s="2">
        <v>399</v>
      </c>
      <c r="H1718" s="11">
        <v>0.89014059000000023</v>
      </c>
      <c r="I1718" s="3" t="s">
        <v>181</v>
      </c>
      <c r="K1718" s="19">
        <f t="shared" si="52"/>
        <v>54</v>
      </c>
      <c r="L1718" s="19">
        <f t="shared" si="53"/>
        <v>6</v>
      </c>
    </row>
    <row r="1719" spans="1:12" hidden="1" x14ac:dyDescent="0.3">
      <c r="A1719" s="15" t="s">
        <v>136</v>
      </c>
      <c r="B1719" s="8"/>
      <c r="C1719" s="8">
        <v>2019</v>
      </c>
      <c r="D1719" s="8">
        <v>0.53600000000000003</v>
      </c>
      <c r="E1719" s="8"/>
      <c r="F1719" s="8">
        <v>6</v>
      </c>
      <c r="G1719" s="9">
        <v>418</v>
      </c>
      <c r="H1719" s="5">
        <v>0.86334223000000032</v>
      </c>
      <c r="I1719" s="10"/>
      <c r="K1719" s="19">
        <f t="shared" si="52"/>
        <v>54</v>
      </c>
      <c r="L1719" s="19">
        <f t="shared" si="53"/>
        <v>6</v>
      </c>
    </row>
    <row r="1720" spans="1:12" x14ac:dyDescent="0.3">
      <c r="A1720" s="15" t="s">
        <v>136</v>
      </c>
      <c r="B1720" s="8"/>
      <c r="C1720" s="8">
        <v>2018</v>
      </c>
      <c r="D1720" s="8">
        <v>0.52800000000000002</v>
      </c>
      <c r="E1720" s="8"/>
      <c r="F1720" s="8">
        <v>6</v>
      </c>
      <c r="G1720" s="9">
        <v>435</v>
      </c>
      <c r="H1720" s="5">
        <v>1.01966834</v>
      </c>
      <c r="I1720" s="10"/>
      <c r="K1720" s="19">
        <f t="shared" si="52"/>
        <v>53</v>
      </c>
      <c r="L1720" s="19">
        <f t="shared" si="53"/>
        <v>6</v>
      </c>
    </row>
    <row r="1721" spans="1:12" hidden="1" x14ac:dyDescent="0.3">
      <c r="A1721" s="15" t="s">
        <v>136</v>
      </c>
      <c r="B1721" s="8"/>
      <c r="C1721" s="8">
        <v>2017</v>
      </c>
      <c r="D1721" s="8">
        <v>0.52200000000000002</v>
      </c>
      <c r="E1721" s="8"/>
      <c r="F1721" s="8">
        <v>6</v>
      </c>
      <c r="G1721" s="9">
        <v>425</v>
      </c>
      <c r="H1721" s="5">
        <v>1.0482678400000001</v>
      </c>
      <c r="I1721" s="10"/>
      <c r="K1721" s="19">
        <f t="shared" si="52"/>
        <v>52</v>
      </c>
      <c r="L1721" s="19">
        <f t="shared" si="53"/>
        <v>6</v>
      </c>
    </row>
    <row r="1722" spans="1:12" hidden="1" x14ac:dyDescent="0.3">
      <c r="A1722" s="15" t="s">
        <v>136</v>
      </c>
      <c r="B1722" s="8"/>
      <c r="C1722" s="8">
        <v>2016</v>
      </c>
      <c r="D1722" s="8">
        <v>0.51500000000000001</v>
      </c>
      <c r="E1722" s="8"/>
      <c r="F1722" s="8">
        <v>6</v>
      </c>
      <c r="G1722" s="9">
        <v>439</v>
      </c>
      <c r="H1722" s="5">
        <v>0.98174190999999988</v>
      </c>
      <c r="I1722" s="10"/>
      <c r="K1722" s="19">
        <f t="shared" si="52"/>
        <v>52</v>
      </c>
      <c r="L1722" s="19">
        <f t="shared" si="53"/>
        <v>6</v>
      </c>
    </row>
    <row r="1723" spans="1:12" hidden="1" x14ac:dyDescent="0.3">
      <c r="A1723" s="15" t="s">
        <v>136</v>
      </c>
      <c r="B1723" s="8"/>
      <c r="C1723" s="8">
        <v>2015</v>
      </c>
      <c r="D1723" s="8">
        <v>0.51</v>
      </c>
      <c r="E1723" s="8"/>
      <c r="F1723" s="8">
        <v>6</v>
      </c>
      <c r="G1723" s="9">
        <v>441</v>
      </c>
      <c r="H1723" s="5">
        <v>0.9431653000000001</v>
      </c>
      <c r="I1723" s="10"/>
      <c r="K1723" s="19">
        <f t="shared" si="52"/>
        <v>51</v>
      </c>
      <c r="L1723" s="19">
        <f t="shared" si="53"/>
        <v>6</v>
      </c>
    </row>
    <row r="1724" spans="1:12" hidden="1" x14ac:dyDescent="0.3">
      <c r="A1724" s="15" t="s">
        <v>136</v>
      </c>
      <c r="B1724" s="8"/>
      <c r="C1724" s="8">
        <v>2014</v>
      </c>
      <c r="D1724" s="8">
        <v>0.502</v>
      </c>
      <c r="E1724" s="8"/>
      <c r="F1724" s="8">
        <v>5</v>
      </c>
      <c r="G1724" s="9">
        <v>491</v>
      </c>
      <c r="H1724" s="5">
        <v>1.0339580799999999</v>
      </c>
      <c r="I1724" s="10"/>
      <c r="K1724" s="19">
        <f t="shared" si="52"/>
        <v>50</v>
      </c>
      <c r="L1724" s="19">
        <f t="shared" si="53"/>
        <v>5</v>
      </c>
    </row>
    <row r="1725" spans="1:12" hidden="1" x14ac:dyDescent="0.3">
      <c r="A1725" s="15" t="s">
        <v>136</v>
      </c>
      <c r="B1725" s="8"/>
      <c r="C1725" s="8">
        <v>2013</v>
      </c>
      <c r="D1725" s="8">
        <v>0.495</v>
      </c>
      <c r="E1725" s="8"/>
      <c r="F1725" s="8">
        <v>5</v>
      </c>
      <c r="G1725" s="9">
        <v>493</v>
      </c>
      <c r="H1725" s="5">
        <v>0.99220741000000001</v>
      </c>
      <c r="I1725" s="10"/>
      <c r="K1725" s="19">
        <f t="shared" si="52"/>
        <v>50</v>
      </c>
      <c r="L1725" s="19">
        <f t="shared" si="53"/>
        <v>5</v>
      </c>
    </row>
    <row r="1726" spans="1:12" hidden="1" x14ac:dyDescent="0.3">
      <c r="A1726" s="15" t="s">
        <v>136</v>
      </c>
      <c r="B1726" s="8"/>
      <c r="C1726" s="8">
        <v>2012</v>
      </c>
      <c r="D1726" s="8">
        <v>0.48699999999999999</v>
      </c>
      <c r="E1726" s="8"/>
      <c r="F1726" s="8">
        <v>5</v>
      </c>
      <c r="G1726" s="9">
        <v>511</v>
      </c>
      <c r="H1726" s="5">
        <v>1.2087005400000002</v>
      </c>
      <c r="I1726" s="10"/>
      <c r="K1726" s="19">
        <f t="shared" si="52"/>
        <v>49</v>
      </c>
      <c r="L1726" s="19">
        <f t="shared" si="53"/>
        <v>5</v>
      </c>
    </row>
    <row r="1727" spans="1:12" hidden="1" x14ac:dyDescent="0.3">
      <c r="A1727" s="15" t="s">
        <v>136</v>
      </c>
      <c r="B1727" s="8"/>
      <c r="C1727" s="8">
        <v>2011</v>
      </c>
      <c r="D1727" s="8">
        <v>0.48299999999999998</v>
      </c>
      <c r="E1727" s="8"/>
      <c r="F1727" s="8">
        <v>5</v>
      </c>
      <c r="G1727" s="9">
        <v>500</v>
      </c>
      <c r="H1727" s="5">
        <v>1.0712671300000003</v>
      </c>
      <c r="I1727" s="10"/>
      <c r="K1727" s="19">
        <f t="shared" si="52"/>
        <v>48</v>
      </c>
      <c r="L1727" s="19">
        <f t="shared" si="53"/>
        <v>5</v>
      </c>
    </row>
    <row r="1728" spans="1:12" hidden="1" x14ac:dyDescent="0.3">
      <c r="A1728" s="15" t="s">
        <v>136</v>
      </c>
      <c r="B1728" s="8"/>
      <c r="C1728" s="8">
        <v>2010</v>
      </c>
      <c r="D1728" s="8">
        <v>0.46899999999999997</v>
      </c>
      <c r="E1728" s="8"/>
      <c r="F1728" s="8">
        <v>5</v>
      </c>
      <c r="G1728" s="9">
        <v>530</v>
      </c>
      <c r="H1728" s="5">
        <v>1.1526071999999998</v>
      </c>
      <c r="I1728" s="10"/>
      <c r="K1728" s="19">
        <f t="shared" si="52"/>
        <v>47</v>
      </c>
      <c r="L1728" s="19">
        <f t="shared" si="53"/>
        <v>5</v>
      </c>
    </row>
    <row r="1729" spans="1:12" hidden="1" x14ac:dyDescent="0.3">
      <c r="A1729" s="14" t="s">
        <v>137</v>
      </c>
      <c r="B1729" s="1"/>
      <c r="C1729" s="1">
        <v>2020</v>
      </c>
      <c r="D1729" s="1">
        <v>0.74199999999999999</v>
      </c>
      <c r="E1729" s="8"/>
      <c r="F1729" s="1">
        <v>8</v>
      </c>
      <c r="G1729" s="2">
        <v>126</v>
      </c>
      <c r="H1729" s="11">
        <v>3.06095958</v>
      </c>
      <c r="I1729" s="3"/>
      <c r="K1729" s="19">
        <f t="shared" si="52"/>
        <v>74</v>
      </c>
      <c r="L1729" s="19">
        <f t="shared" si="53"/>
        <v>8</v>
      </c>
    </row>
    <row r="1730" spans="1:12" hidden="1" x14ac:dyDescent="0.3">
      <c r="A1730" s="15" t="s">
        <v>137</v>
      </c>
      <c r="B1730" s="8"/>
      <c r="C1730" s="8">
        <v>2019</v>
      </c>
      <c r="D1730" s="8">
        <v>0.74</v>
      </c>
      <c r="E1730" s="8"/>
      <c r="F1730" s="8">
        <v>8</v>
      </c>
      <c r="G1730" s="9">
        <v>125</v>
      </c>
      <c r="H1730" s="5">
        <v>2.8945660600000003</v>
      </c>
      <c r="I1730" s="10"/>
      <c r="K1730" s="19">
        <f t="shared" ref="K1730:K1793" si="54">ROUND(D1730*100,0)</f>
        <v>74</v>
      </c>
      <c r="L1730" s="19">
        <f t="shared" si="53"/>
        <v>8</v>
      </c>
    </row>
    <row r="1731" spans="1:12" x14ac:dyDescent="0.3">
      <c r="A1731" s="15" t="s">
        <v>137</v>
      </c>
      <c r="B1731" s="8"/>
      <c r="C1731" s="8">
        <v>2018</v>
      </c>
      <c r="D1731" s="8">
        <v>0.73699999999999999</v>
      </c>
      <c r="E1731" s="8"/>
      <c r="F1731" s="8">
        <v>8</v>
      </c>
      <c r="G1731" s="9">
        <v>84</v>
      </c>
      <c r="H1731" s="5">
        <v>3.2024478899999997</v>
      </c>
      <c r="I1731" s="10"/>
      <c r="K1731" s="19">
        <f t="shared" si="54"/>
        <v>74</v>
      </c>
      <c r="L1731" s="19">
        <f t="shared" ref="L1731:L1794" si="55">IF(K1731&lt;31,3,IF(K1731&lt;41,4,IF(K1731&lt;51,5,IF(K1731&lt;61,6,IF(K1731&lt;71,7,IF(K1731&lt;81,8,IF(K1731&lt;91,9,10)))))))</f>
        <v>8</v>
      </c>
    </row>
    <row r="1732" spans="1:12" hidden="1" x14ac:dyDescent="0.3">
      <c r="A1732" s="15" t="s">
        <v>137</v>
      </c>
      <c r="B1732" s="8"/>
      <c r="C1732" s="8">
        <v>2017</v>
      </c>
      <c r="D1732" s="8">
        <v>0.73399999999999999</v>
      </c>
      <c r="E1732" s="8"/>
      <c r="F1732" s="8">
        <v>8</v>
      </c>
      <c r="G1732" s="9">
        <v>84</v>
      </c>
      <c r="H1732" s="5">
        <v>2.9065868899999998</v>
      </c>
      <c r="I1732" s="10"/>
      <c r="K1732" s="19">
        <f t="shared" si="54"/>
        <v>73</v>
      </c>
      <c r="L1732" s="19">
        <f t="shared" si="55"/>
        <v>8</v>
      </c>
    </row>
    <row r="1733" spans="1:12" hidden="1" x14ac:dyDescent="0.3">
      <c r="A1733" s="15" t="s">
        <v>137</v>
      </c>
      <c r="B1733" s="8"/>
      <c r="C1733" s="8">
        <v>2016</v>
      </c>
      <c r="D1733" s="8">
        <v>0.72799999999999998</v>
      </c>
      <c r="E1733" s="8"/>
      <c r="F1733" s="8">
        <v>8</v>
      </c>
      <c r="G1733" s="9">
        <v>84</v>
      </c>
      <c r="H1733" s="5">
        <v>2.9869701899999996</v>
      </c>
      <c r="I1733" s="10"/>
      <c r="K1733" s="19">
        <f t="shared" si="54"/>
        <v>73</v>
      </c>
      <c r="L1733" s="19">
        <f t="shared" si="55"/>
        <v>8</v>
      </c>
    </row>
    <row r="1734" spans="1:12" hidden="1" x14ac:dyDescent="0.3">
      <c r="A1734" s="15" t="s">
        <v>137</v>
      </c>
      <c r="B1734" s="8"/>
      <c r="C1734" s="8">
        <v>2015</v>
      </c>
      <c r="D1734" s="8">
        <v>0.72299999999999998</v>
      </c>
      <c r="E1734" s="8"/>
      <c r="F1734" s="8">
        <v>8</v>
      </c>
      <c r="G1734" s="9">
        <v>86</v>
      </c>
      <c r="H1734" s="5">
        <v>2.7651522199999996</v>
      </c>
      <c r="I1734" s="10"/>
      <c r="K1734" s="19">
        <f t="shared" si="54"/>
        <v>72</v>
      </c>
      <c r="L1734" s="19">
        <f t="shared" si="55"/>
        <v>8</v>
      </c>
    </row>
    <row r="1735" spans="1:12" hidden="1" x14ac:dyDescent="0.3">
      <c r="A1735" s="15" t="s">
        <v>137</v>
      </c>
      <c r="B1735" s="8"/>
      <c r="C1735" s="8">
        <v>2014</v>
      </c>
      <c r="D1735" s="8">
        <v>0.72099999999999997</v>
      </c>
      <c r="E1735" s="8"/>
      <c r="F1735" s="8">
        <v>8</v>
      </c>
      <c r="G1735" s="9">
        <v>94</v>
      </c>
      <c r="H1735" s="5">
        <v>2.8900826000000004</v>
      </c>
      <c r="I1735" s="10"/>
      <c r="K1735" s="19">
        <f t="shared" si="54"/>
        <v>72</v>
      </c>
      <c r="L1735" s="19">
        <f t="shared" si="55"/>
        <v>8</v>
      </c>
    </row>
    <row r="1736" spans="1:12" hidden="1" x14ac:dyDescent="0.3">
      <c r="A1736" s="15" t="s">
        <v>137</v>
      </c>
      <c r="B1736" s="8"/>
      <c r="C1736" s="8">
        <v>2013</v>
      </c>
      <c r="D1736" s="8">
        <v>0.71899999999999997</v>
      </c>
      <c r="E1736" s="8"/>
      <c r="F1736" s="8">
        <v>8</v>
      </c>
      <c r="G1736" s="9">
        <v>93</v>
      </c>
      <c r="H1736" s="5">
        <v>2.7824738000000004</v>
      </c>
      <c r="I1736" s="10"/>
      <c r="K1736" s="19">
        <f t="shared" si="54"/>
        <v>72</v>
      </c>
      <c r="L1736" s="19">
        <f t="shared" si="55"/>
        <v>8</v>
      </c>
    </row>
    <row r="1737" spans="1:12" hidden="1" x14ac:dyDescent="0.3">
      <c r="A1737" s="15" t="s">
        <v>137</v>
      </c>
      <c r="B1737" s="8"/>
      <c r="C1737" s="8">
        <v>2012</v>
      </c>
      <c r="D1737" s="8">
        <v>0.71799999999999997</v>
      </c>
      <c r="E1737" s="8"/>
      <c r="F1737" s="8">
        <v>8</v>
      </c>
      <c r="G1737" s="9">
        <v>92</v>
      </c>
      <c r="H1737" s="5">
        <v>2.5250832999999995</v>
      </c>
      <c r="I1737" s="10"/>
      <c r="K1737" s="19">
        <f t="shared" si="54"/>
        <v>72</v>
      </c>
      <c r="L1737" s="19">
        <f t="shared" si="55"/>
        <v>8</v>
      </c>
    </row>
    <row r="1738" spans="1:12" hidden="1" x14ac:dyDescent="0.3">
      <c r="A1738" s="15" t="s">
        <v>137</v>
      </c>
      <c r="B1738" s="8"/>
      <c r="C1738" s="8">
        <v>2011</v>
      </c>
      <c r="D1738" s="8">
        <v>0.71599999999999997</v>
      </c>
      <c r="E1738" s="8"/>
      <c r="F1738" s="8">
        <v>8</v>
      </c>
      <c r="G1738" s="9">
        <v>93</v>
      </c>
      <c r="H1738" s="5">
        <v>2.7444570100000001</v>
      </c>
      <c r="I1738" s="10"/>
      <c r="K1738" s="19">
        <f t="shared" si="54"/>
        <v>72</v>
      </c>
      <c r="L1738" s="19">
        <f t="shared" si="55"/>
        <v>8</v>
      </c>
    </row>
    <row r="1739" spans="1:12" hidden="1" x14ac:dyDescent="0.3">
      <c r="A1739" s="15" t="s">
        <v>137</v>
      </c>
      <c r="B1739" s="8"/>
      <c r="C1739" s="8">
        <v>2010</v>
      </c>
      <c r="D1739" s="8">
        <v>0.70899999999999996</v>
      </c>
      <c r="E1739" s="8"/>
      <c r="F1739" s="8">
        <v>8</v>
      </c>
      <c r="G1739" s="9">
        <v>93</v>
      </c>
      <c r="H1739" s="5">
        <v>2.85781646</v>
      </c>
      <c r="I1739" s="10"/>
      <c r="K1739" s="19">
        <f t="shared" si="54"/>
        <v>71</v>
      </c>
      <c r="L1739" s="19">
        <f t="shared" si="55"/>
        <v>8</v>
      </c>
    </row>
    <row r="1740" spans="1:12" hidden="1" x14ac:dyDescent="0.3">
      <c r="A1740" s="14" t="s">
        <v>138</v>
      </c>
      <c r="B1740" s="1"/>
      <c r="C1740" s="1">
        <v>2020</v>
      </c>
      <c r="D1740" s="1">
        <v>0.81499999999999995</v>
      </c>
      <c r="E1740" s="8"/>
      <c r="F1740" s="1">
        <v>9</v>
      </c>
      <c r="G1740" s="2">
        <v>27</v>
      </c>
      <c r="H1740" s="11">
        <v>3.4342911200000001</v>
      </c>
      <c r="I1740" s="3"/>
      <c r="K1740" s="19">
        <f t="shared" si="54"/>
        <v>82</v>
      </c>
      <c r="L1740" s="19">
        <f t="shared" si="55"/>
        <v>9</v>
      </c>
    </row>
    <row r="1741" spans="1:12" hidden="1" x14ac:dyDescent="0.3">
      <c r="A1741" s="15" t="s">
        <v>138</v>
      </c>
      <c r="B1741" s="8"/>
      <c r="C1741" s="8">
        <v>2019</v>
      </c>
      <c r="D1741" s="8">
        <v>0.81299999999999994</v>
      </c>
      <c r="E1741" s="8"/>
      <c r="F1741" s="8">
        <v>9</v>
      </c>
      <c r="G1741" s="9">
        <v>26</v>
      </c>
      <c r="H1741" s="5">
        <v>3.1409301800000002</v>
      </c>
      <c r="I1741" s="10"/>
      <c r="K1741" s="19">
        <f t="shared" si="54"/>
        <v>81</v>
      </c>
      <c r="L1741" s="19">
        <f t="shared" si="55"/>
        <v>9</v>
      </c>
    </row>
    <row r="1742" spans="1:12" x14ac:dyDescent="0.3">
      <c r="A1742" s="15" t="s">
        <v>138</v>
      </c>
      <c r="B1742" s="8"/>
      <c r="C1742" s="8">
        <v>2018</v>
      </c>
      <c r="D1742" s="8">
        <v>0.80900000000000005</v>
      </c>
      <c r="E1742" s="8"/>
      <c r="F1742" s="8">
        <v>9</v>
      </c>
      <c r="G1742" s="9">
        <v>28</v>
      </c>
      <c r="H1742" s="5">
        <v>3.1640133899999996</v>
      </c>
      <c r="I1742" s="10"/>
      <c r="K1742" s="19">
        <f t="shared" si="54"/>
        <v>81</v>
      </c>
      <c r="L1742" s="19">
        <f t="shared" si="55"/>
        <v>9</v>
      </c>
    </row>
    <row r="1743" spans="1:12" hidden="1" x14ac:dyDescent="0.3">
      <c r="A1743" s="15" t="s">
        <v>138</v>
      </c>
      <c r="B1743" s="8"/>
      <c r="C1743" s="8">
        <v>2017</v>
      </c>
      <c r="D1743" s="8">
        <v>0.81100000000000005</v>
      </c>
      <c r="E1743" s="8"/>
      <c r="F1743" s="8">
        <v>9</v>
      </c>
      <c r="G1743" s="9">
        <v>28</v>
      </c>
      <c r="H1743" s="5">
        <v>3.4404876200000003</v>
      </c>
      <c r="I1743" s="10"/>
      <c r="K1743" s="19">
        <f t="shared" si="54"/>
        <v>81</v>
      </c>
      <c r="L1743" s="19">
        <f t="shared" si="55"/>
        <v>9</v>
      </c>
    </row>
    <row r="1744" spans="1:12" hidden="1" x14ac:dyDescent="0.3">
      <c r="A1744" s="15" t="s">
        <v>138</v>
      </c>
      <c r="B1744" s="8"/>
      <c r="C1744" s="8">
        <v>2016</v>
      </c>
      <c r="D1744" s="8">
        <v>0.81</v>
      </c>
      <c r="E1744" s="8"/>
      <c r="F1744" s="8">
        <v>9</v>
      </c>
      <c r="G1744" s="9">
        <v>29</v>
      </c>
      <c r="H1744" s="5">
        <v>3.262609719999999</v>
      </c>
      <c r="I1744" s="10"/>
      <c r="K1744" s="19">
        <f t="shared" si="54"/>
        <v>81</v>
      </c>
      <c r="L1744" s="19">
        <f t="shared" si="55"/>
        <v>9</v>
      </c>
    </row>
    <row r="1745" spans="1:12" hidden="1" x14ac:dyDescent="0.3">
      <c r="A1745" s="15" t="s">
        <v>138</v>
      </c>
      <c r="B1745" s="8"/>
      <c r="C1745" s="8">
        <v>2015</v>
      </c>
      <c r="D1745" s="8">
        <v>0.81200000000000006</v>
      </c>
      <c r="E1745" s="8"/>
      <c r="F1745" s="8">
        <v>9</v>
      </c>
      <c r="G1745" s="9">
        <v>31</v>
      </c>
      <c r="H1745" s="5">
        <v>2.9085526500000003</v>
      </c>
      <c r="I1745" s="10"/>
      <c r="K1745" s="19">
        <f t="shared" si="54"/>
        <v>81</v>
      </c>
      <c r="L1745" s="19">
        <f t="shared" si="55"/>
        <v>9</v>
      </c>
    </row>
    <row r="1746" spans="1:12" hidden="1" x14ac:dyDescent="0.3">
      <c r="A1746" s="15" t="s">
        <v>138</v>
      </c>
      <c r="B1746" s="8"/>
      <c r="C1746" s="8">
        <v>2014</v>
      </c>
      <c r="D1746" s="8">
        <v>0.80600000000000005</v>
      </c>
      <c r="E1746" s="8"/>
      <c r="F1746" s="8">
        <v>9</v>
      </c>
      <c r="G1746" s="9">
        <v>35</v>
      </c>
      <c r="H1746" s="5">
        <v>2.4489114299999999</v>
      </c>
      <c r="I1746" s="10"/>
      <c r="K1746" s="19">
        <f t="shared" si="54"/>
        <v>81</v>
      </c>
      <c r="L1746" s="19">
        <f t="shared" si="55"/>
        <v>9</v>
      </c>
    </row>
    <row r="1747" spans="1:12" hidden="1" x14ac:dyDescent="0.3">
      <c r="A1747" s="15" t="s">
        <v>138</v>
      </c>
      <c r="B1747" s="8"/>
      <c r="C1747" s="8">
        <v>2013</v>
      </c>
      <c r="D1747" s="8">
        <v>0.80100000000000005</v>
      </c>
      <c r="E1747" s="8"/>
      <c r="F1747" s="8">
        <v>8</v>
      </c>
      <c r="G1747" s="9">
        <v>37</v>
      </c>
      <c r="H1747" s="5">
        <v>2.4740355000000003</v>
      </c>
      <c r="I1747" s="10"/>
      <c r="K1747" s="19">
        <f t="shared" si="54"/>
        <v>80</v>
      </c>
      <c r="L1747" s="19">
        <f t="shared" si="55"/>
        <v>8</v>
      </c>
    </row>
    <row r="1748" spans="1:12" hidden="1" x14ac:dyDescent="0.3">
      <c r="A1748" s="15" t="s">
        <v>138</v>
      </c>
      <c r="B1748" s="8"/>
      <c r="C1748" s="8">
        <v>2012</v>
      </c>
      <c r="D1748" s="8">
        <v>0.79400000000000004</v>
      </c>
      <c r="E1748" s="8"/>
      <c r="F1748" s="8">
        <v>8</v>
      </c>
      <c r="G1748" s="9">
        <v>41</v>
      </c>
      <c r="H1748" s="5">
        <v>2.26107645</v>
      </c>
      <c r="I1748" s="10"/>
      <c r="K1748" s="19">
        <f t="shared" si="54"/>
        <v>79</v>
      </c>
      <c r="L1748" s="19">
        <f t="shared" si="55"/>
        <v>8</v>
      </c>
    </row>
    <row r="1749" spans="1:12" hidden="1" x14ac:dyDescent="0.3">
      <c r="A1749" s="15" t="s">
        <v>138</v>
      </c>
      <c r="B1749" s="8"/>
      <c r="C1749" s="8">
        <v>2011</v>
      </c>
      <c r="D1749" s="8">
        <v>0.78800000000000003</v>
      </c>
      <c r="E1749" s="8"/>
      <c r="F1749" s="8">
        <v>8</v>
      </c>
      <c r="G1749" s="9">
        <v>44</v>
      </c>
      <c r="H1749" s="5">
        <v>2.3549089400000005</v>
      </c>
      <c r="I1749" s="10"/>
      <c r="K1749" s="19">
        <f t="shared" si="54"/>
        <v>79</v>
      </c>
      <c r="L1749" s="19">
        <f t="shared" si="55"/>
        <v>8</v>
      </c>
    </row>
    <row r="1750" spans="1:12" hidden="1" x14ac:dyDescent="0.3">
      <c r="A1750" s="15" t="s">
        <v>138</v>
      </c>
      <c r="B1750" s="8"/>
      <c r="C1750" s="8">
        <v>2010</v>
      </c>
      <c r="D1750" s="8">
        <v>0.78500000000000003</v>
      </c>
      <c r="E1750" s="8"/>
      <c r="F1750" s="8">
        <v>8</v>
      </c>
      <c r="G1750" s="9">
        <v>47</v>
      </c>
      <c r="H1750" s="5">
        <v>2.4467358600000004</v>
      </c>
      <c r="I1750" s="10"/>
      <c r="K1750" s="19">
        <f t="shared" si="54"/>
        <v>79</v>
      </c>
      <c r="L1750" s="19">
        <f t="shared" si="55"/>
        <v>8</v>
      </c>
    </row>
    <row r="1751" spans="1:12" hidden="1" x14ac:dyDescent="0.3">
      <c r="A1751" s="14" t="s">
        <v>139</v>
      </c>
      <c r="B1751" s="1"/>
      <c r="C1751" s="1">
        <v>2020</v>
      </c>
      <c r="D1751" s="1">
        <v>0.73399999999999999</v>
      </c>
      <c r="E1751" s="8"/>
      <c r="F1751" s="1">
        <v>8</v>
      </c>
      <c r="G1751" s="2">
        <v>37</v>
      </c>
      <c r="H1751" s="11">
        <v>4.3100929299999997</v>
      </c>
      <c r="I1751" s="3"/>
      <c r="K1751" s="19">
        <f t="shared" si="54"/>
        <v>73</v>
      </c>
      <c r="L1751" s="19">
        <f t="shared" si="55"/>
        <v>8</v>
      </c>
    </row>
    <row r="1752" spans="1:12" hidden="1" x14ac:dyDescent="0.3">
      <c r="A1752" s="15" t="s">
        <v>139</v>
      </c>
      <c r="B1752" s="8"/>
      <c r="C1752" s="8">
        <v>2019</v>
      </c>
      <c r="D1752" s="8">
        <v>0.74</v>
      </c>
      <c r="E1752" s="8"/>
      <c r="F1752" s="8">
        <v>8</v>
      </c>
      <c r="G1752" s="9">
        <v>40</v>
      </c>
      <c r="H1752" s="5">
        <v>3.5671336699999996</v>
      </c>
      <c r="I1752" s="10"/>
      <c r="K1752" s="19">
        <f t="shared" si="54"/>
        <v>74</v>
      </c>
      <c r="L1752" s="19">
        <f t="shared" si="55"/>
        <v>8</v>
      </c>
    </row>
    <row r="1753" spans="1:12" x14ac:dyDescent="0.3">
      <c r="A1753" s="15" t="s">
        <v>139</v>
      </c>
      <c r="B1753" s="8"/>
      <c r="C1753" s="8">
        <v>2018</v>
      </c>
      <c r="D1753" s="8">
        <v>0.73699999999999999</v>
      </c>
      <c r="E1753" s="8"/>
      <c r="F1753" s="8">
        <v>8</v>
      </c>
      <c r="G1753" s="9">
        <v>39</v>
      </c>
      <c r="H1753" s="5">
        <v>3.0931770799999998</v>
      </c>
      <c r="I1753" s="10"/>
      <c r="K1753" s="19">
        <f t="shared" si="54"/>
        <v>74</v>
      </c>
      <c r="L1753" s="19">
        <f t="shared" si="55"/>
        <v>8</v>
      </c>
    </row>
    <row r="1754" spans="1:12" hidden="1" x14ac:dyDescent="0.3">
      <c r="A1754" s="15" t="s">
        <v>139</v>
      </c>
      <c r="B1754" s="8"/>
      <c r="C1754" s="8">
        <v>2017</v>
      </c>
      <c r="D1754" s="8">
        <v>0.73199999999999998</v>
      </c>
      <c r="E1754" s="8"/>
      <c r="F1754" s="8">
        <v>8</v>
      </c>
      <c r="G1754" s="9">
        <v>38</v>
      </c>
      <c r="H1754" s="5">
        <v>3.3209605200000007</v>
      </c>
      <c r="I1754" s="10"/>
      <c r="K1754" s="19">
        <f t="shared" si="54"/>
        <v>73</v>
      </c>
      <c r="L1754" s="19">
        <f t="shared" si="55"/>
        <v>8</v>
      </c>
    </row>
    <row r="1755" spans="1:12" hidden="1" x14ac:dyDescent="0.3">
      <c r="A1755" s="15" t="s">
        <v>139</v>
      </c>
      <c r="B1755" s="8"/>
      <c r="C1755" s="8">
        <v>2016</v>
      </c>
      <c r="D1755" s="8">
        <v>0.72799999999999998</v>
      </c>
      <c r="E1755" s="8"/>
      <c r="F1755" s="8">
        <v>8</v>
      </c>
      <c r="G1755" s="9">
        <v>38</v>
      </c>
      <c r="H1755" s="5">
        <v>3.4056022199999996</v>
      </c>
      <c r="I1755" s="10"/>
      <c r="K1755" s="19">
        <f t="shared" si="54"/>
        <v>73</v>
      </c>
      <c r="L1755" s="19">
        <f t="shared" si="55"/>
        <v>8</v>
      </c>
    </row>
    <row r="1756" spans="1:12" hidden="1" x14ac:dyDescent="0.3">
      <c r="A1756" s="15" t="s">
        <v>139</v>
      </c>
      <c r="B1756" s="8"/>
      <c r="C1756" s="8">
        <v>2015</v>
      </c>
      <c r="D1756" s="8">
        <v>0.72399999999999998</v>
      </c>
      <c r="E1756" s="8"/>
      <c r="F1756" s="8">
        <v>8</v>
      </c>
      <c r="G1756" s="9">
        <v>40</v>
      </c>
      <c r="H1756" s="5">
        <v>3.3425512300000002</v>
      </c>
      <c r="I1756" s="10"/>
      <c r="K1756" s="19">
        <f t="shared" si="54"/>
        <v>72</v>
      </c>
      <c r="L1756" s="19">
        <f t="shared" si="55"/>
        <v>8</v>
      </c>
    </row>
    <row r="1757" spans="1:12" hidden="1" x14ac:dyDescent="0.3">
      <c r="A1757" s="15" t="s">
        <v>139</v>
      </c>
      <c r="B1757" s="8"/>
      <c r="C1757" s="8">
        <v>2014</v>
      </c>
      <c r="D1757" s="8">
        <v>0.72099999999999997</v>
      </c>
      <c r="E1757" s="8"/>
      <c r="F1757" s="8">
        <v>8</v>
      </c>
      <c r="G1757" s="9">
        <v>41</v>
      </c>
      <c r="H1757" s="5">
        <v>3.7496531000000006</v>
      </c>
      <c r="I1757" s="10"/>
      <c r="K1757" s="19">
        <f t="shared" si="54"/>
        <v>72</v>
      </c>
      <c r="L1757" s="19">
        <f t="shared" si="55"/>
        <v>8</v>
      </c>
    </row>
    <row r="1758" spans="1:12" hidden="1" x14ac:dyDescent="0.3">
      <c r="A1758" s="15" t="s">
        <v>139</v>
      </c>
      <c r="B1758" s="8"/>
      <c r="C1758" s="8">
        <v>2013</v>
      </c>
      <c r="D1758" s="8">
        <v>0.71899999999999997</v>
      </c>
      <c r="E1758" s="8"/>
      <c r="F1758" s="8">
        <v>8</v>
      </c>
      <c r="G1758" s="9">
        <v>42</v>
      </c>
      <c r="H1758" s="5">
        <v>3.8491714000000004</v>
      </c>
      <c r="I1758" s="10"/>
      <c r="K1758" s="19">
        <f t="shared" si="54"/>
        <v>72</v>
      </c>
      <c r="L1758" s="19">
        <f t="shared" si="55"/>
        <v>8</v>
      </c>
    </row>
    <row r="1759" spans="1:12" hidden="1" x14ac:dyDescent="0.3">
      <c r="A1759" s="15" t="s">
        <v>139</v>
      </c>
      <c r="B1759" s="8"/>
      <c r="C1759" s="8">
        <v>2012</v>
      </c>
      <c r="D1759" s="8">
        <v>0.71599999999999997</v>
      </c>
      <c r="E1759" s="8"/>
      <c r="F1759" s="8">
        <v>8</v>
      </c>
      <c r="G1759" s="9">
        <v>43</v>
      </c>
      <c r="H1759" s="5">
        <v>3.5829837299999996</v>
      </c>
      <c r="I1759" s="10"/>
      <c r="K1759" s="19">
        <f t="shared" si="54"/>
        <v>72</v>
      </c>
      <c r="L1759" s="19">
        <f t="shared" si="55"/>
        <v>8</v>
      </c>
    </row>
    <row r="1760" spans="1:12" hidden="1" x14ac:dyDescent="0.3">
      <c r="A1760" s="15" t="s">
        <v>139</v>
      </c>
      <c r="B1760" s="8"/>
      <c r="C1760" s="8">
        <v>2011</v>
      </c>
      <c r="D1760" s="8">
        <v>0.71499999999999997</v>
      </c>
      <c r="E1760" s="8"/>
      <c r="F1760" s="8">
        <v>8</v>
      </c>
      <c r="G1760" s="9">
        <v>46</v>
      </c>
      <c r="H1760" s="5">
        <v>3.4541928799999999</v>
      </c>
      <c r="I1760" s="10"/>
      <c r="K1760" s="19">
        <f t="shared" si="54"/>
        <v>72</v>
      </c>
      <c r="L1760" s="19">
        <f t="shared" si="55"/>
        <v>8</v>
      </c>
    </row>
    <row r="1761" spans="1:12" hidden="1" x14ac:dyDescent="0.3">
      <c r="A1761" s="15" t="s">
        <v>139</v>
      </c>
      <c r="B1761" s="8"/>
      <c r="C1761" s="8">
        <v>2010</v>
      </c>
      <c r="D1761" s="8">
        <v>0.71299999999999997</v>
      </c>
      <c r="E1761" s="8"/>
      <c r="F1761" s="8">
        <v>8</v>
      </c>
      <c r="G1761" s="9">
        <v>44</v>
      </c>
      <c r="H1761" s="5">
        <v>3.1275188900000002</v>
      </c>
      <c r="I1761" s="10"/>
      <c r="K1761" s="19">
        <f t="shared" si="54"/>
        <v>71</v>
      </c>
      <c r="L1761" s="19">
        <f t="shared" si="55"/>
        <v>8</v>
      </c>
    </row>
    <row r="1762" spans="1:12" hidden="1" x14ac:dyDescent="0.3">
      <c r="A1762" s="14" t="s">
        <v>140</v>
      </c>
      <c r="B1762" s="1"/>
      <c r="C1762" s="1">
        <v>2020</v>
      </c>
      <c r="D1762" s="1">
        <v>0.83499999999999996</v>
      </c>
      <c r="E1762" s="8"/>
      <c r="F1762" s="1">
        <v>9</v>
      </c>
      <c r="G1762" s="2">
        <v>17</v>
      </c>
      <c r="H1762" s="11">
        <v>3.64</v>
      </c>
      <c r="I1762" s="3"/>
      <c r="K1762" s="19">
        <f t="shared" si="54"/>
        <v>84</v>
      </c>
      <c r="L1762" s="19">
        <f t="shared" si="55"/>
        <v>9</v>
      </c>
    </row>
    <row r="1763" spans="1:12" hidden="1" x14ac:dyDescent="0.3">
      <c r="A1763" s="15" t="s">
        <v>140</v>
      </c>
      <c r="B1763" s="8"/>
      <c r="C1763" s="8">
        <v>2019</v>
      </c>
      <c r="D1763" s="8">
        <v>0.84199999999999997</v>
      </c>
      <c r="E1763" s="8"/>
      <c r="F1763" s="8">
        <v>9</v>
      </c>
      <c r="G1763" s="9">
        <v>17</v>
      </c>
      <c r="H1763" s="5">
        <v>3.39</v>
      </c>
      <c r="I1763" s="10"/>
      <c r="K1763" s="19">
        <f t="shared" si="54"/>
        <v>84</v>
      </c>
      <c r="L1763" s="19">
        <f t="shared" si="55"/>
        <v>9</v>
      </c>
    </row>
    <row r="1764" spans="1:12" x14ac:dyDescent="0.3">
      <c r="A1764" s="15" t="s">
        <v>140</v>
      </c>
      <c r="B1764" s="8"/>
      <c r="C1764" s="8">
        <v>2018</v>
      </c>
      <c r="D1764" s="8">
        <v>0.83799999999999997</v>
      </c>
      <c r="E1764" s="8"/>
      <c r="F1764" s="8">
        <v>9</v>
      </c>
      <c r="G1764" s="9">
        <v>17</v>
      </c>
      <c r="H1764" s="5">
        <v>3.19</v>
      </c>
      <c r="I1764" s="10"/>
      <c r="K1764" s="19">
        <f t="shared" si="54"/>
        <v>84</v>
      </c>
      <c r="L1764" s="19">
        <f t="shared" si="55"/>
        <v>9</v>
      </c>
    </row>
    <row r="1765" spans="1:12" hidden="1" x14ac:dyDescent="0.3">
      <c r="A1765" s="15" t="s">
        <v>140</v>
      </c>
      <c r="B1765" s="8"/>
      <c r="C1765" s="8">
        <v>2017</v>
      </c>
      <c r="D1765" s="8">
        <v>0.83299999999999996</v>
      </c>
      <c r="E1765" s="8"/>
      <c r="F1765" s="8">
        <v>9</v>
      </c>
      <c r="G1765" s="9">
        <v>17</v>
      </c>
      <c r="H1765" s="5">
        <v>3.25</v>
      </c>
      <c r="I1765" s="10"/>
      <c r="K1765" s="19">
        <f t="shared" si="54"/>
        <v>83</v>
      </c>
      <c r="L1765" s="19">
        <f t="shared" si="55"/>
        <v>9</v>
      </c>
    </row>
    <row r="1766" spans="1:12" hidden="1" x14ac:dyDescent="0.3">
      <c r="A1766" s="15" t="s">
        <v>140</v>
      </c>
      <c r="B1766" s="8"/>
      <c r="C1766" s="8">
        <v>2016</v>
      </c>
      <c r="D1766" s="8">
        <v>0.82599999999999996</v>
      </c>
      <c r="E1766" s="8"/>
      <c r="F1766" s="8">
        <v>9</v>
      </c>
      <c r="G1766" s="9">
        <v>20</v>
      </c>
      <c r="H1766" s="5">
        <v>3.36</v>
      </c>
      <c r="I1766" s="10"/>
      <c r="K1766" s="19">
        <f t="shared" si="54"/>
        <v>83</v>
      </c>
      <c r="L1766" s="19">
        <f t="shared" si="55"/>
        <v>9</v>
      </c>
    </row>
    <row r="1767" spans="1:12" hidden="1" x14ac:dyDescent="0.3">
      <c r="A1767" s="15" t="s">
        <v>140</v>
      </c>
      <c r="B1767" s="8"/>
      <c r="C1767" s="8">
        <v>2015</v>
      </c>
      <c r="D1767" s="8">
        <v>0.82099999999999995</v>
      </c>
      <c r="E1767" s="8"/>
      <c r="F1767" s="8">
        <v>9</v>
      </c>
      <c r="G1767" s="9">
        <v>19</v>
      </c>
      <c r="H1767" s="5">
        <v>3.22</v>
      </c>
      <c r="I1767" s="10"/>
      <c r="K1767" s="19">
        <f t="shared" si="54"/>
        <v>82</v>
      </c>
      <c r="L1767" s="19">
        <f t="shared" si="55"/>
        <v>9</v>
      </c>
    </row>
    <row r="1768" spans="1:12" hidden="1" x14ac:dyDescent="0.3">
      <c r="A1768" s="15" t="s">
        <v>140</v>
      </c>
      <c r="B1768" s="8"/>
      <c r="C1768" s="8">
        <v>2014</v>
      </c>
      <c r="D1768" s="8">
        <v>0.81200000000000006</v>
      </c>
      <c r="E1768" s="8"/>
      <c r="F1768" s="8">
        <v>9</v>
      </c>
      <c r="G1768" s="9">
        <v>19</v>
      </c>
      <c r="H1768" s="5">
        <v>3.36</v>
      </c>
      <c r="I1768" s="10"/>
      <c r="K1768" s="19">
        <f t="shared" si="54"/>
        <v>81</v>
      </c>
      <c r="L1768" s="19">
        <f t="shared" si="55"/>
        <v>9</v>
      </c>
    </row>
    <row r="1769" spans="1:12" hidden="1" x14ac:dyDescent="0.3">
      <c r="A1769" s="15" t="s">
        <v>140</v>
      </c>
      <c r="B1769" s="8"/>
      <c r="C1769" s="8">
        <v>2013</v>
      </c>
      <c r="D1769" s="8">
        <v>0.80200000000000005</v>
      </c>
      <c r="E1769" s="8"/>
      <c r="F1769" s="8">
        <v>8</v>
      </c>
      <c r="G1769" s="9">
        <v>20</v>
      </c>
      <c r="H1769" s="5">
        <v>3.42</v>
      </c>
      <c r="I1769" s="10"/>
      <c r="K1769" s="19">
        <f t="shared" si="54"/>
        <v>80</v>
      </c>
      <c r="L1769" s="19">
        <f t="shared" si="55"/>
        <v>8</v>
      </c>
    </row>
    <row r="1770" spans="1:12" hidden="1" x14ac:dyDescent="0.3">
      <c r="A1770" s="15" t="s">
        <v>140</v>
      </c>
      <c r="B1770" s="8"/>
      <c r="C1770" s="8">
        <v>2012</v>
      </c>
      <c r="D1770" s="8">
        <v>0.77200000000000002</v>
      </c>
      <c r="E1770" s="8"/>
      <c r="F1770" s="8">
        <v>8</v>
      </c>
      <c r="G1770" s="9">
        <v>21</v>
      </c>
      <c r="H1770" s="5">
        <v>3.52</v>
      </c>
      <c r="I1770" s="10"/>
      <c r="K1770" s="19">
        <f t="shared" si="54"/>
        <v>77</v>
      </c>
      <c r="L1770" s="19">
        <f t="shared" si="55"/>
        <v>8</v>
      </c>
    </row>
    <row r="1771" spans="1:12" hidden="1" x14ac:dyDescent="0.3">
      <c r="A1771" s="15" t="s">
        <v>140</v>
      </c>
      <c r="B1771" s="8"/>
      <c r="C1771" s="8">
        <v>2011</v>
      </c>
      <c r="D1771" s="8">
        <v>0.76300000000000001</v>
      </c>
      <c r="E1771" s="8"/>
      <c r="F1771" s="8">
        <v>8</v>
      </c>
      <c r="G1771" s="9">
        <v>23</v>
      </c>
      <c r="H1771" s="5">
        <v>3.68</v>
      </c>
      <c r="I1771" s="10"/>
      <c r="K1771" s="19">
        <f t="shared" si="54"/>
        <v>76</v>
      </c>
      <c r="L1771" s="19">
        <f t="shared" si="55"/>
        <v>8</v>
      </c>
    </row>
    <row r="1772" spans="1:12" hidden="1" x14ac:dyDescent="0.3">
      <c r="A1772" s="15" t="s">
        <v>140</v>
      </c>
      <c r="B1772" s="8"/>
      <c r="C1772" s="8">
        <v>2010</v>
      </c>
      <c r="D1772" s="8">
        <v>0.75</v>
      </c>
      <c r="E1772" s="8"/>
      <c r="F1772" s="8">
        <v>8</v>
      </c>
      <c r="G1772" s="9">
        <v>22</v>
      </c>
      <c r="H1772" s="5">
        <v>3.92</v>
      </c>
      <c r="I1772" s="10"/>
      <c r="K1772" s="19">
        <f t="shared" si="54"/>
        <v>75</v>
      </c>
      <c r="L1772" s="19">
        <f t="shared" si="55"/>
        <v>8</v>
      </c>
    </row>
    <row r="1773" spans="1:12" hidden="1" x14ac:dyDescent="0.3">
      <c r="A1773" s="14" t="s">
        <v>141</v>
      </c>
      <c r="B1773" s="1"/>
      <c r="C1773" s="1">
        <v>2020</v>
      </c>
      <c r="D1773" s="1">
        <v>0.73099999999999998</v>
      </c>
      <c r="E1773" s="8"/>
      <c r="F1773" s="1">
        <v>8</v>
      </c>
      <c r="G1773" s="2">
        <v>5</v>
      </c>
      <c r="H1773" s="11">
        <v>1.0080543800000001</v>
      </c>
      <c r="I1773" s="3"/>
      <c r="K1773" s="19">
        <f t="shared" si="54"/>
        <v>73</v>
      </c>
      <c r="L1773" s="19">
        <f t="shared" si="55"/>
        <v>8</v>
      </c>
    </row>
    <row r="1774" spans="1:12" hidden="1" x14ac:dyDescent="0.3">
      <c r="A1774" s="15" t="s">
        <v>141</v>
      </c>
      <c r="B1774" s="8"/>
      <c r="C1774" s="8">
        <v>2019</v>
      </c>
      <c r="D1774" s="8">
        <v>0.73199999999999998</v>
      </c>
      <c r="E1774" s="8"/>
      <c r="F1774" s="8">
        <v>8</v>
      </c>
      <c r="G1774" s="9">
        <v>5</v>
      </c>
      <c r="H1774" s="5">
        <v>1.0093405199999999</v>
      </c>
      <c r="I1774" s="10"/>
      <c r="K1774" s="19">
        <f t="shared" si="54"/>
        <v>73</v>
      </c>
      <c r="L1774" s="19">
        <f t="shared" si="55"/>
        <v>8</v>
      </c>
    </row>
    <row r="1775" spans="1:12" x14ac:dyDescent="0.3">
      <c r="A1775" s="15" t="s">
        <v>141</v>
      </c>
      <c r="B1775" s="8"/>
      <c r="C1775" s="8">
        <v>2018</v>
      </c>
      <c r="D1775" s="8">
        <v>0.73</v>
      </c>
      <c r="E1775" s="8"/>
      <c r="F1775" s="8">
        <v>8</v>
      </c>
      <c r="G1775" s="9">
        <v>5</v>
      </c>
      <c r="H1775" s="5">
        <v>1.0021123900000002</v>
      </c>
      <c r="I1775" s="10"/>
      <c r="K1775" s="19">
        <f t="shared" si="54"/>
        <v>73</v>
      </c>
      <c r="L1775" s="19">
        <f t="shared" si="55"/>
        <v>8</v>
      </c>
    </row>
    <row r="1776" spans="1:12" hidden="1" x14ac:dyDescent="0.3">
      <c r="A1776" s="15" t="s">
        <v>141</v>
      </c>
      <c r="B1776" s="8"/>
      <c r="C1776" s="8">
        <v>2017</v>
      </c>
      <c r="D1776" s="8">
        <v>0.72899999999999998</v>
      </c>
      <c r="E1776" s="8"/>
      <c r="F1776" s="8">
        <v>8</v>
      </c>
      <c r="G1776" s="9">
        <v>5</v>
      </c>
      <c r="H1776" s="5">
        <v>1.2664557699999999</v>
      </c>
      <c r="I1776" s="10"/>
      <c r="K1776" s="19">
        <f t="shared" si="54"/>
        <v>73</v>
      </c>
      <c r="L1776" s="19">
        <f t="shared" si="55"/>
        <v>8</v>
      </c>
    </row>
    <row r="1777" spans="1:12" hidden="1" x14ac:dyDescent="0.3">
      <c r="A1777" s="15" t="s">
        <v>141</v>
      </c>
      <c r="B1777" s="8"/>
      <c r="C1777" s="8">
        <v>2016</v>
      </c>
      <c r="D1777" s="8">
        <v>0.72899999999999998</v>
      </c>
      <c r="E1777" s="8"/>
      <c r="F1777" s="8">
        <v>8</v>
      </c>
      <c r="G1777" s="9">
        <v>6</v>
      </c>
      <c r="H1777" s="5">
        <v>1.0673644499999999</v>
      </c>
      <c r="I1777" s="10"/>
      <c r="K1777" s="19">
        <f t="shared" si="54"/>
        <v>73</v>
      </c>
      <c r="L1777" s="19">
        <f t="shared" si="55"/>
        <v>8</v>
      </c>
    </row>
    <row r="1778" spans="1:12" hidden="1" x14ac:dyDescent="0.3">
      <c r="A1778" s="15" t="s">
        <v>141</v>
      </c>
      <c r="B1778" s="8"/>
      <c r="C1778" s="8">
        <v>2015</v>
      </c>
      <c r="D1778" s="8">
        <v>0.72499999999999998</v>
      </c>
      <c r="E1778" s="8"/>
      <c r="F1778" s="8">
        <v>8</v>
      </c>
      <c r="G1778" s="9">
        <v>6</v>
      </c>
      <c r="H1778" s="5">
        <v>1.2254560000000001</v>
      </c>
      <c r="I1778" s="10"/>
      <c r="K1778" s="19">
        <f t="shared" si="54"/>
        <v>73</v>
      </c>
      <c r="L1778" s="19">
        <f t="shared" si="55"/>
        <v>8</v>
      </c>
    </row>
    <row r="1779" spans="1:12" hidden="1" x14ac:dyDescent="0.3">
      <c r="A1779" s="15" t="s">
        <v>141</v>
      </c>
      <c r="B1779" s="8"/>
      <c r="C1779" s="8">
        <v>2014</v>
      </c>
      <c r="D1779" s="8">
        <v>0.71899999999999997</v>
      </c>
      <c r="E1779" s="8"/>
      <c r="F1779" s="8">
        <v>8</v>
      </c>
      <c r="G1779" s="9">
        <v>6</v>
      </c>
      <c r="H1779" s="5">
        <v>1.1619609599999998</v>
      </c>
      <c r="I1779" s="10"/>
      <c r="K1779" s="19">
        <f t="shared" si="54"/>
        <v>72</v>
      </c>
      <c r="L1779" s="19">
        <f t="shared" si="55"/>
        <v>8</v>
      </c>
    </row>
    <row r="1780" spans="1:12" hidden="1" x14ac:dyDescent="0.3">
      <c r="A1780" s="15" t="s">
        <v>141</v>
      </c>
      <c r="B1780" s="8"/>
      <c r="C1780" s="8">
        <v>2013</v>
      </c>
      <c r="D1780" s="8">
        <v>0.71599999999999997</v>
      </c>
      <c r="E1780" s="8"/>
      <c r="F1780" s="8">
        <v>8</v>
      </c>
      <c r="G1780" s="9">
        <v>7</v>
      </c>
      <c r="H1780" s="5">
        <v>1.1230120699999997</v>
      </c>
      <c r="I1780" s="10"/>
      <c r="K1780" s="19">
        <f t="shared" si="54"/>
        <v>72</v>
      </c>
      <c r="L1780" s="19">
        <f t="shared" si="55"/>
        <v>8</v>
      </c>
    </row>
    <row r="1781" spans="1:12" hidden="1" x14ac:dyDescent="0.3">
      <c r="A1781" s="15" t="s">
        <v>141</v>
      </c>
      <c r="B1781" s="8"/>
      <c r="C1781" s="8">
        <v>2012</v>
      </c>
      <c r="D1781" s="8">
        <v>0.71399999999999997</v>
      </c>
      <c r="E1781" s="8"/>
      <c r="F1781" s="8">
        <v>8</v>
      </c>
      <c r="G1781" s="9">
        <v>7</v>
      </c>
      <c r="H1781" s="5">
        <v>0.90028720999999989</v>
      </c>
      <c r="I1781" s="10"/>
      <c r="K1781" s="19">
        <f t="shared" si="54"/>
        <v>71</v>
      </c>
      <c r="L1781" s="19">
        <f t="shared" si="55"/>
        <v>8</v>
      </c>
    </row>
    <row r="1782" spans="1:12" hidden="1" x14ac:dyDescent="0.3">
      <c r="A1782" s="15" t="s">
        <v>141</v>
      </c>
      <c r="B1782" s="8"/>
      <c r="C1782" s="8">
        <v>2011</v>
      </c>
      <c r="D1782" s="8">
        <v>0.70799999999999996</v>
      </c>
      <c r="E1782" s="8"/>
      <c r="F1782" s="8">
        <v>8</v>
      </c>
      <c r="G1782" s="9">
        <v>8</v>
      </c>
      <c r="H1782" s="5">
        <v>0.84371674000000019</v>
      </c>
      <c r="I1782" s="10"/>
      <c r="K1782" s="19">
        <f t="shared" si="54"/>
        <v>71</v>
      </c>
      <c r="L1782" s="19">
        <f t="shared" si="55"/>
        <v>8</v>
      </c>
    </row>
    <row r="1783" spans="1:12" hidden="1" x14ac:dyDescent="0.3">
      <c r="A1783" s="15" t="s">
        <v>141</v>
      </c>
      <c r="B1783" s="8"/>
      <c r="C1783" s="8">
        <v>2010</v>
      </c>
      <c r="D1783" s="8">
        <v>0.69899999999999995</v>
      </c>
      <c r="E1783" s="8"/>
      <c r="F1783" s="8">
        <v>7</v>
      </c>
      <c r="G1783" s="9">
        <v>9</v>
      </c>
      <c r="H1783" s="5">
        <v>0.78008586000000002</v>
      </c>
      <c r="I1783" s="10"/>
      <c r="K1783" s="19">
        <f t="shared" si="54"/>
        <v>70</v>
      </c>
      <c r="L1783" s="19">
        <f t="shared" si="55"/>
        <v>7</v>
      </c>
    </row>
    <row r="1784" spans="1:12" hidden="1" x14ac:dyDescent="0.3">
      <c r="A1784" s="14" t="s">
        <v>142</v>
      </c>
      <c r="B1784" s="1"/>
      <c r="C1784" s="1">
        <v>2020</v>
      </c>
      <c r="D1784" s="1">
        <v>0.54500000000000004</v>
      </c>
      <c r="E1784" s="8"/>
      <c r="F1784" s="1">
        <v>6</v>
      </c>
      <c r="G1784" s="2">
        <v>284</v>
      </c>
      <c r="H1784" s="11">
        <v>0.94001566999999997</v>
      </c>
      <c r="I1784" s="3"/>
      <c r="K1784" s="19">
        <f t="shared" si="54"/>
        <v>55</v>
      </c>
      <c r="L1784" s="19">
        <f t="shared" si="55"/>
        <v>6</v>
      </c>
    </row>
    <row r="1785" spans="1:12" hidden="1" x14ac:dyDescent="0.3">
      <c r="A1785" s="15" t="s">
        <v>142</v>
      </c>
      <c r="B1785" s="8"/>
      <c r="C1785" s="8">
        <v>2019</v>
      </c>
      <c r="D1785" s="8">
        <v>0.54400000000000004</v>
      </c>
      <c r="E1785" s="8"/>
      <c r="F1785" s="8">
        <v>6</v>
      </c>
      <c r="G1785" s="9">
        <v>292</v>
      </c>
      <c r="H1785" s="5">
        <v>0.57418673999999992</v>
      </c>
      <c r="I1785" s="10"/>
      <c r="K1785" s="19">
        <f t="shared" si="54"/>
        <v>54</v>
      </c>
      <c r="L1785" s="19">
        <f t="shared" si="55"/>
        <v>6</v>
      </c>
    </row>
    <row r="1786" spans="1:12" x14ac:dyDescent="0.3">
      <c r="A1786" s="15" t="s">
        <v>142</v>
      </c>
      <c r="B1786" s="8"/>
      <c r="C1786" s="8">
        <v>2018</v>
      </c>
      <c r="D1786" s="8">
        <v>0.53900000000000003</v>
      </c>
      <c r="E1786" s="8"/>
      <c r="F1786" s="8">
        <v>6</v>
      </c>
      <c r="G1786" s="9">
        <v>283</v>
      </c>
      <c r="H1786" s="5">
        <v>0.67447673999999991</v>
      </c>
      <c r="I1786" s="10"/>
      <c r="K1786" s="19">
        <f t="shared" si="54"/>
        <v>54</v>
      </c>
      <c r="L1786" s="19">
        <f t="shared" si="55"/>
        <v>6</v>
      </c>
    </row>
    <row r="1787" spans="1:12" hidden="1" x14ac:dyDescent="0.3">
      <c r="A1787" s="15" t="s">
        <v>142</v>
      </c>
      <c r="B1787" s="8"/>
      <c r="C1787" s="8">
        <v>2017</v>
      </c>
      <c r="D1787" s="8">
        <v>0.53400000000000003</v>
      </c>
      <c r="E1787" s="8"/>
      <c r="F1787" s="8">
        <v>6</v>
      </c>
      <c r="G1787" s="9">
        <v>313</v>
      </c>
      <c r="H1787" s="5">
        <v>0.63855742999999998</v>
      </c>
      <c r="I1787" s="10"/>
      <c r="K1787" s="19">
        <f t="shared" si="54"/>
        <v>53</v>
      </c>
      <c r="L1787" s="19">
        <f t="shared" si="55"/>
        <v>6</v>
      </c>
    </row>
    <row r="1788" spans="1:12" hidden="1" x14ac:dyDescent="0.3">
      <c r="A1788" s="15" t="s">
        <v>142</v>
      </c>
      <c r="B1788" s="8"/>
      <c r="C1788" s="8">
        <v>2016</v>
      </c>
      <c r="D1788" s="8">
        <v>0.53100000000000003</v>
      </c>
      <c r="E1788" s="8"/>
      <c r="F1788" s="8">
        <v>6</v>
      </c>
      <c r="G1788" s="9">
        <v>311</v>
      </c>
      <c r="H1788" s="5">
        <v>0.77792501000000003</v>
      </c>
      <c r="I1788" s="10"/>
      <c r="K1788" s="19">
        <f t="shared" si="54"/>
        <v>53</v>
      </c>
      <c r="L1788" s="19">
        <f t="shared" si="55"/>
        <v>6</v>
      </c>
    </row>
    <row r="1789" spans="1:12" hidden="1" x14ac:dyDescent="0.3">
      <c r="A1789" s="15" t="s">
        <v>142</v>
      </c>
      <c r="B1789" s="8"/>
      <c r="C1789" s="8">
        <v>2015</v>
      </c>
      <c r="D1789" s="8">
        <v>0.52500000000000002</v>
      </c>
      <c r="E1789" s="8"/>
      <c r="F1789" s="8">
        <v>6</v>
      </c>
      <c r="G1789" s="9">
        <v>319</v>
      </c>
      <c r="H1789" s="5">
        <v>0.76897757999999994</v>
      </c>
      <c r="I1789" s="10"/>
      <c r="K1789" s="19">
        <f t="shared" si="54"/>
        <v>53</v>
      </c>
      <c r="L1789" s="19">
        <f t="shared" si="55"/>
        <v>6</v>
      </c>
    </row>
    <row r="1790" spans="1:12" hidden="1" x14ac:dyDescent="0.3">
      <c r="A1790" s="15" t="s">
        <v>142</v>
      </c>
      <c r="B1790" s="8"/>
      <c r="C1790" s="8">
        <v>2014</v>
      </c>
      <c r="D1790" s="8">
        <v>0.51800000000000002</v>
      </c>
      <c r="E1790" s="8"/>
      <c r="F1790" s="8">
        <v>6</v>
      </c>
      <c r="G1790" s="9">
        <v>332</v>
      </c>
      <c r="H1790" s="5">
        <v>0.95077144999999985</v>
      </c>
      <c r="I1790" s="10"/>
      <c r="K1790" s="19">
        <f t="shared" si="54"/>
        <v>52</v>
      </c>
      <c r="L1790" s="19">
        <f t="shared" si="55"/>
        <v>6</v>
      </c>
    </row>
    <row r="1791" spans="1:12" hidden="1" x14ac:dyDescent="0.3">
      <c r="A1791" s="15" t="s">
        <v>142</v>
      </c>
      <c r="B1791" s="8"/>
      <c r="C1791" s="8">
        <v>2013</v>
      </c>
      <c r="D1791" s="8">
        <v>0.51100000000000001</v>
      </c>
      <c r="E1791" s="8"/>
      <c r="F1791" s="8">
        <v>6</v>
      </c>
      <c r="G1791" s="9">
        <v>311</v>
      </c>
      <c r="H1791" s="5">
        <v>0.97432141999999988</v>
      </c>
      <c r="I1791" s="10"/>
      <c r="K1791" s="19">
        <f t="shared" si="54"/>
        <v>51</v>
      </c>
      <c r="L1791" s="19">
        <f t="shared" si="55"/>
        <v>6</v>
      </c>
    </row>
    <row r="1792" spans="1:12" hidden="1" x14ac:dyDescent="0.3">
      <c r="A1792" s="15" t="s">
        <v>142</v>
      </c>
      <c r="B1792" s="8"/>
      <c r="C1792" s="8">
        <v>2012</v>
      </c>
      <c r="D1792" s="8">
        <v>0.504</v>
      </c>
      <c r="E1792" s="8"/>
      <c r="F1792" s="8">
        <v>5</v>
      </c>
      <c r="G1792" s="9">
        <v>334</v>
      </c>
      <c r="H1792" s="5">
        <v>0.92485040000000007</v>
      </c>
      <c r="I1792" s="10"/>
      <c r="K1792" s="19">
        <f t="shared" si="54"/>
        <v>50</v>
      </c>
      <c r="L1792" s="19">
        <f t="shared" si="55"/>
        <v>5</v>
      </c>
    </row>
    <row r="1793" spans="1:12" hidden="1" x14ac:dyDescent="0.3">
      <c r="A1793" s="15" t="s">
        <v>142</v>
      </c>
      <c r="B1793" s="8"/>
      <c r="C1793" s="8">
        <v>2011</v>
      </c>
      <c r="D1793" s="8">
        <v>0.504</v>
      </c>
      <c r="E1793" s="8"/>
      <c r="F1793" s="8">
        <v>5</v>
      </c>
      <c r="G1793" s="9">
        <v>359</v>
      </c>
      <c r="H1793" s="5">
        <v>0.90863340999999986</v>
      </c>
      <c r="I1793" s="10"/>
      <c r="K1793" s="19">
        <f t="shared" si="54"/>
        <v>50</v>
      </c>
      <c r="L1793" s="19">
        <f t="shared" si="55"/>
        <v>5</v>
      </c>
    </row>
    <row r="1794" spans="1:12" hidden="1" x14ac:dyDescent="0.3">
      <c r="A1794" s="15" t="s">
        <v>142</v>
      </c>
      <c r="B1794" s="8"/>
      <c r="C1794" s="8">
        <v>2010</v>
      </c>
      <c r="D1794" s="8">
        <v>0.5</v>
      </c>
      <c r="E1794" s="8"/>
      <c r="F1794" s="8">
        <v>5</v>
      </c>
      <c r="G1794" s="9">
        <v>372</v>
      </c>
      <c r="H1794" s="5">
        <v>1.0971765499999999</v>
      </c>
      <c r="I1794" s="10"/>
      <c r="K1794" s="19">
        <f t="shared" ref="K1794:K1857" si="56">ROUND(D1794*100,0)</f>
        <v>50</v>
      </c>
      <c r="L1794" s="19">
        <f t="shared" si="55"/>
        <v>5</v>
      </c>
    </row>
    <row r="1795" spans="1:12" hidden="1" x14ac:dyDescent="0.3">
      <c r="A1795" s="14" t="s">
        <v>143</v>
      </c>
      <c r="B1795" s="1"/>
      <c r="C1795" s="1">
        <v>2020</v>
      </c>
      <c r="D1795" s="1">
        <v>0.76200000000000001</v>
      </c>
      <c r="E1795" s="8"/>
      <c r="F1795" s="1">
        <v>8</v>
      </c>
      <c r="G1795" s="2">
        <v>17</v>
      </c>
      <c r="H1795" s="11">
        <v>3.73</v>
      </c>
      <c r="I1795" s="3"/>
      <c r="K1795" s="19">
        <f t="shared" si="56"/>
        <v>76</v>
      </c>
      <c r="L1795" s="19">
        <f t="shared" ref="L1795:L1858" si="57">IF(K1795&lt;31,3,IF(K1795&lt;41,4,IF(K1795&lt;51,5,IF(K1795&lt;61,6,IF(K1795&lt;71,7,IF(K1795&lt;81,8,IF(K1795&lt;91,9,10)))))))</f>
        <v>8</v>
      </c>
    </row>
    <row r="1796" spans="1:12" hidden="1" x14ac:dyDescent="0.3">
      <c r="A1796" s="15" t="s">
        <v>143</v>
      </c>
      <c r="B1796" s="8"/>
      <c r="C1796" s="8">
        <v>2019</v>
      </c>
      <c r="D1796" s="8">
        <v>0.77400000000000002</v>
      </c>
      <c r="E1796" s="8"/>
      <c r="F1796" s="8">
        <v>8</v>
      </c>
      <c r="G1796" s="9">
        <v>9</v>
      </c>
      <c r="H1796" s="5">
        <v>3.18</v>
      </c>
      <c r="I1796" s="10"/>
      <c r="K1796" s="19">
        <f t="shared" si="56"/>
        <v>77</v>
      </c>
      <c r="L1796" s="19">
        <f t="shared" si="57"/>
        <v>8</v>
      </c>
    </row>
    <row r="1797" spans="1:12" x14ac:dyDescent="0.3">
      <c r="A1797" s="15" t="s">
        <v>143</v>
      </c>
      <c r="B1797" s="8"/>
      <c r="C1797" s="8">
        <v>2018</v>
      </c>
      <c r="D1797" s="8">
        <v>0.77100000000000002</v>
      </c>
      <c r="E1797" s="8"/>
      <c r="F1797" s="8">
        <v>8</v>
      </c>
      <c r="G1797" s="9">
        <v>11</v>
      </c>
      <c r="H1797" s="5">
        <v>3.5</v>
      </c>
      <c r="I1797" s="10"/>
      <c r="K1797" s="19">
        <f t="shared" si="56"/>
        <v>77</v>
      </c>
      <c r="L1797" s="19">
        <f t="shared" si="57"/>
        <v>8</v>
      </c>
    </row>
    <row r="1798" spans="1:12" hidden="1" x14ac:dyDescent="0.3">
      <c r="A1798" s="15" t="s">
        <v>143</v>
      </c>
      <c r="B1798" s="8"/>
      <c r="C1798" s="8">
        <v>2017</v>
      </c>
      <c r="D1798" s="8">
        <v>0.77100000000000002</v>
      </c>
      <c r="E1798" s="8"/>
      <c r="F1798" s="8">
        <v>8</v>
      </c>
      <c r="G1798" s="9">
        <v>11</v>
      </c>
      <c r="H1798" s="5">
        <v>3.52</v>
      </c>
      <c r="I1798" s="10"/>
      <c r="K1798" s="19">
        <f t="shared" si="56"/>
        <v>77</v>
      </c>
      <c r="L1798" s="19">
        <f t="shared" si="57"/>
        <v>8</v>
      </c>
    </row>
    <row r="1799" spans="1:12" hidden="1" x14ac:dyDescent="0.3">
      <c r="A1799" s="15" t="s">
        <v>143</v>
      </c>
      <c r="B1799" s="8"/>
      <c r="C1799" s="8">
        <v>2016</v>
      </c>
      <c r="D1799" s="8">
        <v>0.76700000000000002</v>
      </c>
      <c r="E1799" s="8"/>
      <c r="F1799" s="8">
        <v>8</v>
      </c>
      <c r="G1799" s="9">
        <v>10</v>
      </c>
      <c r="H1799" s="5">
        <v>3.65</v>
      </c>
      <c r="I1799" s="10"/>
      <c r="K1799" s="19">
        <f t="shared" si="56"/>
        <v>77</v>
      </c>
      <c r="L1799" s="19">
        <f t="shared" si="57"/>
        <v>8</v>
      </c>
    </row>
    <row r="1800" spans="1:12" hidden="1" x14ac:dyDescent="0.3">
      <c r="A1800" s="15" t="s">
        <v>143</v>
      </c>
      <c r="B1800" s="8"/>
      <c r="C1800" s="8">
        <v>2015</v>
      </c>
      <c r="D1800" s="8">
        <v>0.76400000000000001</v>
      </c>
      <c r="E1800" s="8"/>
      <c r="F1800" s="8">
        <v>8</v>
      </c>
      <c r="G1800" s="9">
        <v>11</v>
      </c>
      <c r="H1800" s="5">
        <v>3.69</v>
      </c>
      <c r="I1800" s="10"/>
      <c r="K1800" s="19">
        <f t="shared" si="56"/>
        <v>76</v>
      </c>
      <c r="L1800" s="19">
        <f t="shared" si="57"/>
        <v>8</v>
      </c>
    </row>
    <row r="1801" spans="1:12" hidden="1" x14ac:dyDescent="0.3">
      <c r="A1801" s="15" t="s">
        <v>143</v>
      </c>
      <c r="B1801" s="8"/>
      <c r="C1801" s="8">
        <v>2014</v>
      </c>
      <c r="D1801" s="8">
        <v>0.77400000000000002</v>
      </c>
      <c r="E1801" s="8"/>
      <c r="F1801" s="8">
        <v>8</v>
      </c>
      <c r="G1801" s="9">
        <v>12</v>
      </c>
      <c r="H1801" s="5">
        <v>3.46</v>
      </c>
      <c r="I1801" s="10"/>
      <c r="K1801" s="19">
        <f t="shared" si="56"/>
        <v>77</v>
      </c>
      <c r="L1801" s="19">
        <f t="shared" si="57"/>
        <v>8</v>
      </c>
    </row>
    <row r="1802" spans="1:12" hidden="1" x14ac:dyDescent="0.3">
      <c r="A1802" s="15" t="s">
        <v>143</v>
      </c>
      <c r="B1802" s="8"/>
      <c r="C1802" s="8">
        <v>2013</v>
      </c>
      <c r="D1802" s="8">
        <v>0.77400000000000002</v>
      </c>
      <c r="E1802" s="8"/>
      <c r="F1802" s="8">
        <v>8</v>
      </c>
      <c r="G1802" s="9">
        <v>16</v>
      </c>
      <c r="H1802" s="5">
        <v>3.34</v>
      </c>
      <c r="I1802" s="10"/>
      <c r="K1802" s="19">
        <f t="shared" si="56"/>
        <v>77</v>
      </c>
      <c r="L1802" s="19">
        <f t="shared" si="57"/>
        <v>8</v>
      </c>
    </row>
    <row r="1803" spans="1:12" hidden="1" x14ac:dyDescent="0.3">
      <c r="A1803" s="15" t="s">
        <v>143</v>
      </c>
      <c r="B1803" s="8"/>
      <c r="C1803" s="8">
        <v>2012</v>
      </c>
      <c r="D1803" s="8">
        <v>0.77400000000000002</v>
      </c>
      <c r="E1803" s="8"/>
      <c r="F1803" s="8">
        <v>8</v>
      </c>
      <c r="G1803" s="9">
        <v>17</v>
      </c>
      <c r="H1803" s="5">
        <v>3.74</v>
      </c>
      <c r="I1803" s="10"/>
      <c r="K1803" s="19">
        <f t="shared" si="56"/>
        <v>77</v>
      </c>
      <c r="L1803" s="19">
        <f t="shared" si="57"/>
        <v>8</v>
      </c>
    </row>
    <row r="1804" spans="1:12" hidden="1" x14ac:dyDescent="0.3">
      <c r="A1804" s="15" t="s">
        <v>143</v>
      </c>
      <c r="B1804" s="8"/>
      <c r="C1804" s="8">
        <v>2011</v>
      </c>
      <c r="D1804" s="8">
        <v>0.77200000000000002</v>
      </c>
      <c r="E1804" s="8"/>
      <c r="F1804" s="8">
        <v>8</v>
      </c>
      <c r="G1804" s="9">
        <v>15</v>
      </c>
      <c r="H1804" s="5">
        <v>3.42</v>
      </c>
      <c r="I1804" s="10"/>
      <c r="K1804" s="19">
        <f t="shared" si="56"/>
        <v>77</v>
      </c>
      <c r="L1804" s="19">
        <f t="shared" si="57"/>
        <v>8</v>
      </c>
    </row>
    <row r="1805" spans="1:12" hidden="1" x14ac:dyDescent="0.3">
      <c r="A1805" s="15" t="s">
        <v>143</v>
      </c>
      <c r="B1805" s="8"/>
      <c r="C1805" s="8">
        <v>2010</v>
      </c>
      <c r="D1805" s="8">
        <v>0.76600000000000001</v>
      </c>
      <c r="E1805" s="8"/>
      <c r="F1805" s="8">
        <v>8</v>
      </c>
      <c r="G1805" s="9">
        <v>17</v>
      </c>
      <c r="H1805" s="5">
        <v>3.69</v>
      </c>
      <c r="I1805" s="10"/>
      <c r="K1805" s="19">
        <f t="shared" si="56"/>
        <v>77</v>
      </c>
      <c r="L1805" s="19">
        <f t="shared" si="57"/>
        <v>8</v>
      </c>
    </row>
    <row r="1806" spans="1:12" hidden="1" x14ac:dyDescent="0.3">
      <c r="A1806" s="14" t="s">
        <v>144</v>
      </c>
      <c r="B1806" s="1"/>
      <c r="C1806" s="1">
        <v>2020</v>
      </c>
      <c r="D1806" s="1">
        <v>0.93</v>
      </c>
      <c r="E1806" s="8"/>
      <c r="F1806" s="1">
        <v>10</v>
      </c>
      <c r="G1806" s="2">
        <v>9</v>
      </c>
      <c r="H1806" s="11">
        <v>3.5522999799999995</v>
      </c>
      <c r="I1806" s="3"/>
      <c r="K1806" s="19">
        <f t="shared" si="56"/>
        <v>93</v>
      </c>
      <c r="L1806" s="19">
        <f t="shared" si="57"/>
        <v>10</v>
      </c>
    </row>
    <row r="1807" spans="1:12" hidden="1" x14ac:dyDescent="0.3">
      <c r="A1807" s="15" t="s">
        <v>144</v>
      </c>
      <c r="B1807" s="8"/>
      <c r="C1807" s="8">
        <v>2019</v>
      </c>
      <c r="D1807" s="8">
        <v>0.93300000000000005</v>
      </c>
      <c r="E1807" s="8"/>
      <c r="F1807" s="8">
        <v>10</v>
      </c>
      <c r="G1807" s="9">
        <v>9</v>
      </c>
      <c r="H1807" s="5">
        <v>2.2531426000000003</v>
      </c>
      <c r="I1807" s="10"/>
      <c r="K1807" s="19">
        <f t="shared" si="56"/>
        <v>93</v>
      </c>
      <c r="L1807" s="19">
        <f t="shared" si="57"/>
        <v>10</v>
      </c>
    </row>
    <row r="1808" spans="1:12" x14ac:dyDescent="0.3">
      <c r="A1808" s="15" t="s">
        <v>144</v>
      </c>
      <c r="B1808" s="8"/>
      <c r="C1808" s="8">
        <v>2018</v>
      </c>
      <c r="D1808" s="8">
        <v>0.91700000000000004</v>
      </c>
      <c r="E1808" s="8"/>
      <c r="F1808" s="8">
        <v>10</v>
      </c>
      <c r="G1808" s="9">
        <v>9</v>
      </c>
      <c r="H1808" s="5">
        <v>2.1139647999999998</v>
      </c>
      <c r="I1808" s="10"/>
      <c r="K1808" s="19">
        <f t="shared" si="56"/>
        <v>92</v>
      </c>
      <c r="L1808" s="19">
        <f t="shared" si="57"/>
        <v>10</v>
      </c>
    </row>
    <row r="1809" spans="1:12" hidden="1" x14ac:dyDescent="0.3">
      <c r="A1809" s="15" t="s">
        <v>144</v>
      </c>
      <c r="B1809" s="8"/>
      <c r="C1809" s="8">
        <v>2017</v>
      </c>
      <c r="D1809" s="8">
        <v>0.89800000000000002</v>
      </c>
      <c r="E1809" s="8"/>
      <c r="F1809" s="8">
        <v>9</v>
      </c>
      <c r="G1809" s="9">
        <v>9</v>
      </c>
      <c r="H1809" s="5">
        <v>2.1971418899999997</v>
      </c>
      <c r="I1809" s="10"/>
      <c r="K1809" s="19">
        <f t="shared" si="56"/>
        <v>90</v>
      </c>
      <c r="L1809" s="19">
        <f t="shared" si="57"/>
        <v>9</v>
      </c>
    </row>
    <row r="1810" spans="1:12" hidden="1" x14ac:dyDescent="0.3">
      <c r="A1810" s="15" t="s">
        <v>144</v>
      </c>
      <c r="B1810" s="8"/>
      <c r="C1810" s="8">
        <v>2016</v>
      </c>
      <c r="D1810" s="8">
        <v>0.86599999999999999</v>
      </c>
      <c r="E1810" s="8"/>
      <c r="F1810" s="8">
        <v>9</v>
      </c>
      <c r="G1810" s="9">
        <v>8</v>
      </c>
      <c r="H1810" s="5">
        <v>2.97157669</v>
      </c>
      <c r="I1810" s="10"/>
      <c r="K1810" s="19">
        <f t="shared" si="56"/>
        <v>87</v>
      </c>
      <c r="L1810" s="19">
        <f t="shared" si="57"/>
        <v>9</v>
      </c>
    </row>
    <row r="1811" spans="1:12" hidden="1" x14ac:dyDescent="0.3">
      <c r="A1811" s="15" t="s">
        <v>144</v>
      </c>
      <c r="B1811" s="8"/>
      <c r="C1811" s="8">
        <v>2015</v>
      </c>
      <c r="D1811" s="8">
        <v>0.86</v>
      </c>
      <c r="E1811" s="8"/>
      <c r="F1811" s="8">
        <v>9</v>
      </c>
      <c r="G1811" s="9">
        <v>9</v>
      </c>
      <c r="H1811" s="5">
        <v>2.4696283300000004</v>
      </c>
      <c r="I1811" s="10"/>
      <c r="K1811" s="19">
        <f t="shared" si="56"/>
        <v>86</v>
      </c>
      <c r="L1811" s="19">
        <f t="shared" si="57"/>
        <v>9</v>
      </c>
    </row>
    <row r="1812" spans="1:12" hidden="1" x14ac:dyDescent="0.3">
      <c r="A1812" s="15" t="s">
        <v>144</v>
      </c>
      <c r="B1812" s="8"/>
      <c r="C1812" s="8">
        <v>2014</v>
      </c>
      <c r="D1812" s="8">
        <v>0.85299999999999998</v>
      </c>
      <c r="E1812" s="8"/>
      <c r="F1812" s="8">
        <v>9</v>
      </c>
      <c r="G1812" s="9">
        <v>9</v>
      </c>
      <c r="H1812" s="5">
        <v>2.5083444100000003</v>
      </c>
      <c r="I1812" s="10"/>
      <c r="K1812" s="19">
        <f t="shared" si="56"/>
        <v>85</v>
      </c>
      <c r="L1812" s="19">
        <f t="shared" si="57"/>
        <v>9</v>
      </c>
    </row>
    <row r="1813" spans="1:12" hidden="1" x14ac:dyDescent="0.3">
      <c r="A1813" s="15" t="s">
        <v>144</v>
      </c>
      <c r="B1813" s="8"/>
      <c r="C1813" s="8">
        <v>2013</v>
      </c>
      <c r="D1813" s="8">
        <v>0.84699999999999998</v>
      </c>
      <c r="E1813" s="8"/>
      <c r="F1813" s="8">
        <v>9</v>
      </c>
      <c r="G1813" s="9">
        <v>9</v>
      </c>
      <c r="H1813" s="5">
        <v>2.5206098600000004</v>
      </c>
      <c r="I1813" s="10"/>
      <c r="K1813" s="19">
        <f t="shared" si="56"/>
        <v>85</v>
      </c>
      <c r="L1813" s="19">
        <f t="shared" si="57"/>
        <v>9</v>
      </c>
    </row>
    <row r="1814" spans="1:12" hidden="1" x14ac:dyDescent="0.3">
      <c r="A1814" s="15" t="s">
        <v>144</v>
      </c>
      <c r="B1814" s="8"/>
      <c r="C1814" s="8">
        <v>2012</v>
      </c>
      <c r="D1814" s="8">
        <v>0.84099999999999997</v>
      </c>
      <c r="E1814" s="8"/>
      <c r="F1814" s="8">
        <v>9</v>
      </c>
      <c r="G1814" s="9">
        <v>9</v>
      </c>
      <c r="H1814" s="5">
        <v>2.4200680299999999</v>
      </c>
      <c r="I1814" s="10"/>
      <c r="K1814" s="19">
        <f t="shared" si="56"/>
        <v>84</v>
      </c>
      <c r="L1814" s="19">
        <f t="shared" si="57"/>
        <v>9</v>
      </c>
    </row>
    <row r="1815" spans="1:12" hidden="1" x14ac:dyDescent="0.3">
      <c r="A1815" s="15" t="s">
        <v>144</v>
      </c>
      <c r="B1815" s="8"/>
      <c r="C1815" s="8">
        <v>2011</v>
      </c>
      <c r="D1815" s="8">
        <v>0.83499999999999996</v>
      </c>
      <c r="E1815" s="8"/>
      <c r="F1815" s="8">
        <v>9</v>
      </c>
      <c r="G1815" s="9">
        <v>10</v>
      </c>
      <c r="H1815" s="5">
        <v>2.6579003299999999</v>
      </c>
      <c r="I1815" s="10"/>
      <c r="K1815" s="19">
        <f t="shared" si="56"/>
        <v>84</v>
      </c>
      <c r="L1815" s="19">
        <f t="shared" si="57"/>
        <v>9</v>
      </c>
    </row>
    <row r="1816" spans="1:12" hidden="1" x14ac:dyDescent="0.3">
      <c r="A1816" s="15" t="s">
        <v>144</v>
      </c>
      <c r="B1816" s="8"/>
      <c r="C1816" s="8">
        <v>2010</v>
      </c>
      <c r="D1816" s="8">
        <v>0.82799999999999996</v>
      </c>
      <c r="E1816" s="8"/>
      <c r="F1816" s="8">
        <v>9</v>
      </c>
      <c r="G1816" s="9">
        <v>9</v>
      </c>
      <c r="H1816" s="5">
        <v>2.7482419</v>
      </c>
      <c r="I1816" s="10"/>
      <c r="K1816" s="19">
        <f t="shared" si="56"/>
        <v>83</v>
      </c>
      <c r="L1816" s="19">
        <f t="shared" si="57"/>
        <v>9</v>
      </c>
    </row>
    <row r="1817" spans="1:12" hidden="1" x14ac:dyDescent="0.3">
      <c r="A1817" s="14" t="s">
        <v>145</v>
      </c>
      <c r="B1817" s="1"/>
      <c r="C1817" s="1">
        <v>2020</v>
      </c>
      <c r="D1817" s="1">
        <v>0.92</v>
      </c>
      <c r="E1817" s="8"/>
      <c r="F1817" s="1">
        <v>10</v>
      </c>
      <c r="G1817" s="2">
        <v>10</v>
      </c>
      <c r="H1817" s="11">
        <v>10.17722607</v>
      </c>
      <c r="I1817" s="3"/>
      <c r="K1817" s="19">
        <f t="shared" si="56"/>
        <v>92</v>
      </c>
      <c r="L1817" s="19">
        <f t="shared" si="57"/>
        <v>10</v>
      </c>
    </row>
    <row r="1818" spans="1:12" hidden="1" x14ac:dyDescent="0.3">
      <c r="A1818" s="15" t="s">
        <v>145</v>
      </c>
      <c r="B1818" s="8"/>
      <c r="C1818" s="8">
        <v>2019</v>
      </c>
      <c r="D1818" s="8">
        <v>0.93300000000000005</v>
      </c>
      <c r="E1818" s="8"/>
      <c r="F1818" s="8">
        <v>10</v>
      </c>
      <c r="G1818" s="9">
        <v>9</v>
      </c>
      <c r="H1818" s="5">
        <v>7.9679574999999998</v>
      </c>
      <c r="I1818" s="10"/>
      <c r="K1818" s="19">
        <f t="shared" si="56"/>
        <v>93</v>
      </c>
      <c r="L1818" s="19">
        <f t="shared" si="57"/>
        <v>10</v>
      </c>
    </row>
    <row r="1819" spans="1:12" x14ac:dyDescent="0.3">
      <c r="A1819" s="15" t="s">
        <v>145</v>
      </c>
      <c r="B1819" s="8"/>
      <c r="C1819" s="8">
        <v>2018</v>
      </c>
      <c r="D1819" s="8">
        <v>0.92800000000000005</v>
      </c>
      <c r="E1819" s="8"/>
      <c r="F1819" s="8">
        <v>10</v>
      </c>
      <c r="G1819" s="9">
        <v>9</v>
      </c>
      <c r="H1819" s="5">
        <v>7.7916374199999989</v>
      </c>
      <c r="I1819" s="10"/>
      <c r="K1819" s="19">
        <f t="shared" si="56"/>
        <v>93</v>
      </c>
      <c r="L1819" s="19">
        <f t="shared" si="57"/>
        <v>10</v>
      </c>
    </row>
    <row r="1820" spans="1:12" hidden="1" x14ac:dyDescent="0.3">
      <c r="A1820" s="15" t="s">
        <v>145</v>
      </c>
      <c r="B1820" s="8"/>
      <c r="C1820" s="8">
        <v>2017</v>
      </c>
      <c r="D1820" s="8">
        <v>0.92900000000000005</v>
      </c>
      <c r="E1820" s="8"/>
      <c r="F1820" s="8">
        <v>10</v>
      </c>
      <c r="G1820" s="9">
        <v>9</v>
      </c>
      <c r="H1820" s="5">
        <v>7.7511758799999999</v>
      </c>
      <c r="I1820" s="10"/>
      <c r="K1820" s="19">
        <f t="shared" si="56"/>
        <v>93</v>
      </c>
      <c r="L1820" s="19">
        <f t="shared" si="57"/>
        <v>10</v>
      </c>
    </row>
    <row r="1821" spans="1:12" hidden="1" x14ac:dyDescent="0.3">
      <c r="A1821" s="15" t="s">
        <v>145</v>
      </c>
      <c r="B1821" s="8"/>
      <c r="C1821" s="8">
        <v>2016</v>
      </c>
      <c r="D1821" s="8">
        <v>0.92600000000000005</v>
      </c>
      <c r="E1821" s="8"/>
      <c r="F1821" s="8">
        <v>10</v>
      </c>
      <c r="G1821" s="9">
        <v>9</v>
      </c>
      <c r="H1821" s="5">
        <v>7.9076685900000001</v>
      </c>
      <c r="I1821" s="10"/>
      <c r="K1821" s="19">
        <f t="shared" si="56"/>
        <v>93</v>
      </c>
      <c r="L1821" s="19">
        <f t="shared" si="57"/>
        <v>10</v>
      </c>
    </row>
    <row r="1822" spans="1:12" hidden="1" x14ac:dyDescent="0.3">
      <c r="A1822" s="15" t="s">
        <v>145</v>
      </c>
      <c r="B1822" s="8"/>
      <c r="C1822" s="8">
        <v>2015</v>
      </c>
      <c r="D1822" s="8">
        <v>0.92300000000000004</v>
      </c>
      <c r="E1822" s="8"/>
      <c r="F1822" s="8">
        <v>10</v>
      </c>
      <c r="G1822" s="9">
        <v>8</v>
      </c>
      <c r="H1822" s="5">
        <v>7.9161910999999989</v>
      </c>
      <c r="I1822" s="10"/>
      <c r="K1822" s="19">
        <f t="shared" si="56"/>
        <v>92</v>
      </c>
      <c r="L1822" s="19">
        <f t="shared" si="57"/>
        <v>10</v>
      </c>
    </row>
    <row r="1823" spans="1:12" hidden="1" x14ac:dyDescent="0.3">
      <c r="A1823" s="15" t="s">
        <v>145</v>
      </c>
      <c r="B1823" s="8"/>
      <c r="C1823" s="8">
        <v>2014</v>
      </c>
      <c r="D1823" s="8">
        <v>0.92400000000000004</v>
      </c>
      <c r="E1823" s="8"/>
      <c r="F1823" s="8">
        <v>10</v>
      </c>
      <c r="G1823" s="9">
        <v>8</v>
      </c>
      <c r="H1823" s="5">
        <v>7.9637489299999995</v>
      </c>
      <c r="I1823" s="10"/>
      <c r="K1823" s="19">
        <f t="shared" si="56"/>
        <v>92</v>
      </c>
      <c r="L1823" s="19">
        <f t="shared" si="57"/>
        <v>10</v>
      </c>
    </row>
    <row r="1824" spans="1:12" hidden="1" x14ac:dyDescent="0.3">
      <c r="A1824" s="15" t="s">
        <v>145</v>
      </c>
      <c r="B1824" s="8"/>
      <c r="C1824" s="8">
        <v>2013</v>
      </c>
      <c r="D1824" s="8">
        <v>0.92300000000000004</v>
      </c>
      <c r="E1824" s="8"/>
      <c r="F1824" s="8">
        <v>10</v>
      </c>
      <c r="G1824" s="9">
        <v>8</v>
      </c>
      <c r="H1824" s="5">
        <v>7.9630536999999988</v>
      </c>
      <c r="I1824" s="10"/>
      <c r="K1824" s="19">
        <f t="shared" si="56"/>
        <v>92</v>
      </c>
      <c r="L1824" s="19">
        <f t="shared" si="57"/>
        <v>10</v>
      </c>
    </row>
    <row r="1825" spans="1:12" hidden="1" x14ac:dyDescent="0.3">
      <c r="A1825" s="15" t="s">
        <v>145</v>
      </c>
      <c r="B1825" s="8"/>
      <c r="C1825" s="8">
        <v>2012</v>
      </c>
      <c r="D1825" s="8">
        <v>0.91</v>
      </c>
      <c r="E1825" s="8"/>
      <c r="F1825" s="8">
        <v>10</v>
      </c>
      <c r="G1825" s="9">
        <v>8</v>
      </c>
      <c r="H1825" s="5">
        <v>8.0471553799999995</v>
      </c>
      <c r="I1825" s="10"/>
      <c r="K1825" s="19">
        <f t="shared" si="56"/>
        <v>91</v>
      </c>
      <c r="L1825" s="19">
        <f t="shared" si="57"/>
        <v>10</v>
      </c>
    </row>
    <row r="1826" spans="1:12" hidden="1" x14ac:dyDescent="0.3">
      <c r="A1826" s="15" t="s">
        <v>145</v>
      </c>
      <c r="B1826" s="8"/>
      <c r="C1826" s="8">
        <v>2011</v>
      </c>
      <c r="D1826" s="8">
        <v>0.90900000000000003</v>
      </c>
      <c r="E1826" s="8"/>
      <c r="F1826" s="8">
        <v>10</v>
      </c>
      <c r="G1826" s="9">
        <v>9</v>
      </c>
      <c r="H1826" s="5">
        <v>8.047180179999998</v>
      </c>
      <c r="I1826" s="10"/>
      <c r="K1826" s="19">
        <f t="shared" si="56"/>
        <v>91</v>
      </c>
      <c r="L1826" s="19">
        <f t="shared" si="57"/>
        <v>10</v>
      </c>
    </row>
    <row r="1827" spans="1:12" hidden="1" x14ac:dyDescent="0.3">
      <c r="A1827" s="15" t="s">
        <v>145</v>
      </c>
      <c r="B1827" s="8"/>
      <c r="C1827" s="8">
        <v>2010</v>
      </c>
      <c r="D1827" s="8">
        <v>0.91300000000000003</v>
      </c>
      <c r="E1827" s="8"/>
      <c r="F1827" s="8">
        <v>10</v>
      </c>
      <c r="G1827" s="9">
        <v>10</v>
      </c>
      <c r="H1827" s="5">
        <v>8.0491571400000002</v>
      </c>
      <c r="I1827" s="10"/>
      <c r="K1827" s="19">
        <f t="shared" si="56"/>
        <v>91</v>
      </c>
      <c r="L1827" s="19">
        <f t="shared" si="57"/>
        <v>10</v>
      </c>
    </row>
    <row r="1828" spans="1:12" ht="28.8" hidden="1" x14ac:dyDescent="0.3">
      <c r="A1828" s="14" t="s">
        <v>146</v>
      </c>
      <c r="B1828" s="1"/>
      <c r="C1828" s="1">
        <v>2020</v>
      </c>
      <c r="D1828" s="1">
        <v>0.92300000000000004</v>
      </c>
      <c r="E1828" s="8"/>
      <c r="F1828" s="1">
        <v>10</v>
      </c>
      <c r="G1828" s="2">
        <v>21</v>
      </c>
      <c r="H1828" s="11">
        <v>10.692573550000001</v>
      </c>
      <c r="I1828" s="3" t="s">
        <v>182</v>
      </c>
      <c r="K1828" s="19">
        <f t="shared" si="56"/>
        <v>92</v>
      </c>
      <c r="L1828" s="19">
        <f t="shared" si="57"/>
        <v>10</v>
      </c>
    </row>
    <row r="1829" spans="1:12" hidden="1" x14ac:dyDescent="0.3">
      <c r="A1829" s="28" t="s">
        <v>146</v>
      </c>
      <c r="B1829" s="8"/>
      <c r="C1829" s="8">
        <v>2019</v>
      </c>
      <c r="D1829" s="8">
        <v>0.93300000000000005</v>
      </c>
      <c r="E1829" s="8"/>
      <c r="F1829" s="8">
        <v>10</v>
      </c>
      <c r="G1829" s="9">
        <v>20</v>
      </c>
      <c r="H1829" s="5">
        <v>8.6339931500000002</v>
      </c>
      <c r="I1829" s="10"/>
      <c r="K1829" s="19">
        <f t="shared" si="56"/>
        <v>93</v>
      </c>
      <c r="L1829" s="19">
        <f t="shared" si="57"/>
        <v>10</v>
      </c>
    </row>
    <row r="1830" spans="1:12" x14ac:dyDescent="0.3">
      <c r="A1830" s="15" t="s">
        <v>146</v>
      </c>
      <c r="B1830" s="8"/>
      <c r="C1830" s="8">
        <v>2018</v>
      </c>
      <c r="D1830" s="8">
        <v>0.93</v>
      </c>
      <c r="E1830" s="8"/>
      <c r="F1830" s="8">
        <v>10</v>
      </c>
      <c r="G1830" s="9">
        <v>19</v>
      </c>
      <c r="H1830" s="5">
        <v>8.5554437599999993</v>
      </c>
      <c r="I1830" s="10"/>
      <c r="K1830" s="19">
        <f t="shared" si="56"/>
        <v>93</v>
      </c>
      <c r="L1830" s="19">
        <f t="shared" si="57"/>
        <v>10</v>
      </c>
    </row>
    <row r="1831" spans="1:12" hidden="1" x14ac:dyDescent="0.3">
      <c r="A1831" s="15" t="s">
        <v>146</v>
      </c>
      <c r="B1831" s="8"/>
      <c r="C1831" s="8">
        <v>2017</v>
      </c>
      <c r="D1831" s="8">
        <v>0.92800000000000005</v>
      </c>
      <c r="E1831" s="8"/>
      <c r="F1831" s="8">
        <v>10</v>
      </c>
      <c r="G1831" s="9">
        <v>19</v>
      </c>
      <c r="H1831" s="5">
        <v>8.5797328900000007</v>
      </c>
      <c r="I1831" s="10"/>
      <c r="K1831" s="19">
        <f t="shared" si="56"/>
        <v>93</v>
      </c>
      <c r="L1831" s="19">
        <f t="shared" si="57"/>
        <v>10</v>
      </c>
    </row>
    <row r="1832" spans="1:12" hidden="1" x14ac:dyDescent="0.3">
      <c r="A1832" s="15" t="s">
        <v>146</v>
      </c>
      <c r="B1832" s="8"/>
      <c r="C1832" s="8">
        <v>2016</v>
      </c>
      <c r="D1832" s="8">
        <v>0.92600000000000005</v>
      </c>
      <c r="E1832" s="8"/>
      <c r="F1832" s="8">
        <v>10</v>
      </c>
      <c r="G1832" s="9">
        <v>18</v>
      </c>
      <c r="H1832" s="5">
        <v>8.6021204000000004</v>
      </c>
      <c r="I1832" s="10"/>
      <c r="K1832" s="19">
        <f t="shared" si="56"/>
        <v>93</v>
      </c>
      <c r="L1832" s="19">
        <f t="shared" si="57"/>
        <v>10</v>
      </c>
    </row>
    <row r="1833" spans="1:12" hidden="1" x14ac:dyDescent="0.3">
      <c r="A1833" s="15" t="s">
        <v>146</v>
      </c>
      <c r="B1833" s="8"/>
      <c r="C1833" s="8">
        <v>2015</v>
      </c>
      <c r="D1833" s="8">
        <v>0.92400000000000004</v>
      </c>
      <c r="E1833" s="8"/>
      <c r="F1833" s="8">
        <v>10</v>
      </c>
      <c r="G1833" s="9">
        <v>17</v>
      </c>
      <c r="H1833" s="5">
        <v>8.4726429000000003</v>
      </c>
      <c r="I1833" s="10"/>
      <c r="K1833" s="19">
        <f t="shared" si="56"/>
        <v>92</v>
      </c>
      <c r="L1833" s="19">
        <f t="shared" si="57"/>
        <v>10</v>
      </c>
    </row>
    <row r="1834" spans="1:12" hidden="1" x14ac:dyDescent="0.3">
      <c r="A1834" s="15" t="s">
        <v>146</v>
      </c>
      <c r="B1834" s="8"/>
      <c r="C1834" s="8">
        <v>2014</v>
      </c>
      <c r="D1834" s="8">
        <v>0.92300000000000004</v>
      </c>
      <c r="E1834" s="8"/>
      <c r="F1834" s="8">
        <v>10</v>
      </c>
      <c r="G1834" s="9">
        <v>17</v>
      </c>
      <c r="H1834" s="5">
        <v>8.2251224499999989</v>
      </c>
      <c r="I1834" s="10"/>
      <c r="K1834" s="19">
        <f t="shared" si="56"/>
        <v>92</v>
      </c>
      <c r="L1834" s="19">
        <f t="shared" si="57"/>
        <v>10</v>
      </c>
    </row>
    <row r="1835" spans="1:12" hidden="1" x14ac:dyDescent="0.3">
      <c r="A1835" s="15" t="s">
        <v>146</v>
      </c>
      <c r="B1835" s="8"/>
      <c r="C1835" s="8">
        <v>2013</v>
      </c>
      <c r="D1835" s="8">
        <v>0.92200000000000004</v>
      </c>
      <c r="E1835" s="8"/>
      <c r="F1835" s="8">
        <v>10</v>
      </c>
      <c r="G1835" s="9">
        <v>16</v>
      </c>
      <c r="H1835" s="5">
        <v>7.9153065700000003</v>
      </c>
      <c r="I1835" s="10"/>
      <c r="K1835" s="19">
        <f t="shared" si="56"/>
        <v>92</v>
      </c>
      <c r="L1835" s="19">
        <f t="shared" si="57"/>
        <v>10</v>
      </c>
    </row>
    <row r="1836" spans="1:12" hidden="1" x14ac:dyDescent="0.3">
      <c r="A1836" s="15" t="s">
        <v>146</v>
      </c>
      <c r="B1836" s="8"/>
      <c r="C1836" s="8">
        <v>2012</v>
      </c>
      <c r="D1836" s="8">
        <v>0.92</v>
      </c>
      <c r="E1836" s="8"/>
      <c r="F1836" s="8">
        <v>10</v>
      </c>
      <c r="G1836" s="9">
        <v>16</v>
      </c>
      <c r="H1836" s="5">
        <v>7.8707685499999993</v>
      </c>
      <c r="I1836" s="10"/>
      <c r="K1836" s="19">
        <f t="shared" si="56"/>
        <v>92</v>
      </c>
      <c r="L1836" s="19">
        <f t="shared" si="57"/>
        <v>10</v>
      </c>
    </row>
    <row r="1837" spans="1:12" hidden="1" x14ac:dyDescent="0.3">
      <c r="A1837" s="15" t="s">
        <v>146</v>
      </c>
      <c r="B1837" s="8"/>
      <c r="C1837" s="8">
        <v>2011</v>
      </c>
      <c r="D1837" s="8">
        <v>0.91800000000000004</v>
      </c>
      <c r="E1837" s="8"/>
      <c r="F1837" s="8">
        <v>10</v>
      </c>
      <c r="G1837" s="9">
        <v>15</v>
      </c>
      <c r="H1837" s="5">
        <v>7.8975253100000007</v>
      </c>
      <c r="I1837" s="10"/>
      <c r="K1837" s="19">
        <f t="shared" si="56"/>
        <v>92</v>
      </c>
      <c r="L1837" s="19">
        <f t="shared" si="57"/>
        <v>10</v>
      </c>
    </row>
    <row r="1838" spans="1:12" hidden="1" x14ac:dyDescent="0.3">
      <c r="A1838" s="15" t="s">
        <v>146</v>
      </c>
      <c r="B1838" s="8"/>
      <c r="C1838" s="8">
        <v>2010</v>
      </c>
      <c r="D1838" s="8">
        <v>0.91600000000000004</v>
      </c>
      <c r="E1838" s="8"/>
      <c r="F1838" s="8">
        <v>10</v>
      </c>
      <c r="G1838" s="9">
        <v>14</v>
      </c>
      <c r="H1838" s="5">
        <v>7.912262919999999</v>
      </c>
      <c r="I1838" s="10"/>
      <c r="K1838" s="19">
        <f t="shared" si="56"/>
        <v>92</v>
      </c>
      <c r="L1838" s="19">
        <f t="shared" si="57"/>
        <v>10</v>
      </c>
    </row>
    <row r="1839" spans="1:12" hidden="1" x14ac:dyDescent="0.3">
      <c r="A1839" s="14" t="s">
        <v>147</v>
      </c>
      <c r="B1839" s="1"/>
      <c r="C1839" s="1">
        <v>2020</v>
      </c>
      <c r="D1839" s="1">
        <v>0.82</v>
      </c>
      <c r="E1839" s="8"/>
      <c r="F1839" s="1">
        <v>9</v>
      </c>
      <c r="G1839" s="2">
        <v>19</v>
      </c>
      <c r="H1839" s="11">
        <v>6.543526169999998</v>
      </c>
      <c r="I1839" s="3"/>
      <c r="K1839" s="19">
        <f t="shared" si="56"/>
        <v>82</v>
      </c>
      <c r="L1839" s="19">
        <f t="shared" si="57"/>
        <v>9</v>
      </c>
    </row>
    <row r="1840" spans="1:12" hidden="1" x14ac:dyDescent="0.3">
      <c r="A1840" s="15" t="s">
        <v>147</v>
      </c>
      <c r="B1840" s="8"/>
      <c r="C1840" s="8">
        <v>2019</v>
      </c>
      <c r="D1840" s="8">
        <v>0.81799999999999995</v>
      </c>
      <c r="E1840" s="8"/>
      <c r="F1840" s="8">
        <v>9</v>
      </c>
      <c r="G1840" s="9">
        <v>20</v>
      </c>
      <c r="H1840" s="5">
        <v>6.2539763500000003</v>
      </c>
      <c r="I1840" s="10"/>
      <c r="K1840" s="19">
        <f t="shared" si="56"/>
        <v>82</v>
      </c>
      <c r="L1840" s="19">
        <f t="shared" si="57"/>
        <v>9</v>
      </c>
    </row>
    <row r="1841" spans="1:12" x14ac:dyDescent="0.3">
      <c r="A1841" s="15" t="s">
        <v>147</v>
      </c>
      <c r="B1841" s="8"/>
      <c r="C1841" s="8">
        <v>2018</v>
      </c>
      <c r="D1841" s="8">
        <v>0.81499999999999995</v>
      </c>
      <c r="E1841" s="8"/>
      <c r="F1841" s="8">
        <v>9</v>
      </c>
      <c r="G1841" s="9">
        <v>18</v>
      </c>
      <c r="H1841" s="5">
        <v>6.2308382999999994</v>
      </c>
      <c r="I1841" s="10"/>
      <c r="K1841" s="19">
        <f t="shared" si="56"/>
        <v>82</v>
      </c>
      <c r="L1841" s="19">
        <f t="shared" si="57"/>
        <v>9</v>
      </c>
    </row>
    <row r="1842" spans="1:12" hidden="1" x14ac:dyDescent="0.3">
      <c r="A1842" s="15" t="s">
        <v>147</v>
      </c>
      <c r="B1842" s="8"/>
      <c r="C1842" s="8">
        <v>2017</v>
      </c>
      <c r="D1842" s="8">
        <v>0.81499999999999995</v>
      </c>
      <c r="E1842" s="8"/>
      <c r="F1842" s="8">
        <v>9</v>
      </c>
      <c r="G1842" s="9">
        <v>16</v>
      </c>
      <c r="H1842" s="5">
        <v>6.1131386799999996</v>
      </c>
      <c r="I1842" s="10"/>
      <c r="K1842" s="19">
        <f t="shared" si="56"/>
        <v>82</v>
      </c>
      <c r="L1842" s="19">
        <f t="shared" si="57"/>
        <v>9</v>
      </c>
    </row>
    <row r="1843" spans="1:12" hidden="1" x14ac:dyDescent="0.3">
      <c r="A1843" s="15" t="s">
        <v>147</v>
      </c>
      <c r="B1843" s="8"/>
      <c r="C1843" s="8">
        <v>2016</v>
      </c>
      <c r="D1843" s="8">
        <v>0.81100000000000005</v>
      </c>
      <c r="E1843" s="8"/>
      <c r="F1843" s="8">
        <v>9</v>
      </c>
      <c r="G1843" s="9">
        <v>17</v>
      </c>
      <c r="H1843" s="5">
        <v>6.0316653300000009</v>
      </c>
      <c r="I1843" s="10"/>
      <c r="K1843" s="19">
        <f t="shared" si="56"/>
        <v>81</v>
      </c>
      <c r="L1843" s="19">
        <f t="shared" si="57"/>
        <v>9</v>
      </c>
    </row>
    <row r="1844" spans="1:12" hidden="1" x14ac:dyDescent="0.3">
      <c r="A1844" s="15" t="s">
        <v>147</v>
      </c>
      <c r="B1844" s="8"/>
      <c r="C1844" s="8">
        <v>2015</v>
      </c>
      <c r="D1844" s="8">
        <v>0.80700000000000005</v>
      </c>
      <c r="E1844" s="8"/>
      <c r="F1844" s="8">
        <v>9</v>
      </c>
      <c r="G1844" s="9">
        <v>17</v>
      </c>
      <c r="H1844" s="5">
        <v>5.6722435999999998</v>
      </c>
      <c r="I1844" s="10"/>
      <c r="K1844" s="19">
        <f t="shared" si="56"/>
        <v>81</v>
      </c>
      <c r="L1844" s="19">
        <f t="shared" si="57"/>
        <v>9</v>
      </c>
    </row>
    <row r="1845" spans="1:12" hidden="1" x14ac:dyDescent="0.3">
      <c r="A1845" s="15" t="s">
        <v>147</v>
      </c>
      <c r="B1845" s="8"/>
      <c r="C1845" s="8">
        <v>2014</v>
      </c>
      <c r="D1845" s="8">
        <v>0.80500000000000005</v>
      </c>
      <c r="E1845" s="8"/>
      <c r="F1845" s="8">
        <v>9</v>
      </c>
      <c r="G1845" s="9">
        <v>17</v>
      </c>
      <c r="H1845" s="5">
        <v>5.49947214</v>
      </c>
      <c r="I1845" s="10"/>
      <c r="K1845" s="19">
        <f t="shared" si="56"/>
        <v>81</v>
      </c>
      <c r="L1845" s="19">
        <f t="shared" si="57"/>
        <v>9</v>
      </c>
    </row>
    <row r="1846" spans="1:12" hidden="1" x14ac:dyDescent="0.3">
      <c r="A1846" s="15" t="s">
        <v>147</v>
      </c>
      <c r="B1846" s="8"/>
      <c r="C1846" s="8">
        <v>2013</v>
      </c>
      <c r="D1846" s="8">
        <v>0.80200000000000005</v>
      </c>
      <c r="E1846" s="8"/>
      <c r="F1846" s="8">
        <v>8</v>
      </c>
      <c r="G1846" s="9">
        <v>17</v>
      </c>
      <c r="H1846" s="5">
        <v>5.3942508700000005</v>
      </c>
      <c r="I1846" s="10"/>
      <c r="K1846" s="19">
        <f t="shared" si="56"/>
        <v>80</v>
      </c>
      <c r="L1846" s="19">
        <f t="shared" si="57"/>
        <v>8</v>
      </c>
    </row>
    <row r="1847" spans="1:12" hidden="1" x14ac:dyDescent="0.3">
      <c r="A1847" s="15" t="s">
        <v>147</v>
      </c>
      <c r="B1847" s="8"/>
      <c r="C1847" s="8">
        <v>2012</v>
      </c>
      <c r="D1847" s="8">
        <v>0.79400000000000004</v>
      </c>
      <c r="E1847" s="8"/>
      <c r="F1847" s="8">
        <v>8</v>
      </c>
      <c r="G1847" s="9">
        <v>17</v>
      </c>
      <c r="H1847" s="5">
        <v>5.1810507799999996</v>
      </c>
      <c r="I1847" s="10"/>
      <c r="K1847" s="19">
        <f t="shared" si="56"/>
        <v>79</v>
      </c>
      <c r="L1847" s="19">
        <f t="shared" si="57"/>
        <v>8</v>
      </c>
    </row>
    <row r="1848" spans="1:12" hidden="1" x14ac:dyDescent="0.3">
      <c r="A1848" s="15" t="s">
        <v>147</v>
      </c>
      <c r="B1848" s="8"/>
      <c r="C1848" s="8">
        <v>2011</v>
      </c>
      <c r="D1848" s="8">
        <v>0.79100000000000004</v>
      </c>
      <c r="E1848" s="8"/>
      <c r="F1848" s="8">
        <v>8</v>
      </c>
      <c r="G1848" s="9">
        <v>17</v>
      </c>
      <c r="H1848" s="5">
        <v>4.8879509000000008</v>
      </c>
      <c r="I1848" s="10"/>
      <c r="K1848" s="19">
        <f t="shared" si="56"/>
        <v>79</v>
      </c>
      <c r="L1848" s="19">
        <f t="shared" si="57"/>
        <v>8</v>
      </c>
    </row>
    <row r="1849" spans="1:12" hidden="1" x14ac:dyDescent="0.3">
      <c r="A1849" s="15" t="s">
        <v>147</v>
      </c>
      <c r="B1849" s="8"/>
      <c r="C1849" s="8">
        <v>2010</v>
      </c>
      <c r="D1849" s="8">
        <v>0.78500000000000003</v>
      </c>
      <c r="E1849" s="8"/>
      <c r="F1849" s="8">
        <v>8</v>
      </c>
      <c r="G1849" s="9">
        <v>18</v>
      </c>
      <c r="H1849" s="5">
        <v>4.7468690899999997</v>
      </c>
      <c r="I1849" s="10"/>
      <c r="K1849" s="19">
        <f t="shared" si="56"/>
        <v>79</v>
      </c>
      <c r="L1849" s="19">
        <f t="shared" si="57"/>
        <v>8</v>
      </c>
    </row>
    <row r="1850" spans="1:12" hidden="1" x14ac:dyDescent="0.3">
      <c r="A1850" s="14" t="s">
        <v>148</v>
      </c>
      <c r="B1850" s="1"/>
      <c r="C1850" s="1">
        <v>2020</v>
      </c>
      <c r="D1850" s="1">
        <v>0.71599999999999997</v>
      </c>
      <c r="E1850" s="8"/>
      <c r="F1850" s="1">
        <v>8</v>
      </c>
      <c r="G1850" s="2">
        <v>30</v>
      </c>
      <c r="H1850" s="11">
        <v>3.12</v>
      </c>
      <c r="I1850" s="3"/>
      <c r="K1850" s="19">
        <f t="shared" si="56"/>
        <v>72</v>
      </c>
      <c r="L1850" s="19">
        <f t="shared" si="57"/>
        <v>8</v>
      </c>
    </row>
    <row r="1851" spans="1:12" hidden="1" x14ac:dyDescent="0.3">
      <c r="A1851" s="15" t="s">
        <v>148</v>
      </c>
      <c r="B1851" s="8"/>
      <c r="C1851" s="8">
        <v>2019</v>
      </c>
      <c r="D1851" s="8">
        <v>0.72499999999999998</v>
      </c>
      <c r="E1851" s="8"/>
      <c r="F1851" s="8">
        <v>8</v>
      </c>
      <c r="G1851" s="9">
        <v>30</v>
      </c>
      <c r="H1851" s="5">
        <v>2.2599999999999998</v>
      </c>
      <c r="I1851" s="10"/>
      <c r="K1851" s="19">
        <f t="shared" si="56"/>
        <v>73</v>
      </c>
      <c r="L1851" s="19">
        <f t="shared" si="57"/>
        <v>8</v>
      </c>
    </row>
    <row r="1852" spans="1:12" x14ac:dyDescent="0.3">
      <c r="A1852" s="15" t="s">
        <v>148</v>
      </c>
      <c r="B1852" s="8"/>
      <c r="C1852" s="8">
        <v>2018</v>
      </c>
      <c r="D1852" s="8">
        <v>0.71899999999999997</v>
      </c>
      <c r="E1852" s="8"/>
      <c r="F1852" s="8">
        <v>8</v>
      </c>
      <c r="G1852" s="9">
        <v>31</v>
      </c>
      <c r="H1852" s="5">
        <v>1.94</v>
      </c>
      <c r="I1852" s="10"/>
      <c r="K1852" s="19">
        <f t="shared" si="56"/>
        <v>72</v>
      </c>
      <c r="L1852" s="19">
        <f t="shared" si="57"/>
        <v>8</v>
      </c>
    </row>
    <row r="1853" spans="1:12" hidden="1" x14ac:dyDescent="0.3">
      <c r="A1853" s="15" t="s">
        <v>148</v>
      </c>
      <c r="B1853" s="8"/>
      <c r="C1853" s="8">
        <v>2017</v>
      </c>
      <c r="D1853" s="8">
        <v>0.71399999999999997</v>
      </c>
      <c r="E1853" s="8"/>
      <c r="F1853" s="8">
        <v>8</v>
      </c>
      <c r="G1853" s="9">
        <v>30</v>
      </c>
      <c r="H1853" s="5">
        <v>2.0099999999999998</v>
      </c>
      <c r="I1853" s="10"/>
      <c r="K1853" s="19">
        <f t="shared" si="56"/>
        <v>71</v>
      </c>
      <c r="L1853" s="19">
        <f t="shared" si="57"/>
        <v>8</v>
      </c>
    </row>
    <row r="1854" spans="1:12" hidden="1" x14ac:dyDescent="0.3">
      <c r="A1854" s="15" t="s">
        <v>148</v>
      </c>
      <c r="B1854" s="8"/>
      <c r="C1854" s="8">
        <v>2016</v>
      </c>
      <c r="D1854" s="8">
        <v>0.70899999999999996</v>
      </c>
      <c r="E1854" s="8"/>
      <c r="F1854" s="8">
        <v>8</v>
      </c>
      <c r="G1854" s="9">
        <v>30</v>
      </c>
      <c r="H1854" s="5">
        <v>2.06</v>
      </c>
      <c r="I1854" s="10"/>
      <c r="K1854" s="19">
        <f t="shared" si="56"/>
        <v>71</v>
      </c>
      <c r="L1854" s="19">
        <f t="shared" si="57"/>
        <v>8</v>
      </c>
    </row>
    <row r="1855" spans="1:12" hidden="1" x14ac:dyDescent="0.3">
      <c r="A1855" s="15" t="s">
        <v>148</v>
      </c>
      <c r="B1855" s="8"/>
      <c r="C1855" s="8">
        <v>2015</v>
      </c>
      <c r="D1855" s="8">
        <v>0.70099999999999996</v>
      </c>
      <c r="E1855" s="8"/>
      <c r="F1855" s="8">
        <v>7</v>
      </c>
      <c r="G1855" s="9">
        <v>31</v>
      </c>
      <c r="H1855" s="5">
        <v>2.36</v>
      </c>
      <c r="I1855" s="10"/>
      <c r="K1855" s="19">
        <f t="shared" si="56"/>
        <v>70</v>
      </c>
      <c r="L1855" s="19">
        <f t="shared" si="57"/>
        <v>7</v>
      </c>
    </row>
    <row r="1856" spans="1:12" hidden="1" x14ac:dyDescent="0.3">
      <c r="A1856" s="15" t="s">
        <v>148</v>
      </c>
      <c r="B1856" s="8"/>
      <c r="C1856" s="8">
        <v>2014</v>
      </c>
      <c r="D1856" s="8">
        <v>0.69799999999999995</v>
      </c>
      <c r="E1856" s="8"/>
      <c r="F1856" s="8">
        <v>7</v>
      </c>
      <c r="G1856" s="9">
        <v>32</v>
      </c>
      <c r="H1856" s="5">
        <v>2.31</v>
      </c>
      <c r="I1856" s="10"/>
      <c r="K1856" s="19">
        <f t="shared" si="56"/>
        <v>70</v>
      </c>
      <c r="L1856" s="19">
        <f t="shared" si="57"/>
        <v>7</v>
      </c>
    </row>
    <row r="1857" spans="1:12" hidden="1" x14ac:dyDescent="0.3">
      <c r="A1857" s="15" t="s">
        <v>148</v>
      </c>
      <c r="B1857" s="8"/>
      <c r="C1857" s="8">
        <v>2013</v>
      </c>
      <c r="D1857" s="8">
        <v>0.69299999999999995</v>
      </c>
      <c r="E1857" s="8"/>
      <c r="F1857" s="8">
        <v>7</v>
      </c>
      <c r="G1857" s="9">
        <v>34</v>
      </c>
      <c r="H1857" s="5">
        <v>2.4</v>
      </c>
      <c r="I1857" s="10"/>
      <c r="K1857" s="19">
        <f t="shared" si="56"/>
        <v>69</v>
      </c>
      <c r="L1857" s="19">
        <f t="shared" si="57"/>
        <v>7</v>
      </c>
    </row>
    <row r="1858" spans="1:12" hidden="1" x14ac:dyDescent="0.3">
      <c r="A1858" s="15" t="s">
        <v>148</v>
      </c>
      <c r="B1858" s="8"/>
      <c r="C1858" s="8">
        <v>2012</v>
      </c>
      <c r="D1858" s="8">
        <v>0.68799999999999994</v>
      </c>
      <c r="E1858" s="8"/>
      <c r="F1858" s="8">
        <v>7</v>
      </c>
      <c r="G1858" s="9">
        <v>36</v>
      </c>
      <c r="H1858" s="5">
        <v>2.34</v>
      </c>
      <c r="I1858" s="10"/>
      <c r="K1858" s="19">
        <f t="shared" ref="K1858:K1904" si="58">ROUND(D1858*100,0)</f>
        <v>69</v>
      </c>
      <c r="L1858" s="19">
        <f t="shared" si="57"/>
        <v>7</v>
      </c>
    </row>
    <row r="1859" spans="1:12" hidden="1" x14ac:dyDescent="0.3">
      <c r="A1859" s="15" t="s">
        <v>148</v>
      </c>
      <c r="B1859" s="8"/>
      <c r="C1859" s="8">
        <v>2011</v>
      </c>
      <c r="D1859" s="8">
        <v>0.68200000000000005</v>
      </c>
      <c r="E1859" s="8"/>
      <c r="F1859" s="8">
        <v>7</v>
      </c>
      <c r="G1859" s="9">
        <v>37</v>
      </c>
      <c r="H1859" s="5">
        <v>2.09</v>
      </c>
      <c r="I1859" s="10"/>
      <c r="K1859" s="19">
        <f t="shared" si="58"/>
        <v>68</v>
      </c>
      <c r="L1859" s="19">
        <f t="shared" ref="L1859:L1904" si="59">IF(K1859&lt;31,3,IF(K1859&lt;41,4,IF(K1859&lt;51,5,IF(K1859&lt;61,6,IF(K1859&lt;71,7,IF(K1859&lt;81,8,IF(K1859&lt;91,9,10)))))))</f>
        <v>7</v>
      </c>
    </row>
    <row r="1860" spans="1:12" hidden="1" x14ac:dyDescent="0.3">
      <c r="A1860" s="15" t="s">
        <v>148</v>
      </c>
      <c r="B1860" s="8"/>
      <c r="C1860" s="8">
        <v>2010</v>
      </c>
      <c r="D1860" s="8">
        <v>0.67500000000000004</v>
      </c>
      <c r="E1860" s="8"/>
      <c r="F1860" s="8">
        <v>7</v>
      </c>
      <c r="G1860" s="9">
        <v>38</v>
      </c>
      <c r="H1860" s="5">
        <v>2.12</v>
      </c>
      <c r="I1860" s="10"/>
      <c r="K1860" s="19">
        <f t="shared" si="58"/>
        <v>68</v>
      </c>
      <c r="L1860" s="19">
        <f t="shared" si="59"/>
        <v>7</v>
      </c>
    </row>
    <row r="1861" spans="1:12" hidden="1" x14ac:dyDescent="0.3">
      <c r="A1861" s="14" t="s">
        <v>149</v>
      </c>
      <c r="B1861" s="1"/>
      <c r="C1861" s="1">
        <v>2020</v>
      </c>
      <c r="D1861" s="1">
        <v>0.61199999999999999</v>
      </c>
      <c r="E1861" s="8"/>
      <c r="F1861" s="1">
        <v>7</v>
      </c>
      <c r="G1861" s="2">
        <v>94</v>
      </c>
      <c r="H1861" s="11">
        <v>2.5721950499999999</v>
      </c>
      <c r="I1861" s="3"/>
      <c r="K1861" s="19">
        <f t="shared" si="58"/>
        <v>61</v>
      </c>
      <c r="L1861" s="19">
        <f t="shared" si="59"/>
        <v>7</v>
      </c>
    </row>
    <row r="1862" spans="1:12" hidden="1" x14ac:dyDescent="0.3">
      <c r="A1862" s="15" t="s">
        <v>149</v>
      </c>
      <c r="B1862" s="8"/>
      <c r="C1862" s="8">
        <v>2019</v>
      </c>
      <c r="D1862" s="8">
        <v>0.61399999999999999</v>
      </c>
      <c r="E1862" s="8"/>
      <c r="F1862" s="8">
        <v>7</v>
      </c>
      <c r="G1862" s="9">
        <v>93</v>
      </c>
      <c r="H1862" s="5">
        <v>1.9044034500000002</v>
      </c>
      <c r="I1862" s="10"/>
      <c r="K1862" s="19">
        <f t="shared" si="58"/>
        <v>61</v>
      </c>
      <c r="L1862" s="19">
        <f t="shared" si="59"/>
        <v>7</v>
      </c>
    </row>
    <row r="1863" spans="1:12" x14ac:dyDescent="0.3">
      <c r="A1863" s="15" t="s">
        <v>149</v>
      </c>
      <c r="B1863" s="8"/>
      <c r="C1863" s="8">
        <v>2018</v>
      </c>
      <c r="D1863" s="8">
        <v>0.60399999999999998</v>
      </c>
      <c r="E1863" s="8"/>
      <c r="F1863" s="8">
        <v>6</v>
      </c>
      <c r="G1863" s="9">
        <v>97</v>
      </c>
      <c r="H1863" s="5">
        <v>2.1404414200000002</v>
      </c>
      <c r="I1863" s="10"/>
      <c r="K1863" s="19">
        <f t="shared" si="58"/>
        <v>60</v>
      </c>
      <c r="L1863" s="19">
        <f t="shared" si="59"/>
        <v>6</v>
      </c>
    </row>
    <row r="1864" spans="1:12" hidden="1" x14ac:dyDescent="0.3">
      <c r="A1864" s="15" t="s">
        <v>149</v>
      </c>
      <c r="B1864" s="8"/>
      <c r="C1864" s="8">
        <v>2017</v>
      </c>
      <c r="D1864" s="8">
        <v>0.59899999999999998</v>
      </c>
      <c r="E1864" s="8"/>
      <c r="F1864" s="8">
        <v>6</v>
      </c>
      <c r="G1864" s="9">
        <v>94</v>
      </c>
      <c r="H1864" s="5">
        <v>1.4711232200000002</v>
      </c>
      <c r="I1864" s="10"/>
      <c r="K1864" s="19">
        <f t="shared" si="58"/>
        <v>60</v>
      </c>
      <c r="L1864" s="19">
        <f t="shared" si="59"/>
        <v>6</v>
      </c>
    </row>
    <row r="1865" spans="1:12" hidden="1" x14ac:dyDescent="0.3">
      <c r="A1865" s="15" t="s">
        <v>149</v>
      </c>
      <c r="B1865" s="8"/>
      <c r="C1865" s="8">
        <v>2016</v>
      </c>
      <c r="D1865" s="8">
        <v>0.59599999999999997</v>
      </c>
      <c r="E1865" s="8"/>
      <c r="F1865" s="8">
        <v>6</v>
      </c>
      <c r="G1865" s="9">
        <v>94</v>
      </c>
      <c r="H1865" s="5">
        <v>1.3279757499999998</v>
      </c>
      <c r="I1865" s="10"/>
      <c r="K1865" s="19">
        <f t="shared" si="58"/>
        <v>60</v>
      </c>
      <c r="L1865" s="19">
        <f t="shared" si="59"/>
        <v>6</v>
      </c>
    </row>
    <row r="1866" spans="1:12" hidden="1" x14ac:dyDescent="0.3">
      <c r="A1866" s="15" t="s">
        <v>149</v>
      </c>
      <c r="B1866" s="8"/>
      <c r="C1866" s="8">
        <v>2015</v>
      </c>
      <c r="D1866" s="8">
        <v>0.59199999999999997</v>
      </c>
      <c r="E1866" s="8"/>
      <c r="F1866" s="8">
        <v>6</v>
      </c>
      <c r="G1866" s="9">
        <v>92</v>
      </c>
      <c r="H1866" s="5">
        <v>2.09905958</v>
      </c>
      <c r="I1866" s="10"/>
      <c r="K1866" s="19">
        <f t="shared" si="58"/>
        <v>59</v>
      </c>
      <c r="L1866" s="19">
        <f t="shared" si="59"/>
        <v>6</v>
      </c>
    </row>
    <row r="1867" spans="1:12" hidden="1" x14ac:dyDescent="0.3">
      <c r="A1867" s="15" t="s">
        <v>149</v>
      </c>
      <c r="B1867" s="8"/>
      <c r="C1867" s="8">
        <v>2014</v>
      </c>
      <c r="D1867" s="8">
        <v>0.59</v>
      </c>
      <c r="E1867" s="8"/>
      <c r="F1867" s="8">
        <v>6</v>
      </c>
      <c r="G1867" s="9">
        <v>92</v>
      </c>
      <c r="H1867" s="5">
        <v>0.5876475000000001</v>
      </c>
      <c r="I1867" s="10"/>
      <c r="K1867" s="19">
        <f t="shared" si="58"/>
        <v>59</v>
      </c>
      <c r="L1867" s="19">
        <f t="shared" si="59"/>
        <v>6</v>
      </c>
    </row>
    <row r="1868" spans="1:12" hidden="1" x14ac:dyDescent="0.3">
      <c r="A1868" s="15" t="s">
        <v>149</v>
      </c>
      <c r="B1868" s="8"/>
      <c r="C1868" s="8">
        <v>2013</v>
      </c>
      <c r="D1868" s="8">
        <v>0.58599999999999997</v>
      </c>
      <c r="E1868" s="8"/>
      <c r="F1868" s="8">
        <v>6</v>
      </c>
      <c r="G1868" s="9">
        <v>87</v>
      </c>
      <c r="H1868" s="5">
        <v>2.2455782900000001</v>
      </c>
      <c r="I1868" s="10"/>
      <c r="K1868" s="19">
        <f t="shared" si="58"/>
        <v>59</v>
      </c>
      <c r="L1868" s="19">
        <f t="shared" si="59"/>
        <v>6</v>
      </c>
    </row>
    <row r="1869" spans="1:12" hidden="1" x14ac:dyDescent="0.3">
      <c r="A1869" s="15" t="s">
        <v>149</v>
      </c>
      <c r="B1869" s="8"/>
      <c r="C1869" s="8">
        <v>2012</v>
      </c>
      <c r="D1869" s="8">
        <v>0.58099999999999996</v>
      </c>
      <c r="E1869" s="8"/>
      <c r="F1869" s="8">
        <v>6</v>
      </c>
      <c r="G1869" s="9">
        <v>87</v>
      </c>
      <c r="H1869" s="5">
        <v>2.2999696699999999</v>
      </c>
      <c r="I1869" s="10"/>
      <c r="K1869" s="19">
        <f t="shared" si="58"/>
        <v>58</v>
      </c>
      <c r="L1869" s="19">
        <f t="shared" si="59"/>
        <v>6</v>
      </c>
    </row>
    <row r="1870" spans="1:12" hidden="1" x14ac:dyDescent="0.3">
      <c r="A1870" s="15" t="s">
        <v>149</v>
      </c>
      <c r="B1870" s="8"/>
      <c r="C1870" s="8">
        <v>2011</v>
      </c>
      <c r="D1870" s="8">
        <v>0.58099999999999996</v>
      </c>
      <c r="E1870" s="8"/>
      <c r="F1870" s="8">
        <v>6</v>
      </c>
      <c r="G1870" s="9">
        <v>95</v>
      </c>
      <c r="H1870" s="5">
        <v>2.3605930800000001</v>
      </c>
      <c r="I1870" s="10"/>
      <c r="K1870" s="19">
        <f t="shared" si="58"/>
        <v>58</v>
      </c>
      <c r="L1870" s="19">
        <f t="shared" si="59"/>
        <v>6</v>
      </c>
    </row>
    <row r="1871" spans="1:12" hidden="1" x14ac:dyDescent="0.3">
      <c r="A1871" s="15" t="s">
        <v>149</v>
      </c>
      <c r="B1871" s="8"/>
      <c r="C1871" s="8">
        <v>2010</v>
      </c>
      <c r="D1871" s="8">
        <v>0.57799999999999996</v>
      </c>
      <c r="E1871" s="8"/>
      <c r="F1871" s="8">
        <v>6</v>
      </c>
      <c r="G1871" s="9">
        <v>93</v>
      </c>
      <c r="H1871" s="5">
        <v>1.9403575699999998</v>
      </c>
      <c r="I1871" s="10"/>
      <c r="K1871" s="19">
        <f t="shared" si="58"/>
        <v>58</v>
      </c>
      <c r="L1871" s="19">
        <f t="shared" si="59"/>
        <v>6</v>
      </c>
    </row>
    <row r="1872" spans="1:12" hidden="1" x14ac:dyDescent="0.3">
      <c r="A1872" s="14" t="s">
        <v>150</v>
      </c>
      <c r="B1872" s="1"/>
      <c r="C1872" s="1">
        <v>2020</v>
      </c>
      <c r="D1872" s="1">
        <v>0.72599999999999998</v>
      </c>
      <c r="E1872" s="8"/>
      <c r="F1872" s="1">
        <v>8</v>
      </c>
      <c r="G1872" s="2">
        <v>46</v>
      </c>
      <c r="H1872" s="11">
        <v>1.7906467899999996</v>
      </c>
      <c r="I1872" s="3"/>
      <c r="K1872" s="19">
        <f t="shared" si="58"/>
        <v>73</v>
      </c>
      <c r="L1872" s="19">
        <f t="shared" si="59"/>
        <v>8</v>
      </c>
    </row>
    <row r="1873" spans="1:12" hidden="1" x14ac:dyDescent="0.3">
      <c r="A1873" s="15" t="s">
        <v>150</v>
      </c>
      <c r="B1873" s="8"/>
      <c r="C1873" s="8">
        <v>2019</v>
      </c>
      <c r="D1873" s="8">
        <v>0.71699999999999997</v>
      </c>
      <c r="E1873" s="8"/>
      <c r="F1873" s="8">
        <v>8</v>
      </c>
      <c r="G1873" s="9">
        <v>50</v>
      </c>
      <c r="H1873" s="5">
        <v>2.0204687100000003</v>
      </c>
      <c r="I1873" s="10"/>
      <c r="K1873" s="19">
        <f t="shared" si="58"/>
        <v>72</v>
      </c>
      <c r="L1873" s="19">
        <f t="shared" si="59"/>
        <v>8</v>
      </c>
    </row>
    <row r="1874" spans="1:12" x14ac:dyDescent="0.3">
      <c r="A1874" s="15" t="s">
        <v>150</v>
      </c>
      <c r="B1874" s="8"/>
      <c r="C1874" s="8">
        <v>2018</v>
      </c>
      <c r="D1874" s="8">
        <v>0.71099999999999997</v>
      </c>
      <c r="E1874" s="8"/>
      <c r="F1874" s="8">
        <v>8</v>
      </c>
      <c r="G1874" s="9">
        <v>51</v>
      </c>
      <c r="H1874" s="5">
        <v>2.0925619599999998</v>
      </c>
      <c r="I1874" s="10"/>
      <c r="K1874" s="19">
        <f t="shared" si="58"/>
        <v>71</v>
      </c>
      <c r="L1874" s="19">
        <f t="shared" si="59"/>
        <v>8</v>
      </c>
    </row>
    <row r="1875" spans="1:12" hidden="1" x14ac:dyDescent="0.3">
      <c r="A1875" s="15" t="s">
        <v>150</v>
      </c>
      <c r="B1875" s="8"/>
      <c r="C1875" s="8">
        <v>2017</v>
      </c>
      <c r="D1875" s="8">
        <v>0.70599999999999996</v>
      </c>
      <c r="E1875" s="8"/>
      <c r="F1875" s="8">
        <v>8</v>
      </c>
      <c r="G1875" s="9">
        <v>52</v>
      </c>
      <c r="H1875" s="5">
        <v>2.1730043899999996</v>
      </c>
      <c r="I1875" s="10"/>
      <c r="K1875" s="19">
        <f t="shared" si="58"/>
        <v>71</v>
      </c>
      <c r="L1875" s="19">
        <f t="shared" si="59"/>
        <v>8</v>
      </c>
    </row>
    <row r="1876" spans="1:12" hidden="1" x14ac:dyDescent="0.3">
      <c r="A1876" s="15" t="s">
        <v>150</v>
      </c>
      <c r="B1876" s="8"/>
      <c r="C1876" s="8">
        <v>2016</v>
      </c>
      <c r="D1876" s="8">
        <v>0.70199999999999996</v>
      </c>
      <c r="E1876" s="8"/>
      <c r="F1876" s="8">
        <v>7</v>
      </c>
      <c r="G1876" s="9">
        <v>51</v>
      </c>
      <c r="H1876" s="5">
        <v>2.1333858999999999</v>
      </c>
      <c r="I1876" s="10"/>
      <c r="K1876" s="19">
        <f t="shared" si="58"/>
        <v>70</v>
      </c>
      <c r="L1876" s="19">
        <f t="shared" si="59"/>
        <v>7</v>
      </c>
    </row>
    <row r="1877" spans="1:12" hidden="1" x14ac:dyDescent="0.3">
      <c r="A1877" s="15" t="s">
        <v>150</v>
      </c>
      <c r="B1877" s="8"/>
      <c r="C1877" s="8">
        <v>2015</v>
      </c>
      <c r="D1877" s="8">
        <v>0.69699999999999995</v>
      </c>
      <c r="E1877" s="8"/>
      <c r="F1877" s="8">
        <v>7</v>
      </c>
      <c r="G1877" s="9">
        <v>52</v>
      </c>
      <c r="H1877" s="5">
        <v>2.0532691499999993</v>
      </c>
      <c r="I1877" s="10"/>
      <c r="K1877" s="19">
        <f t="shared" si="58"/>
        <v>70</v>
      </c>
      <c r="L1877" s="19">
        <f t="shared" si="59"/>
        <v>7</v>
      </c>
    </row>
    <row r="1878" spans="1:12" hidden="1" x14ac:dyDescent="0.3">
      <c r="A1878" s="15" t="s">
        <v>150</v>
      </c>
      <c r="B1878" s="8"/>
      <c r="C1878" s="8">
        <v>2014</v>
      </c>
      <c r="D1878" s="8">
        <v>0.69299999999999995</v>
      </c>
      <c r="E1878" s="8"/>
      <c r="F1878" s="8">
        <v>7</v>
      </c>
      <c r="G1878" s="9">
        <v>53</v>
      </c>
      <c r="H1878" s="5">
        <v>2.0759868599999995</v>
      </c>
      <c r="I1878" s="10"/>
      <c r="K1878" s="19">
        <f t="shared" si="58"/>
        <v>69</v>
      </c>
      <c r="L1878" s="19">
        <f t="shared" si="59"/>
        <v>7</v>
      </c>
    </row>
    <row r="1879" spans="1:12" hidden="1" x14ac:dyDescent="0.3">
      <c r="A1879" s="15" t="s">
        <v>150</v>
      </c>
      <c r="B1879" s="8"/>
      <c r="C1879" s="8">
        <v>2013</v>
      </c>
      <c r="D1879" s="8">
        <v>0.68899999999999995</v>
      </c>
      <c r="E1879" s="8"/>
      <c r="F1879" s="8">
        <v>7</v>
      </c>
      <c r="G1879" s="9">
        <v>54</v>
      </c>
      <c r="H1879" s="5">
        <v>1.9959899200000002</v>
      </c>
      <c r="I1879" s="10"/>
      <c r="K1879" s="19">
        <f t="shared" si="58"/>
        <v>69</v>
      </c>
      <c r="L1879" s="19">
        <f t="shared" si="59"/>
        <v>7</v>
      </c>
    </row>
    <row r="1880" spans="1:12" hidden="1" x14ac:dyDescent="0.3">
      <c r="A1880" s="15" t="s">
        <v>150</v>
      </c>
      <c r="B1880" s="8"/>
      <c r="C1880" s="8">
        <v>2012</v>
      </c>
      <c r="D1880" s="8">
        <v>0.68400000000000005</v>
      </c>
      <c r="E1880" s="8"/>
      <c r="F1880" s="8">
        <v>7</v>
      </c>
      <c r="G1880" s="9">
        <v>56</v>
      </c>
      <c r="H1880" s="5">
        <v>2.2328434000000001</v>
      </c>
      <c r="I1880" s="10"/>
      <c r="K1880" s="19">
        <f t="shared" si="58"/>
        <v>68</v>
      </c>
      <c r="L1880" s="19">
        <f t="shared" si="59"/>
        <v>7</v>
      </c>
    </row>
    <row r="1881" spans="1:12" hidden="1" x14ac:dyDescent="0.3">
      <c r="A1881" s="15" t="s">
        <v>150</v>
      </c>
      <c r="B1881" s="8"/>
      <c r="C1881" s="8">
        <v>2011</v>
      </c>
      <c r="D1881" s="8">
        <v>0.68100000000000005</v>
      </c>
      <c r="E1881" s="8"/>
      <c r="F1881" s="8">
        <v>7</v>
      </c>
      <c r="G1881" s="9">
        <v>58</v>
      </c>
      <c r="H1881" s="5">
        <v>1.9328972100000006</v>
      </c>
      <c r="I1881" s="10"/>
      <c r="K1881" s="19">
        <f t="shared" si="58"/>
        <v>68</v>
      </c>
      <c r="L1881" s="19">
        <f t="shared" si="59"/>
        <v>7</v>
      </c>
    </row>
    <row r="1882" spans="1:12" hidden="1" x14ac:dyDescent="0.3">
      <c r="A1882" s="15" t="s">
        <v>150</v>
      </c>
      <c r="B1882" s="8"/>
      <c r="C1882" s="8">
        <v>2010</v>
      </c>
      <c r="D1882" s="8">
        <v>0.67600000000000005</v>
      </c>
      <c r="E1882" s="8"/>
      <c r="F1882" s="8">
        <v>7</v>
      </c>
      <c r="G1882" s="9">
        <v>60</v>
      </c>
      <c r="H1882" s="5">
        <v>2.0413298600000003</v>
      </c>
      <c r="I1882" s="10"/>
      <c r="K1882" s="19">
        <f t="shared" si="58"/>
        <v>68</v>
      </c>
      <c r="L1882" s="19">
        <f t="shared" si="59"/>
        <v>7</v>
      </c>
    </row>
    <row r="1883" spans="1:12" hidden="1" x14ac:dyDescent="0.3">
      <c r="A1883" s="14" t="s">
        <v>151</v>
      </c>
      <c r="B1883" s="1"/>
      <c r="C1883" s="1">
        <v>2020</v>
      </c>
      <c r="D1883" s="1">
        <v>0.56899999999999995</v>
      </c>
      <c r="E1883" s="8"/>
      <c r="F1883" s="1">
        <v>6</v>
      </c>
      <c r="G1883" s="2">
        <v>135</v>
      </c>
      <c r="H1883" s="11">
        <v>3.5990383600000002</v>
      </c>
      <c r="I1883" s="3"/>
      <c r="K1883" s="19">
        <f t="shared" si="58"/>
        <v>57</v>
      </c>
      <c r="L1883" s="19">
        <f t="shared" si="59"/>
        <v>6</v>
      </c>
    </row>
    <row r="1884" spans="1:12" hidden="1" x14ac:dyDescent="0.3">
      <c r="A1884" s="15" t="s">
        <v>151</v>
      </c>
      <c r="B1884" s="8"/>
      <c r="C1884" s="8">
        <v>2019</v>
      </c>
      <c r="D1884" s="8">
        <v>0.57399999999999995</v>
      </c>
      <c r="E1884" s="8"/>
      <c r="F1884" s="8">
        <v>6</v>
      </c>
      <c r="G1884" s="9">
        <v>129</v>
      </c>
      <c r="H1884" s="5">
        <v>2.2583155600000002</v>
      </c>
      <c r="I1884" s="10"/>
      <c r="K1884" s="19">
        <f t="shared" si="58"/>
        <v>57</v>
      </c>
      <c r="L1884" s="19">
        <f t="shared" si="59"/>
        <v>6</v>
      </c>
    </row>
    <row r="1885" spans="1:12" x14ac:dyDescent="0.3">
      <c r="A1885" s="15" t="s">
        <v>151</v>
      </c>
      <c r="B1885" s="8"/>
      <c r="C1885" s="8">
        <v>2018</v>
      </c>
      <c r="D1885" s="8">
        <v>0.57099999999999995</v>
      </c>
      <c r="E1885" s="8"/>
      <c r="F1885" s="8">
        <v>6</v>
      </c>
      <c r="G1885" s="9">
        <v>145</v>
      </c>
      <c r="H1885" s="5">
        <v>2.08801126</v>
      </c>
      <c r="I1885" s="10"/>
      <c r="K1885" s="19">
        <f t="shared" si="58"/>
        <v>57</v>
      </c>
      <c r="L1885" s="19">
        <f t="shared" si="59"/>
        <v>6</v>
      </c>
    </row>
    <row r="1886" spans="1:12" hidden="1" x14ac:dyDescent="0.3">
      <c r="A1886" s="15" t="s">
        <v>151</v>
      </c>
      <c r="B1886" s="8"/>
      <c r="C1886" s="8">
        <v>2017</v>
      </c>
      <c r="D1886" s="8">
        <v>0.56799999999999995</v>
      </c>
      <c r="E1886" s="8"/>
      <c r="F1886" s="8">
        <v>6</v>
      </c>
      <c r="G1886" s="9">
        <v>156</v>
      </c>
      <c r="H1886" s="5">
        <v>2.5103914699999996</v>
      </c>
      <c r="I1886" s="10"/>
      <c r="K1886" s="19">
        <f t="shared" si="58"/>
        <v>57</v>
      </c>
      <c r="L1886" s="19">
        <f t="shared" si="59"/>
        <v>6</v>
      </c>
    </row>
    <row r="1887" spans="1:12" hidden="1" x14ac:dyDescent="0.3">
      <c r="A1887" s="15" t="s">
        <v>151</v>
      </c>
      <c r="B1887" s="8"/>
      <c r="C1887" s="8">
        <v>2016</v>
      </c>
      <c r="D1887" s="8">
        <v>0.56399999999999995</v>
      </c>
      <c r="E1887" s="8"/>
      <c r="F1887" s="8">
        <v>6</v>
      </c>
      <c r="G1887" s="9">
        <v>155</v>
      </c>
      <c r="H1887" s="5">
        <v>1.7143074300000003</v>
      </c>
      <c r="I1887" s="10"/>
      <c r="K1887" s="19">
        <f t="shared" si="58"/>
        <v>56</v>
      </c>
      <c r="L1887" s="19">
        <f t="shared" si="59"/>
        <v>6</v>
      </c>
    </row>
    <row r="1888" spans="1:12" hidden="1" x14ac:dyDescent="0.3">
      <c r="A1888" s="15" t="s">
        <v>151</v>
      </c>
      <c r="B1888" s="8"/>
      <c r="C1888" s="8">
        <v>2015</v>
      </c>
      <c r="D1888" s="8">
        <v>0.56299999999999994</v>
      </c>
      <c r="E1888" s="8"/>
      <c r="F1888" s="8">
        <v>6</v>
      </c>
      <c r="G1888" s="9">
        <v>166</v>
      </c>
      <c r="H1888" s="5">
        <v>2.0905415999999999</v>
      </c>
      <c r="I1888" s="10"/>
      <c r="K1888" s="19">
        <f t="shared" si="58"/>
        <v>56</v>
      </c>
      <c r="L1888" s="19">
        <f t="shared" si="59"/>
        <v>6</v>
      </c>
    </row>
    <row r="1889" spans="1:12" hidden="1" x14ac:dyDescent="0.3">
      <c r="A1889" s="15" t="s">
        <v>151</v>
      </c>
      <c r="B1889" s="8"/>
      <c r="C1889" s="8">
        <v>2014</v>
      </c>
      <c r="D1889" s="8">
        <v>0.55700000000000005</v>
      </c>
      <c r="E1889" s="8"/>
      <c r="F1889" s="8">
        <v>6</v>
      </c>
      <c r="G1889" s="9">
        <v>169</v>
      </c>
      <c r="H1889" s="5">
        <v>1.8938221899999994</v>
      </c>
      <c r="I1889" s="10"/>
      <c r="K1889" s="19">
        <f t="shared" si="58"/>
        <v>56</v>
      </c>
      <c r="L1889" s="19">
        <f t="shared" si="59"/>
        <v>6</v>
      </c>
    </row>
    <row r="1890" spans="1:12" hidden="1" x14ac:dyDescent="0.3">
      <c r="A1890" s="15" t="s">
        <v>151</v>
      </c>
      <c r="B1890" s="8"/>
      <c r="C1890" s="8">
        <v>2013</v>
      </c>
      <c r="D1890" s="8">
        <v>0.55400000000000005</v>
      </c>
      <c r="E1890" s="8"/>
      <c r="F1890" s="8">
        <v>6</v>
      </c>
      <c r="G1890" s="9">
        <v>191</v>
      </c>
      <c r="H1890" s="5">
        <v>1.3098732200000001</v>
      </c>
      <c r="I1890" s="10"/>
      <c r="K1890" s="19">
        <f t="shared" si="58"/>
        <v>55</v>
      </c>
      <c r="L1890" s="19">
        <f t="shared" si="59"/>
        <v>6</v>
      </c>
    </row>
    <row r="1891" spans="1:12" hidden="1" x14ac:dyDescent="0.3">
      <c r="A1891" s="15" t="s">
        <v>151</v>
      </c>
      <c r="B1891" s="8"/>
      <c r="C1891" s="8">
        <v>2012</v>
      </c>
      <c r="D1891" s="8">
        <v>0.54800000000000004</v>
      </c>
      <c r="E1891" s="8"/>
      <c r="F1891" s="8">
        <v>6</v>
      </c>
      <c r="G1891" s="9">
        <v>221</v>
      </c>
      <c r="H1891" s="5">
        <v>1.5422177299999997</v>
      </c>
      <c r="I1891" s="10"/>
      <c r="K1891" s="19">
        <f t="shared" si="58"/>
        <v>55</v>
      </c>
      <c r="L1891" s="19">
        <f t="shared" si="59"/>
        <v>6</v>
      </c>
    </row>
    <row r="1892" spans="1:12" hidden="1" x14ac:dyDescent="0.3">
      <c r="A1892" s="15" t="s">
        <v>151</v>
      </c>
      <c r="B1892" s="8"/>
      <c r="C1892" s="8">
        <v>2011</v>
      </c>
      <c r="D1892" s="8">
        <v>0.53400000000000003</v>
      </c>
      <c r="E1892" s="8"/>
      <c r="F1892" s="8">
        <v>6</v>
      </c>
      <c r="G1892" s="9">
        <v>233</v>
      </c>
      <c r="H1892" s="5">
        <v>1.5735333000000002</v>
      </c>
      <c r="I1892" s="10"/>
      <c r="K1892" s="19">
        <f t="shared" si="58"/>
        <v>53</v>
      </c>
      <c r="L1892" s="19">
        <f t="shared" si="59"/>
        <v>6</v>
      </c>
    </row>
    <row r="1893" spans="1:12" hidden="1" x14ac:dyDescent="0.3">
      <c r="A1893" s="15" t="s">
        <v>151</v>
      </c>
      <c r="B1893" s="8"/>
      <c r="C1893" s="8">
        <v>2010</v>
      </c>
      <c r="D1893" s="8">
        <v>0.52800000000000002</v>
      </c>
      <c r="E1893" s="8"/>
      <c r="F1893" s="8">
        <v>6</v>
      </c>
      <c r="G1893" s="9">
        <v>268</v>
      </c>
      <c r="H1893" s="5">
        <v>1.55979979</v>
      </c>
      <c r="I1893" s="10"/>
      <c r="K1893" s="19">
        <f t="shared" si="58"/>
        <v>53</v>
      </c>
      <c r="L1893" s="19">
        <f t="shared" si="59"/>
        <v>6</v>
      </c>
    </row>
    <row r="1894" spans="1:12" hidden="1" x14ac:dyDescent="0.3">
      <c r="A1894" s="14" t="s">
        <v>152</v>
      </c>
      <c r="B1894" s="1"/>
      <c r="C1894" s="1">
        <v>2020</v>
      </c>
      <c r="D1894" s="1">
        <v>0.55400000000000005</v>
      </c>
      <c r="E1894" s="8"/>
      <c r="F1894" s="1">
        <v>6</v>
      </c>
      <c r="G1894" s="2">
        <v>357</v>
      </c>
      <c r="H1894" s="11">
        <v>0.65268922000000007</v>
      </c>
      <c r="I1894" s="3"/>
      <c r="K1894" s="19">
        <f t="shared" si="58"/>
        <v>55</v>
      </c>
      <c r="L1894" s="19">
        <f t="shared" si="59"/>
        <v>6</v>
      </c>
    </row>
    <row r="1895" spans="1:12" hidden="1" x14ac:dyDescent="0.3">
      <c r="A1895" s="15" t="s">
        <v>152</v>
      </c>
      <c r="B1895" s="8"/>
      <c r="C1895" s="8">
        <v>2019</v>
      </c>
      <c r="D1895" s="8">
        <v>0.56000000000000005</v>
      </c>
      <c r="E1895" s="8"/>
      <c r="F1895" s="8">
        <v>6</v>
      </c>
      <c r="G1895" s="9">
        <v>393</v>
      </c>
      <c r="H1895" s="5">
        <v>0.46116894000000014</v>
      </c>
      <c r="I1895" s="10"/>
      <c r="K1895" s="19">
        <f t="shared" si="58"/>
        <v>56</v>
      </c>
      <c r="L1895" s="19">
        <f t="shared" si="59"/>
        <v>6</v>
      </c>
    </row>
    <row r="1896" spans="1:12" x14ac:dyDescent="0.3">
      <c r="A1896" s="15" t="s">
        <v>152</v>
      </c>
      <c r="B1896" s="8"/>
      <c r="C1896" s="8">
        <v>2018</v>
      </c>
      <c r="D1896" s="8">
        <v>0.56399999999999995</v>
      </c>
      <c r="E1896" s="8"/>
      <c r="F1896" s="8">
        <v>6</v>
      </c>
      <c r="G1896" s="9">
        <v>359</v>
      </c>
      <c r="H1896" s="5">
        <v>1.5942794099999997</v>
      </c>
      <c r="I1896" s="10"/>
      <c r="K1896" s="19">
        <f t="shared" si="58"/>
        <v>56</v>
      </c>
      <c r="L1896" s="19">
        <f t="shared" si="59"/>
        <v>6</v>
      </c>
    </row>
    <row r="1897" spans="1:12" hidden="1" x14ac:dyDescent="0.3">
      <c r="A1897" s="15" t="s">
        <v>152</v>
      </c>
      <c r="B1897" s="8"/>
      <c r="C1897" s="8">
        <v>2017</v>
      </c>
      <c r="D1897" s="8">
        <v>0.55200000000000005</v>
      </c>
      <c r="E1897" s="8"/>
      <c r="F1897" s="8">
        <v>6</v>
      </c>
      <c r="G1897" s="9">
        <v>366</v>
      </c>
      <c r="H1897" s="5">
        <v>1.59848082</v>
      </c>
      <c r="I1897" s="10"/>
      <c r="K1897" s="19">
        <f t="shared" si="58"/>
        <v>55</v>
      </c>
      <c r="L1897" s="19">
        <f t="shared" si="59"/>
        <v>6</v>
      </c>
    </row>
    <row r="1898" spans="1:12" hidden="1" x14ac:dyDescent="0.3">
      <c r="A1898" s="15" t="s">
        <v>152</v>
      </c>
      <c r="B1898" s="8"/>
      <c r="C1898" s="8">
        <v>2016</v>
      </c>
      <c r="D1898" s="8">
        <v>0.54700000000000004</v>
      </c>
      <c r="E1898" s="8"/>
      <c r="F1898" s="8">
        <v>6</v>
      </c>
      <c r="G1898" s="9">
        <v>400</v>
      </c>
      <c r="H1898" s="5">
        <v>1.5819129900000002</v>
      </c>
      <c r="I1898" s="10"/>
      <c r="K1898" s="19">
        <f t="shared" si="58"/>
        <v>55</v>
      </c>
      <c r="L1898" s="19">
        <f t="shared" si="59"/>
        <v>6</v>
      </c>
    </row>
    <row r="1899" spans="1:12" hidden="1" x14ac:dyDescent="0.3">
      <c r="A1899" s="15" t="s">
        <v>152</v>
      </c>
      <c r="B1899" s="8"/>
      <c r="C1899" s="8">
        <v>2015</v>
      </c>
      <c r="D1899" s="8">
        <v>0.54400000000000004</v>
      </c>
      <c r="E1899" s="8"/>
      <c r="F1899" s="8">
        <v>6</v>
      </c>
      <c r="G1899" s="9">
        <v>408</v>
      </c>
      <c r="H1899" s="5">
        <v>1.5509020100000002</v>
      </c>
      <c r="I1899" s="10"/>
      <c r="K1899" s="19">
        <f t="shared" si="58"/>
        <v>54</v>
      </c>
      <c r="L1899" s="19">
        <f t="shared" si="59"/>
        <v>6</v>
      </c>
    </row>
    <row r="1900" spans="1:12" hidden="1" x14ac:dyDescent="0.3">
      <c r="A1900" s="15" t="s">
        <v>152</v>
      </c>
      <c r="B1900" s="8"/>
      <c r="C1900" s="8">
        <v>2014</v>
      </c>
      <c r="D1900" s="8">
        <v>0.53900000000000003</v>
      </c>
      <c r="E1900" s="8"/>
      <c r="F1900" s="8">
        <v>6</v>
      </c>
      <c r="G1900" s="9">
        <v>441</v>
      </c>
      <c r="H1900" s="5">
        <v>2.7311458600000003</v>
      </c>
      <c r="I1900" s="10"/>
      <c r="K1900" s="19">
        <f t="shared" si="58"/>
        <v>54</v>
      </c>
      <c r="L1900" s="19">
        <f t="shared" si="59"/>
        <v>6</v>
      </c>
    </row>
    <row r="1901" spans="1:12" hidden="1" x14ac:dyDescent="0.3">
      <c r="A1901" s="15" t="s">
        <v>152</v>
      </c>
      <c r="B1901" s="8"/>
      <c r="C1901" s="8">
        <v>2013</v>
      </c>
      <c r="D1901" s="8">
        <v>0.53200000000000003</v>
      </c>
      <c r="E1901" s="8"/>
      <c r="F1901" s="8">
        <v>6</v>
      </c>
      <c r="G1901" s="9">
        <v>495</v>
      </c>
      <c r="H1901" s="5">
        <v>2.0178589799999997</v>
      </c>
      <c r="I1901" s="10"/>
      <c r="K1901" s="19">
        <f t="shared" si="58"/>
        <v>53</v>
      </c>
      <c r="L1901" s="19">
        <f t="shared" si="59"/>
        <v>6</v>
      </c>
    </row>
    <row r="1902" spans="1:12" hidden="1" x14ac:dyDescent="0.3">
      <c r="A1902" s="15" t="s">
        <v>152</v>
      </c>
      <c r="B1902" s="8"/>
      <c r="C1902" s="8">
        <v>2012</v>
      </c>
      <c r="D1902" s="8">
        <v>0.52200000000000002</v>
      </c>
      <c r="E1902" s="8"/>
      <c r="F1902" s="8">
        <v>6</v>
      </c>
      <c r="G1902" s="9">
        <v>528</v>
      </c>
      <c r="H1902" s="5">
        <v>1.9986660500000002</v>
      </c>
      <c r="I1902" s="10"/>
      <c r="K1902" s="19">
        <f t="shared" si="58"/>
        <v>52</v>
      </c>
      <c r="L1902" s="19">
        <f t="shared" si="59"/>
        <v>6</v>
      </c>
    </row>
    <row r="1903" spans="1:12" hidden="1" x14ac:dyDescent="0.3">
      <c r="A1903" s="15" t="s">
        <v>152</v>
      </c>
      <c r="B1903" s="8"/>
      <c r="C1903" s="8">
        <v>2011</v>
      </c>
      <c r="D1903" s="8">
        <v>0.502</v>
      </c>
      <c r="E1903" s="8"/>
      <c r="F1903" s="8">
        <v>5</v>
      </c>
      <c r="G1903" s="9">
        <v>562</v>
      </c>
      <c r="H1903" s="5">
        <v>2.1199543499999995</v>
      </c>
      <c r="I1903" s="10"/>
      <c r="K1903" s="19">
        <f t="shared" si="58"/>
        <v>50</v>
      </c>
      <c r="L1903" s="19">
        <f t="shared" si="59"/>
        <v>5</v>
      </c>
    </row>
    <row r="1904" spans="1:12" hidden="1" x14ac:dyDescent="0.3">
      <c r="A1904" s="15" t="s">
        <v>152</v>
      </c>
      <c r="B1904" s="8"/>
      <c r="C1904" s="8">
        <v>2010</v>
      </c>
      <c r="D1904" s="8">
        <v>0.48099999999999998</v>
      </c>
      <c r="E1904" s="8"/>
      <c r="F1904" s="8">
        <v>5</v>
      </c>
      <c r="G1904" s="9">
        <v>618</v>
      </c>
      <c r="H1904" s="5">
        <v>2.7533571700000001</v>
      </c>
      <c r="I1904" s="10"/>
      <c r="K1904" s="19">
        <f t="shared" si="58"/>
        <v>48</v>
      </c>
      <c r="L1904" s="19">
        <f t="shared" si="59"/>
        <v>5</v>
      </c>
    </row>
  </sheetData>
  <autoFilter ref="A1:Q1904" xr:uid="{B279CF6D-2789-46E1-9495-BD3EA4199B38}">
    <filterColumn colId="2">
      <filters>
        <filter val="2018"/>
      </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99881-5A1C-485A-A31F-3B8ADC73ABC0}">
  <dimension ref="A1:AA169"/>
  <sheetViews>
    <sheetView topLeftCell="A128" workbookViewId="0">
      <selection activeCell="H2" sqref="H2:H169"/>
    </sheetView>
  </sheetViews>
  <sheetFormatPr defaultRowHeight="14.4" x14ac:dyDescent="0.3"/>
  <cols>
    <col min="1" max="1" width="17.21875" customWidth="1"/>
    <col min="4" max="4" width="10.88671875" customWidth="1"/>
    <col min="5" max="5" width="12" customWidth="1"/>
    <col min="6" max="6" width="9.33203125" customWidth="1"/>
    <col min="23" max="23" width="10.77734375" customWidth="1"/>
  </cols>
  <sheetData>
    <row r="1" spans="1:27" s="31" customFormat="1" ht="43.2" x14ac:dyDescent="0.3">
      <c r="A1" s="31" t="s">
        <v>153</v>
      </c>
      <c r="B1" s="31" t="s">
        <v>201</v>
      </c>
      <c r="C1" s="31" t="s">
        <v>172</v>
      </c>
      <c r="D1" s="31" t="s">
        <v>180</v>
      </c>
      <c r="E1" s="31" t="s">
        <v>174</v>
      </c>
      <c r="F1" s="31" t="s">
        <v>301</v>
      </c>
      <c r="G1" s="31" t="s">
        <v>202</v>
      </c>
      <c r="H1" s="31" t="s">
        <v>302</v>
      </c>
    </row>
    <row r="2" spans="1:27" ht="15" thickBot="1" x14ac:dyDescent="0.35">
      <c r="A2" t="s">
        <v>154</v>
      </c>
      <c r="B2">
        <v>49</v>
      </c>
      <c r="C2">
        <v>0.48599999999999999</v>
      </c>
      <c r="D2" s="27">
        <v>663</v>
      </c>
      <c r="E2" s="21">
        <v>0.55239552000000003</v>
      </c>
      <c r="F2">
        <f>ROUND((C2-$X$14)/$X$13*100,2)</f>
        <v>17.850000000000001</v>
      </c>
      <c r="G2" s="21">
        <f>LN(D2)</f>
        <v>6.4967749901858625</v>
      </c>
      <c r="H2">
        <f>ROUND((E2-$AA$14)/$AA$13*100,2)</f>
        <v>2.36</v>
      </c>
    </row>
    <row r="3" spans="1:27" x14ac:dyDescent="0.3">
      <c r="A3" t="s">
        <v>155</v>
      </c>
      <c r="B3">
        <v>80</v>
      </c>
      <c r="C3">
        <v>0.79700000000000004</v>
      </c>
      <c r="D3">
        <v>5</v>
      </c>
      <c r="E3" s="21">
        <v>2.8745441399999998</v>
      </c>
      <c r="F3">
        <f t="shared" ref="F3:F66" si="0">ROUND((C3-$X$14)/$X$13*100,2)</f>
        <v>71.75</v>
      </c>
      <c r="G3" s="21">
        <f>LN(D3)</f>
        <v>1.6094379124341003</v>
      </c>
      <c r="H3">
        <f t="shared" ref="H3:H66" si="1">ROUND((E3-$AA$14)/$AA$13*100,2)</f>
        <v>29.62</v>
      </c>
      <c r="S3" s="44"/>
      <c r="T3" s="44" t="s">
        <v>202</v>
      </c>
      <c r="U3" s="44" t="s">
        <v>172</v>
      </c>
      <c r="W3" s="63" t="s">
        <v>172</v>
      </c>
      <c r="X3" s="63"/>
      <c r="Z3" s="63" t="s">
        <v>174</v>
      </c>
      <c r="AA3" s="63"/>
    </row>
    <row r="4" spans="1:27" x14ac:dyDescent="0.3">
      <c r="A4" t="s">
        <v>156</v>
      </c>
      <c r="B4">
        <v>74</v>
      </c>
      <c r="C4">
        <v>0.74</v>
      </c>
      <c r="D4">
        <v>79</v>
      </c>
      <c r="E4" s="21">
        <v>4.2765040399999998</v>
      </c>
      <c r="F4">
        <f t="shared" si="0"/>
        <v>61.87</v>
      </c>
      <c r="G4" s="21">
        <f>LN(D4)</f>
        <v>4.3694478524670215</v>
      </c>
      <c r="H4">
        <f t="shared" si="1"/>
        <v>46.08</v>
      </c>
      <c r="S4" t="s">
        <v>202</v>
      </c>
      <c r="T4">
        <v>1</v>
      </c>
      <c r="W4" s="60"/>
      <c r="X4" s="60"/>
      <c r="Z4" s="60"/>
      <c r="AA4" s="60"/>
    </row>
    <row r="5" spans="1:27" ht="15" thickBot="1" x14ac:dyDescent="0.35">
      <c r="A5" t="s">
        <v>157</v>
      </c>
      <c r="B5">
        <v>60</v>
      </c>
      <c r="C5">
        <v>0.59799999999999998</v>
      </c>
      <c r="D5">
        <v>233</v>
      </c>
      <c r="E5" s="21">
        <v>1.1039103300000002</v>
      </c>
      <c r="F5">
        <f t="shared" si="0"/>
        <v>37.26</v>
      </c>
      <c r="G5" s="21">
        <f>LN(D5)</f>
        <v>5.4510384535657002</v>
      </c>
      <c r="H5">
        <f t="shared" si="1"/>
        <v>8.83</v>
      </c>
      <c r="S5" s="24" t="s">
        <v>172</v>
      </c>
      <c r="T5" s="24">
        <v>-0.90250983600371382</v>
      </c>
      <c r="U5" s="24">
        <v>1</v>
      </c>
      <c r="W5" s="60" t="s">
        <v>186</v>
      </c>
      <c r="X5" s="60">
        <v>0.7194404761904758</v>
      </c>
      <c r="Z5" s="60" t="s">
        <v>186</v>
      </c>
      <c r="AA5" s="60">
        <v>3.1769862400595237</v>
      </c>
    </row>
    <row r="6" spans="1:27" x14ac:dyDescent="0.3">
      <c r="A6" t="s">
        <v>158</v>
      </c>
      <c r="B6">
        <v>83</v>
      </c>
      <c r="C6">
        <v>0.82799999999999996</v>
      </c>
      <c r="D6">
        <v>19</v>
      </c>
      <c r="E6" s="21">
        <v>2.9128229599999997</v>
      </c>
      <c r="F6">
        <f t="shared" si="0"/>
        <v>77.12</v>
      </c>
      <c r="G6" s="21">
        <f>LN(D6)</f>
        <v>2.9444389791664403</v>
      </c>
      <c r="H6">
        <f t="shared" si="1"/>
        <v>30.07</v>
      </c>
      <c r="W6" s="60" t="s">
        <v>187</v>
      </c>
      <c r="X6" s="60">
        <v>1.1661676707059494E-2</v>
      </c>
      <c r="Z6" s="60" t="s">
        <v>187</v>
      </c>
      <c r="AA6" s="60">
        <v>0.15786222642077113</v>
      </c>
    </row>
    <row r="7" spans="1:27" ht="15" thickBot="1" x14ac:dyDescent="0.35">
      <c r="A7" t="s">
        <v>159</v>
      </c>
      <c r="B7">
        <v>85</v>
      </c>
      <c r="C7">
        <v>0.85199999999999998</v>
      </c>
      <c r="D7">
        <v>34</v>
      </c>
      <c r="E7" s="21">
        <v>6.0307207099999989</v>
      </c>
      <c r="F7">
        <f t="shared" si="0"/>
        <v>81.28</v>
      </c>
      <c r="G7" s="21">
        <f>LN(D7)</f>
        <v>3.5263605246161616</v>
      </c>
      <c r="H7">
        <f t="shared" si="1"/>
        <v>66.67</v>
      </c>
      <c r="W7" s="60" t="s">
        <v>188</v>
      </c>
      <c r="X7" s="60">
        <v>0.74199999999999999</v>
      </c>
      <c r="Z7" s="60" t="s">
        <v>188</v>
      </c>
      <c r="AA7" s="60">
        <v>2.8722720700000002</v>
      </c>
    </row>
    <row r="8" spans="1:27" x14ac:dyDescent="0.3">
      <c r="A8" t="s">
        <v>160</v>
      </c>
      <c r="B8">
        <v>78</v>
      </c>
      <c r="C8">
        <v>0.78100000000000003</v>
      </c>
      <c r="D8">
        <v>25</v>
      </c>
      <c r="E8" s="21">
        <v>1.23</v>
      </c>
      <c r="F8">
        <f t="shared" si="0"/>
        <v>68.98</v>
      </c>
      <c r="G8" s="21">
        <f>LN(D8)</f>
        <v>3.2188758248682006</v>
      </c>
      <c r="H8">
        <f t="shared" si="1"/>
        <v>10.31</v>
      </c>
      <c r="S8" s="44"/>
      <c r="T8" s="44" t="s">
        <v>174</v>
      </c>
      <c r="U8" s="44" t="s">
        <v>202</v>
      </c>
      <c r="W8" s="60" t="s">
        <v>189</v>
      </c>
      <c r="X8" s="60">
        <v>0.80400000000000005</v>
      </c>
      <c r="Z8" s="60" t="s">
        <v>189</v>
      </c>
      <c r="AA8" s="60" t="e">
        <v>#N/A</v>
      </c>
    </row>
    <row r="9" spans="1:27" x14ac:dyDescent="0.3">
      <c r="A9" t="s">
        <v>161</v>
      </c>
      <c r="B9">
        <v>94</v>
      </c>
      <c r="C9">
        <v>0.94099999999999995</v>
      </c>
      <c r="D9">
        <v>4</v>
      </c>
      <c r="E9" s="21">
        <v>7.1899089799999985</v>
      </c>
      <c r="F9">
        <f t="shared" si="0"/>
        <v>96.71</v>
      </c>
      <c r="G9" s="21">
        <f>LN(D9)</f>
        <v>1.3862943611198906</v>
      </c>
      <c r="H9">
        <f t="shared" si="1"/>
        <v>80.27</v>
      </c>
      <c r="S9" t="s">
        <v>174</v>
      </c>
      <c r="T9">
        <v>1</v>
      </c>
      <c r="W9" s="60" t="s">
        <v>190</v>
      </c>
      <c r="X9" s="60">
        <v>0.15115260569423083</v>
      </c>
      <c r="Z9" s="60" t="s">
        <v>190</v>
      </c>
      <c r="AA9" s="60">
        <v>2.0461283110127364</v>
      </c>
    </row>
    <row r="10" spans="1:27" ht="15" thickBot="1" x14ac:dyDescent="0.35">
      <c r="A10" t="s">
        <v>162</v>
      </c>
      <c r="B10">
        <v>92</v>
      </c>
      <c r="C10">
        <v>0.91700000000000004</v>
      </c>
      <c r="D10">
        <v>6</v>
      </c>
      <c r="E10" s="21">
        <v>7.71</v>
      </c>
      <c r="F10">
        <f t="shared" si="0"/>
        <v>92.55</v>
      </c>
      <c r="G10" s="21">
        <f>LN(D10)</f>
        <v>1.791759469228055</v>
      </c>
      <c r="H10">
        <f t="shared" si="1"/>
        <v>86.38</v>
      </c>
      <c r="S10" s="24" t="s">
        <v>202</v>
      </c>
      <c r="T10" s="24">
        <v>-0.69931462118564225</v>
      </c>
      <c r="U10" s="24">
        <v>1</v>
      </c>
      <c r="W10" s="60" t="s">
        <v>191</v>
      </c>
      <c r="X10" s="60">
        <v>2.2847110208155625E-2</v>
      </c>
      <c r="Z10" s="60" t="s">
        <v>191</v>
      </c>
      <c r="AA10" s="60">
        <v>4.1866410651278327</v>
      </c>
    </row>
    <row r="11" spans="1:27" x14ac:dyDescent="0.3">
      <c r="A11" t="s">
        <v>163</v>
      </c>
      <c r="B11">
        <v>76</v>
      </c>
      <c r="C11">
        <v>0.75700000000000001</v>
      </c>
      <c r="D11">
        <v>28</v>
      </c>
      <c r="E11" s="21">
        <v>0.89</v>
      </c>
      <c r="F11">
        <f t="shared" si="0"/>
        <v>64.819999999999993</v>
      </c>
      <c r="G11" s="21">
        <f>LN(D11)</f>
        <v>3.3322045101752038</v>
      </c>
      <c r="H11">
        <f t="shared" si="1"/>
        <v>6.32</v>
      </c>
      <c r="W11" s="60" t="s">
        <v>192</v>
      </c>
      <c r="X11" s="60">
        <v>-0.88923575454080916</v>
      </c>
      <c r="Z11" s="60" t="s">
        <v>192</v>
      </c>
      <c r="AA11" s="60">
        <v>9.2279230407705803E-3</v>
      </c>
    </row>
    <row r="12" spans="1:27" ht="15" thickBot="1" x14ac:dyDescent="0.35">
      <c r="A12" t="s">
        <v>164</v>
      </c>
      <c r="B12">
        <v>81</v>
      </c>
      <c r="C12">
        <v>0.81399999999999995</v>
      </c>
      <c r="D12">
        <v>77</v>
      </c>
      <c r="E12" s="21">
        <v>2.9674150899999994</v>
      </c>
      <c r="F12">
        <f t="shared" si="0"/>
        <v>74.7</v>
      </c>
      <c r="G12" s="21">
        <f>LN(D12)</f>
        <v>4.3438054218536841</v>
      </c>
      <c r="H12">
        <f t="shared" si="1"/>
        <v>30.71</v>
      </c>
      <c r="W12" s="60" t="s">
        <v>193</v>
      </c>
      <c r="X12" s="60">
        <v>-0.33946887707111612</v>
      </c>
      <c r="Z12" s="60" t="s">
        <v>193</v>
      </c>
      <c r="AA12" s="60">
        <v>0.78380793155369288</v>
      </c>
    </row>
    <row r="13" spans="1:27" x14ac:dyDescent="0.3">
      <c r="A13" t="s">
        <v>165</v>
      </c>
      <c r="B13">
        <v>88</v>
      </c>
      <c r="C13">
        <v>0.88</v>
      </c>
      <c r="D13">
        <v>14</v>
      </c>
      <c r="E13" s="21">
        <v>2.42827964</v>
      </c>
      <c r="F13">
        <f t="shared" si="0"/>
        <v>86.14</v>
      </c>
      <c r="G13" s="21">
        <f>LN(D13)</f>
        <v>2.6390573296152584</v>
      </c>
      <c r="H13">
        <f t="shared" si="1"/>
        <v>24.38</v>
      </c>
      <c r="S13" s="62"/>
      <c r="T13" s="62" t="s">
        <v>202</v>
      </c>
      <c r="U13" s="62" t="s">
        <v>302</v>
      </c>
      <c r="W13" s="60" t="s">
        <v>194</v>
      </c>
      <c r="X13" s="60">
        <v>0.57699999999999996</v>
      </c>
      <c r="Z13" s="60" t="s">
        <v>194</v>
      </c>
      <c r="AA13" s="60">
        <v>8.5189768699999977</v>
      </c>
    </row>
    <row r="14" spans="1:27" x14ac:dyDescent="0.3">
      <c r="A14" t="s">
        <v>166</v>
      </c>
      <c r="B14">
        <v>64</v>
      </c>
      <c r="C14">
        <v>0.63600000000000001</v>
      </c>
      <c r="D14">
        <v>172</v>
      </c>
      <c r="E14" s="21">
        <v>0.48568422000000011</v>
      </c>
      <c r="F14">
        <f t="shared" si="0"/>
        <v>43.85</v>
      </c>
      <c r="G14" s="21">
        <f>LN(D14)</f>
        <v>5.1474944768134527</v>
      </c>
      <c r="H14">
        <f t="shared" si="1"/>
        <v>1.58</v>
      </c>
      <c r="S14" s="60" t="s">
        <v>202</v>
      </c>
      <c r="T14" s="60">
        <v>1</v>
      </c>
      <c r="U14" s="60"/>
      <c r="W14" s="60" t="s">
        <v>195</v>
      </c>
      <c r="X14" s="60">
        <v>0.38300000000000001</v>
      </c>
      <c r="Z14" s="60" t="s">
        <v>195</v>
      </c>
      <c r="AA14" s="60">
        <v>0.35133773000000007</v>
      </c>
    </row>
    <row r="15" spans="1:27" ht="15" thickBot="1" x14ac:dyDescent="0.35">
      <c r="A15" t="s">
        <v>167</v>
      </c>
      <c r="B15">
        <v>80</v>
      </c>
      <c r="C15">
        <v>0.80400000000000005</v>
      </c>
      <c r="D15">
        <v>47</v>
      </c>
      <c r="E15" s="21">
        <v>2.9355917000000007</v>
      </c>
      <c r="F15">
        <f t="shared" si="0"/>
        <v>72.959999999999994</v>
      </c>
      <c r="G15" s="21">
        <f>LN(D15)</f>
        <v>3.8501476017100584</v>
      </c>
      <c r="H15">
        <f t="shared" si="1"/>
        <v>30.34</v>
      </c>
      <c r="S15" s="61" t="s">
        <v>302</v>
      </c>
      <c r="T15" s="61">
        <v>-0.69931210338057237</v>
      </c>
      <c r="U15" s="61">
        <v>1</v>
      </c>
      <c r="W15" s="60" t="s">
        <v>196</v>
      </c>
      <c r="X15" s="60">
        <v>0.96</v>
      </c>
      <c r="Z15" s="60" t="s">
        <v>196</v>
      </c>
      <c r="AA15" s="60">
        <v>8.8703145999999986</v>
      </c>
    </row>
    <row r="16" spans="1:27" x14ac:dyDescent="0.3">
      <c r="A16" t="s">
        <v>168</v>
      </c>
      <c r="B16">
        <v>81</v>
      </c>
      <c r="C16">
        <v>0.81200000000000006</v>
      </c>
      <c r="D16">
        <v>1</v>
      </c>
      <c r="E16" s="21">
        <v>3.9</v>
      </c>
      <c r="F16">
        <f t="shared" si="0"/>
        <v>74.349999999999994</v>
      </c>
      <c r="G16" s="21">
        <f>LN(D16)</f>
        <v>0</v>
      </c>
      <c r="H16">
        <f t="shared" si="1"/>
        <v>41.66</v>
      </c>
      <c r="W16" s="60" t="s">
        <v>197</v>
      </c>
      <c r="X16" s="60">
        <v>120.86599999999993</v>
      </c>
      <c r="Z16" s="60" t="s">
        <v>197</v>
      </c>
      <c r="AA16" s="60">
        <v>533.73368832999995</v>
      </c>
    </row>
    <row r="17" spans="1:27" ht="15" thickBot="1" x14ac:dyDescent="0.35">
      <c r="A17" t="s">
        <v>0</v>
      </c>
      <c r="B17">
        <v>93</v>
      </c>
      <c r="C17">
        <v>0.93300000000000005</v>
      </c>
      <c r="D17">
        <v>5</v>
      </c>
      <c r="E17" s="21">
        <v>8.3199329400000011</v>
      </c>
      <c r="F17">
        <f t="shared" si="0"/>
        <v>95.32</v>
      </c>
      <c r="G17" s="21">
        <f>LN(D17)</f>
        <v>1.6094379124341003</v>
      </c>
      <c r="H17">
        <f t="shared" si="1"/>
        <v>93.54</v>
      </c>
      <c r="W17" s="60" t="s">
        <v>198</v>
      </c>
      <c r="X17" s="60">
        <v>168</v>
      </c>
      <c r="Z17" s="60" t="s">
        <v>198</v>
      </c>
      <c r="AA17" s="60">
        <v>168</v>
      </c>
    </row>
    <row r="18" spans="1:27" ht="15" thickBot="1" x14ac:dyDescent="0.35">
      <c r="A18" t="s">
        <v>1</v>
      </c>
      <c r="B18">
        <v>72</v>
      </c>
      <c r="C18">
        <v>0.71499999999999997</v>
      </c>
      <c r="D18">
        <v>78</v>
      </c>
      <c r="E18" s="21">
        <v>3.2462902100000002</v>
      </c>
      <c r="F18">
        <f t="shared" si="0"/>
        <v>57.54</v>
      </c>
      <c r="G18" s="21">
        <f>LN(D18)</f>
        <v>4.3567088266895917</v>
      </c>
      <c r="H18">
        <f t="shared" si="1"/>
        <v>33.979999999999997</v>
      </c>
      <c r="S18" s="62"/>
      <c r="T18" s="62" t="s">
        <v>301</v>
      </c>
      <c r="U18" s="62" t="s">
        <v>202</v>
      </c>
      <c r="W18" s="61" t="s">
        <v>185</v>
      </c>
      <c r="X18" s="61">
        <v>2.3023309632998094E-2</v>
      </c>
      <c r="Z18" s="61" t="s">
        <v>185</v>
      </c>
      <c r="AA18" s="61">
        <v>0.31166280883431496</v>
      </c>
    </row>
    <row r="19" spans="1:27" x14ac:dyDescent="0.3">
      <c r="A19" t="s">
        <v>2</v>
      </c>
      <c r="B19">
        <v>51</v>
      </c>
      <c r="C19">
        <v>0.50600000000000001</v>
      </c>
      <c r="D19" s="27">
        <v>542</v>
      </c>
      <c r="E19" s="21">
        <v>0.44921656999999993</v>
      </c>
      <c r="F19">
        <f t="shared" si="0"/>
        <v>21.32</v>
      </c>
      <c r="G19" s="21">
        <f>LN(D19)</f>
        <v>6.2952660014396464</v>
      </c>
      <c r="H19">
        <f t="shared" si="1"/>
        <v>1.1499999999999999</v>
      </c>
      <c r="S19" s="60" t="s">
        <v>301</v>
      </c>
      <c r="T19" s="60">
        <v>1</v>
      </c>
      <c r="U19" s="60"/>
    </row>
    <row r="20" spans="1:27" ht="15" thickBot="1" x14ac:dyDescent="0.35">
      <c r="A20" t="s">
        <v>3</v>
      </c>
      <c r="B20">
        <v>66</v>
      </c>
      <c r="C20">
        <v>0.65500000000000003</v>
      </c>
      <c r="D20">
        <v>57</v>
      </c>
      <c r="E20" s="21">
        <v>2.5796091600000004</v>
      </c>
      <c r="F20">
        <f t="shared" si="0"/>
        <v>47.14</v>
      </c>
      <c r="G20" s="21">
        <f>LN(D20)</f>
        <v>4.0430512678345503</v>
      </c>
      <c r="H20">
        <f t="shared" si="1"/>
        <v>26.16</v>
      </c>
      <c r="S20" s="61" t="s">
        <v>202</v>
      </c>
      <c r="T20" s="61">
        <v>-0.90270325453236955</v>
      </c>
      <c r="U20" s="61">
        <v>1</v>
      </c>
    </row>
    <row r="21" spans="1:27" x14ac:dyDescent="0.3">
      <c r="A21" t="s">
        <v>4</v>
      </c>
      <c r="B21">
        <v>71</v>
      </c>
      <c r="C21">
        <v>0.71199999999999997</v>
      </c>
      <c r="D21">
        <v>171</v>
      </c>
      <c r="E21" s="21">
        <v>4.7979979500000001</v>
      </c>
      <c r="F21">
        <f t="shared" si="0"/>
        <v>57.02</v>
      </c>
      <c r="G21" s="21">
        <f>LN(D21)</f>
        <v>5.1416635565026603</v>
      </c>
      <c r="H21">
        <f t="shared" si="1"/>
        <v>52.2</v>
      </c>
    </row>
    <row r="22" spans="1:27" x14ac:dyDescent="0.3">
      <c r="A22" t="s">
        <v>5</v>
      </c>
      <c r="B22">
        <v>77</v>
      </c>
      <c r="C22">
        <v>0.77400000000000002</v>
      </c>
      <c r="D22">
        <v>6</v>
      </c>
      <c r="E22" s="21">
        <v>6.12</v>
      </c>
      <c r="F22">
        <f t="shared" si="0"/>
        <v>67.760000000000005</v>
      </c>
      <c r="G22" s="21">
        <f>LN(D22)</f>
        <v>1.791759469228055</v>
      </c>
      <c r="H22">
        <f t="shared" si="1"/>
        <v>67.72</v>
      </c>
    </row>
    <row r="23" spans="1:27" x14ac:dyDescent="0.3">
      <c r="A23" t="s">
        <v>6</v>
      </c>
      <c r="B23">
        <v>70</v>
      </c>
      <c r="C23">
        <v>0.7</v>
      </c>
      <c r="D23">
        <v>162</v>
      </c>
      <c r="E23" s="21">
        <v>4.1425337799999999</v>
      </c>
      <c r="F23">
        <f t="shared" si="0"/>
        <v>54.94</v>
      </c>
      <c r="G23" s="21">
        <f>LN(D23)</f>
        <v>5.0875963352323836</v>
      </c>
      <c r="H23">
        <f t="shared" si="1"/>
        <v>44.5</v>
      </c>
    </row>
    <row r="24" spans="1:27" x14ac:dyDescent="0.3">
      <c r="A24" t="s">
        <v>7</v>
      </c>
      <c r="B24">
        <v>76</v>
      </c>
      <c r="C24">
        <v>0.76200000000000001</v>
      </c>
      <c r="D24">
        <v>59</v>
      </c>
      <c r="E24" s="21">
        <v>3.8892381200000004</v>
      </c>
      <c r="F24">
        <f t="shared" si="0"/>
        <v>65.680000000000007</v>
      </c>
      <c r="G24" s="21">
        <f>LN(D24)</f>
        <v>4.0775374439057197</v>
      </c>
      <c r="H24">
        <f t="shared" si="1"/>
        <v>41.53</v>
      </c>
    </row>
    <row r="25" spans="1:27" x14ac:dyDescent="0.3">
      <c r="A25" t="s">
        <v>173</v>
      </c>
      <c r="B25">
        <v>83</v>
      </c>
      <c r="C25">
        <v>0.82599999999999996</v>
      </c>
      <c r="D25">
        <v>45</v>
      </c>
      <c r="E25" s="21">
        <v>2.2956669300000003</v>
      </c>
      <c r="F25">
        <f t="shared" si="0"/>
        <v>76.78</v>
      </c>
      <c r="G25" s="21">
        <f>LN(D25)</f>
        <v>3.8066624897703196</v>
      </c>
      <c r="H25">
        <f t="shared" si="1"/>
        <v>22.82</v>
      </c>
    </row>
    <row r="26" spans="1:27" x14ac:dyDescent="0.3">
      <c r="A26" t="s">
        <v>8</v>
      </c>
      <c r="B26">
        <v>81</v>
      </c>
      <c r="C26">
        <v>0.81100000000000005</v>
      </c>
      <c r="D26">
        <v>7</v>
      </c>
      <c r="E26" s="21">
        <v>4.22</v>
      </c>
      <c r="F26">
        <f t="shared" si="0"/>
        <v>74.180000000000007</v>
      </c>
      <c r="G26" s="21">
        <f>LN(D26)</f>
        <v>1.9459101490553132</v>
      </c>
      <c r="H26">
        <f t="shared" si="1"/>
        <v>45.41</v>
      </c>
    </row>
    <row r="27" spans="1:27" x14ac:dyDescent="0.3">
      <c r="A27" t="s">
        <v>9</v>
      </c>
      <c r="B27">
        <v>44</v>
      </c>
      <c r="C27">
        <v>0.443</v>
      </c>
      <c r="D27">
        <v>277</v>
      </c>
      <c r="E27" s="21">
        <v>2.1278274100000005</v>
      </c>
      <c r="F27">
        <f t="shared" si="0"/>
        <v>10.4</v>
      </c>
      <c r="G27" s="21">
        <f>LN(D27)</f>
        <v>5.6240175061873385</v>
      </c>
      <c r="H27">
        <f t="shared" si="1"/>
        <v>20.85</v>
      </c>
    </row>
    <row r="28" spans="1:27" x14ac:dyDescent="0.3">
      <c r="A28" t="s">
        <v>10</v>
      </c>
      <c r="B28">
        <v>42</v>
      </c>
      <c r="C28">
        <v>0.42099999999999999</v>
      </c>
      <c r="D28" s="27">
        <v>518</v>
      </c>
      <c r="E28" s="21">
        <v>2.0575191999999998</v>
      </c>
      <c r="F28">
        <f t="shared" si="0"/>
        <v>6.59</v>
      </c>
      <c r="G28" s="21">
        <f>LN(D28)</f>
        <v>6.2499752422594828</v>
      </c>
      <c r="H28">
        <f t="shared" si="1"/>
        <v>20.03</v>
      </c>
    </row>
    <row r="29" spans="1:27" x14ac:dyDescent="0.3">
      <c r="A29" t="s">
        <v>11</v>
      </c>
      <c r="B29">
        <v>59</v>
      </c>
      <c r="C29">
        <v>0.58799999999999997</v>
      </c>
      <c r="D29">
        <v>209</v>
      </c>
      <c r="E29" s="21">
        <v>1.6312671899999998</v>
      </c>
      <c r="F29">
        <f t="shared" si="0"/>
        <v>35.53</v>
      </c>
      <c r="G29" s="21">
        <f>LN(D29)</f>
        <v>5.3423342519648109</v>
      </c>
      <c r="H29">
        <f t="shared" si="1"/>
        <v>15.02</v>
      </c>
    </row>
    <row r="30" spans="1:27" x14ac:dyDescent="0.3">
      <c r="A30" t="s">
        <v>12</v>
      </c>
      <c r="B30">
        <v>58</v>
      </c>
      <c r="C30">
        <v>0.58099999999999996</v>
      </c>
      <c r="D30">
        <v>424</v>
      </c>
      <c r="E30" s="21">
        <v>0.35133773000000007</v>
      </c>
      <c r="F30">
        <f t="shared" si="0"/>
        <v>34.32</v>
      </c>
      <c r="G30" s="21">
        <f>LN(D30)</f>
        <v>6.0497334552319577</v>
      </c>
      <c r="H30">
        <f t="shared" si="1"/>
        <v>0</v>
      </c>
    </row>
    <row r="31" spans="1:27" x14ac:dyDescent="0.3">
      <c r="A31" t="s">
        <v>13</v>
      </c>
      <c r="B31">
        <v>93</v>
      </c>
      <c r="C31">
        <v>0.93</v>
      </c>
      <c r="D31">
        <v>11</v>
      </c>
      <c r="E31" s="21">
        <v>7.5994486799999992</v>
      </c>
      <c r="F31">
        <f t="shared" si="0"/>
        <v>94.8</v>
      </c>
      <c r="G31" s="21">
        <f>LN(D31)</f>
        <v>2.3978952727983707</v>
      </c>
      <c r="H31">
        <f t="shared" si="1"/>
        <v>85.08</v>
      </c>
    </row>
    <row r="32" spans="1:27" x14ac:dyDescent="0.3">
      <c r="A32" t="s">
        <v>175</v>
      </c>
      <c r="B32">
        <v>66</v>
      </c>
      <c r="C32">
        <v>0.66400000000000003</v>
      </c>
      <c r="D32">
        <v>48</v>
      </c>
      <c r="E32" s="21">
        <v>2.9280877100000007</v>
      </c>
      <c r="F32">
        <f t="shared" si="0"/>
        <v>48.7</v>
      </c>
      <c r="G32" s="21">
        <f>LN(D32)</f>
        <v>3.8712010109078911</v>
      </c>
      <c r="H32">
        <f t="shared" si="1"/>
        <v>30.25</v>
      </c>
    </row>
    <row r="33" spans="1:8" x14ac:dyDescent="0.3">
      <c r="A33" t="s">
        <v>14</v>
      </c>
      <c r="B33">
        <v>39</v>
      </c>
      <c r="C33">
        <v>0.38600000000000001</v>
      </c>
      <c r="D33" s="27">
        <v>868</v>
      </c>
      <c r="E33" s="21">
        <v>0.68864166999999998</v>
      </c>
      <c r="F33">
        <f t="shared" si="0"/>
        <v>0.52</v>
      </c>
      <c r="G33" s="21">
        <f>LN(D33)</f>
        <v>6.7661917146603505</v>
      </c>
      <c r="H33">
        <f t="shared" si="1"/>
        <v>3.96</v>
      </c>
    </row>
    <row r="34" spans="1:8" x14ac:dyDescent="0.3">
      <c r="A34" t="s">
        <v>15</v>
      </c>
      <c r="B34">
        <v>39</v>
      </c>
      <c r="C34">
        <v>0.39300000000000002</v>
      </c>
      <c r="D34" s="27">
        <v>1076</v>
      </c>
      <c r="E34" s="21">
        <v>0.65007859000000012</v>
      </c>
      <c r="F34">
        <f t="shared" si="0"/>
        <v>1.73</v>
      </c>
      <c r="G34" s="21">
        <f>LN(D34)</f>
        <v>6.9810057407217299</v>
      </c>
      <c r="H34">
        <f t="shared" si="1"/>
        <v>3.51</v>
      </c>
    </row>
    <row r="35" spans="1:8" x14ac:dyDescent="0.3">
      <c r="A35" t="s">
        <v>16</v>
      </c>
      <c r="B35">
        <v>86</v>
      </c>
      <c r="C35">
        <v>0.85599999999999998</v>
      </c>
      <c r="D35">
        <v>15</v>
      </c>
      <c r="E35" s="21">
        <v>4.6886882799999992</v>
      </c>
      <c r="F35">
        <f t="shared" si="0"/>
        <v>81.98</v>
      </c>
      <c r="G35" s="21">
        <f>LN(D35)</f>
        <v>2.7080502011022101</v>
      </c>
      <c r="H35">
        <f t="shared" si="1"/>
        <v>50.91</v>
      </c>
    </row>
    <row r="36" spans="1:8" x14ac:dyDescent="0.3">
      <c r="A36" t="s">
        <v>17</v>
      </c>
      <c r="B36">
        <v>77</v>
      </c>
      <c r="C36">
        <v>0.76600000000000001</v>
      </c>
      <c r="D36">
        <v>20</v>
      </c>
      <c r="E36" s="21">
        <v>2.9155471299999998</v>
      </c>
      <c r="F36">
        <f t="shared" si="0"/>
        <v>66.38</v>
      </c>
      <c r="G36" s="21">
        <f>LN(D36)</f>
        <v>2.9957322735539909</v>
      </c>
      <c r="H36">
        <f t="shared" si="1"/>
        <v>30.1</v>
      </c>
    </row>
    <row r="37" spans="1:8" x14ac:dyDescent="0.3">
      <c r="A37" t="s">
        <v>18</v>
      </c>
      <c r="B37">
        <v>77</v>
      </c>
      <c r="C37">
        <v>0.76600000000000001</v>
      </c>
      <c r="D37">
        <v>63</v>
      </c>
      <c r="E37" s="21">
        <v>5.4608988800000002</v>
      </c>
      <c r="F37">
        <f t="shared" si="0"/>
        <v>66.38</v>
      </c>
      <c r="G37" s="21">
        <f>LN(D37)</f>
        <v>4.1431347263915326</v>
      </c>
      <c r="H37">
        <f t="shared" si="1"/>
        <v>59.98</v>
      </c>
    </row>
    <row r="38" spans="1:8" x14ac:dyDescent="0.3">
      <c r="A38" t="s">
        <v>19</v>
      </c>
      <c r="B38">
        <v>58</v>
      </c>
      <c r="C38">
        <v>0.57799999999999996</v>
      </c>
      <c r="D38">
        <v>244</v>
      </c>
      <c r="E38" s="21">
        <v>0.76553828000000013</v>
      </c>
      <c r="F38">
        <f t="shared" si="0"/>
        <v>33.799999999999997</v>
      </c>
      <c r="G38" s="21">
        <f>LN(D38)</f>
        <v>5.4971682252932021</v>
      </c>
      <c r="H38">
        <f t="shared" si="1"/>
        <v>4.8600000000000003</v>
      </c>
    </row>
    <row r="39" spans="1:8" x14ac:dyDescent="0.3">
      <c r="A39" t="s">
        <v>176</v>
      </c>
      <c r="B39">
        <v>60</v>
      </c>
      <c r="C39">
        <v>0.60299999999999998</v>
      </c>
      <c r="D39">
        <v>370</v>
      </c>
      <c r="E39" s="21">
        <v>0.67033952000000008</v>
      </c>
      <c r="F39">
        <f t="shared" si="0"/>
        <v>38.130000000000003</v>
      </c>
      <c r="G39" s="21">
        <f>LN(D39)</f>
        <v>5.9135030056382698</v>
      </c>
      <c r="H39">
        <f t="shared" si="1"/>
        <v>3.74</v>
      </c>
    </row>
    <row r="40" spans="1:8" x14ac:dyDescent="0.3">
      <c r="A40" t="s">
        <v>20</v>
      </c>
      <c r="B40">
        <v>80</v>
      </c>
      <c r="C40">
        <v>0.80400000000000005</v>
      </c>
      <c r="D40">
        <v>18</v>
      </c>
      <c r="E40" s="21">
        <v>5.2745342299999987</v>
      </c>
      <c r="F40">
        <f t="shared" si="0"/>
        <v>72.959999999999994</v>
      </c>
      <c r="G40" s="21">
        <f>LN(D40)</f>
        <v>2.8903717578961645</v>
      </c>
      <c r="H40">
        <f t="shared" si="1"/>
        <v>57.79</v>
      </c>
    </row>
    <row r="41" spans="1:8" x14ac:dyDescent="0.3">
      <c r="A41" t="s">
        <v>21</v>
      </c>
      <c r="B41">
        <v>52</v>
      </c>
      <c r="C41">
        <v>0.52200000000000002</v>
      </c>
      <c r="D41" s="27">
        <v>522</v>
      </c>
      <c r="E41" s="21">
        <v>0.89862596999999977</v>
      </c>
      <c r="F41">
        <f t="shared" si="0"/>
        <v>24.09</v>
      </c>
      <c r="G41" s="21">
        <f>LN(D41)</f>
        <v>6.2576675878826391</v>
      </c>
      <c r="H41">
        <f t="shared" si="1"/>
        <v>6.42</v>
      </c>
    </row>
    <row r="42" spans="1:8" x14ac:dyDescent="0.3">
      <c r="A42" t="s">
        <v>22</v>
      </c>
      <c r="B42">
        <v>86</v>
      </c>
      <c r="C42">
        <v>0.86</v>
      </c>
      <c r="D42">
        <v>5</v>
      </c>
      <c r="E42" s="21">
        <v>5.57</v>
      </c>
      <c r="F42">
        <f t="shared" si="0"/>
        <v>82.67</v>
      </c>
      <c r="G42" s="21">
        <f>LN(D42)</f>
        <v>1.6094379124341003</v>
      </c>
      <c r="H42">
        <f t="shared" si="1"/>
        <v>61.26</v>
      </c>
    </row>
    <row r="43" spans="1:8" x14ac:dyDescent="0.3">
      <c r="A43" t="s">
        <v>24</v>
      </c>
      <c r="B43">
        <v>90</v>
      </c>
      <c r="C43">
        <v>0.89600000000000002</v>
      </c>
      <c r="D43">
        <v>59</v>
      </c>
      <c r="E43" s="21">
        <v>2.87</v>
      </c>
      <c r="F43">
        <f t="shared" si="0"/>
        <v>88.91</v>
      </c>
      <c r="G43" s="21">
        <f>LN(D43)</f>
        <v>4.0775374439057197</v>
      </c>
      <c r="H43">
        <f t="shared" si="1"/>
        <v>29.57</v>
      </c>
    </row>
    <row r="44" spans="1:8" x14ac:dyDescent="0.3">
      <c r="A44" t="s">
        <v>25</v>
      </c>
      <c r="B44">
        <v>89</v>
      </c>
      <c r="C44">
        <v>0.89300000000000002</v>
      </c>
      <c r="D44">
        <v>3</v>
      </c>
      <c r="E44" s="21">
        <v>6.3154549600000012</v>
      </c>
      <c r="F44">
        <f t="shared" si="0"/>
        <v>88.39</v>
      </c>
      <c r="G44" s="21">
        <f>LN(D44)</f>
        <v>1.0986122886681098</v>
      </c>
      <c r="H44">
        <f t="shared" si="1"/>
        <v>70.010000000000005</v>
      </c>
    </row>
    <row r="45" spans="1:8" x14ac:dyDescent="0.3">
      <c r="A45" t="s">
        <v>26</v>
      </c>
      <c r="B45">
        <v>47</v>
      </c>
      <c r="C45">
        <v>0.47399999999999998</v>
      </c>
      <c r="D45" s="27">
        <v>543</v>
      </c>
      <c r="E45" s="21">
        <v>0.4887311800000001</v>
      </c>
      <c r="F45">
        <f t="shared" si="0"/>
        <v>15.77</v>
      </c>
      <c r="G45" s="21">
        <f>LN(D45)</f>
        <v>6.2971093199339352</v>
      </c>
      <c r="H45">
        <f t="shared" si="1"/>
        <v>1.61</v>
      </c>
    </row>
    <row r="46" spans="1:8" x14ac:dyDescent="0.3">
      <c r="A46" t="s">
        <v>27</v>
      </c>
      <c r="B46">
        <v>94</v>
      </c>
      <c r="C46">
        <v>0.94199999999999995</v>
      </c>
      <c r="D46">
        <v>5</v>
      </c>
      <c r="E46" s="21">
        <v>8.4600000000000009</v>
      </c>
      <c r="F46">
        <f t="shared" si="0"/>
        <v>96.88</v>
      </c>
      <c r="G46" s="21">
        <f>LN(D46)</f>
        <v>1.6094379124341003</v>
      </c>
      <c r="H46">
        <f t="shared" si="1"/>
        <v>95.18</v>
      </c>
    </row>
    <row r="47" spans="1:8" x14ac:dyDescent="0.3">
      <c r="A47" t="s">
        <v>28</v>
      </c>
      <c r="B47">
        <v>50</v>
      </c>
      <c r="C47">
        <v>0.499</v>
      </c>
      <c r="D47">
        <v>257</v>
      </c>
      <c r="E47" s="21">
        <v>1.15597773</v>
      </c>
      <c r="F47">
        <f t="shared" si="0"/>
        <v>20.100000000000001</v>
      </c>
      <c r="G47" s="21">
        <f>LN(D47)</f>
        <v>5.5490760848952201</v>
      </c>
      <c r="H47">
        <f t="shared" si="1"/>
        <v>9.4499999999999993</v>
      </c>
    </row>
    <row r="48" spans="1:8" x14ac:dyDescent="0.3">
      <c r="A48" t="s">
        <v>29</v>
      </c>
      <c r="B48">
        <v>76</v>
      </c>
      <c r="C48">
        <v>0.76300000000000001</v>
      </c>
      <c r="D48">
        <v>109</v>
      </c>
      <c r="E48" s="21">
        <v>2.5254180400000004</v>
      </c>
      <c r="F48">
        <f t="shared" si="0"/>
        <v>65.86</v>
      </c>
      <c r="G48" s="21">
        <f>LN(D48)</f>
        <v>4.6913478822291435</v>
      </c>
      <c r="H48">
        <f t="shared" si="1"/>
        <v>25.52</v>
      </c>
    </row>
    <row r="49" spans="1:8" x14ac:dyDescent="0.3">
      <c r="A49" t="s">
        <v>30</v>
      </c>
      <c r="B49">
        <v>62</v>
      </c>
      <c r="C49">
        <v>0.61599999999999999</v>
      </c>
      <c r="D49">
        <v>249</v>
      </c>
      <c r="E49" s="21">
        <v>3.932706360000001</v>
      </c>
      <c r="F49">
        <f t="shared" si="0"/>
        <v>40.380000000000003</v>
      </c>
      <c r="G49" s="21">
        <f>LN(D49)</f>
        <v>5.5174528964647074</v>
      </c>
      <c r="H49">
        <f t="shared" si="1"/>
        <v>42.04</v>
      </c>
    </row>
    <row r="50" spans="1:8" x14ac:dyDescent="0.3">
      <c r="A50" t="s">
        <v>31</v>
      </c>
      <c r="B50">
        <v>76</v>
      </c>
      <c r="C50">
        <v>0.76100000000000001</v>
      </c>
      <c r="D50">
        <v>71</v>
      </c>
      <c r="E50" s="21">
        <v>4.9773740799999997</v>
      </c>
      <c r="F50">
        <f t="shared" si="0"/>
        <v>65.510000000000005</v>
      </c>
      <c r="G50" s="21">
        <f>LN(D50)</f>
        <v>4.2626798770413155</v>
      </c>
      <c r="H50">
        <f t="shared" si="1"/>
        <v>54.3</v>
      </c>
    </row>
    <row r="51" spans="1:8" x14ac:dyDescent="0.3">
      <c r="A51" t="s">
        <v>177</v>
      </c>
      <c r="B51">
        <v>72</v>
      </c>
      <c r="C51">
        <v>0.71699999999999997</v>
      </c>
      <c r="D51">
        <v>19</v>
      </c>
      <c r="E51" s="21">
        <v>1.35182929</v>
      </c>
      <c r="F51">
        <f t="shared" si="0"/>
        <v>57.89</v>
      </c>
      <c r="G51" s="21">
        <f>LN(D51)</f>
        <v>2.9444389791664403</v>
      </c>
      <c r="H51">
        <f t="shared" si="1"/>
        <v>11.74</v>
      </c>
    </row>
    <row r="52" spans="1:8" x14ac:dyDescent="0.3">
      <c r="A52" t="s">
        <v>32</v>
      </c>
      <c r="B52">
        <v>67</v>
      </c>
      <c r="C52">
        <v>0.67300000000000004</v>
      </c>
      <c r="D52">
        <v>45</v>
      </c>
      <c r="E52" s="21">
        <v>4.5438766499999996</v>
      </c>
      <c r="F52">
        <f t="shared" si="0"/>
        <v>50.26</v>
      </c>
      <c r="G52" s="21">
        <f>LN(D52)</f>
        <v>3.8066624897703196</v>
      </c>
      <c r="H52">
        <f t="shared" si="1"/>
        <v>49.21</v>
      </c>
    </row>
    <row r="53" spans="1:8" x14ac:dyDescent="0.3">
      <c r="A53" t="s">
        <v>33</v>
      </c>
      <c r="B53">
        <v>65</v>
      </c>
      <c r="C53">
        <v>0.65200000000000002</v>
      </c>
      <c r="D53">
        <v>219</v>
      </c>
      <c r="E53" s="21">
        <v>0.62434703000000003</v>
      </c>
      <c r="F53">
        <f t="shared" si="0"/>
        <v>46.62</v>
      </c>
      <c r="G53" s="21">
        <f>LN(D53)</f>
        <v>5.389071729816501</v>
      </c>
      <c r="H53">
        <f t="shared" si="1"/>
        <v>3.2</v>
      </c>
    </row>
    <row r="54" spans="1:8" x14ac:dyDescent="0.3">
      <c r="A54" t="s">
        <v>34</v>
      </c>
      <c r="B54">
        <v>48</v>
      </c>
      <c r="C54">
        <v>0.48199999999999998</v>
      </c>
      <c r="D54">
        <v>338</v>
      </c>
      <c r="E54" s="21">
        <v>0.64429420000000004</v>
      </c>
      <c r="F54">
        <f t="shared" si="0"/>
        <v>17.16</v>
      </c>
      <c r="G54" s="21">
        <f>LN(D54)</f>
        <v>5.8230458954830189</v>
      </c>
      <c r="H54">
        <f t="shared" si="1"/>
        <v>3.44</v>
      </c>
    </row>
    <row r="55" spans="1:8" x14ac:dyDescent="0.3">
      <c r="A55" t="s">
        <v>35</v>
      </c>
      <c r="B55">
        <v>89</v>
      </c>
      <c r="C55">
        <v>0.89</v>
      </c>
      <c r="D55">
        <v>5</v>
      </c>
      <c r="E55" s="21">
        <v>4.9240932500000003</v>
      </c>
      <c r="F55">
        <f t="shared" si="0"/>
        <v>87.87</v>
      </c>
      <c r="G55" s="21">
        <f>LN(D55)</f>
        <v>1.6094379124341003</v>
      </c>
      <c r="H55">
        <f t="shared" si="1"/>
        <v>53.68</v>
      </c>
    </row>
    <row r="56" spans="1:8" x14ac:dyDescent="0.3">
      <c r="A56" t="s">
        <v>36</v>
      </c>
      <c r="B56">
        <v>61</v>
      </c>
      <c r="C56">
        <v>0.61299999999999999</v>
      </c>
      <c r="D56">
        <v>218</v>
      </c>
      <c r="E56" s="21">
        <v>2.87971187</v>
      </c>
      <c r="F56">
        <f t="shared" si="0"/>
        <v>39.86</v>
      </c>
      <c r="G56" s="21">
        <f>LN(D56)</f>
        <v>5.3844950627890888</v>
      </c>
      <c r="H56">
        <f t="shared" si="1"/>
        <v>29.68</v>
      </c>
    </row>
    <row r="57" spans="1:8" x14ac:dyDescent="0.3">
      <c r="A57" t="s">
        <v>37</v>
      </c>
      <c r="B57">
        <v>48</v>
      </c>
      <c r="C57">
        <v>0.47899999999999998</v>
      </c>
      <c r="D57">
        <v>312</v>
      </c>
      <c r="E57" s="21">
        <v>0.76642609000000017</v>
      </c>
      <c r="F57">
        <f t="shared" si="0"/>
        <v>16.64</v>
      </c>
      <c r="G57" s="21">
        <f>LN(D57)</f>
        <v>5.7430031878094825</v>
      </c>
      <c r="H57">
        <f t="shared" si="1"/>
        <v>4.87</v>
      </c>
    </row>
    <row r="58" spans="1:8" x14ac:dyDescent="0.3">
      <c r="A58" t="s">
        <v>38</v>
      </c>
      <c r="B58">
        <v>73</v>
      </c>
      <c r="C58">
        <v>0.73099999999999998</v>
      </c>
      <c r="D58">
        <v>37</v>
      </c>
      <c r="E58" s="21">
        <v>2.4660871000000002</v>
      </c>
      <c r="F58">
        <f t="shared" si="0"/>
        <v>60.31</v>
      </c>
      <c r="G58" s="21">
        <f>LN(D58)</f>
        <v>3.6109179126442243</v>
      </c>
      <c r="H58">
        <f t="shared" si="1"/>
        <v>24.82</v>
      </c>
    </row>
    <row r="59" spans="1:8" x14ac:dyDescent="0.3">
      <c r="A59" t="s">
        <v>39</v>
      </c>
      <c r="B59">
        <v>94</v>
      </c>
      <c r="C59">
        <v>0.93600000000000005</v>
      </c>
      <c r="D59">
        <v>8</v>
      </c>
      <c r="E59" s="21">
        <v>7.11</v>
      </c>
      <c r="F59">
        <f t="shared" si="0"/>
        <v>95.84</v>
      </c>
      <c r="G59" s="21">
        <f>LN(D59)</f>
        <v>2.0794415416798357</v>
      </c>
      <c r="H59">
        <f t="shared" si="1"/>
        <v>79.34</v>
      </c>
    </row>
    <row r="60" spans="1:8" x14ac:dyDescent="0.3">
      <c r="A60" t="s">
        <v>40</v>
      </c>
      <c r="B60">
        <v>90</v>
      </c>
      <c r="C60">
        <v>0.90300000000000002</v>
      </c>
      <c r="D60">
        <v>8</v>
      </c>
      <c r="E60" s="21">
        <v>8.4940757799999993</v>
      </c>
      <c r="F60">
        <f t="shared" si="0"/>
        <v>90.12</v>
      </c>
      <c r="G60" s="21">
        <f>LN(D60)</f>
        <v>2.0794415416798357</v>
      </c>
      <c r="H60">
        <f t="shared" si="1"/>
        <v>95.58</v>
      </c>
    </row>
    <row r="61" spans="1:8" x14ac:dyDescent="0.3">
      <c r="A61" t="s">
        <v>41</v>
      </c>
      <c r="B61">
        <v>70</v>
      </c>
      <c r="C61">
        <v>0.69899999999999995</v>
      </c>
      <c r="D61">
        <v>229</v>
      </c>
      <c r="E61" s="21">
        <v>1.60853541</v>
      </c>
      <c r="F61">
        <f t="shared" si="0"/>
        <v>54.77</v>
      </c>
      <c r="G61" s="21">
        <f>LN(D61)</f>
        <v>5.43372200355424</v>
      </c>
      <c r="H61">
        <f t="shared" si="1"/>
        <v>14.76</v>
      </c>
    </row>
    <row r="62" spans="1:8" x14ac:dyDescent="0.3">
      <c r="A62" t="s">
        <v>42</v>
      </c>
      <c r="B62">
        <v>48</v>
      </c>
      <c r="C62">
        <v>0.48299999999999998</v>
      </c>
      <c r="D62" s="27">
        <v>512</v>
      </c>
      <c r="E62" s="21">
        <v>1.06939662</v>
      </c>
      <c r="F62">
        <f t="shared" si="0"/>
        <v>17.329999999999998</v>
      </c>
      <c r="G62" s="21">
        <f>LN(D62)</f>
        <v>6.2383246250395077</v>
      </c>
      <c r="H62">
        <f t="shared" si="1"/>
        <v>8.43</v>
      </c>
    </row>
    <row r="63" spans="1:8" x14ac:dyDescent="0.3">
      <c r="A63" t="s">
        <v>43</v>
      </c>
      <c r="B63">
        <v>82</v>
      </c>
      <c r="C63">
        <v>0.81599999999999995</v>
      </c>
      <c r="D63">
        <v>26</v>
      </c>
      <c r="E63" s="21">
        <v>2.81</v>
      </c>
      <c r="F63">
        <f t="shared" si="0"/>
        <v>75.040000000000006</v>
      </c>
      <c r="G63" s="21">
        <f>LN(D63)</f>
        <v>3.2580965380214821</v>
      </c>
      <c r="H63">
        <f t="shared" si="1"/>
        <v>28.86</v>
      </c>
    </row>
    <row r="64" spans="1:8" x14ac:dyDescent="0.3">
      <c r="A64" t="s">
        <v>44</v>
      </c>
      <c r="B64">
        <v>95</v>
      </c>
      <c r="C64">
        <v>0.94599999999999995</v>
      </c>
      <c r="D64">
        <v>5</v>
      </c>
      <c r="E64" s="21">
        <v>8.8703145999999986</v>
      </c>
      <c r="F64">
        <f t="shared" si="0"/>
        <v>97.57</v>
      </c>
      <c r="G64" s="21">
        <f>LN(D64)</f>
        <v>1.6094379124341003</v>
      </c>
      <c r="H64">
        <f t="shared" si="1"/>
        <v>100</v>
      </c>
    </row>
    <row r="65" spans="1:8" x14ac:dyDescent="0.3">
      <c r="A65" t="s">
        <v>45</v>
      </c>
      <c r="B65">
        <v>59</v>
      </c>
      <c r="C65">
        <v>0.58899999999999997</v>
      </c>
      <c r="D65">
        <v>273</v>
      </c>
      <c r="E65" s="21">
        <v>1.7509160000000001</v>
      </c>
      <c r="F65">
        <f t="shared" si="0"/>
        <v>35.700000000000003</v>
      </c>
      <c r="G65" s="21">
        <f>LN(D65)</f>
        <v>5.6094717951849598</v>
      </c>
      <c r="H65">
        <f t="shared" si="1"/>
        <v>16.43</v>
      </c>
    </row>
    <row r="66" spans="1:8" x14ac:dyDescent="0.3">
      <c r="A66" t="s">
        <v>46</v>
      </c>
      <c r="B66">
        <v>89</v>
      </c>
      <c r="C66">
        <v>0.88600000000000001</v>
      </c>
      <c r="D66">
        <v>6</v>
      </c>
      <c r="E66" s="21">
        <v>4.2359094600000002</v>
      </c>
      <c r="F66">
        <f t="shared" si="0"/>
        <v>87.18</v>
      </c>
      <c r="G66" s="21">
        <f>LN(D66)</f>
        <v>1.791759469228055</v>
      </c>
      <c r="H66">
        <f t="shared" si="1"/>
        <v>45.6</v>
      </c>
    </row>
    <row r="67" spans="1:8" x14ac:dyDescent="0.3">
      <c r="A67" t="s">
        <v>47</v>
      </c>
      <c r="B67">
        <v>79</v>
      </c>
      <c r="C67">
        <v>0.79</v>
      </c>
      <c r="D67">
        <v>21</v>
      </c>
      <c r="E67" s="21">
        <v>1.8652437899999998</v>
      </c>
      <c r="F67">
        <f t="shared" ref="F67:F130" si="2">ROUND((C67-$X$14)/$X$13*100,2)</f>
        <v>70.540000000000006</v>
      </c>
      <c r="G67" s="21">
        <f>LN(D67)</f>
        <v>3.044522437723423</v>
      </c>
      <c r="H67">
        <f t="shared" ref="H67:H130" si="3">ROUND((E67-$AA$14)/$AA$13*100,2)</f>
        <v>17.77</v>
      </c>
    </row>
    <row r="68" spans="1:8" x14ac:dyDescent="0.3">
      <c r="A68" t="s">
        <v>48</v>
      </c>
      <c r="B68">
        <v>64</v>
      </c>
      <c r="C68">
        <v>0.64</v>
      </c>
      <c r="D68">
        <v>98</v>
      </c>
      <c r="E68" s="21">
        <v>2.1989238300000005</v>
      </c>
      <c r="F68">
        <f t="shared" si="2"/>
        <v>44.54</v>
      </c>
      <c r="G68" s="21">
        <f>LN(D68)</f>
        <v>4.5849674786705723</v>
      </c>
      <c r="H68">
        <f t="shared" si="3"/>
        <v>21.69</v>
      </c>
    </row>
    <row r="69" spans="1:8" x14ac:dyDescent="0.3">
      <c r="A69" t="s">
        <v>49</v>
      </c>
      <c r="B69">
        <v>46</v>
      </c>
      <c r="C69">
        <v>0.46400000000000002</v>
      </c>
      <c r="D69" s="27">
        <v>568</v>
      </c>
      <c r="E69" s="21">
        <v>0.61740123999999996</v>
      </c>
      <c r="F69">
        <f t="shared" si="2"/>
        <v>14.04</v>
      </c>
      <c r="G69" s="21">
        <f>LN(D69)</f>
        <v>6.3421214187211516</v>
      </c>
      <c r="H69">
        <f t="shared" si="3"/>
        <v>3.12</v>
      </c>
    </row>
    <row r="70" spans="1:8" x14ac:dyDescent="0.3">
      <c r="A70" t="s">
        <v>50</v>
      </c>
      <c r="B70">
        <v>48</v>
      </c>
      <c r="C70">
        <v>0.48</v>
      </c>
      <c r="D70" s="27">
        <v>648</v>
      </c>
      <c r="E70" s="21">
        <v>0.50527375999999991</v>
      </c>
      <c r="F70">
        <f t="shared" si="2"/>
        <v>16.809999999999999</v>
      </c>
      <c r="G70" s="21">
        <f>LN(D70)</f>
        <v>6.4738906963522744</v>
      </c>
      <c r="H70">
        <f t="shared" si="3"/>
        <v>1.81</v>
      </c>
    </row>
    <row r="71" spans="1:8" x14ac:dyDescent="0.3">
      <c r="A71" t="s">
        <v>51</v>
      </c>
      <c r="B71">
        <v>70</v>
      </c>
      <c r="C71">
        <v>0.70399999999999996</v>
      </c>
      <c r="D71">
        <v>118</v>
      </c>
      <c r="E71" s="21">
        <v>2.95149112</v>
      </c>
      <c r="F71">
        <f t="shared" si="2"/>
        <v>55.63</v>
      </c>
      <c r="G71" s="21">
        <f>LN(D71)</f>
        <v>4.7706846244656651</v>
      </c>
      <c r="H71">
        <f t="shared" si="3"/>
        <v>30.52</v>
      </c>
    </row>
    <row r="72" spans="1:8" x14ac:dyDescent="0.3">
      <c r="A72" t="s">
        <v>52</v>
      </c>
      <c r="B72">
        <v>56</v>
      </c>
      <c r="C72">
        <v>0.55900000000000005</v>
      </c>
      <c r="D72">
        <v>359</v>
      </c>
      <c r="E72" s="21">
        <v>0.52653240999999995</v>
      </c>
      <c r="F72">
        <f t="shared" si="2"/>
        <v>30.5</v>
      </c>
      <c r="G72" s="21">
        <f>LN(D72)</f>
        <v>5.8833223884882786</v>
      </c>
      <c r="H72">
        <f t="shared" si="3"/>
        <v>2.06</v>
      </c>
    </row>
    <row r="73" spans="1:8" x14ac:dyDescent="0.3">
      <c r="A73" t="s">
        <v>53</v>
      </c>
      <c r="B73">
        <v>61</v>
      </c>
      <c r="C73">
        <v>0.61399999999999999</v>
      </c>
      <c r="D73">
        <v>65</v>
      </c>
      <c r="E73" s="21">
        <v>2.8489234399999996</v>
      </c>
      <c r="F73">
        <f t="shared" si="2"/>
        <v>40.03</v>
      </c>
      <c r="G73" s="21">
        <f>LN(D73)</f>
        <v>4.1743872698956368</v>
      </c>
      <c r="H73">
        <f t="shared" si="3"/>
        <v>29.32</v>
      </c>
    </row>
    <row r="74" spans="1:8" x14ac:dyDescent="0.3">
      <c r="A74" t="s">
        <v>54</v>
      </c>
      <c r="B74">
        <v>85</v>
      </c>
      <c r="C74">
        <v>0.85</v>
      </c>
      <c r="D74">
        <v>15</v>
      </c>
      <c r="E74" s="21">
        <v>4.55</v>
      </c>
      <c r="F74">
        <f t="shared" si="2"/>
        <v>80.94</v>
      </c>
      <c r="G74" s="21">
        <f>LN(D74)</f>
        <v>2.7080502011022101</v>
      </c>
      <c r="H74">
        <f t="shared" si="3"/>
        <v>49.29</v>
      </c>
    </row>
    <row r="75" spans="1:8" x14ac:dyDescent="0.3">
      <c r="A75" t="s">
        <v>55</v>
      </c>
      <c r="B75">
        <v>96</v>
      </c>
      <c r="C75">
        <v>0.95799999999999996</v>
      </c>
      <c r="D75">
        <v>3</v>
      </c>
      <c r="E75" s="21">
        <v>6.9</v>
      </c>
      <c r="F75">
        <f t="shared" si="2"/>
        <v>99.65</v>
      </c>
      <c r="G75" s="21">
        <f>LN(D75)</f>
        <v>1.0986122886681098</v>
      </c>
      <c r="H75">
        <f t="shared" si="3"/>
        <v>76.87</v>
      </c>
    </row>
    <row r="76" spans="1:8" x14ac:dyDescent="0.3">
      <c r="A76" t="s">
        <v>56</v>
      </c>
      <c r="B76">
        <v>64</v>
      </c>
      <c r="C76">
        <v>0.63600000000000001</v>
      </c>
      <c r="D76">
        <v>116</v>
      </c>
      <c r="E76" s="21">
        <v>0.98</v>
      </c>
      <c r="F76">
        <f t="shared" si="2"/>
        <v>43.85</v>
      </c>
      <c r="G76" s="21">
        <f>LN(D76)</f>
        <v>4.7535901911063645</v>
      </c>
      <c r="H76">
        <f t="shared" si="3"/>
        <v>7.38</v>
      </c>
    </row>
    <row r="77" spans="1:8" x14ac:dyDescent="0.3">
      <c r="A77" t="s">
        <v>57</v>
      </c>
      <c r="B77">
        <v>71</v>
      </c>
      <c r="C77">
        <v>0.71199999999999997</v>
      </c>
      <c r="D77">
        <v>181</v>
      </c>
      <c r="E77" s="21">
        <v>1.3958539999999999</v>
      </c>
      <c r="F77">
        <f t="shared" si="2"/>
        <v>57.02</v>
      </c>
      <c r="G77" s="21">
        <f>LN(D77)</f>
        <v>5.1984970312658261</v>
      </c>
      <c r="H77">
        <f t="shared" si="3"/>
        <v>12.26</v>
      </c>
    </row>
    <row r="78" spans="1:8" x14ac:dyDescent="0.3">
      <c r="A78" t="s">
        <v>58</v>
      </c>
      <c r="B78">
        <v>79</v>
      </c>
      <c r="C78">
        <v>0.78700000000000003</v>
      </c>
      <c r="D78">
        <v>17</v>
      </c>
      <c r="E78" s="21">
        <v>3.4377689399999993</v>
      </c>
      <c r="F78">
        <f t="shared" si="2"/>
        <v>70.02</v>
      </c>
      <c r="G78" s="21">
        <f>LN(D78)</f>
        <v>2.8332133440562162</v>
      </c>
      <c r="H78">
        <f t="shared" si="3"/>
        <v>36.229999999999997</v>
      </c>
    </row>
    <row r="79" spans="1:8" x14ac:dyDescent="0.3">
      <c r="A79" t="s">
        <v>59</v>
      </c>
      <c r="B79">
        <v>67</v>
      </c>
      <c r="C79">
        <v>0.67300000000000004</v>
      </c>
      <c r="D79">
        <v>72</v>
      </c>
      <c r="E79" s="21">
        <v>2.0277833899999997</v>
      </c>
      <c r="F79">
        <f t="shared" si="2"/>
        <v>50.26</v>
      </c>
      <c r="G79" s="21">
        <f>LN(D79)</f>
        <v>4.2766661190160553</v>
      </c>
      <c r="H79">
        <f t="shared" si="3"/>
        <v>19.68</v>
      </c>
    </row>
    <row r="80" spans="1:8" x14ac:dyDescent="0.3">
      <c r="A80" t="s">
        <v>60</v>
      </c>
      <c r="B80">
        <v>94</v>
      </c>
      <c r="C80">
        <v>0.93799999999999994</v>
      </c>
      <c r="D80">
        <v>5</v>
      </c>
      <c r="E80" s="21">
        <v>4.74149084</v>
      </c>
      <c r="F80">
        <f t="shared" si="2"/>
        <v>96.19</v>
      </c>
      <c r="G80" s="21">
        <f>LN(D80)</f>
        <v>1.6094379124341003</v>
      </c>
      <c r="H80">
        <f t="shared" si="3"/>
        <v>51.53</v>
      </c>
    </row>
    <row r="81" spans="1:8" x14ac:dyDescent="0.3">
      <c r="A81" t="s">
        <v>61</v>
      </c>
      <c r="B81">
        <v>91</v>
      </c>
      <c r="C81">
        <v>0.90800000000000003</v>
      </c>
      <c r="D81">
        <v>3</v>
      </c>
      <c r="E81" s="21">
        <v>4.67</v>
      </c>
      <c r="F81">
        <f t="shared" si="2"/>
        <v>90.99</v>
      </c>
      <c r="G81" s="21">
        <f>LN(D81)</f>
        <v>1.0986122886681098</v>
      </c>
      <c r="H81">
        <f t="shared" si="3"/>
        <v>50.69</v>
      </c>
    </row>
    <row r="82" spans="1:8" x14ac:dyDescent="0.3">
      <c r="A82" t="s">
        <v>62</v>
      </c>
      <c r="B82">
        <v>89</v>
      </c>
      <c r="C82">
        <v>0.89400000000000002</v>
      </c>
      <c r="D82">
        <v>5</v>
      </c>
      <c r="E82" s="21">
        <v>6.41</v>
      </c>
      <c r="F82">
        <f t="shared" si="2"/>
        <v>88.56</v>
      </c>
      <c r="G82" s="21">
        <f>LN(D82)</f>
        <v>1.6094379124341003</v>
      </c>
      <c r="H82">
        <f t="shared" si="3"/>
        <v>71.12</v>
      </c>
    </row>
    <row r="83" spans="1:8" x14ac:dyDescent="0.3">
      <c r="A83" t="s">
        <v>63</v>
      </c>
      <c r="B83">
        <v>71</v>
      </c>
      <c r="C83">
        <v>0.71099999999999997</v>
      </c>
      <c r="D83">
        <v>91</v>
      </c>
      <c r="E83" s="21">
        <v>3.8888032400000001</v>
      </c>
      <c r="F83">
        <f t="shared" si="2"/>
        <v>56.85</v>
      </c>
      <c r="G83" s="21">
        <f>LN(D83)</f>
        <v>4.5108595065168497</v>
      </c>
      <c r="H83">
        <f t="shared" si="3"/>
        <v>41.52</v>
      </c>
    </row>
    <row r="84" spans="1:8" x14ac:dyDescent="0.3">
      <c r="A84" t="s">
        <v>65</v>
      </c>
      <c r="B84">
        <v>74</v>
      </c>
      <c r="C84">
        <v>0.74199999999999999</v>
      </c>
      <c r="D84">
        <v>42</v>
      </c>
      <c r="E84" s="21">
        <v>3.0001761900000004</v>
      </c>
      <c r="F84">
        <f t="shared" si="2"/>
        <v>62.22</v>
      </c>
      <c r="G84" s="21">
        <f>LN(D84)</f>
        <v>3.7376696182833684</v>
      </c>
      <c r="H84">
        <f t="shared" si="3"/>
        <v>31.09</v>
      </c>
    </row>
    <row r="85" spans="1:8" x14ac:dyDescent="0.3">
      <c r="A85" t="s">
        <v>66</v>
      </c>
      <c r="B85">
        <v>80</v>
      </c>
      <c r="C85">
        <v>0.80400000000000005</v>
      </c>
      <c r="D85">
        <v>14</v>
      </c>
      <c r="E85" s="21">
        <v>1.71</v>
      </c>
      <c r="F85">
        <f t="shared" si="2"/>
        <v>72.959999999999994</v>
      </c>
      <c r="G85" s="21">
        <f>LN(D85)</f>
        <v>2.6390573296152584</v>
      </c>
      <c r="H85">
        <f t="shared" si="3"/>
        <v>15.95</v>
      </c>
    </row>
    <row r="86" spans="1:8" x14ac:dyDescent="0.3">
      <c r="A86" t="s">
        <v>67</v>
      </c>
      <c r="B86">
        <v>60</v>
      </c>
      <c r="C86">
        <v>0.59799999999999998</v>
      </c>
      <c r="D86" s="27">
        <v>512</v>
      </c>
      <c r="E86" s="21">
        <v>1.7670722000000001</v>
      </c>
      <c r="F86">
        <f t="shared" si="2"/>
        <v>37.26</v>
      </c>
      <c r="G86" s="21">
        <f>LN(D86)</f>
        <v>6.2383246250395077</v>
      </c>
      <c r="H86">
        <f t="shared" si="3"/>
        <v>16.62</v>
      </c>
    </row>
    <row r="87" spans="1:8" x14ac:dyDescent="0.3">
      <c r="A87" t="s">
        <v>69</v>
      </c>
      <c r="B87">
        <v>84</v>
      </c>
      <c r="C87">
        <v>0.83599999999999997</v>
      </c>
      <c r="D87">
        <v>7</v>
      </c>
      <c r="E87" s="21">
        <v>4.5778942100000011</v>
      </c>
      <c r="F87">
        <f t="shared" si="2"/>
        <v>78.510000000000005</v>
      </c>
      <c r="G87" s="21">
        <f>LN(D87)</f>
        <v>1.9459101490553132</v>
      </c>
      <c r="H87">
        <f t="shared" si="3"/>
        <v>49.61</v>
      </c>
    </row>
    <row r="88" spans="1:8" x14ac:dyDescent="0.3">
      <c r="A88" t="s">
        <v>70</v>
      </c>
      <c r="B88">
        <v>70</v>
      </c>
      <c r="C88">
        <v>0.69799999999999995</v>
      </c>
      <c r="D88">
        <v>54</v>
      </c>
      <c r="E88" s="21">
        <v>2.42</v>
      </c>
      <c r="F88">
        <f t="shared" si="2"/>
        <v>54.59</v>
      </c>
      <c r="G88" s="21">
        <f>LN(D88)</f>
        <v>3.9889840465642745</v>
      </c>
      <c r="H88">
        <f t="shared" si="3"/>
        <v>24.28</v>
      </c>
    </row>
    <row r="89" spans="1:8" x14ac:dyDescent="0.3">
      <c r="A89" t="s">
        <v>71</v>
      </c>
      <c r="B89">
        <v>61</v>
      </c>
      <c r="C89">
        <v>0.61299999999999999</v>
      </c>
      <c r="D89">
        <v>165</v>
      </c>
      <c r="E89" s="21">
        <v>0.86922853999999994</v>
      </c>
      <c r="F89">
        <f t="shared" si="2"/>
        <v>39.86</v>
      </c>
      <c r="G89" s="21">
        <f>LN(D89)</f>
        <v>5.1059454739005803</v>
      </c>
      <c r="H89">
        <f t="shared" si="3"/>
        <v>6.08</v>
      </c>
    </row>
    <row r="90" spans="1:8" x14ac:dyDescent="0.3">
      <c r="A90" t="s">
        <v>72</v>
      </c>
      <c r="B90">
        <v>87</v>
      </c>
      <c r="C90">
        <v>0.86799999999999999</v>
      </c>
      <c r="D90">
        <v>23</v>
      </c>
      <c r="E90" s="21">
        <v>3.7</v>
      </c>
      <c r="F90">
        <f t="shared" si="2"/>
        <v>84.06</v>
      </c>
      <c r="G90" s="21">
        <f>LN(D90)</f>
        <v>3.1354942159291497</v>
      </c>
      <c r="H90">
        <f t="shared" si="3"/>
        <v>39.31</v>
      </c>
    </row>
    <row r="91" spans="1:8" x14ac:dyDescent="0.3">
      <c r="A91" t="s">
        <v>73</v>
      </c>
      <c r="B91">
        <v>76</v>
      </c>
      <c r="C91">
        <v>0.76400000000000001</v>
      </c>
      <c r="D91">
        <v>18</v>
      </c>
      <c r="E91" s="21">
        <v>3.7714595799999997</v>
      </c>
      <c r="F91">
        <f t="shared" si="2"/>
        <v>66.03</v>
      </c>
      <c r="G91" s="21">
        <f>LN(D91)</f>
        <v>2.8903717578961645</v>
      </c>
      <c r="H91">
        <f t="shared" si="3"/>
        <v>40.15</v>
      </c>
    </row>
    <row r="92" spans="1:8" x14ac:dyDescent="0.3">
      <c r="A92" t="s">
        <v>74</v>
      </c>
      <c r="B92">
        <v>53</v>
      </c>
      <c r="C92">
        <v>0.52500000000000002</v>
      </c>
      <c r="D92" s="27">
        <v>599</v>
      </c>
      <c r="E92" s="21">
        <v>5.5685887299999992</v>
      </c>
      <c r="F92">
        <f t="shared" si="2"/>
        <v>24.61</v>
      </c>
      <c r="G92" s="21">
        <f>LN(D92)</f>
        <v>6.3952615981154493</v>
      </c>
      <c r="H92">
        <f t="shared" si="3"/>
        <v>61.24</v>
      </c>
    </row>
    <row r="93" spans="1:8" x14ac:dyDescent="0.3">
      <c r="A93" t="s">
        <v>75</v>
      </c>
      <c r="B93">
        <v>48</v>
      </c>
      <c r="C93">
        <v>0.48399999999999999</v>
      </c>
      <c r="D93" s="27">
        <v>684</v>
      </c>
      <c r="E93" s="21">
        <v>1.6872550199999998</v>
      </c>
      <c r="F93">
        <f t="shared" si="2"/>
        <v>17.5</v>
      </c>
      <c r="G93" s="21">
        <f>LN(D93)</f>
        <v>6.5279579176225502</v>
      </c>
      <c r="H93">
        <f t="shared" si="3"/>
        <v>15.68</v>
      </c>
    </row>
    <row r="94" spans="1:8" x14ac:dyDescent="0.3">
      <c r="A94" t="s">
        <v>76</v>
      </c>
      <c r="B94">
        <v>88</v>
      </c>
      <c r="C94">
        <v>0.88200000000000001</v>
      </c>
      <c r="D94">
        <v>8</v>
      </c>
      <c r="E94" s="21">
        <v>4.3099999999999996</v>
      </c>
      <c r="F94">
        <f t="shared" si="2"/>
        <v>86.48</v>
      </c>
      <c r="G94" s="21">
        <f>LN(D94)</f>
        <v>2.0794415416798357</v>
      </c>
      <c r="H94">
        <f t="shared" si="3"/>
        <v>46.47</v>
      </c>
    </row>
    <row r="95" spans="1:8" x14ac:dyDescent="0.3">
      <c r="A95" t="s">
        <v>77</v>
      </c>
      <c r="B95">
        <v>92</v>
      </c>
      <c r="C95">
        <v>0.92100000000000004</v>
      </c>
      <c r="D95">
        <v>7</v>
      </c>
      <c r="E95" s="21">
        <v>4.4800000000000004</v>
      </c>
      <c r="F95">
        <f t="shared" si="2"/>
        <v>93.24</v>
      </c>
      <c r="G95" s="21">
        <f>LN(D95)</f>
        <v>1.9459101490553132</v>
      </c>
      <c r="H95">
        <f t="shared" si="3"/>
        <v>48.46</v>
      </c>
    </row>
    <row r="96" spans="1:8" x14ac:dyDescent="0.3">
      <c r="A96" t="s">
        <v>78</v>
      </c>
      <c r="B96">
        <v>50</v>
      </c>
      <c r="C96">
        <v>0.502</v>
      </c>
      <c r="D96">
        <v>423</v>
      </c>
      <c r="E96" s="21">
        <v>1.50361967</v>
      </c>
      <c r="F96">
        <f t="shared" si="2"/>
        <v>20.62</v>
      </c>
      <c r="G96" s="21">
        <f>LN(D96)</f>
        <v>6.0473721790462776</v>
      </c>
      <c r="H96">
        <f t="shared" si="3"/>
        <v>13.53</v>
      </c>
    </row>
    <row r="97" spans="1:8" x14ac:dyDescent="0.3">
      <c r="A97" t="s">
        <v>79</v>
      </c>
      <c r="B97">
        <v>51</v>
      </c>
      <c r="C97">
        <v>0.50900000000000001</v>
      </c>
      <c r="D97">
        <v>392</v>
      </c>
      <c r="E97" s="21">
        <v>1.6799261600000002</v>
      </c>
      <c r="F97">
        <f t="shared" si="2"/>
        <v>21.84</v>
      </c>
      <c r="G97" s="21">
        <f>LN(D97)</f>
        <v>5.9712618397904622</v>
      </c>
      <c r="H97">
        <f t="shared" si="3"/>
        <v>15.6</v>
      </c>
    </row>
    <row r="98" spans="1:8" x14ac:dyDescent="0.3">
      <c r="A98" t="s">
        <v>80</v>
      </c>
      <c r="B98">
        <v>80</v>
      </c>
      <c r="C98">
        <v>0.80200000000000005</v>
      </c>
      <c r="D98">
        <v>22</v>
      </c>
      <c r="E98" s="21">
        <v>1.9269728700000002</v>
      </c>
      <c r="F98">
        <f t="shared" si="2"/>
        <v>72.62</v>
      </c>
      <c r="G98" s="21">
        <f>LN(D98)</f>
        <v>3.0910424533583161</v>
      </c>
      <c r="H98">
        <f t="shared" si="3"/>
        <v>18.5</v>
      </c>
    </row>
    <row r="99" spans="1:8" x14ac:dyDescent="0.3">
      <c r="A99" t="s">
        <v>81</v>
      </c>
      <c r="B99">
        <v>75</v>
      </c>
      <c r="C99">
        <v>0.747</v>
      </c>
      <c r="D99">
        <v>49</v>
      </c>
      <c r="E99" s="21">
        <v>5.75</v>
      </c>
      <c r="F99">
        <f t="shared" si="2"/>
        <v>63.08</v>
      </c>
      <c r="G99" s="21">
        <f>LN(D99)</f>
        <v>3.8918202981106265</v>
      </c>
      <c r="H99">
        <f t="shared" si="3"/>
        <v>63.37</v>
      </c>
    </row>
    <row r="100" spans="1:8" x14ac:dyDescent="0.3">
      <c r="A100" t="s">
        <v>82</v>
      </c>
      <c r="B100">
        <v>42</v>
      </c>
      <c r="C100">
        <v>0.41699999999999998</v>
      </c>
      <c r="D100">
        <v>440</v>
      </c>
      <c r="E100" s="21">
        <v>1.1511827699999999</v>
      </c>
      <c r="F100">
        <f t="shared" si="2"/>
        <v>5.89</v>
      </c>
      <c r="G100" s="21">
        <f>LN(D100)</f>
        <v>6.0867747269123065</v>
      </c>
      <c r="H100">
        <f t="shared" si="3"/>
        <v>9.39</v>
      </c>
    </row>
    <row r="101" spans="1:8" x14ac:dyDescent="0.3">
      <c r="A101" t="s">
        <v>83</v>
      </c>
      <c r="B101">
        <v>55</v>
      </c>
      <c r="C101">
        <v>0.54600000000000004</v>
      </c>
      <c r="D101">
        <v>461</v>
      </c>
      <c r="E101" s="21">
        <v>1.1217405800000002</v>
      </c>
      <c r="F101">
        <f t="shared" si="2"/>
        <v>28.25</v>
      </c>
      <c r="G101" s="21">
        <f>LN(D101)</f>
        <v>6.1333980429966486</v>
      </c>
      <c r="H101">
        <f t="shared" si="3"/>
        <v>9.0399999999999991</v>
      </c>
    </row>
    <row r="102" spans="1:8" x14ac:dyDescent="0.3">
      <c r="A102" t="s">
        <v>84</v>
      </c>
      <c r="B102">
        <v>80</v>
      </c>
      <c r="C102">
        <v>0.8</v>
      </c>
      <c r="D102">
        <v>50</v>
      </c>
      <c r="E102" s="21">
        <v>2.4810399999999997</v>
      </c>
      <c r="F102">
        <f t="shared" si="2"/>
        <v>72.27</v>
      </c>
      <c r="G102" s="21">
        <f>LN(D102)</f>
        <v>3.912023005428146</v>
      </c>
      <c r="H102">
        <f t="shared" si="3"/>
        <v>25</v>
      </c>
    </row>
    <row r="103" spans="1:8" x14ac:dyDescent="0.3">
      <c r="A103" t="s">
        <v>85</v>
      </c>
      <c r="B103">
        <v>78</v>
      </c>
      <c r="C103">
        <v>0.77900000000000003</v>
      </c>
      <c r="D103">
        <v>56</v>
      </c>
      <c r="E103" s="21">
        <v>2.6717202700000002</v>
      </c>
      <c r="F103">
        <f t="shared" si="2"/>
        <v>68.63</v>
      </c>
      <c r="G103" s="21">
        <f>LN(D103)</f>
        <v>4.0253516907351496</v>
      </c>
      <c r="H103">
        <f t="shared" si="3"/>
        <v>27.24</v>
      </c>
    </row>
    <row r="104" spans="1:8" x14ac:dyDescent="0.3">
      <c r="A104" t="s">
        <v>178</v>
      </c>
      <c r="B104">
        <v>64</v>
      </c>
      <c r="C104">
        <v>0.64200000000000002</v>
      </c>
      <c r="D104">
        <v>69</v>
      </c>
      <c r="E104" s="21">
        <v>3.0669293400000006</v>
      </c>
      <c r="F104">
        <f t="shared" si="2"/>
        <v>44.89</v>
      </c>
      <c r="G104" s="21">
        <f>LN(D104)</f>
        <v>4.2341065045972597</v>
      </c>
      <c r="H104">
        <f t="shared" si="3"/>
        <v>31.88</v>
      </c>
    </row>
    <row r="105" spans="1:8" x14ac:dyDescent="0.3">
      <c r="A105" t="s">
        <v>86</v>
      </c>
      <c r="B105">
        <v>77</v>
      </c>
      <c r="C105">
        <v>0.76700000000000002</v>
      </c>
      <c r="D105">
        <v>14</v>
      </c>
      <c r="E105" s="21">
        <v>3.79</v>
      </c>
      <c r="F105">
        <f t="shared" si="2"/>
        <v>66.55</v>
      </c>
      <c r="G105" s="21">
        <f>LN(D105)</f>
        <v>2.6390573296152584</v>
      </c>
      <c r="H105">
        <f t="shared" si="3"/>
        <v>40.36</v>
      </c>
    </row>
    <row r="106" spans="1:8" x14ac:dyDescent="0.3">
      <c r="A106" t="s">
        <v>87</v>
      </c>
      <c r="B106">
        <v>75</v>
      </c>
      <c r="C106">
        <v>0.754</v>
      </c>
      <c r="D106">
        <v>42</v>
      </c>
      <c r="E106" s="21">
        <v>2.0952959099999999</v>
      </c>
      <c r="F106">
        <f t="shared" si="2"/>
        <v>64.3</v>
      </c>
      <c r="G106" s="21">
        <f>LN(D106)</f>
        <v>3.7376696182833684</v>
      </c>
      <c r="H106">
        <f t="shared" si="3"/>
        <v>20.47</v>
      </c>
    </row>
    <row r="107" spans="1:8" x14ac:dyDescent="0.3">
      <c r="A107" t="s">
        <v>88</v>
      </c>
      <c r="B107">
        <v>84</v>
      </c>
      <c r="C107">
        <v>0.83799999999999997</v>
      </c>
      <c r="D107">
        <v>5</v>
      </c>
      <c r="E107" s="21">
        <v>4.97</v>
      </c>
      <c r="F107">
        <f t="shared" si="2"/>
        <v>78.86</v>
      </c>
      <c r="G107" s="21">
        <f>LN(D107)</f>
        <v>1.6094379124341003</v>
      </c>
      <c r="H107">
        <f t="shared" si="3"/>
        <v>54.22</v>
      </c>
    </row>
    <row r="108" spans="1:8" x14ac:dyDescent="0.3">
      <c r="A108" t="s">
        <v>89</v>
      </c>
      <c r="B108">
        <v>68</v>
      </c>
      <c r="C108">
        <v>0.67700000000000005</v>
      </c>
      <c r="D108">
        <v>78</v>
      </c>
      <c r="E108" s="21">
        <v>1.9875257000000002</v>
      </c>
      <c r="F108">
        <f t="shared" si="2"/>
        <v>50.95</v>
      </c>
      <c r="G108" s="21">
        <f>LN(D108)</f>
        <v>4.3567088266895917</v>
      </c>
      <c r="H108">
        <f t="shared" si="3"/>
        <v>19.21</v>
      </c>
    </row>
    <row r="109" spans="1:8" x14ac:dyDescent="0.3">
      <c r="A109" t="s">
        <v>90</v>
      </c>
      <c r="B109">
        <v>46</v>
      </c>
      <c r="C109">
        <v>0.45800000000000002</v>
      </c>
      <c r="D109">
        <v>160</v>
      </c>
      <c r="E109" s="21">
        <v>1.8070392600000003</v>
      </c>
      <c r="F109">
        <f t="shared" si="2"/>
        <v>13</v>
      </c>
      <c r="G109" s="21">
        <f>LN(D109)</f>
        <v>5.0751738152338266</v>
      </c>
      <c r="H109">
        <f t="shared" si="3"/>
        <v>17.09</v>
      </c>
    </row>
    <row r="110" spans="1:8" x14ac:dyDescent="0.3">
      <c r="A110" t="s">
        <v>91</v>
      </c>
      <c r="B110">
        <v>60</v>
      </c>
      <c r="C110">
        <v>0.59499999999999997</v>
      </c>
      <c r="D110">
        <v>215</v>
      </c>
      <c r="E110" s="21">
        <v>0.73</v>
      </c>
      <c r="F110">
        <f t="shared" si="2"/>
        <v>36.74</v>
      </c>
      <c r="G110" s="21">
        <f>LN(D110)</f>
        <v>5.3706380281276624</v>
      </c>
      <c r="H110">
        <f t="shared" si="3"/>
        <v>4.4400000000000004</v>
      </c>
    </row>
    <row r="111" spans="1:8" x14ac:dyDescent="0.3">
      <c r="A111" t="s">
        <v>92</v>
      </c>
      <c r="B111">
        <v>64</v>
      </c>
      <c r="C111">
        <v>0.63500000000000001</v>
      </c>
      <c r="D111">
        <v>218</v>
      </c>
      <c r="E111" s="21">
        <v>3.8699576899999997</v>
      </c>
      <c r="F111">
        <f t="shared" si="2"/>
        <v>43.67</v>
      </c>
      <c r="G111" s="21">
        <f>LN(D111)</f>
        <v>5.3844950627890888</v>
      </c>
      <c r="H111">
        <f t="shared" si="3"/>
        <v>41.3</v>
      </c>
    </row>
    <row r="112" spans="1:8" x14ac:dyDescent="0.3">
      <c r="A112" t="s">
        <v>93</v>
      </c>
      <c r="B112">
        <v>59</v>
      </c>
      <c r="C112">
        <v>0.58799999999999997</v>
      </c>
      <c r="D112">
        <v>201</v>
      </c>
      <c r="E112" s="21">
        <v>1.07</v>
      </c>
      <c r="F112">
        <f t="shared" si="2"/>
        <v>35.53</v>
      </c>
      <c r="G112" s="21">
        <f>LN(D112)</f>
        <v>5.3033049080590757</v>
      </c>
      <c r="H112">
        <f t="shared" si="3"/>
        <v>8.44</v>
      </c>
    </row>
    <row r="113" spans="1:8" x14ac:dyDescent="0.3">
      <c r="A113" t="s">
        <v>94</v>
      </c>
      <c r="B113">
        <v>94</v>
      </c>
      <c r="C113">
        <v>0.93899999999999995</v>
      </c>
      <c r="D113">
        <v>4</v>
      </c>
      <c r="E113" s="21">
        <v>6.59</v>
      </c>
      <c r="F113">
        <f t="shared" si="2"/>
        <v>96.36</v>
      </c>
      <c r="G113" s="21">
        <f>LN(D113)</f>
        <v>1.3862943611198906</v>
      </c>
      <c r="H113">
        <f t="shared" si="3"/>
        <v>73.23</v>
      </c>
    </row>
    <row r="114" spans="1:8" x14ac:dyDescent="0.3">
      <c r="A114" t="s">
        <v>95</v>
      </c>
      <c r="B114">
        <v>94</v>
      </c>
      <c r="C114">
        <v>0.93600000000000005</v>
      </c>
      <c r="D114">
        <v>8</v>
      </c>
      <c r="E114" s="21">
        <v>6.7610755000000013</v>
      </c>
      <c r="F114">
        <f t="shared" si="2"/>
        <v>95.84</v>
      </c>
      <c r="G114" s="21">
        <f>LN(D114)</f>
        <v>2.0794415416798357</v>
      </c>
      <c r="H114">
        <f t="shared" si="3"/>
        <v>75.239999999999995</v>
      </c>
    </row>
    <row r="115" spans="1:8" x14ac:dyDescent="0.3">
      <c r="A115" t="s">
        <v>96</v>
      </c>
      <c r="B115">
        <v>66</v>
      </c>
      <c r="C115">
        <v>0.65800000000000003</v>
      </c>
      <c r="D115">
        <v>74</v>
      </c>
      <c r="E115" s="21">
        <v>5.1777658499999992</v>
      </c>
      <c r="F115">
        <f t="shared" si="2"/>
        <v>47.66</v>
      </c>
      <c r="G115" s="21">
        <f>LN(D115)</f>
        <v>4.3040650932041702</v>
      </c>
      <c r="H115">
        <f t="shared" si="3"/>
        <v>56.66</v>
      </c>
    </row>
    <row r="116" spans="1:8" x14ac:dyDescent="0.3">
      <c r="A116" t="s">
        <v>97</v>
      </c>
      <c r="B116">
        <v>38</v>
      </c>
      <c r="C116">
        <v>0.38300000000000001</v>
      </c>
      <c r="D116">
        <v>432</v>
      </c>
      <c r="E116" s="21">
        <v>1.7665759300000001</v>
      </c>
      <c r="F116">
        <f t="shared" si="2"/>
        <v>0</v>
      </c>
      <c r="G116" s="21">
        <f>LN(D116)</f>
        <v>6.0684255882441107</v>
      </c>
      <c r="H116">
        <f t="shared" si="3"/>
        <v>16.61</v>
      </c>
    </row>
    <row r="117" spans="1:8" x14ac:dyDescent="0.3">
      <c r="A117" t="s">
        <v>98</v>
      </c>
      <c r="B117">
        <v>53</v>
      </c>
      <c r="C117">
        <v>0.53</v>
      </c>
      <c r="D117" s="27">
        <v>1135</v>
      </c>
      <c r="E117" s="21">
        <v>0.49754828000000001</v>
      </c>
      <c r="F117">
        <f t="shared" si="2"/>
        <v>25.48</v>
      </c>
      <c r="G117" s="21">
        <f>LN(D117)</f>
        <v>7.0343879299155034</v>
      </c>
      <c r="H117">
        <f t="shared" si="3"/>
        <v>1.72</v>
      </c>
    </row>
    <row r="118" spans="1:8" x14ac:dyDescent="0.3">
      <c r="A118" t="s">
        <v>99</v>
      </c>
      <c r="B118">
        <v>80</v>
      </c>
      <c r="C118">
        <v>0.79600000000000004</v>
      </c>
      <c r="D118">
        <v>3</v>
      </c>
      <c r="E118" s="21">
        <v>3.76</v>
      </c>
      <c r="F118">
        <f t="shared" si="2"/>
        <v>71.58</v>
      </c>
      <c r="G118" s="21">
        <f>LN(D118)</f>
        <v>1.0986122886681098</v>
      </c>
      <c r="H118">
        <f t="shared" si="3"/>
        <v>40.01</v>
      </c>
    </row>
    <row r="119" spans="1:8" x14ac:dyDescent="0.3">
      <c r="A119" t="s">
        <v>100</v>
      </c>
      <c r="B119">
        <v>96</v>
      </c>
      <c r="C119">
        <v>0.96</v>
      </c>
      <c r="D119">
        <v>2</v>
      </c>
      <c r="E119" s="21">
        <v>8.5399999999999991</v>
      </c>
      <c r="F119">
        <f t="shared" si="2"/>
        <v>100</v>
      </c>
      <c r="G119" s="21">
        <f>LN(D119)</f>
        <v>0.69314718055994529</v>
      </c>
      <c r="H119">
        <f t="shared" si="3"/>
        <v>96.12</v>
      </c>
    </row>
    <row r="120" spans="1:8" x14ac:dyDescent="0.3">
      <c r="A120" t="s">
        <v>101</v>
      </c>
      <c r="B120">
        <v>84</v>
      </c>
      <c r="C120">
        <v>0.83799999999999997</v>
      </c>
      <c r="D120">
        <v>16</v>
      </c>
      <c r="E120" s="21">
        <v>2.7784681299999998</v>
      </c>
      <c r="F120">
        <f t="shared" si="2"/>
        <v>78.86</v>
      </c>
      <c r="G120" s="21">
        <f>LN(D120)</f>
        <v>2.7725887222397811</v>
      </c>
      <c r="H120">
        <f t="shared" si="3"/>
        <v>28.49</v>
      </c>
    </row>
    <row r="121" spans="1:8" x14ac:dyDescent="0.3">
      <c r="A121" t="s">
        <v>102</v>
      </c>
      <c r="B121">
        <v>54</v>
      </c>
      <c r="C121">
        <v>0.53500000000000003</v>
      </c>
      <c r="D121">
        <v>178</v>
      </c>
      <c r="E121" s="21">
        <v>0.93591464000000024</v>
      </c>
      <c r="F121">
        <f t="shared" si="2"/>
        <v>26.34</v>
      </c>
      <c r="G121" s="21">
        <f>LN(D121)</f>
        <v>5.181783550292085</v>
      </c>
      <c r="H121">
        <f t="shared" si="3"/>
        <v>6.86</v>
      </c>
    </row>
    <row r="122" spans="1:8" x14ac:dyDescent="0.3">
      <c r="A122" t="s">
        <v>103</v>
      </c>
      <c r="B122">
        <v>82</v>
      </c>
      <c r="C122">
        <v>0.81699999999999995</v>
      </c>
      <c r="D122">
        <v>47</v>
      </c>
      <c r="E122" s="21">
        <v>4.5696320499999992</v>
      </c>
      <c r="F122">
        <f t="shared" si="2"/>
        <v>75.22</v>
      </c>
      <c r="G122" s="21">
        <f>LN(D122)</f>
        <v>3.8501476017100584</v>
      </c>
      <c r="H122">
        <f t="shared" si="3"/>
        <v>49.52</v>
      </c>
    </row>
    <row r="123" spans="1:8" x14ac:dyDescent="0.3">
      <c r="A123" t="s">
        <v>104</v>
      </c>
      <c r="B123">
        <v>56</v>
      </c>
      <c r="C123">
        <v>0.55600000000000005</v>
      </c>
      <c r="D123">
        <v>199</v>
      </c>
      <c r="E123" s="21">
        <v>1.6151908599999998</v>
      </c>
      <c r="F123">
        <f t="shared" si="2"/>
        <v>29.98</v>
      </c>
      <c r="G123" s="21">
        <f>LN(D123)</f>
        <v>5.2933048247244923</v>
      </c>
      <c r="H123">
        <f t="shared" si="3"/>
        <v>14.84</v>
      </c>
    </row>
    <row r="124" spans="1:8" x14ac:dyDescent="0.3">
      <c r="A124" t="s">
        <v>105</v>
      </c>
      <c r="B124">
        <v>74</v>
      </c>
      <c r="C124">
        <v>0.74199999999999999</v>
      </c>
      <c r="D124">
        <v>70</v>
      </c>
      <c r="E124" s="21">
        <v>3.0297911200000005</v>
      </c>
      <c r="F124">
        <f t="shared" si="2"/>
        <v>62.22</v>
      </c>
      <c r="G124" s="21">
        <f>LN(D124)</f>
        <v>4.2484952420493594</v>
      </c>
      <c r="H124">
        <f t="shared" si="3"/>
        <v>31.44</v>
      </c>
    </row>
    <row r="125" spans="1:8" x14ac:dyDescent="0.3">
      <c r="A125" t="s">
        <v>106</v>
      </c>
      <c r="B125">
        <v>77</v>
      </c>
      <c r="C125">
        <v>0.77</v>
      </c>
      <c r="D125">
        <v>63</v>
      </c>
      <c r="E125" s="21">
        <v>3.1730892700000006</v>
      </c>
      <c r="F125">
        <f t="shared" si="2"/>
        <v>67.069999999999993</v>
      </c>
      <c r="G125" s="21">
        <f>LN(D125)</f>
        <v>4.1431347263915326</v>
      </c>
      <c r="H125">
        <f t="shared" si="3"/>
        <v>33.119999999999997</v>
      </c>
    </row>
    <row r="126" spans="1:8" x14ac:dyDescent="0.3">
      <c r="A126" t="s">
        <v>107</v>
      </c>
      <c r="B126">
        <v>71</v>
      </c>
      <c r="C126">
        <v>0.70599999999999996</v>
      </c>
      <c r="D126">
        <v>82</v>
      </c>
      <c r="E126" s="21">
        <v>1.54</v>
      </c>
      <c r="F126">
        <f t="shared" si="2"/>
        <v>55.98</v>
      </c>
      <c r="G126" s="21">
        <f>LN(D126)</f>
        <v>4.4067192472642533</v>
      </c>
      <c r="H126">
        <f t="shared" si="3"/>
        <v>13.95</v>
      </c>
    </row>
    <row r="127" spans="1:8" x14ac:dyDescent="0.3">
      <c r="A127" t="s">
        <v>108</v>
      </c>
      <c r="B127">
        <v>88</v>
      </c>
      <c r="C127">
        <v>0.876</v>
      </c>
      <c r="D127">
        <v>2</v>
      </c>
      <c r="E127" s="21">
        <v>4.49</v>
      </c>
      <c r="F127">
        <f t="shared" si="2"/>
        <v>85.44</v>
      </c>
      <c r="G127" s="21">
        <f>LN(D127)</f>
        <v>0.69314718055994529</v>
      </c>
      <c r="H127">
        <f t="shared" si="3"/>
        <v>48.58</v>
      </c>
    </row>
    <row r="128" spans="1:8" x14ac:dyDescent="0.3">
      <c r="A128" t="s">
        <v>109</v>
      </c>
      <c r="B128">
        <v>86</v>
      </c>
      <c r="C128">
        <v>0.85799999999999998</v>
      </c>
      <c r="D128">
        <v>11</v>
      </c>
      <c r="E128" s="21">
        <v>5.76</v>
      </c>
      <c r="F128">
        <f t="shared" si="2"/>
        <v>82.32</v>
      </c>
      <c r="G128" s="21">
        <f>LN(D128)</f>
        <v>2.3978952727983707</v>
      </c>
      <c r="H128">
        <f t="shared" si="3"/>
        <v>63.49</v>
      </c>
    </row>
    <row r="129" spans="1:8" x14ac:dyDescent="0.3">
      <c r="A129" t="s">
        <v>110</v>
      </c>
      <c r="B129">
        <v>87</v>
      </c>
      <c r="C129">
        <v>0.86599999999999999</v>
      </c>
      <c r="D129">
        <v>6</v>
      </c>
      <c r="E129" s="21">
        <v>2.5076110399999996</v>
      </c>
      <c r="F129">
        <f t="shared" si="2"/>
        <v>83.71</v>
      </c>
      <c r="G129" s="21">
        <f>LN(D129)</f>
        <v>1.791759469228055</v>
      </c>
      <c r="H129">
        <f t="shared" si="3"/>
        <v>25.31</v>
      </c>
    </row>
    <row r="130" spans="1:8" x14ac:dyDescent="0.3">
      <c r="A130" t="s">
        <v>111</v>
      </c>
      <c r="B130">
        <v>83</v>
      </c>
      <c r="C130">
        <v>0.82899999999999996</v>
      </c>
      <c r="D130">
        <v>11</v>
      </c>
      <c r="E130" s="21">
        <v>4.4000000000000004</v>
      </c>
      <c r="F130">
        <f t="shared" si="2"/>
        <v>77.3</v>
      </c>
      <c r="G130" s="21">
        <f>LN(D130)</f>
        <v>2.3978952727983707</v>
      </c>
      <c r="H130">
        <f t="shared" si="3"/>
        <v>47.53</v>
      </c>
    </row>
    <row r="131" spans="1:8" x14ac:dyDescent="0.3">
      <c r="A131" t="s">
        <v>112</v>
      </c>
      <c r="B131">
        <v>84</v>
      </c>
      <c r="C131">
        <v>0.83599999999999997</v>
      </c>
      <c r="D131">
        <v>9</v>
      </c>
      <c r="E131" s="21">
        <v>3.18</v>
      </c>
      <c r="F131">
        <f t="shared" ref="F131:F169" si="4">ROUND((C131-$X$14)/$X$13*100,2)</f>
        <v>78.510000000000005</v>
      </c>
      <c r="G131" s="21">
        <f>LN(D131)</f>
        <v>2.1972245773362196</v>
      </c>
      <c r="H131">
        <f t="shared" ref="H131:H169" si="5">ROUND((E131-$AA$14)/$AA$13*100,2)</f>
        <v>33.200000000000003</v>
      </c>
    </row>
    <row r="132" spans="1:8" x14ac:dyDescent="0.3">
      <c r="A132" t="s">
        <v>113</v>
      </c>
      <c r="B132">
        <v>52</v>
      </c>
      <c r="C132">
        <v>0.52200000000000002</v>
      </c>
      <c r="D132">
        <v>281</v>
      </c>
      <c r="E132" s="21">
        <v>2.34174061</v>
      </c>
      <c r="F132">
        <f t="shared" si="4"/>
        <v>24.09</v>
      </c>
      <c r="G132" s="21">
        <f>LN(D132)</f>
        <v>5.6383546693337454</v>
      </c>
      <c r="H132">
        <f t="shared" si="5"/>
        <v>23.36</v>
      </c>
    </row>
    <row r="133" spans="1:8" x14ac:dyDescent="0.3">
      <c r="A133" t="s">
        <v>114</v>
      </c>
      <c r="B133">
        <v>74</v>
      </c>
      <c r="C133">
        <v>0.74399999999999999</v>
      </c>
      <c r="D133">
        <v>61</v>
      </c>
      <c r="E133" s="21">
        <v>1.9855863999999996</v>
      </c>
      <c r="F133">
        <f t="shared" si="4"/>
        <v>62.56</v>
      </c>
      <c r="G133" s="21">
        <f>LN(D133)</f>
        <v>4.1108738641733114</v>
      </c>
      <c r="H133">
        <f t="shared" si="5"/>
        <v>19.18</v>
      </c>
    </row>
    <row r="134" spans="1:8" x14ac:dyDescent="0.3">
      <c r="A134" t="s">
        <v>115</v>
      </c>
      <c r="B134">
        <v>79</v>
      </c>
      <c r="C134">
        <v>0.79300000000000004</v>
      </c>
      <c r="D134">
        <v>60</v>
      </c>
      <c r="E134" s="21">
        <v>2.7998833699999999</v>
      </c>
      <c r="F134">
        <f t="shared" si="4"/>
        <v>71.06</v>
      </c>
      <c r="G134" s="21">
        <f>LN(D134)</f>
        <v>4.0943445622221004</v>
      </c>
      <c r="H134">
        <f t="shared" si="5"/>
        <v>28.74</v>
      </c>
    </row>
    <row r="135" spans="1:8" x14ac:dyDescent="0.3">
      <c r="A135" t="s">
        <v>116</v>
      </c>
      <c r="B135">
        <v>71</v>
      </c>
      <c r="C135">
        <v>0.71299999999999997</v>
      </c>
      <c r="D135">
        <v>58</v>
      </c>
      <c r="E135" s="21">
        <v>3.6956522499999997</v>
      </c>
      <c r="F135">
        <f t="shared" si="4"/>
        <v>57.19</v>
      </c>
      <c r="G135" s="21">
        <f>LN(D135)</f>
        <v>4.0604430105464191</v>
      </c>
      <c r="H135">
        <f t="shared" si="5"/>
        <v>39.26</v>
      </c>
    </row>
    <row r="136" spans="1:8" x14ac:dyDescent="0.3">
      <c r="A136" t="s">
        <v>117</v>
      </c>
      <c r="B136">
        <v>61</v>
      </c>
      <c r="C136">
        <v>0.60699999999999998</v>
      </c>
      <c r="D136">
        <v>149</v>
      </c>
      <c r="E136" s="21">
        <v>2.4425172800000006</v>
      </c>
      <c r="F136">
        <f t="shared" si="4"/>
        <v>38.82</v>
      </c>
      <c r="G136" s="21">
        <f>LN(D136)</f>
        <v>5.0039463059454592</v>
      </c>
      <c r="H136">
        <f t="shared" si="5"/>
        <v>24.55</v>
      </c>
    </row>
    <row r="137" spans="1:8" x14ac:dyDescent="0.3">
      <c r="A137" t="s">
        <v>118</v>
      </c>
      <c r="B137">
        <v>86</v>
      </c>
      <c r="C137">
        <v>0.85599999999999998</v>
      </c>
      <c r="D137">
        <v>17</v>
      </c>
      <c r="E137" s="21">
        <v>3.7543835600000008</v>
      </c>
      <c r="F137">
        <f t="shared" si="4"/>
        <v>81.98</v>
      </c>
      <c r="G137" s="21">
        <f>LN(D137)</f>
        <v>2.8332133440562162</v>
      </c>
      <c r="H137">
        <f t="shared" si="5"/>
        <v>39.950000000000003</v>
      </c>
    </row>
    <row r="138" spans="1:8" x14ac:dyDescent="0.3">
      <c r="A138" t="s">
        <v>119</v>
      </c>
      <c r="B138">
        <v>52</v>
      </c>
      <c r="C138">
        <v>0.51500000000000001</v>
      </c>
      <c r="D138">
        <v>277</v>
      </c>
      <c r="E138" s="21">
        <v>1.1189390399999999</v>
      </c>
      <c r="F138">
        <f t="shared" si="4"/>
        <v>22.88</v>
      </c>
      <c r="G138" s="21">
        <f>LN(D138)</f>
        <v>5.6240175061873385</v>
      </c>
      <c r="H138">
        <f t="shared" si="5"/>
        <v>9.01</v>
      </c>
    </row>
    <row r="139" spans="1:8" x14ac:dyDescent="0.3">
      <c r="A139" t="s">
        <v>120</v>
      </c>
      <c r="B139">
        <v>81</v>
      </c>
      <c r="C139">
        <v>0.80800000000000005</v>
      </c>
      <c r="D139">
        <v>11</v>
      </c>
      <c r="E139" s="21">
        <v>5.0650887499999993</v>
      </c>
      <c r="F139">
        <f t="shared" si="4"/>
        <v>73.66</v>
      </c>
      <c r="G139" s="21">
        <f>LN(D139)</f>
        <v>2.3978952727983707</v>
      </c>
      <c r="H139">
        <f t="shared" si="5"/>
        <v>55.33</v>
      </c>
    </row>
    <row r="140" spans="1:8" x14ac:dyDescent="0.3">
      <c r="A140" t="s">
        <v>121</v>
      </c>
      <c r="B140">
        <v>45</v>
      </c>
      <c r="C140">
        <v>0.45400000000000001</v>
      </c>
      <c r="D140">
        <v>460</v>
      </c>
      <c r="E140" s="21">
        <v>0.76867920000000001</v>
      </c>
      <c r="F140">
        <f t="shared" si="4"/>
        <v>12.31</v>
      </c>
      <c r="G140" s="21">
        <f>LN(D140)</f>
        <v>6.131226489483141</v>
      </c>
      <c r="H140">
        <f t="shared" si="5"/>
        <v>4.9000000000000004</v>
      </c>
    </row>
    <row r="141" spans="1:8" x14ac:dyDescent="0.3">
      <c r="A141" t="s">
        <v>122</v>
      </c>
      <c r="B141">
        <v>94</v>
      </c>
      <c r="C141">
        <v>0.94199999999999995</v>
      </c>
      <c r="D141">
        <v>7</v>
      </c>
      <c r="E141" s="21">
        <v>2.0380358700000003</v>
      </c>
      <c r="F141">
        <f t="shared" si="4"/>
        <v>96.88</v>
      </c>
      <c r="G141" s="21">
        <f>LN(D141)</f>
        <v>1.9459101490553132</v>
      </c>
      <c r="H141">
        <f t="shared" si="5"/>
        <v>19.8</v>
      </c>
    </row>
    <row r="142" spans="1:8" x14ac:dyDescent="0.3">
      <c r="A142" t="s">
        <v>123</v>
      </c>
      <c r="B142">
        <v>86</v>
      </c>
      <c r="C142">
        <v>0.86</v>
      </c>
      <c r="D142">
        <v>5</v>
      </c>
      <c r="E142" s="21">
        <v>5.28</v>
      </c>
      <c r="F142">
        <f t="shared" si="4"/>
        <v>82.67</v>
      </c>
      <c r="G142" s="21">
        <f>LN(D142)</f>
        <v>1.6094379124341003</v>
      </c>
      <c r="H142">
        <f t="shared" si="5"/>
        <v>57.86</v>
      </c>
    </row>
    <row r="143" spans="1:8" x14ac:dyDescent="0.3">
      <c r="A143" t="s">
        <v>124</v>
      </c>
      <c r="B143">
        <v>92</v>
      </c>
      <c r="C143">
        <v>0.91600000000000004</v>
      </c>
      <c r="D143">
        <v>4</v>
      </c>
      <c r="E143" s="21">
        <v>5.99</v>
      </c>
      <c r="F143">
        <f t="shared" si="4"/>
        <v>92.37</v>
      </c>
      <c r="G143" s="21">
        <f>LN(D143)</f>
        <v>1.3862943611198906</v>
      </c>
      <c r="H143">
        <f t="shared" si="5"/>
        <v>66.19</v>
      </c>
    </row>
    <row r="144" spans="1:8" x14ac:dyDescent="0.3">
      <c r="A144" t="s">
        <v>125</v>
      </c>
      <c r="B144">
        <v>57</v>
      </c>
      <c r="C144">
        <v>0.56799999999999995</v>
      </c>
      <c r="D144">
        <v>127</v>
      </c>
      <c r="E144" s="21">
        <v>2.9629330599999997</v>
      </c>
      <c r="F144">
        <f t="shared" si="4"/>
        <v>32.06</v>
      </c>
      <c r="G144" s="21">
        <f>LN(D144)</f>
        <v>4.8441870864585912</v>
      </c>
      <c r="H144">
        <f t="shared" si="5"/>
        <v>30.66</v>
      </c>
    </row>
    <row r="145" spans="1:8" x14ac:dyDescent="0.3">
      <c r="A145" t="s">
        <v>126</v>
      </c>
      <c r="B145">
        <v>73</v>
      </c>
      <c r="C145">
        <v>0.73099999999999998</v>
      </c>
      <c r="D145">
        <v>125</v>
      </c>
      <c r="E145" s="21">
        <v>4.6228022599999994</v>
      </c>
      <c r="F145">
        <f t="shared" si="4"/>
        <v>60.31</v>
      </c>
      <c r="G145" s="21">
        <f>LN(D145)</f>
        <v>4.8283137373023015</v>
      </c>
      <c r="H145">
        <f t="shared" si="5"/>
        <v>50.14</v>
      </c>
    </row>
    <row r="146" spans="1:8" x14ac:dyDescent="0.3">
      <c r="A146" t="s">
        <v>127</v>
      </c>
      <c r="B146">
        <v>92</v>
      </c>
      <c r="C146">
        <v>0.91800000000000004</v>
      </c>
      <c r="D146">
        <v>6</v>
      </c>
      <c r="E146" s="21">
        <v>4.2981319399999993</v>
      </c>
      <c r="F146">
        <f t="shared" si="4"/>
        <v>92.72</v>
      </c>
      <c r="G146" s="21">
        <f>LN(D146)</f>
        <v>1.791759469228055</v>
      </c>
      <c r="H146">
        <f t="shared" si="5"/>
        <v>46.33</v>
      </c>
    </row>
    <row r="147" spans="1:8" x14ac:dyDescent="0.3">
      <c r="A147" t="s">
        <v>128</v>
      </c>
      <c r="B147">
        <v>90</v>
      </c>
      <c r="C147">
        <v>0.89900000000000002</v>
      </c>
      <c r="D147">
        <v>4</v>
      </c>
      <c r="E147" s="21">
        <v>6.3179893499999995</v>
      </c>
      <c r="F147">
        <f t="shared" si="4"/>
        <v>89.43</v>
      </c>
      <c r="G147" s="21">
        <f>LN(D147)</f>
        <v>1.3862943611198906</v>
      </c>
      <c r="H147">
        <f t="shared" si="5"/>
        <v>70.040000000000006</v>
      </c>
    </row>
    <row r="148" spans="1:8" x14ac:dyDescent="0.3">
      <c r="A148" t="s">
        <v>129</v>
      </c>
      <c r="B148">
        <v>77</v>
      </c>
      <c r="C148">
        <v>0.77400000000000002</v>
      </c>
      <c r="D148">
        <v>30</v>
      </c>
      <c r="E148" s="21">
        <v>1.66</v>
      </c>
      <c r="F148">
        <f t="shared" si="4"/>
        <v>67.760000000000005</v>
      </c>
      <c r="G148" s="21">
        <f>LN(D148)</f>
        <v>3.4011973816621555</v>
      </c>
      <c r="H148">
        <f t="shared" si="5"/>
        <v>15.36</v>
      </c>
    </row>
    <row r="149" spans="1:8" x14ac:dyDescent="0.3">
      <c r="A149" t="s">
        <v>130</v>
      </c>
      <c r="B149">
        <v>52</v>
      </c>
      <c r="C149">
        <v>0.52</v>
      </c>
      <c r="D149">
        <v>293</v>
      </c>
      <c r="E149" s="21">
        <v>1.0391815900000001</v>
      </c>
      <c r="F149">
        <f t="shared" si="4"/>
        <v>23.74</v>
      </c>
      <c r="G149" s="21">
        <f>LN(D149)</f>
        <v>5.6801726090170677</v>
      </c>
      <c r="H149">
        <f t="shared" si="5"/>
        <v>8.07</v>
      </c>
    </row>
    <row r="150" spans="1:8" x14ac:dyDescent="0.3">
      <c r="A150" t="s">
        <v>131</v>
      </c>
      <c r="B150">
        <v>71</v>
      </c>
      <c r="C150">
        <v>0.71399999999999997</v>
      </c>
      <c r="D150">
        <v>98</v>
      </c>
      <c r="E150" s="21">
        <v>4.5632696199999998</v>
      </c>
      <c r="F150">
        <f t="shared" si="4"/>
        <v>57.37</v>
      </c>
      <c r="G150" s="21">
        <f>LN(D150)</f>
        <v>4.5849674786705723</v>
      </c>
      <c r="H150">
        <f t="shared" si="5"/>
        <v>49.44</v>
      </c>
    </row>
    <row r="151" spans="1:8" x14ac:dyDescent="0.3">
      <c r="A151" t="s">
        <v>133</v>
      </c>
      <c r="B151">
        <v>96</v>
      </c>
      <c r="C151">
        <v>0.95699999999999996</v>
      </c>
      <c r="D151">
        <v>7</v>
      </c>
      <c r="E151" s="21">
        <v>3.6835608500000001</v>
      </c>
      <c r="F151">
        <f t="shared" si="4"/>
        <v>99.48</v>
      </c>
      <c r="G151" s="21">
        <f>LN(D151)</f>
        <v>1.9459101490553132</v>
      </c>
      <c r="H151">
        <f t="shared" si="5"/>
        <v>39.119999999999997</v>
      </c>
    </row>
    <row r="152" spans="1:8" x14ac:dyDescent="0.3">
      <c r="A152" t="s">
        <v>134</v>
      </c>
      <c r="B152">
        <v>66</v>
      </c>
      <c r="C152">
        <v>0.66400000000000003</v>
      </c>
      <c r="D152">
        <v>17</v>
      </c>
      <c r="E152" s="21">
        <v>1.9</v>
      </c>
      <c r="F152">
        <f t="shared" si="4"/>
        <v>48.7</v>
      </c>
      <c r="G152" s="21">
        <f>LN(D152)</f>
        <v>2.8332133440562162</v>
      </c>
      <c r="H152">
        <f t="shared" si="5"/>
        <v>18.18</v>
      </c>
    </row>
    <row r="153" spans="1:8" x14ac:dyDescent="0.3">
      <c r="A153" t="s">
        <v>135</v>
      </c>
      <c r="B153">
        <v>80</v>
      </c>
      <c r="C153">
        <v>0.79600000000000004</v>
      </c>
      <c r="D153">
        <v>29</v>
      </c>
      <c r="E153" s="21">
        <v>2.7427864099999999</v>
      </c>
      <c r="F153">
        <f t="shared" si="4"/>
        <v>71.58</v>
      </c>
      <c r="G153" s="21">
        <f>LN(D153)</f>
        <v>3.3672958299864741</v>
      </c>
      <c r="H153">
        <f t="shared" si="5"/>
        <v>28.07</v>
      </c>
    </row>
    <row r="154" spans="1:8" x14ac:dyDescent="0.3">
      <c r="A154" t="s">
        <v>136</v>
      </c>
      <c r="B154">
        <v>53</v>
      </c>
      <c r="C154">
        <v>0.52800000000000002</v>
      </c>
      <c r="D154">
        <v>435</v>
      </c>
      <c r="E154" s="21">
        <v>1.01966834</v>
      </c>
      <c r="F154">
        <f t="shared" si="4"/>
        <v>25.13</v>
      </c>
      <c r="G154" s="21">
        <f>LN(D154)</f>
        <v>6.0753460310886842</v>
      </c>
      <c r="H154">
        <f t="shared" si="5"/>
        <v>7.85</v>
      </c>
    </row>
    <row r="155" spans="1:8" x14ac:dyDescent="0.3">
      <c r="A155" t="s">
        <v>137</v>
      </c>
      <c r="B155">
        <v>74</v>
      </c>
      <c r="C155">
        <v>0.73699999999999999</v>
      </c>
      <c r="D155">
        <v>84</v>
      </c>
      <c r="E155" s="21">
        <v>3.2024478899999997</v>
      </c>
      <c r="F155">
        <f t="shared" si="4"/>
        <v>61.35</v>
      </c>
      <c r="G155" s="21">
        <f>LN(D155)</f>
        <v>4.4308167988433134</v>
      </c>
      <c r="H155">
        <f t="shared" si="5"/>
        <v>33.47</v>
      </c>
    </row>
    <row r="156" spans="1:8" x14ac:dyDescent="0.3">
      <c r="A156" t="s">
        <v>138</v>
      </c>
      <c r="B156">
        <v>81</v>
      </c>
      <c r="C156">
        <v>0.80900000000000005</v>
      </c>
      <c r="D156">
        <v>28</v>
      </c>
      <c r="E156" s="21">
        <v>3.1640133899999996</v>
      </c>
      <c r="F156">
        <f t="shared" si="4"/>
        <v>73.83</v>
      </c>
      <c r="G156" s="21">
        <f>LN(D156)</f>
        <v>3.3322045101752038</v>
      </c>
      <c r="H156">
        <f t="shared" si="5"/>
        <v>33.020000000000003</v>
      </c>
    </row>
    <row r="157" spans="1:8" x14ac:dyDescent="0.3">
      <c r="A157" t="s">
        <v>139</v>
      </c>
      <c r="B157">
        <v>74</v>
      </c>
      <c r="C157">
        <v>0.73699999999999999</v>
      </c>
      <c r="D157">
        <v>39</v>
      </c>
      <c r="E157" s="21">
        <v>3.0931770799999998</v>
      </c>
      <c r="F157">
        <f t="shared" si="4"/>
        <v>61.35</v>
      </c>
      <c r="G157" s="21">
        <f>LN(D157)</f>
        <v>3.6635616461296463</v>
      </c>
      <c r="H157">
        <f t="shared" si="5"/>
        <v>32.19</v>
      </c>
    </row>
    <row r="158" spans="1:8" x14ac:dyDescent="0.3">
      <c r="A158" t="s">
        <v>140</v>
      </c>
      <c r="B158">
        <v>84</v>
      </c>
      <c r="C158">
        <v>0.83799999999999997</v>
      </c>
      <c r="D158">
        <v>17</v>
      </c>
      <c r="E158" s="21">
        <v>3.19</v>
      </c>
      <c r="F158">
        <f t="shared" si="4"/>
        <v>78.86</v>
      </c>
      <c r="G158" s="21">
        <f>LN(D158)</f>
        <v>2.8332133440562162</v>
      </c>
      <c r="H158">
        <f t="shared" si="5"/>
        <v>33.32</v>
      </c>
    </row>
    <row r="159" spans="1:8" x14ac:dyDescent="0.3">
      <c r="A159" t="s">
        <v>141</v>
      </c>
      <c r="B159">
        <v>73</v>
      </c>
      <c r="C159">
        <v>0.73</v>
      </c>
      <c r="D159">
        <v>5</v>
      </c>
      <c r="E159" s="21">
        <v>1.0021123900000002</v>
      </c>
      <c r="F159">
        <f t="shared" si="4"/>
        <v>60.14</v>
      </c>
      <c r="G159" s="21">
        <f>LN(D159)</f>
        <v>1.6094379124341003</v>
      </c>
      <c r="H159">
        <f t="shared" si="5"/>
        <v>7.64</v>
      </c>
    </row>
    <row r="160" spans="1:8" x14ac:dyDescent="0.3">
      <c r="A160" t="s">
        <v>142</v>
      </c>
      <c r="B160">
        <v>54</v>
      </c>
      <c r="C160">
        <v>0.53900000000000003</v>
      </c>
      <c r="D160">
        <v>283</v>
      </c>
      <c r="E160" s="21">
        <v>0.67447673999999991</v>
      </c>
      <c r="F160">
        <f t="shared" si="4"/>
        <v>27.04</v>
      </c>
      <c r="G160" s="21">
        <f>LN(D160)</f>
        <v>5.6454468976432377</v>
      </c>
      <c r="H160">
        <f t="shared" si="5"/>
        <v>3.79</v>
      </c>
    </row>
    <row r="161" spans="1:8" x14ac:dyDescent="0.3">
      <c r="A161" t="s">
        <v>143</v>
      </c>
      <c r="B161">
        <v>77</v>
      </c>
      <c r="C161">
        <v>0.77100000000000002</v>
      </c>
      <c r="D161">
        <v>11</v>
      </c>
      <c r="E161" s="21">
        <v>3.5</v>
      </c>
      <c r="F161">
        <f t="shared" si="4"/>
        <v>67.239999999999995</v>
      </c>
      <c r="G161" s="21">
        <f>LN(D161)</f>
        <v>2.3978952727983707</v>
      </c>
      <c r="H161">
        <f t="shared" si="5"/>
        <v>36.96</v>
      </c>
    </row>
    <row r="162" spans="1:8" x14ac:dyDescent="0.3">
      <c r="A162" t="s">
        <v>144</v>
      </c>
      <c r="B162">
        <v>92</v>
      </c>
      <c r="C162">
        <v>0.91700000000000004</v>
      </c>
      <c r="D162">
        <v>9</v>
      </c>
      <c r="E162" s="21">
        <v>2.1139647999999998</v>
      </c>
      <c r="F162">
        <f t="shared" si="4"/>
        <v>92.55</v>
      </c>
      <c r="G162" s="21">
        <f>LN(D162)</f>
        <v>2.1972245773362196</v>
      </c>
      <c r="H162">
        <f t="shared" si="5"/>
        <v>20.69</v>
      </c>
    </row>
    <row r="163" spans="1:8" x14ac:dyDescent="0.3">
      <c r="A163" t="s">
        <v>145</v>
      </c>
      <c r="B163">
        <v>93</v>
      </c>
      <c r="C163">
        <v>0.92800000000000005</v>
      </c>
      <c r="D163">
        <v>9</v>
      </c>
      <c r="E163" s="21">
        <v>7.7916374199999989</v>
      </c>
      <c r="F163">
        <f t="shared" si="4"/>
        <v>94.45</v>
      </c>
      <c r="G163" s="21">
        <f>LN(D163)</f>
        <v>2.1972245773362196</v>
      </c>
      <c r="H163">
        <f t="shared" si="5"/>
        <v>87.34</v>
      </c>
    </row>
    <row r="164" spans="1:8" x14ac:dyDescent="0.3">
      <c r="A164" t="s">
        <v>147</v>
      </c>
      <c r="B164">
        <v>82</v>
      </c>
      <c r="C164">
        <v>0.81499999999999995</v>
      </c>
      <c r="D164">
        <v>18</v>
      </c>
      <c r="E164" s="21">
        <v>6.2308382999999994</v>
      </c>
      <c r="F164">
        <f t="shared" si="4"/>
        <v>74.87</v>
      </c>
      <c r="G164" s="21">
        <f>LN(D164)</f>
        <v>2.8903717578961645</v>
      </c>
      <c r="H164">
        <f t="shared" si="5"/>
        <v>69.02</v>
      </c>
    </row>
    <row r="165" spans="1:8" x14ac:dyDescent="0.3">
      <c r="A165" t="s">
        <v>148</v>
      </c>
      <c r="B165">
        <v>72</v>
      </c>
      <c r="C165">
        <v>0.71899999999999997</v>
      </c>
      <c r="D165">
        <v>31</v>
      </c>
      <c r="E165" s="21">
        <v>1.94</v>
      </c>
      <c r="F165">
        <f t="shared" si="4"/>
        <v>58.23</v>
      </c>
      <c r="G165" s="21">
        <f>LN(D165)</f>
        <v>3.4339872044851463</v>
      </c>
      <c r="H165">
        <f t="shared" si="5"/>
        <v>18.649999999999999</v>
      </c>
    </row>
    <row r="166" spans="1:8" x14ac:dyDescent="0.3">
      <c r="A166" t="s">
        <v>149</v>
      </c>
      <c r="B166">
        <v>60</v>
      </c>
      <c r="C166">
        <v>0.60399999999999998</v>
      </c>
      <c r="D166">
        <v>97</v>
      </c>
      <c r="E166" s="21">
        <v>2.1404414200000002</v>
      </c>
      <c r="F166">
        <f t="shared" si="4"/>
        <v>38.299999999999997</v>
      </c>
      <c r="G166" s="21">
        <f>LN(D166)</f>
        <v>4.5747109785033828</v>
      </c>
      <c r="H166">
        <f t="shared" si="5"/>
        <v>21</v>
      </c>
    </row>
    <row r="167" spans="1:8" x14ac:dyDescent="0.3">
      <c r="A167" t="s">
        <v>150</v>
      </c>
      <c r="B167">
        <v>71</v>
      </c>
      <c r="C167">
        <v>0.71099999999999997</v>
      </c>
      <c r="D167">
        <v>51</v>
      </c>
      <c r="E167" s="21">
        <v>2.0925619599999998</v>
      </c>
      <c r="F167">
        <f t="shared" si="4"/>
        <v>56.85</v>
      </c>
      <c r="G167" s="21">
        <f>LN(D167)</f>
        <v>3.9318256327243257</v>
      </c>
      <c r="H167">
        <f t="shared" si="5"/>
        <v>20.440000000000001</v>
      </c>
    </row>
    <row r="168" spans="1:8" x14ac:dyDescent="0.3">
      <c r="A168" t="s">
        <v>151</v>
      </c>
      <c r="B168">
        <v>57</v>
      </c>
      <c r="C168">
        <v>0.57099999999999995</v>
      </c>
      <c r="D168">
        <v>145</v>
      </c>
      <c r="E168" s="21">
        <v>2.08801126</v>
      </c>
      <c r="F168">
        <f t="shared" si="4"/>
        <v>32.58</v>
      </c>
      <c r="G168" s="21">
        <f>LN(D168)</f>
        <v>4.9767337424205742</v>
      </c>
      <c r="H168">
        <f t="shared" si="5"/>
        <v>20.39</v>
      </c>
    </row>
    <row r="169" spans="1:8" x14ac:dyDescent="0.3">
      <c r="A169" t="s">
        <v>152</v>
      </c>
      <c r="B169">
        <v>56</v>
      </c>
      <c r="C169">
        <v>0.56399999999999995</v>
      </c>
      <c r="D169">
        <v>359</v>
      </c>
      <c r="E169" s="21">
        <v>1.5942794099999997</v>
      </c>
      <c r="F169">
        <f t="shared" si="4"/>
        <v>31.37</v>
      </c>
      <c r="G169" s="21">
        <f>LN(D169)</f>
        <v>5.8833223884882786</v>
      </c>
      <c r="H169">
        <f t="shared" si="5"/>
        <v>14.59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AEA34-AEA1-4D3B-B4FF-A7ACC97270D1}">
  <dimension ref="A1:Q169"/>
  <sheetViews>
    <sheetView workbookViewId="0">
      <pane ySplit="1" topLeftCell="A2" activePane="bottomLeft" state="frozen"/>
      <selection pane="bottomLeft" activeCell="M2" sqref="M2"/>
    </sheetView>
  </sheetViews>
  <sheetFormatPr defaultRowHeight="14.4" x14ac:dyDescent="0.3"/>
  <cols>
    <col min="2" max="2" width="10.109375" customWidth="1"/>
    <col min="4" max="4" width="9.5546875" customWidth="1"/>
    <col min="6" max="6" width="7.5546875" customWidth="1"/>
    <col min="15" max="15" width="10.5546875" customWidth="1"/>
    <col min="17" max="17" width="24.77734375" customWidth="1"/>
  </cols>
  <sheetData>
    <row r="1" spans="1:17" s="31" customFormat="1" ht="28.8" x14ac:dyDescent="0.3">
      <c r="A1" s="31" t="s">
        <v>204</v>
      </c>
      <c r="B1" s="31" t="s">
        <v>214</v>
      </c>
      <c r="C1" s="31" t="s">
        <v>213</v>
      </c>
      <c r="D1" s="31" t="s">
        <v>206</v>
      </c>
      <c r="E1" s="31" t="s">
        <v>215</v>
      </c>
      <c r="F1" s="31" t="s">
        <v>205</v>
      </c>
      <c r="G1" s="31" t="s">
        <v>207</v>
      </c>
      <c r="H1" s="31" t="s">
        <v>217</v>
      </c>
      <c r="I1" s="32" t="s">
        <v>212</v>
      </c>
      <c r="J1" s="31" t="s">
        <v>208</v>
      </c>
      <c r="K1" s="31" t="s">
        <v>216</v>
      </c>
      <c r="L1" s="31" t="s">
        <v>209</v>
      </c>
      <c r="M1" s="31" t="s">
        <v>219</v>
      </c>
      <c r="N1" s="31" t="s">
        <v>211</v>
      </c>
      <c r="O1" s="31" t="s">
        <v>210</v>
      </c>
      <c r="P1" s="31" t="s">
        <v>218</v>
      </c>
      <c r="Q1" s="31" t="s">
        <v>153</v>
      </c>
    </row>
    <row r="2" spans="1:17" x14ac:dyDescent="0.3">
      <c r="A2">
        <v>0.38900000000000001</v>
      </c>
      <c r="B2" s="21">
        <v>1.2214847799999999</v>
      </c>
      <c r="C2" s="21">
        <f t="shared" ref="C2:C33" si="0">LN(D2)</f>
        <v>6.7274317248508551</v>
      </c>
      <c r="D2" s="27">
        <v>835</v>
      </c>
      <c r="E2">
        <v>39</v>
      </c>
      <c r="F2" s="29">
        <v>4</v>
      </c>
      <c r="G2" s="21">
        <v>0.39100000000000001</v>
      </c>
      <c r="H2" s="21">
        <v>0.81894016000000003</v>
      </c>
      <c r="I2" s="22">
        <f t="shared" ref="I2:I33" si="1">LN(J2)</f>
        <v>6.7417006946520548</v>
      </c>
      <c r="J2" s="27">
        <v>847</v>
      </c>
      <c r="K2">
        <v>39</v>
      </c>
      <c r="L2">
        <v>0.38600000000000001</v>
      </c>
      <c r="M2">
        <v>0.68864166999999998</v>
      </c>
      <c r="N2">
        <v>6.7661917146603505</v>
      </c>
      <c r="O2">
        <v>868</v>
      </c>
      <c r="P2">
        <v>39</v>
      </c>
      <c r="Q2" t="s">
        <v>14</v>
      </c>
    </row>
    <row r="3" spans="1:17" x14ac:dyDescent="0.3">
      <c r="A3">
        <v>0.39100000000000001</v>
      </c>
      <c r="B3" s="21">
        <v>2.3136591900000001</v>
      </c>
      <c r="C3" s="21">
        <f t="shared" si="0"/>
        <v>6.089044875446846</v>
      </c>
      <c r="D3">
        <v>441</v>
      </c>
      <c r="E3">
        <v>39</v>
      </c>
      <c r="F3" s="29">
        <v>4</v>
      </c>
      <c r="G3" s="21">
        <v>0.39</v>
      </c>
      <c r="H3" s="21">
        <v>2.0223650900000001</v>
      </c>
      <c r="I3" s="22">
        <f t="shared" si="1"/>
        <v>6.0161571596983539</v>
      </c>
      <c r="J3">
        <v>410</v>
      </c>
      <c r="K3">
        <v>39</v>
      </c>
      <c r="L3">
        <v>0.38300000000000001</v>
      </c>
      <c r="M3">
        <v>1.7665759300000001</v>
      </c>
      <c r="N3">
        <v>6.0684255882441107</v>
      </c>
      <c r="O3">
        <v>432</v>
      </c>
      <c r="P3">
        <v>38</v>
      </c>
      <c r="Q3" t="s">
        <v>97</v>
      </c>
    </row>
    <row r="4" spans="1:17" x14ac:dyDescent="0.3">
      <c r="A4">
        <v>0.39600000000000002</v>
      </c>
      <c r="B4" s="21">
        <v>0.92749428999999994</v>
      </c>
      <c r="C4" s="21">
        <f t="shared" si="0"/>
        <v>6.9688503783419478</v>
      </c>
      <c r="D4" s="27">
        <v>1063</v>
      </c>
      <c r="E4">
        <v>40</v>
      </c>
      <c r="F4" s="29">
        <v>4</v>
      </c>
      <c r="G4" s="21">
        <v>0.39800000000000002</v>
      </c>
      <c r="H4" s="21">
        <v>0.69896411999999997</v>
      </c>
      <c r="I4" s="22">
        <f t="shared" si="1"/>
        <v>6.953684210870537</v>
      </c>
      <c r="J4" s="27">
        <v>1047</v>
      </c>
      <c r="K4">
        <v>40</v>
      </c>
      <c r="L4">
        <v>0.39300000000000002</v>
      </c>
      <c r="M4">
        <v>0.65007859000000012</v>
      </c>
      <c r="N4">
        <v>6.9810057407217299</v>
      </c>
      <c r="O4">
        <v>1076</v>
      </c>
      <c r="P4">
        <v>39</v>
      </c>
      <c r="Q4" t="s">
        <v>15</v>
      </c>
    </row>
    <row r="5" spans="1:17" x14ac:dyDescent="0.3">
      <c r="A5">
        <v>0.40699999999999997</v>
      </c>
      <c r="B5" s="21">
        <v>1.3905919799999997</v>
      </c>
      <c r="C5" s="21">
        <f t="shared" si="0"/>
        <v>6.0867747269123065</v>
      </c>
      <c r="D5">
        <v>440</v>
      </c>
      <c r="E5">
        <v>41</v>
      </c>
      <c r="F5" s="29">
        <v>5</v>
      </c>
      <c r="G5" s="21">
        <v>0.42099999999999999</v>
      </c>
      <c r="H5" s="21">
        <v>1.1192745</v>
      </c>
      <c r="I5" s="22">
        <f t="shared" si="1"/>
        <v>6.0591231955817966</v>
      </c>
      <c r="J5">
        <v>428</v>
      </c>
      <c r="K5">
        <v>42</v>
      </c>
      <c r="L5">
        <v>0.41699999999999998</v>
      </c>
      <c r="M5">
        <v>1.1511827699999999</v>
      </c>
      <c r="N5">
        <v>6.0867747269123065</v>
      </c>
      <c r="O5">
        <v>440</v>
      </c>
      <c r="P5">
        <v>42</v>
      </c>
      <c r="Q5" t="s">
        <v>82</v>
      </c>
    </row>
    <row r="6" spans="1:17" x14ac:dyDescent="0.3">
      <c r="A6">
        <v>0.41899999999999998</v>
      </c>
      <c r="B6" s="21">
        <v>2.1590986299999995</v>
      </c>
      <c r="C6" s="21">
        <f t="shared" si="0"/>
        <v>6.2025355171879228</v>
      </c>
      <c r="D6" s="27">
        <v>494</v>
      </c>
      <c r="E6">
        <v>42</v>
      </c>
      <c r="F6" s="29">
        <v>5</v>
      </c>
      <c r="G6" s="21">
        <v>0.42299999999999999</v>
      </c>
      <c r="H6" s="21">
        <v>2.2751717600000001</v>
      </c>
      <c r="I6" s="22">
        <f t="shared" si="1"/>
        <v>6.1717005974109149</v>
      </c>
      <c r="J6">
        <v>479</v>
      </c>
      <c r="K6">
        <v>42</v>
      </c>
      <c r="L6">
        <v>0.42099999999999999</v>
      </c>
      <c r="M6">
        <v>2.0575191999999998</v>
      </c>
      <c r="N6">
        <v>6.2499752422594828</v>
      </c>
      <c r="O6">
        <v>518</v>
      </c>
      <c r="P6">
        <v>42</v>
      </c>
      <c r="Q6" t="s">
        <v>10</v>
      </c>
    </row>
    <row r="7" spans="1:17" x14ac:dyDescent="0.3">
      <c r="A7">
        <v>0.44600000000000001</v>
      </c>
      <c r="B7" s="21">
        <v>2.8256711999999999</v>
      </c>
      <c r="C7" s="21">
        <f t="shared" si="0"/>
        <v>5.575949103146316</v>
      </c>
      <c r="D7">
        <v>264</v>
      </c>
      <c r="E7">
        <v>45</v>
      </c>
      <c r="F7" s="29">
        <v>5</v>
      </c>
      <c r="G7" s="21">
        <v>0.44600000000000001</v>
      </c>
      <c r="H7" s="21">
        <v>2.2239351300000001</v>
      </c>
      <c r="I7" s="22">
        <f t="shared" si="1"/>
        <v>5.6454468976432377</v>
      </c>
      <c r="J7">
        <v>283</v>
      </c>
      <c r="K7">
        <v>45</v>
      </c>
      <c r="L7">
        <v>0.443</v>
      </c>
      <c r="M7">
        <v>2.1278274100000005</v>
      </c>
      <c r="N7">
        <v>5.6240175061873385</v>
      </c>
      <c r="O7">
        <v>277</v>
      </c>
      <c r="P7">
        <v>44</v>
      </c>
      <c r="Q7" t="s">
        <v>9</v>
      </c>
    </row>
    <row r="8" spans="1:17" x14ac:dyDescent="0.3">
      <c r="A8">
        <v>0.45300000000000001</v>
      </c>
      <c r="B8" s="21">
        <v>1.3640774500000001</v>
      </c>
      <c r="C8" s="21">
        <f t="shared" si="0"/>
        <v>6.0935697700451357</v>
      </c>
      <c r="D8">
        <v>443</v>
      </c>
      <c r="E8">
        <v>45</v>
      </c>
      <c r="F8" s="29">
        <v>5</v>
      </c>
      <c r="G8" s="21">
        <v>0.45700000000000002</v>
      </c>
      <c r="H8" s="21">
        <v>1.2427465900000001</v>
      </c>
      <c r="I8" s="22">
        <f t="shared" si="1"/>
        <v>6.0753460310886842</v>
      </c>
      <c r="J8">
        <v>435</v>
      </c>
      <c r="K8">
        <v>46</v>
      </c>
      <c r="L8">
        <v>0.45400000000000001</v>
      </c>
      <c r="M8">
        <v>0.76867920000000001</v>
      </c>
      <c r="N8">
        <v>6.131226489483141</v>
      </c>
      <c r="O8">
        <v>460</v>
      </c>
      <c r="P8">
        <v>45</v>
      </c>
      <c r="Q8" t="s">
        <v>121</v>
      </c>
    </row>
    <row r="9" spans="1:17" x14ac:dyDescent="0.3">
      <c r="A9">
        <v>0.46700000000000003</v>
      </c>
      <c r="B9" s="21">
        <v>2.3967418700000005</v>
      </c>
      <c r="C9" s="21">
        <f t="shared" si="0"/>
        <v>4.8441870864585912</v>
      </c>
      <c r="D9">
        <v>127</v>
      </c>
      <c r="E9">
        <v>47</v>
      </c>
      <c r="F9" s="29">
        <v>5</v>
      </c>
      <c r="G9" s="21">
        <v>0.46500000000000002</v>
      </c>
      <c r="H9" s="21">
        <v>1.8406107399999996</v>
      </c>
      <c r="I9" s="22">
        <f t="shared" si="1"/>
        <v>5.0106352940962555</v>
      </c>
      <c r="J9">
        <v>150</v>
      </c>
      <c r="K9">
        <v>47</v>
      </c>
      <c r="L9">
        <v>0.45800000000000002</v>
      </c>
      <c r="M9">
        <v>1.8070392600000003</v>
      </c>
      <c r="N9">
        <v>5.0751738152338266</v>
      </c>
      <c r="O9">
        <v>160</v>
      </c>
      <c r="P9">
        <v>46</v>
      </c>
      <c r="Q9" t="s">
        <v>90</v>
      </c>
    </row>
    <row r="10" spans="1:17" x14ac:dyDescent="0.3">
      <c r="A10">
        <v>0.47099999999999997</v>
      </c>
      <c r="B10" s="21">
        <v>0.77237736999999995</v>
      </c>
      <c r="C10" s="21">
        <f t="shared" si="0"/>
        <v>6.315358001522335</v>
      </c>
      <c r="D10" s="27">
        <v>553</v>
      </c>
      <c r="E10">
        <v>47</v>
      </c>
      <c r="F10" s="29">
        <v>5</v>
      </c>
      <c r="G10" s="21">
        <v>0.47</v>
      </c>
      <c r="H10" s="21">
        <v>0.92095225999999997</v>
      </c>
      <c r="I10" s="22">
        <f t="shared" si="1"/>
        <v>6.3207682942505823</v>
      </c>
      <c r="J10" s="27">
        <v>556</v>
      </c>
      <c r="K10">
        <v>47</v>
      </c>
      <c r="L10">
        <v>0.46400000000000002</v>
      </c>
      <c r="M10">
        <v>0.61740123999999996</v>
      </c>
      <c r="N10">
        <v>6.3421214187211516</v>
      </c>
      <c r="O10">
        <v>568</v>
      </c>
      <c r="P10">
        <v>46</v>
      </c>
      <c r="Q10" t="s">
        <v>49</v>
      </c>
    </row>
    <row r="11" spans="1:17" x14ac:dyDescent="0.3">
      <c r="A11">
        <v>0.47699999999999998</v>
      </c>
      <c r="B11" s="21">
        <v>0.65065557000000018</v>
      </c>
      <c r="C11" s="21">
        <f t="shared" si="0"/>
        <v>6.3044488024219811</v>
      </c>
      <c r="D11" s="27">
        <v>547</v>
      </c>
      <c r="E11">
        <v>48</v>
      </c>
      <c r="F11" s="29">
        <v>5</v>
      </c>
      <c r="G11" s="21">
        <v>0.47599999999999998</v>
      </c>
      <c r="H11" s="21">
        <v>0.55490302999999996</v>
      </c>
      <c r="I11" s="22">
        <f t="shared" si="1"/>
        <v>6.2934192788464811</v>
      </c>
      <c r="J11">
        <v>541</v>
      </c>
      <c r="K11">
        <v>48</v>
      </c>
      <c r="L11">
        <v>0.47399999999999998</v>
      </c>
      <c r="M11">
        <v>0.4887311800000001</v>
      </c>
      <c r="N11">
        <v>6.2971093199339352</v>
      </c>
      <c r="O11">
        <v>543</v>
      </c>
      <c r="P11">
        <v>47</v>
      </c>
      <c r="Q11" t="s">
        <v>26</v>
      </c>
    </row>
    <row r="12" spans="1:17" x14ac:dyDescent="0.3">
      <c r="A12">
        <v>0.48199999999999998</v>
      </c>
      <c r="B12" s="21">
        <v>1.2004870200000002</v>
      </c>
      <c r="C12" s="21">
        <f t="shared" si="0"/>
        <v>6.5861716548546747</v>
      </c>
      <c r="D12" s="27">
        <v>725</v>
      </c>
      <c r="E12">
        <v>48</v>
      </c>
      <c r="F12" s="29">
        <v>5</v>
      </c>
      <c r="G12" s="21">
        <v>0.48799999999999999</v>
      </c>
      <c r="H12" s="21">
        <v>0.45877996000000004</v>
      </c>
      <c r="I12" s="22">
        <f t="shared" si="1"/>
        <v>6.5652649700353614</v>
      </c>
      <c r="J12" s="27">
        <v>710</v>
      </c>
      <c r="K12">
        <v>49</v>
      </c>
      <c r="L12">
        <v>0.48</v>
      </c>
      <c r="M12">
        <v>0.50527375999999991</v>
      </c>
      <c r="N12">
        <v>6.4738906963522744</v>
      </c>
      <c r="O12">
        <v>648</v>
      </c>
      <c r="P12">
        <v>48</v>
      </c>
      <c r="Q12" t="s">
        <v>50</v>
      </c>
    </row>
    <row r="13" spans="1:17" x14ac:dyDescent="0.3">
      <c r="A13">
        <v>0.48299999999999998</v>
      </c>
      <c r="B13" s="21">
        <v>0.92961764000000002</v>
      </c>
      <c r="C13" s="21">
        <f t="shared" si="0"/>
        <v>6.4800445619266531</v>
      </c>
      <c r="D13" s="27">
        <v>652</v>
      </c>
      <c r="E13">
        <v>48</v>
      </c>
      <c r="F13" s="29">
        <v>5</v>
      </c>
      <c r="G13" s="21">
        <v>0.48499999999999999</v>
      </c>
      <c r="H13" s="21">
        <v>1.35628378</v>
      </c>
      <c r="I13" s="22">
        <f t="shared" si="1"/>
        <v>6.5042881735366453</v>
      </c>
      <c r="J13" s="27">
        <v>668</v>
      </c>
      <c r="K13">
        <v>49</v>
      </c>
      <c r="L13">
        <v>0.48399999999999999</v>
      </c>
      <c r="M13">
        <v>1.6872550199999998</v>
      </c>
      <c r="N13">
        <v>6.5279579176225502</v>
      </c>
      <c r="O13">
        <v>684</v>
      </c>
      <c r="P13">
        <v>48</v>
      </c>
      <c r="Q13" t="s">
        <v>75</v>
      </c>
    </row>
    <row r="14" spans="1:17" x14ac:dyDescent="0.3">
      <c r="A14">
        <v>0.48599999999999999</v>
      </c>
      <c r="B14" s="21">
        <v>0.68988532000000002</v>
      </c>
      <c r="C14" s="21">
        <f t="shared" si="0"/>
        <v>5.9712618397904622</v>
      </c>
      <c r="D14">
        <v>392</v>
      </c>
      <c r="E14">
        <v>49</v>
      </c>
      <c r="F14" s="29">
        <v>5</v>
      </c>
      <c r="G14" s="21">
        <v>0.498</v>
      </c>
      <c r="H14" s="21">
        <v>0.68268955000000009</v>
      </c>
      <c r="I14" s="22">
        <f t="shared" si="1"/>
        <v>5.9864520052844377</v>
      </c>
      <c r="J14">
        <v>398</v>
      </c>
      <c r="K14">
        <v>50</v>
      </c>
      <c r="L14">
        <v>0.502</v>
      </c>
      <c r="M14">
        <v>1.50361967</v>
      </c>
      <c r="N14">
        <v>6.0473721790462776</v>
      </c>
      <c r="O14">
        <v>423</v>
      </c>
      <c r="P14">
        <v>50</v>
      </c>
      <c r="Q14" t="s">
        <v>78</v>
      </c>
    </row>
    <row r="15" spans="1:17" x14ac:dyDescent="0.3">
      <c r="A15">
        <v>0.48799999999999999</v>
      </c>
      <c r="B15" s="21">
        <v>1.1862124199999999</v>
      </c>
      <c r="C15" s="21">
        <f t="shared" si="0"/>
        <v>6.4297194780391376</v>
      </c>
      <c r="D15" s="27">
        <v>620</v>
      </c>
      <c r="E15">
        <v>49</v>
      </c>
      <c r="F15" s="29">
        <v>5</v>
      </c>
      <c r="G15" s="21">
        <v>0.49199999999999999</v>
      </c>
      <c r="H15" s="21">
        <v>0.49705607000000002</v>
      </c>
      <c r="I15" s="22">
        <f t="shared" si="1"/>
        <v>6.4676987261043539</v>
      </c>
      <c r="J15" s="27">
        <v>644</v>
      </c>
      <c r="K15">
        <v>49</v>
      </c>
      <c r="L15">
        <v>0.48599999999999999</v>
      </c>
      <c r="M15">
        <v>0.55239552000000003</v>
      </c>
      <c r="N15">
        <v>6.4967749901858625</v>
      </c>
      <c r="O15">
        <v>663</v>
      </c>
      <c r="P15">
        <v>49</v>
      </c>
      <c r="Q15" t="s">
        <v>154</v>
      </c>
    </row>
    <row r="16" spans="1:17" x14ac:dyDescent="0.3">
      <c r="A16">
        <v>0.48899999999999999</v>
      </c>
      <c r="B16" s="21">
        <v>0.98278511000000002</v>
      </c>
      <c r="C16" s="21">
        <f t="shared" si="0"/>
        <v>5.5872486584002496</v>
      </c>
      <c r="D16">
        <v>267</v>
      </c>
      <c r="E16">
        <v>49</v>
      </c>
      <c r="F16" s="29">
        <v>5</v>
      </c>
      <c r="G16" s="21">
        <v>0.48499999999999999</v>
      </c>
      <c r="H16" s="21">
        <v>0.73088509000000002</v>
      </c>
      <c r="I16" s="22">
        <f t="shared" si="1"/>
        <v>5.6835797673386814</v>
      </c>
      <c r="J16">
        <v>294</v>
      </c>
      <c r="K16">
        <v>49</v>
      </c>
      <c r="L16">
        <v>0.47899999999999998</v>
      </c>
      <c r="M16">
        <v>0.76642609000000017</v>
      </c>
      <c r="N16">
        <v>5.7430031878094825</v>
      </c>
      <c r="O16">
        <v>312</v>
      </c>
      <c r="P16">
        <v>48</v>
      </c>
      <c r="Q16" t="s">
        <v>37</v>
      </c>
    </row>
    <row r="17" spans="1:17" x14ac:dyDescent="0.3">
      <c r="A17">
        <v>0.49</v>
      </c>
      <c r="B17" s="21">
        <v>0.83485365</v>
      </c>
      <c r="C17" s="21">
        <f t="shared" si="0"/>
        <v>5.7745515455444085</v>
      </c>
      <c r="D17">
        <v>322</v>
      </c>
      <c r="E17">
        <v>49</v>
      </c>
      <c r="F17" s="29">
        <v>5</v>
      </c>
      <c r="G17" s="21">
        <v>0.48699999999999999</v>
      </c>
      <c r="H17" s="21">
        <v>0.7853589700000001</v>
      </c>
      <c r="I17" s="22">
        <f t="shared" si="1"/>
        <v>5.8051349689164882</v>
      </c>
      <c r="J17">
        <v>332</v>
      </c>
      <c r="K17">
        <v>49</v>
      </c>
      <c r="L17">
        <v>0.48199999999999998</v>
      </c>
      <c r="M17">
        <v>0.64429420000000004</v>
      </c>
      <c r="N17">
        <v>5.8230458954830189</v>
      </c>
      <c r="O17">
        <v>338</v>
      </c>
      <c r="P17">
        <v>48</v>
      </c>
      <c r="Q17" t="s">
        <v>34</v>
      </c>
    </row>
    <row r="18" spans="1:17" x14ac:dyDescent="0.3">
      <c r="A18">
        <v>0.49199999999999999</v>
      </c>
      <c r="B18" s="21">
        <v>2.42524147</v>
      </c>
      <c r="C18" s="21">
        <f t="shared" si="0"/>
        <v>6.1268691841141854</v>
      </c>
      <c r="D18" s="27">
        <v>458</v>
      </c>
      <c r="E18">
        <v>49</v>
      </c>
      <c r="F18" s="29">
        <v>5</v>
      </c>
      <c r="G18" s="21">
        <v>0.49199999999999999</v>
      </c>
      <c r="H18" s="21">
        <v>1.3007217599999998</v>
      </c>
      <c r="I18" s="22">
        <f t="shared" si="1"/>
        <v>6.1612073216950769</v>
      </c>
      <c r="J18">
        <v>474</v>
      </c>
      <c r="K18">
        <v>49</v>
      </c>
      <c r="L18">
        <v>0.48299999999999998</v>
      </c>
      <c r="M18">
        <v>1.06939662</v>
      </c>
      <c r="N18">
        <v>6.2383246250395077</v>
      </c>
      <c r="O18">
        <v>512</v>
      </c>
      <c r="P18">
        <v>48</v>
      </c>
      <c r="Q18" t="s">
        <v>42</v>
      </c>
    </row>
    <row r="19" spans="1:17" x14ac:dyDescent="0.3">
      <c r="A19">
        <v>0.501</v>
      </c>
      <c r="B19" s="21">
        <v>0.27598523999999997</v>
      </c>
      <c r="C19" s="21">
        <f t="shared" si="0"/>
        <v>6.2595814640649232</v>
      </c>
      <c r="D19" s="27">
        <v>523</v>
      </c>
      <c r="E19">
        <v>50</v>
      </c>
      <c r="F19" s="29">
        <v>5</v>
      </c>
      <c r="G19" s="21">
        <v>0.50600000000000001</v>
      </c>
      <c r="H19" s="21">
        <v>0.31146821000000002</v>
      </c>
      <c r="I19" s="22">
        <f t="shared" si="1"/>
        <v>6.2576675878826391</v>
      </c>
      <c r="J19" s="27">
        <v>522</v>
      </c>
      <c r="K19">
        <v>51</v>
      </c>
      <c r="L19">
        <v>0.50600000000000001</v>
      </c>
      <c r="M19">
        <v>0.44921656999999993</v>
      </c>
      <c r="N19">
        <v>6.2952660014396464</v>
      </c>
      <c r="O19">
        <v>542</v>
      </c>
      <c r="P19">
        <v>51</v>
      </c>
      <c r="Q19" t="s">
        <v>2</v>
      </c>
    </row>
    <row r="20" spans="1:17" x14ac:dyDescent="0.3">
      <c r="A20">
        <v>0.51200000000000001</v>
      </c>
      <c r="B20" s="21">
        <v>1.0768225200000001</v>
      </c>
      <c r="C20" s="21">
        <f t="shared" si="0"/>
        <v>5.4553211153577017</v>
      </c>
      <c r="D20">
        <v>234</v>
      </c>
      <c r="E20">
        <v>51</v>
      </c>
      <c r="F20" s="29">
        <v>6</v>
      </c>
      <c r="G20" s="21">
        <v>0.50800000000000001</v>
      </c>
      <c r="H20" s="21">
        <v>1.0454782200000001</v>
      </c>
      <c r="I20" s="22">
        <f t="shared" si="1"/>
        <v>5.4971682252932021</v>
      </c>
      <c r="J20">
        <v>244</v>
      </c>
      <c r="K20">
        <v>51</v>
      </c>
      <c r="L20">
        <v>0.499</v>
      </c>
      <c r="M20">
        <v>1.15597773</v>
      </c>
      <c r="N20">
        <v>5.5490760848952201</v>
      </c>
      <c r="O20">
        <v>257</v>
      </c>
      <c r="P20">
        <v>50</v>
      </c>
      <c r="Q20" t="s">
        <v>28</v>
      </c>
    </row>
    <row r="21" spans="1:17" x14ac:dyDescent="0.3">
      <c r="A21">
        <v>0.51200000000000001</v>
      </c>
      <c r="B21" s="21">
        <v>1.5622458500000003</v>
      </c>
      <c r="C21" s="21">
        <f t="shared" si="0"/>
        <v>5.9427993751267012</v>
      </c>
      <c r="D21">
        <v>381</v>
      </c>
      <c r="E21">
        <v>51</v>
      </c>
      <c r="F21" s="29">
        <v>6</v>
      </c>
      <c r="G21" s="21">
        <v>0.51400000000000001</v>
      </c>
      <c r="H21" s="21">
        <v>1.67412877</v>
      </c>
      <c r="I21" s="22">
        <f t="shared" si="1"/>
        <v>5.9135030056382698</v>
      </c>
      <c r="J21">
        <v>370</v>
      </c>
      <c r="K21">
        <v>51</v>
      </c>
      <c r="L21">
        <v>0.50900000000000001</v>
      </c>
      <c r="M21">
        <v>1.6799261600000002</v>
      </c>
      <c r="N21">
        <v>5.9712618397904622</v>
      </c>
      <c r="O21">
        <v>392</v>
      </c>
      <c r="P21">
        <v>51</v>
      </c>
      <c r="Q21" t="s">
        <v>79</v>
      </c>
    </row>
    <row r="22" spans="1:17" x14ac:dyDescent="0.3">
      <c r="A22">
        <v>0.51400000000000001</v>
      </c>
      <c r="B22" s="21">
        <v>1.7216187700000003</v>
      </c>
      <c r="C22" s="21">
        <f t="shared" si="0"/>
        <v>5.5645204073226937</v>
      </c>
      <c r="D22">
        <v>261</v>
      </c>
      <c r="E22">
        <v>51</v>
      </c>
      <c r="F22" s="29">
        <v>6</v>
      </c>
      <c r="G22" s="21">
        <v>0.51400000000000001</v>
      </c>
      <c r="H22" s="21">
        <v>1.0576884699999998</v>
      </c>
      <c r="I22" s="22">
        <f t="shared" si="1"/>
        <v>5.5529595849216173</v>
      </c>
      <c r="J22">
        <v>258</v>
      </c>
      <c r="K22">
        <v>51</v>
      </c>
      <c r="L22">
        <v>0.51500000000000001</v>
      </c>
      <c r="M22">
        <v>1.1189390399999999</v>
      </c>
      <c r="N22">
        <v>5.6240175061873385</v>
      </c>
      <c r="O22">
        <v>277</v>
      </c>
      <c r="P22">
        <v>52</v>
      </c>
      <c r="Q22" t="s">
        <v>119</v>
      </c>
    </row>
    <row r="23" spans="1:17" x14ac:dyDescent="0.3">
      <c r="A23">
        <v>0.51800000000000002</v>
      </c>
      <c r="B23" s="21">
        <v>1.03047943</v>
      </c>
      <c r="C23" s="21">
        <f t="shared" si="0"/>
        <v>5.598421958998375</v>
      </c>
      <c r="D23">
        <v>270</v>
      </c>
      <c r="E23">
        <v>52</v>
      </c>
      <c r="F23" s="29">
        <v>6</v>
      </c>
      <c r="G23" s="21">
        <v>0.52100000000000002</v>
      </c>
      <c r="H23" s="21">
        <v>1.03844607</v>
      </c>
      <c r="I23" s="22">
        <f t="shared" si="1"/>
        <v>5.6970934865054046</v>
      </c>
      <c r="J23">
        <v>298</v>
      </c>
      <c r="K23">
        <v>52</v>
      </c>
      <c r="L23">
        <v>0.52</v>
      </c>
      <c r="M23">
        <v>1.0391815900000001</v>
      </c>
      <c r="N23">
        <v>5.6801726090170677</v>
      </c>
      <c r="O23">
        <v>293</v>
      </c>
      <c r="P23">
        <v>52</v>
      </c>
      <c r="Q23" t="s">
        <v>130</v>
      </c>
    </row>
    <row r="24" spans="1:17" x14ac:dyDescent="0.3">
      <c r="A24">
        <v>0.53</v>
      </c>
      <c r="B24" s="21">
        <v>1.3327840600000003</v>
      </c>
      <c r="C24" s="21">
        <f t="shared" si="0"/>
        <v>6.1737861039019366</v>
      </c>
      <c r="D24" s="27">
        <v>480</v>
      </c>
      <c r="E24">
        <v>53</v>
      </c>
      <c r="F24" s="29">
        <v>6</v>
      </c>
      <c r="G24" s="21">
        <v>0.52900000000000003</v>
      </c>
      <c r="H24" s="21">
        <v>0.97108035999999998</v>
      </c>
      <c r="I24" s="22">
        <f t="shared" si="1"/>
        <v>6.1800166536525722</v>
      </c>
      <c r="J24">
        <v>483</v>
      </c>
      <c r="K24">
        <v>53</v>
      </c>
      <c r="L24">
        <v>0.52200000000000002</v>
      </c>
      <c r="M24">
        <v>0.89862596999999977</v>
      </c>
      <c r="N24">
        <v>6.2576675878826391</v>
      </c>
      <c r="O24">
        <v>522</v>
      </c>
      <c r="P24">
        <v>52</v>
      </c>
      <c r="Q24" t="s">
        <v>21</v>
      </c>
    </row>
    <row r="25" spans="1:17" x14ac:dyDescent="0.3">
      <c r="A25">
        <v>0.53</v>
      </c>
      <c r="B25" s="21">
        <v>4.7781925200000002</v>
      </c>
      <c r="C25" s="21">
        <f t="shared" si="0"/>
        <v>6.3385940782031831</v>
      </c>
      <c r="D25" s="27">
        <v>566</v>
      </c>
      <c r="E25">
        <v>53</v>
      </c>
      <c r="F25" s="29">
        <v>6</v>
      </c>
      <c r="G25" s="21">
        <v>0.52800000000000002</v>
      </c>
      <c r="H25" s="21">
        <v>5.7718658400000002</v>
      </c>
      <c r="I25" s="22">
        <f t="shared" si="1"/>
        <v>6.444131256700441</v>
      </c>
      <c r="J25" s="27">
        <v>629</v>
      </c>
      <c r="K25">
        <v>53</v>
      </c>
      <c r="L25">
        <v>0.52500000000000002</v>
      </c>
      <c r="M25">
        <v>5.5685887299999992</v>
      </c>
      <c r="N25">
        <v>6.3952615981154493</v>
      </c>
      <c r="O25">
        <v>599</v>
      </c>
      <c r="P25">
        <v>53</v>
      </c>
      <c r="Q25" t="s">
        <v>74</v>
      </c>
    </row>
    <row r="26" spans="1:17" x14ac:dyDescent="0.3">
      <c r="A26">
        <v>0.53500000000000003</v>
      </c>
      <c r="B26" s="21">
        <v>3.0229272800000002</v>
      </c>
      <c r="C26" s="21">
        <f t="shared" si="0"/>
        <v>5.5568280616995374</v>
      </c>
      <c r="D26">
        <v>259</v>
      </c>
      <c r="E26">
        <v>54</v>
      </c>
      <c r="F26" s="29">
        <v>6</v>
      </c>
      <c r="G26" s="21">
        <v>0.53100000000000003</v>
      </c>
      <c r="H26" s="21">
        <v>2.5163173700000003</v>
      </c>
      <c r="I26" s="22">
        <f t="shared" si="1"/>
        <v>5.6383546693337454</v>
      </c>
      <c r="J26">
        <v>281</v>
      </c>
      <c r="K26">
        <v>53</v>
      </c>
      <c r="L26">
        <v>0.52200000000000002</v>
      </c>
      <c r="M26">
        <v>2.34174061</v>
      </c>
      <c r="N26">
        <v>5.6383546693337454</v>
      </c>
      <c r="O26">
        <v>281</v>
      </c>
      <c r="P26">
        <v>52</v>
      </c>
      <c r="Q26" t="s">
        <v>113</v>
      </c>
    </row>
    <row r="27" spans="1:17" x14ac:dyDescent="0.3">
      <c r="A27">
        <v>0.53600000000000003</v>
      </c>
      <c r="B27" s="21">
        <v>1.0395474400000002</v>
      </c>
      <c r="C27" s="21">
        <f t="shared" si="0"/>
        <v>5.0369526024136295</v>
      </c>
      <c r="D27">
        <v>154</v>
      </c>
      <c r="E27">
        <v>54</v>
      </c>
      <c r="F27" s="29">
        <v>6</v>
      </c>
      <c r="G27" s="21">
        <v>0.53700000000000003</v>
      </c>
      <c r="H27" s="21">
        <v>0.94301248000000015</v>
      </c>
      <c r="I27" s="22">
        <f t="shared" si="1"/>
        <v>5.1873858058407549</v>
      </c>
      <c r="J27">
        <v>179</v>
      </c>
      <c r="K27">
        <v>54</v>
      </c>
      <c r="L27">
        <v>0.53500000000000003</v>
      </c>
      <c r="M27">
        <v>0.93591464000000024</v>
      </c>
      <c r="N27">
        <v>5.181783550292085</v>
      </c>
      <c r="O27">
        <v>178</v>
      </c>
      <c r="P27">
        <v>54</v>
      </c>
      <c r="Q27" t="s">
        <v>102</v>
      </c>
    </row>
    <row r="28" spans="1:17" x14ac:dyDescent="0.3">
      <c r="A28">
        <v>0.53900000000000003</v>
      </c>
      <c r="B28" s="21">
        <v>1.4931711000000001</v>
      </c>
      <c r="C28" s="21">
        <f t="shared" si="0"/>
        <v>6.1398845522262553</v>
      </c>
      <c r="D28" s="27">
        <v>464</v>
      </c>
      <c r="E28">
        <v>54</v>
      </c>
      <c r="F28" s="29">
        <v>6</v>
      </c>
      <c r="G28" s="21">
        <v>0.55200000000000005</v>
      </c>
      <c r="H28" s="21">
        <v>1.2447476400000002</v>
      </c>
      <c r="I28" s="22">
        <f t="shared" si="1"/>
        <v>6.0661080901037474</v>
      </c>
      <c r="J28">
        <v>431</v>
      </c>
      <c r="K28">
        <v>55</v>
      </c>
      <c r="L28">
        <v>0.54600000000000004</v>
      </c>
      <c r="M28">
        <v>1.1217405800000002</v>
      </c>
      <c r="N28">
        <v>6.1333980429966486</v>
      </c>
      <c r="O28">
        <v>461</v>
      </c>
      <c r="P28">
        <v>55</v>
      </c>
      <c r="Q28" t="s">
        <v>83</v>
      </c>
    </row>
    <row r="29" spans="1:17" x14ac:dyDescent="0.3">
      <c r="A29">
        <v>0.53900000000000003</v>
      </c>
      <c r="B29" s="21">
        <v>0.50597857999999996</v>
      </c>
      <c r="C29" s="21">
        <f t="shared" si="0"/>
        <v>6.953684210870537</v>
      </c>
      <c r="D29" s="27">
        <v>1047</v>
      </c>
      <c r="E29">
        <v>54</v>
      </c>
      <c r="F29" s="29">
        <v>6</v>
      </c>
      <c r="G29" s="21">
        <v>0.53700000000000003</v>
      </c>
      <c r="H29" s="21">
        <v>0.46980386999999996</v>
      </c>
      <c r="I29" s="22">
        <f t="shared" si="1"/>
        <v>7.0228680860826413</v>
      </c>
      <c r="J29" s="27">
        <v>1122</v>
      </c>
      <c r="K29">
        <v>54</v>
      </c>
      <c r="L29">
        <v>0.53</v>
      </c>
      <c r="M29">
        <v>0.49754828000000001</v>
      </c>
      <c r="N29">
        <v>7.0343879299155034</v>
      </c>
      <c r="O29">
        <v>1135</v>
      </c>
      <c r="P29">
        <v>53</v>
      </c>
      <c r="Q29" t="s">
        <v>98</v>
      </c>
    </row>
    <row r="30" spans="1:17" x14ac:dyDescent="0.3">
      <c r="A30">
        <v>0.54</v>
      </c>
      <c r="B30" s="21">
        <v>0.89014059000000023</v>
      </c>
      <c r="C30" s="21">
        <f t="shared" si="0"/>
        <v>5.9889614168898637</v>
      </c>
      <c r="D30">
        <v>399</v>
      </c>
      <c r="E30">
        <v>54</v>
      </c>
      <c r="F30" s="29">
        <v>6</v>
      </c>
      <c r="G30" s="21">
        <v>0.53600000000000003</v>
      </c>
      <c r="H30" s="21">
        <v>0.86334223000000032</v>
      </c>
      <c r="I30" s="22">
        <f t="shared" si="1"/>
        <v>6.0354814325247563</v>
      </c>
      <c r="J30">
        <v>418</v>
      </c>
      <c r="K30">
        <v>54</v>
      </c>
      <c r="L30">
        <v>0.52800000000000002</v>
      </c>
      <c r="M30">
        <v>1.01966834</v>
      </c>
      <c r="N30">
        <v>6.0753460310886842</v>
      </c>
      <c r="O30">
        <v>435</v>
      </c>
      <c r="P30">
        <v>53</v>
      </c>
      <c r="Q30" t="s">
        <v>136</v>
      </c>
    </row>
    <row r="31" spans="1:17" x14ac:dyDescent="0.3">
      <c r="A31">
        <v>0.54500000000000004</v>
      </c>
      <c r="B31" s="21">
        <v>0.94001566999999997</v>
      </c>
      <c r="C31" s="21">
        <f t="shared" si="0"/>
        <v>5.6489742381612063</v>
      </c>
      <c r="D31">
        <v>284</v>
      </c>
      <c r="E31">
        <v>55</v>
      </c>
      <c r="F31" s="29">
        <v>6</v>
      </c>
      <c r="G31" s="21">
        <v>0.54400000000000004</v>
      </c>
      <c r="H31" s="21">
        <v>0.57418673999999992</v>
      </c>
      <c r="I31" s="22">
        <f t="shared" si="1"/>
        <v>5.6767538022682817</v>
      </c>
      <c r="J31">
        <v>292</v>
      </c>
      <c r="K31">
        <v>54</v>
      </c>
      <c r="L31">
        <v>0.53900000000000003</v>
      </c>
      <c r="M31">
        <v>0.67447673999999991</v>
      </c>
      <c r="N31">
        <v>5.6454468976432377</v>
      </c>
      <c r="O31">
        <v>283</v>
      </c>
      <c r="P31">
        <v>54</v>
      </c>
      <c r="Q31" t="s">
        <v>142</v>
      </c>
    </row>
    <row r="32" spans="1:17" x14ac:dyDescent="0.3">
      <c r="A32">
        <v>0.55400000000000005</v>
      </c>
      <c r="B32" s="21">
        <v>0.65268922000000007</v>
      </c>
      <c r="C32" s="21">
        <f t="shared" si="0"/>
        <v>5.8777357817796387</v>
      </c>
      <c r="D32">
        <v>357</v>
      </c>
      <c r="E32">
        <v>55</v>
      </c>
      <c r="F32" s="29">
        <v>6</v>
      </c>
      <c r="G32" s="21">
        <v>0.56000000000000005</v>
      </c>
      <c r="H32" s="21">
        <v>0.46116894000000014</v>
      </c>
      <c r="I32" s="22">
        <f t="shared" si="1"/>
        <v>5.9738096118692612</v>
      </c>
      <c r="J32">
        <v>393</v>
      </c>
      <c r="K32">
        <v>56</v>
      </c>
      <c r="L32">
        <v>0.56399999999999995</v>
      </c>
      <c r="M32">
        <v>1.5942794099999997</v>
      </c>
      <c r="N32">
        <v>5.8833223884882786</v>
      </c>
      <c r="O32">
        <v>359</v>
      </c>
      <c r="P32">
        <v>56</v>
      </c>
      <c r="Q32" t="s">
        <v>152</v>
      </c>
    </row>
    <row r="33" spans="1:17" x14ac:dyDescent="0.3">
      <c r="A33">
        <v>0.55700000000000005</v>
      </c>
      <c r="B33" s="21">
        <v>0.40528840000000005</v>
      </c>
      <c r="C33" s="21">
        <f t="shared" si="0"/>
        <v>5.857933154483459</v>
      </c>
      <c r="D33">
        <v>350</v>
      </c>
      <c r="E33">
        <v>56</v>
      </c>
      <c r="F33" s="29">
        <v>6</v>
      </c>
      <c r="G33" s="21">
        <v>0.55900000000000005</v>
      </c>
      <c r="H33" s="21">
        <v>0.40745704999999999</v>
      </c>
      <c r="I33" s="22">
        <f t="shared" si="1"/>
        <v>5.855071922202427</v>
      </c>
      <c r="J33">
        <v>349</v>
      </c>
      <c r="K33">
        <v>56</v>
      </c>
      <c r="L33">
        <v>0.55900000000000005</v>
      </c>
      <c r="M33">
        <v>0.52653240999999995</v>
      </c>
      <c r="N33">
        <v>5.8833223884882786</v>
      </c>
      <c r="O33">
        <v>359</v>
      </c>
      <c r="P33">
        <v>56</v>
      </c>
      <c r="Q33" t="s">
        <v>52</v>
      </c>
    </row>
    <row r="34" spans="1:17" x14ac:dyDescent="0.3">
      <c r="A34">
        <v>0.56599999999999995</v>
      </c>
      <c r="B34" s="21">
        <v>3.6238062399999995</v>
      </c>
      <c r="C34" s="21">
        <f t="shared" ref="C34:C65" si="2">LN(D34)</f>
        <v>4.8040210447332568</v>
      </c>
      <c r="D34">
        <v>122</v>
      </c>
      <c r="E34">
        <v>57</v>
      </c>
      <c r="F34" s="29">
        <v>6</v>
      </c>
      <c r="G34" s="21">
        <v>0.56799999999999995</v>
      </c>
      <c r="H34" s="21">
        <v>3.2591302399999997</v>
      </c>
      <c r="I34" s="22">
        <f t="shared" ref="I34:I65" si="3">LN(J34)</f>
        <v>4.8441870864585912</v>
      </c>
      <c r="J34">
        <v>127</v>
      </c>
      <c r="K34">
        <v>57</v>
      </c>
      <c r="L34">
        <v>0.56799999999999995</v>
      </c>
      <c r="M34">
        <v>2.9629330599999997</v>
      </c>
      <c r="N34">
        <v>4.8441870864585912</v>
      </c>
      <c r="O34">
        <v>127</v>
      </c>
      <c r="P34">
        <v>57</v>
      </c>
      <c r="Q34" t="s">
        <v>125</v>
      </c>
    </row>
    <row r="35" spans="1:17" x14ac:dyDescent="0.3">
      <c r="A35">
        <v>0.56699999999999995</v>
      </c>
      <c r="B35" s="21">
        <v>1.5820705900000003</v>
      </c>
      <c r="C35" s="21">
        <f t="shared" si="2"/>
        <v>5.2574953720277815</v>
      </c>
      <c r="D35">
        <v>192</v>
      </c>
      <c r="E35">
        <v>57</v>
      </c>
      <c r="F35" s="29">
        <v>6</v>
      </c>
      <c r="G35" s="21">
        <v>0.56200000000000006</v>
      </c>
      <c r="H35" s="21">
        <v>1.3562634</v>
      </c>
      <c r="I35" s="22">
        <f t="shared" si="3"/>
        <v>5.2470240721604862</v>
      </c>
      <c r="J35">
        <v>190</v>
      </c>
      <c r="K35">
        <v>56</v>
      </c>
      <c r="L35">
        <v>0.55600000000000005</v>
      </c>
      <c r="M35">
        <v>1.6151908599999998</v>
      </c>
      <c r="N35">
        <v>5.2933048247244923</v>
      </c>
      <c r="O35">
        <v>199</v>
      </c>
      <c r="P35">
        <v>56</v>
      </c>
      <c r="Q35" t="s">
        <v>104</v>
      </c>
    </row>
    <row r="36" spans="1:17" x14ac:dyDescent="0.3">
      <c r="A36">
        <v>0.56899999999999995</v>
      </c>
      <c r="B36" s="21">
        <v>3.5990383600000002</v>
      </c>
      <c r="C36" s="21">
        <f t="shared" si="2"/>
        <v>4.9052747784384296</v>
      </c>
      <c r="D36">
        <v>135</v>
      </c>
      <c r="E36">
        <v>57</v>
      </c>
      <c r="F36" s="29">
        <v>6</v>
      </c>
      <c r="G36" s="21">
        <v>0.57399999999999995</v>
      </c>
      <c r="H36" s="21">
        <v>2.2583155600000002</v>
      </c>
      <c r="I36" s="22">
        <f t="shared" si="3"/>
        <v>4.8598124043616719</v>
      </c>
      <c r="J36">
        <v>129</v>
      </c>
      <c r="K36">
        <v>57</v>
      </c>
      <c r="L36">
        <v>0.57099999999999995</v>
      </c>
      <c r="M36">
        <v>2.08801126</v>
      </c>
      <c r="N36">
        <v>4.9767337424205742</v>
      </c>
      <c r="O36">
        <v>145</v>
      </c>
      <c r="P36">
        <v>57</v>
      </c>
      <c r="Q36" t="s">
        <v>151</v>
      </c>
    </row>
    <row r="37" spans="1:17" x14ac:dyDescent="0.3">
      <c r="A37">
        <v>0.58499999999999996</v>
      </c>
      <c r="B37" s="21">
        <v>0.60675447999999998</v>
      </c>
      <c r="C37" s="21">
        <f t="shared" si="2"/>
        <v>6.0822189103764464</v>
      </c>
      <c r="D37">
        <v>438</v>
      </c>
      <c r="E37">
        <v>59</v>
      </c>
      <c r="F37" s="29">
        <v>6</v>
      </c>
      <c r="G37" s="21">
        <v>0.58599999999999997</v>
      </c>
      <c r="H37" s="21">
        <v>0.40687224000000005</v>
      </c>
      <c r="I37" s="22">
        <f t="shared" si="3"/>
        <v>6.0867747269123065</v>
      </c>
      <c r="J37">
        <v>440</v>
      </c>
      <c r="K37">
        <v>59</v>
      </c>
      <c r="L37">
        <v>0.58099999999999996</v>
      </c>
      <c r="M37">
        <v>0.35133773000000007</v>
      </c>
      <c r="N37">
        <v>6.0497334552319577</v>
      </c>
      <c r="O37">
        <v>424</v>
      </c>
      <c r="P37">
        <v>58</v>
      </c>
      <c r="Q37" t="s">
        <v>12</v>
      </c>
    </row>
    <row r="38" spans="1:17" x14ac:dyDescent="0.3">
      <c r="A38">
        <v>0.58799999999999997</v>
      </c>
      <c r="B38" s="21">
        <v>1.2928029300000001</v>
      </c>
      <c r="C38" s="21">
        <f t="shared" si="2"/>
        <v>5.3798973535404597</v>
      </c>
      <c r="D38">
        <v>217</v>
      </c>
      <c r="E38">
        <v>59</v>
      </c>
      <c r="F38" s="29">
        <v>6</v>
      </c>
      <c r="G38" s="21">
        <v>0.58399999999999996</v>
      </c>
      <c r="H38" s="21">
        <v>0.83244752999999994</v>
      </c>
      <c r="I38" s="22">
        <f t="shared" si="3"/>
        <v>5.4680601411351315</v>
      </c>
      <c r="J38">
        <v>237</v>
      </c>
      <c r="K38">
        <v>58</v>
      </c>
      <c r="L38">
        <v>0.57799999999999996</v>
      </c>
      <c r="M38">
        <v>0.76553828000000013</v>
      </c>
      <c r="N38">
        <v>5.4971682252932021</v>
      </c>
      <c r="O38">
        <v>244</v>
      </c>
      <c r="P38">
        <v>58</v>
      </c>
      <c r="Q38" t="s">
        <v>19</v>
      </c>
    </row>
    <row r="39" spans="1:17" x14ac:dyDescent="0.3">
      <c r="A39">
        <v>0.59299999999999997</v>
      </c>
      <c r="B39" s="21">
        <v>1.57</v>
      </c>
      <c r="C39" s="21">
        <f t="shared" si="2"/>
        <v>5.1590552992145291</v>
      </c>
      <c r="D39">
        <v>174</v>
      </c>
      <c r="E39">
        <v>59</v>
      </c>
      <c r="F39" s="29">
        <v>6</v>
      </c>
      <c r="G39" s="21">
        <v>0.59799999999999998</v>
      </c>
      <c r="H39" s="21">
        <v>1.1000000000000001</v>
      </c>
      <c r="I39" s="22">
        <f t="shared" si="3"/>
        <v>5.2040066870767951</v>
      </c>
      <c r="J39">
        <v>182</v>
      </c>
      <c r="K39">
        <v>60</v>
      </c>
      <c r="L39">
        <v>0.58799999999999997</v>
      </c>
      <c r="M39">
        <v>1.07</v>
      </c>
      <c r="N39">
        <v>5.3033049080590757</v>
      </c>
      <c r="O39">
        <v>201</v>
      </c>
      <c r="P39">
        <v>59</v>
      </c>
      <c r="Q39" t="s">
        <v>93</v>
      </c>
    </row>
    <row r="40" spans="1:17" x14ac:dyDescent="0.3">
      <c r="A40">
        <v>0.59399999999999997</v>
      </c>
      <c r="B40" s="21">
        <v>1.7003692399999994</v>
      </c>
      <c r="C40" s="21">
        <f t="shared" si="2"/>
        <v>5.4026773818722793</v>
      </c>
      <c r="D40">
        <v>222</v>
      </c>
      <c r="E40">
        <v>59</v>
      </c>
      <c r="F40" s="29">
        <v>6</v>
      </c>
      <c r="G40" s="21">
        <v>0.59699999999999998</v>
      </c>
      <c r="H40" s="21">
        <v>1.1235687700000001</v>
      </c>
      <c r="I40" s="22">
        <f t="shared" si="3"/>
        <v>5.4293456289544411</v>
      </c>
      <c r="J40">
        <v>228</v>
      </c>
      <c r="K40">
        <v>60</v>
      </c>
      <c r="L40">
        <v>0.59799999999999998</v>
      </c>
      <c r="M40">
        <v>1.1039103300000002</v>
      </c>
      <c r="N40">
        <v>5.4510384535657002</v>
      </c>
      <c r="O40">
        <v>233</v>
      </c>
      <c r="P40">
        <v>60</v>
      </c>
      <c r="Q40" t="s">
        <v>157</v>
      </c>
    </row>
    <row r="41" spans="1:17" x14ac:dyDescent="0.3">
      <c r="A41">
        <v>0.59599999999999997</v>
      </c>
      <c r="B41" s="21">
        <v>1.9103192100000004</v>
      </c>
      <c r="C41" s="21">
        <f t="shared" si="2"/>
        <v>5.3844950627890888</v>
      </c>
      <c r="D41">
        <v>218</v>
      </c>
      <c r="E41">
        <v>60</v>
      </c>
      <c r="F41" s="29">
        <v>6</v>
      </c>
      <c r="G41" s="21">
        <v>0.59599999999999997</v>
      </c>
      <c r="H41" s="21">
        <v>1.6650121200000001</v>
      </c>
      <c r="I41" s="22">
        <f t="shared" si="3"/>
        <v>5.3659760150218512</v>
      </c>
      <c r="J41">
        <v>214</v>
      </c>
      <c r="K41">
        <v>60</v>
      </c>
      <c r="L41">
        <v>0.58799999999999997</v>
      </c>
      <c r="M41">
        <v>1.6312671899999998</v>
      </c>
      <c r="N41">
        <v>5.3423342519648109</v>
      </c>
      <c r="O41">
        <v>209</v>
      </c>
      <c r="P41">
        <v>59</v>
      </c>
      <c r="Q41" t="s">
        <v>11</v>
      </c>
    </row>
    <row r="42" spans="1:17" x14ac:dyDescent="0.3">
      <c r="A42">
        <v>0.59799999999999998</v>
      </c>
      <c r="B42" s="21">
        <v>1.8968015899999997</v>
      </c>
      <c r="C42" s="21">
        <f t="shared" si="2"/>
        <v>5.6419070709381138</v>
      </c>
      <c r="D42">
        <v>282</v>
      </c>
      <c r="E42">
        <v>60</v>
      </c>
      <c r="F42" s="29">
        <v>6</v>
      </c>
      <c r="G42" s="21">
        <v>0.59599999999999997</v>
      </c>
      <c r="H42" s="21">
        <v>1.1143243299999999</v>
      </c>
      <c r="I42" s="22">
        <f t="shared" si="3"/>
        <v>5.6767538022682817</v>
      </c>
      <c r="J42">
        <v>292</v>
      </c>
      <c r="K42">
        <v>60</v>
      </c>
      <c r="L42">
        <v>0.60299999999999998</v>
      </c>
      <c r="M42">
        <v>0.67033952000000008</v>
      </c>
      <c r="N42">
        <v>5.9135030056382698</v>
      </c>
      <c r="O42">
        <v>370</v>
      </c>
      <c r="P42">
        <v>60</v>
      </c>
      <c r="Q42" t="s">
        <v>176</v>
      </c>
    </row>
    <row r="43" spans="1:17" x14ac:dyDescent="0.3">
      <c r="A43">
        <v>0.59899999999999998</v>
      </c>
      <c r="B43" s="21">
        <v>2.2097239500000008</v>
      </c>
      <c r="C43" s="21">
        <f t="shared" si="2"/>
        <v>6.2728770065461674</v>
      </c>
      <c r="D43" s="27">
        <v>530</v>
      </c>
      <c r="E43">
        <v>60</v>
      </c>
      <c r="F43" s="29">
        <v>6</v>
      </c>
      <c r="G43" s="21">
        <v>0.60399999999999998</v>
      </c>
      <c r="H43" s="21">
        <v>2.0087063300000003</v>
      </c>
      <c r="I43" s="22">
        <f t="shared" si="3"/>
        <v>6.2205901700997392</v>
      </c>
      <c r="J43" s="27">
        <v>503</v>
      </c>
      <c r="K43">
        <v>60</v>
      </c>
      <c r="L43">
        <v>0.59799999999999998</v>
      </c>
      <c r="M43">
        <v>1.7670722000000001</v>
      </c>
      <c r="N43">
        <v>6.2383246250395077</v>
      </c>
      <c r="O43">
        <v>512</v>
      </c>
      <c r="P43">
        <v>60</v>
      </c>
      <c r="Q43" t="s">
        <v>67</v>
      </c>
    </row>
    <row r="44" spans="1:17" x14ac:dyDescent="0.3">
      <c r="A44">
        <v>0.60099999999999998</v>
      </c>
      <c r="B44" s="21">
        <v>2.1112215499999998</v>
      </c>
      <c r="C44" s="21">
        <f t="shared" si="2"/>
        <v>5.5721540321777647</v>
      </c>
      <c r="D44">
        <v>263</v>
      </c>
      <c r="E44">
        <v>60</v>
      </c>
      <c r="F44" s="29">
        <v>6</v>
      </c>
      <c r="G44" s="21">
        <v>0.59899999999999998</v>
      </c>
      <c r="H44" s="21">
        <v>2.3053903600000005</v>
      </c>
      <c r="I44" s="22">
        <f t="shared" si="3"/>
        <v>5.4971682252932021</v>
      </c>
      <c r="J44">
        <v>244</v>
      </c>
      <c r="K44">
        <v>60</v>
      </c>
      <c r="L44">
        <v>0.58899999999999997</v>
      </c>
      <c r="M44">
        <v>1.7509160000000001</v>
      </c>
      <c r="N44">
        <v>5.6094717951849598</v>
      </c>
      <c r="O44">
        <v>273</v>
      </c>
      <c r="P44">
        <v>59</v>
      </c>
      <c r="Q44" t="s">
        <v>45</v>
      </c>
    </row>
    <row r="45" spans="1:17" x14ac:dyDescent="0.3">
      <c r="A45">
        <v>0.60899999999999999</v>
      </c>
      <c r="B45" s="21">
        <v>2.9599623700000004</v>
      </c>
      <c r="C45" s="21">
        <f t="shared" si="2"/>
        <v>4.9836066217083363</v>
      </c>
      <c r="D45">
        <v>146</v>
      </c>
      <c r="E45">
        <v>61</v>
      </c>
      <c r="F45" s="29">
        <v>7</v>
      </c>
      <c r="G45" s="21">
        <v>0.60799999999999998</v>
      </c>
      <c r="H45" s="21">
        <v>2.1570518000000001</v>
      </c>
      <c r="I45" s="22">
        <f t="shared" si="3"/>
        <v>4.9558270576012609</v>
      </c>
      <c r="J45">
        <v>142</v>
      </c>
      <c r="K45">
        <v>61</v>
      </c>
      <c r="L45">
        <v>0.60699999999999998</v>
      </c>
      <c r="M45">
        <v>2.4425172800000006</v>
      </c>
      <c r="N45">
        <v>5.0039463059454592</v>
      </c>
      <c r="O45">
        <v>149</v>
      </c>
      <c r="P45">
        <v>61</v>
      </c>
      <c r="Q45" t="s">
        <v>117</v>
      </c>
    </row>
    <row r="46" spans="1:17" x14ac:dyDescent="0.3">
      <c r="A46">
        <v>0.61199999999999999</v>
      </c>
      <c r="B46" s="21">
        <v>2.5721950499999999</v>
      </c>
      <c r="C46" s="21">
        <f t="shared" si="2"/>
        <v>4.5432947822700038</v>
      </c>
      <c r="D46">
        <v>94</v>
      </c>
      <c r="E46">
        <v>61</v>
      </c>
      <c r="F46" s="29">
        <v>7</v>
      </c>
      <c r="G46" s="21">
        <v>0.61399999999999999</v>
      </c>
      <c r="H46" s="21">
        <v>1.9044034500000002</v>
      </c>
      <c r="I46" s="22">
        <f t="shared" si="3"/>
        <v>4.5325994931532563</v>
      </c>
      <c r="J46">
        <v>93</v>
      </c>
      <c r="K46">
        <v>61</v>
      </c>
      <c r="L46">
        <v>0.60399999999999998</v>
      </c>
      <c r="M46">
        <v>2.1404414200000002</v>
      </c>
      <c r="N46">
        <v>4.5747109785033828</v>
      </c>
      <c r="O46">
        <v>97</v>
      </c>
      <c r="P46">
        <v>60</v>
      </c>
      <c r="Q46" t="s">
        <v>149</v>
      </c>
    </row>
    <row r="47" spans="1:17" x14ac:dyDescent="0.3">
      <c r="A47">
        <v>0.61499999999999999</v>
      </c>
      <c r="B47" s="21">
        <v>0.7</v>
      </c>
      <c r="C47" s="21">
        <f t="shared" si="2"/>
        <v>5.1873858058407549</v>
      </c>
      <c r="D47">
        <v>179</v>
      </c>
      <c r="E47">
        <v>62</v>
      </c>
      <c r="F47" s="29">
        <v>7</v>
      </c>
      <c r="G47" s="21">
        <v>0.60799999999999998</v>
      </c>
      <c r="H47" s="21">
        <v>0.66</v>
      </c>
      <c r="I47" s="22">
        <f t="shared" si="3"/>
        <v>5.3612921657094255</v>
      </c>
      <c r="J47">
        <v>213</v>
      </c>
      <c r="K47">
        <v>61</v>
      </c>
      <c r="L47">
        <v>0.59499999999999997</v>
      </c>
      <c r="M47">
        <v>0.73</v>
      </c>
      <c r="N47">
        <v>5.3706380281276624</v>
      </c>
      <c r="O47">
        <v>215</v>
      </c>
      <c r="P47">
        <v>60</v>
      </c>
      <c r="Q47" t="s">
        <v>91</v>
      </c>
    </row>
    <row r="48" spans="1:17" x14ac:dyDescent="0.3">
      <c r="A48">
        <v>0.61599999999999999</v>
      </c>
      <c r="B48" s="21">
        <v>0.79207379000000011</v>
      </c>
      <c r="C48" s="21">
        <f t="shared" si="2"/>
        <v>4.836281906951478</v>
      </c>
      <c r="D48">
        <v>126</v>
      </c>
      <c r="E48">
        <v>62</v>
      </c>
      <c r="F48" s="29">
        <v>7</v>
      </c>
      <c r="G48" s="21">
        <v>0.61699999999999999</v>
      </c>
      <c r="H48" s="21">
        <v>0.96142328000000021</v>
      </c>
      <c r="I48" s="22">
        <f t="shared" si="3"/>
        <v>5.0304379213924353</v>
      </c>
      <c r="J48">
        <v>153</v>
      </c>
      <c r="K48">
        <v>62</v>
      </c>
      <c r="L48">
        <v>0.61299999999999999</v>
      </c>
      <c r="M48">
        <v>0.86922853999999994</v>
      </c>
      <c r="N48">
        <v>5.1059454739005803</v>
      </c>
      <c r="O48">
        <v>165</v>
      </c>
      <c r="P48">
        <v>61</v>
      </c>
      <c r="Q48" t="s">
        <v>71</v>
      </c>
    </row>
    <row r="49" spans="1:17" x14ac:dyDescent="0.3">
      <c r="A49">
        <v>0.621</v>
      </c>
      <c r="B49" s="21">
        <v>3.4371700299999999</v>
      </c>
      <c r="C49" s="21">
        <f t="shared" si="2"/>
        <v>4.2766661190160553</v>
      </c>
      <c r="D49">
        <v>72</v>
      </c>
      <c r="E49">
        <v>62</v>
      </c>
      <c r="F49" s="29">
        <v>7</v>
      </c>
      <c r="G49" s="21">
        <v>0.629</v>
      </c>
      <c r="H49" s="21">
        <v>2.8727567199999999</v>
      </c>
      <c r="I49" s="22">
        <f t="shared" si="3"/>
        <v>4.2046926193909657</v>
      </c>
      <c r="J49">
        <v>67</v>
      </c>
      <c r="K49">
        <v>63</v>
      </c>
      <c r="L49">
        <v>0.61399999999999999</v>
      </c>
      <c r="M49">
        <v>2.8489234399999996</v>
      </c>
      <c r="N49">
        <v>4.1743872698956368</v>
      </c>
      <c r="O49">
        <v>65</v>
      </c>
      <c r="P49">
        <v>61</v>
      </c>
      <c r="Q49" t="s">
        <v>53</v>
      </c>
    </row>
    <row r="50" spans="1:17" x14ac:dyDescent="0.3">
      <c r="A50">
        <v>0.622</v>
      </c>
      <c r="B50" s="21">
        <v>3.5369305599999996</v>
      </c>
      <c r="C50" s="21">
        <f t="shared" si="2"/>
        <v>5.4806389233419912</v>
      </c>
      <c r="D50">
        <v>240</v>
      </c>
      <c r="E50">
        <v>62</v>
      </c>
      <c r="F50" s="29">
        <v>7</v>
      </c>
      <c r="G50" s="21">
        <v>0.623</v>
      </c>
      <c r="H50" s="21">
        <v>3.8297717600000007</v>
      </c>
      <c r="I50" s="22">
        <f t="shared" si="3"/>
        <v>5.4293456289544411</v>
      </c>
      <c r="J50">
        <v>228</v>
      </c>
      <c r="K50">
        <v>62</v>
      </c>
      <c r="L50">
        <v>0.61299999999999999</v>
      </c>
      <c r="M50">
        <v>2.87971187</v>
      </c>
      <c r="N50">
        <v>5.3844950627890888</v>
      </c>
      <c r="O50">
        <v>218</v>
      </c>
      <c r="P50">
        <v>61</v>
      </c>
      <c r="Q50" t="s">
        <v>36</v>
      </c>
    </row>
    <row r="51" spans="1:17" x14ac:dyDescent="0.3">
      <c r="A51">
        <v>0.63300000000000001</v>
      </c>
      <c r="B51" s="21">
        <v>5.5078587500000005</v>
      </c>
      <c r="C51" s="21">
        <f t="shared" si="2"/>
        <v>5.3181199938442161</v>
      </c>
      <c r="D51">
        <v>204</v>
      </c>
      <c r="E51">
        <v>63</v>
      </c>
      <c r="F51" s="29">
        <v>7</v>
      </c>
      <c r="G51" s="21">
        <v>0.627</v>
      </c>
      <c r="H51" s="21">
        <v>3.4762470700000008</v>
      </c>
      <c r="I51" s="22">
        <f t="shared" si="3"/>
        <v>5.4116460518550396</v>
      </c>
      <c r="J51">
        <v>224</v>
      </c>
      <c r="K51">
        <v>63</v>
      </c>
      <c r="L51">
        <v>0.61599999999999999</v>
      </c>
      <c r="M51">
        <v>3.932706360000001</v>
      </c>
      <c r="N51">
        <v>5.5174528964647074</v>
      </c>
      <c r="O51">
        <v>249</v>
      </c>
      <c r="P51">
        <v>62</v>
      </c>
      <c r="Q51" t="s">
        <v>30</v>
      </c>
    </row>
    <row r="52" spans="1:17" x14ac:dyDescent="0.3">
      <c r="A52">
        <v>0.63400000000000001</v>
      </c>
      <c r="B52" s="21">
        <v>4.4191732400000001</v>
      </c>
      <c r="C52" s="21">
        <f t="shared" si="2"/>
        <v>5.3706380281276624</v>
      </c>
      <c r="D52">
        <v>215</v>
      </c>
      <c r="E52">
        <v>63</v>
      </c>
      <c r="F52" s="29">
        <v>7</v>
      </c>
      <c r="G52" s="21">
        <v>0.63800000000000001</v>
      </c>
      <c r="H52" s="21">
        <v>3.9855678100000005</v>
      </c>
      <c r="I52" s="22">
        <f t="shared" si="3"/>
        <v>5.4071717714601188</v>
      </c>
      <c r="J52">
        <v>223</v>
      </c>
      <c r="K52">
        <v>64</v>
      </c>
      <c r="L52">
        <v>0.63500000000000001</v>
      </c>
      <c r="M52">
        <v>3.8699576899999997</v>
      </c>
      <c r="N52">
        <v>5.3844950627890888</v>
      </c>
      <c r="O52">
        <v>218</v>
      </c>
      <c r="P52">
        <v>64</v>
      </c>
      <c r="Q52" t="s">
        <v>92</v>
      </c>
    </row>
    <row r="53" spans="1:17" x14ac:dyDescent="0.3">
      <c r="A53">
        <v>0.63600000000000001</v>
      </c>
      <c r="B53" s="21">
        <v>2.6754693999999999</v>
      </c>
      <c r="C53" s="21">
        <f t="shared" si="2"/>
        <v>4.3040650932041702</v>
      </c>
      <c r="D53">
        <v>74</v>
      </c>
      <c r="E53">
        <v>64</v>
      </c>
      <c r="F53" s="29">
        <v>7</v>
      </c>
      <c r="G53" s="21">
        <v>0.64</v>
      </c>
      <c r="H53" s="21">
        <v>3.1951060300000003</v>
      </c>
      <c r="I53" s="22">
        <f t="shared" si="3"/>
        <v>4.1743872698956368</v>
      </c>
      <c r="J53">
        <v>65</v>
      </c>
      <c r="K53">
        <v>64</v>
      </c>
      <c r="L53">
        <v>0.64200000000000002</v>
      </c>
      <c r="M53">
        <v>3.0669293400000006</v>
      </c>
      <c r="N53">
        <v>4.2341065045972597</v>
      </c>
      <c r="O53">
        <v>69</v>
      </c>
      <c r="P53">
        <v>64</v>
      </c>
      <c r="Q53" t="s">
        <v>178</v>
      </c>
    </row>
    <row r="54" spans="1:17" x14ac:dyDescent="0.3">
      <c r="A54">
        <v>0.63800000000000001</v>
      </c>
      <c r="B54" s="21">
        <v>2.4752209200000004</v>
      </c>
      <c r="C54" s="21">
        <f t="shared" si="2"/>
        <v>4.5643481914678361</v>
      </c>
      <c r="D54">
        <v>96</v>
      </c>
      <c r="E54">
        <v>64</v>
      </c>
      <c r="F54" s="29">
        <v>7</v>
      </c>
      <c r="G54" s="21">
        <v>0.64500000000000002</v>
      </c>
      <c r="H54" s="21">
        <v>2.3725874400000002</v>
      </c>
      <c r="I54" s="22">
        <f t="shared" si="3"/>
        <v>4.6051701859880918</v>
      </c>
      <c r="J54">
        <v>100</v>
      </c>
      <c r="K54">
        <v>65</v>
      </c>
      <c r="L54">
        <v>0.64</v>
      </c>
      <c r="M54">
        <v>2.1989238300000005</v>
      </c>
      <c r="N54">
        <v>4.5849674786705723</v>
      </c>
      <c r="O54">
        <v>98</v>
      </c>
      <c r="P54">
        <v>64</v>
      </c>
      <c r="Q54" t="s">
        <v>48</v>
      </c>
    </row>
    <row r="55" spans="1:17" x14ac:dyDescent="0.3">
      <c r="A55">
        <v>0.63800000000000001</v>
      </c>
      <c r="B55" s="21">
        <v>1.21</v>
      </c>
      <c r="C55" s="21">
        <f t="shared" si="2"/>
        <v>4.6347289882296359</v>
      </c>
      <c r="D55">
        <v>103</v>
      </c>
      <c r="E55">
        <v>64</v>
      </c>
      <c r="F55" s="29">
        <v>7</v>
      </c>
      <c r="G55" s="21">
        <v>0.63800000000000001</v>
      </c>
      <c r="H55" s="21">
        <v>1.04</v>
      </c>
      <c r="I55" s="22">
        <f t="shared" si="3"/>
        <v>4.7535901911063645</v>
      </c>
      <c r="J55">
        <v>116</v>
      </c>
      <c r="K55">
        <v>64</v>
      </c>
      <c r="L55">
        <v>0.63600000000000001</v>
      </c>
      <c r="M55">
        <v>0.98</v>
      </c>
      <c r="N55">
        <v>4.7535901911063645</v>
      </c>
      <c r="O55">
        <v>116</v>
      </c>
      <c r="P55">
        <v>64</v>
      </c>
      <c r="Q55" t="s">
        <v>56</v>
      </c>
    </row>
    <row r="56" spans="1:17" x14ac:dyDescent="0.3">
      <c r="A56">
        <v>0.64900000000000002</v>
      </c>
      <c r="B56" s="21">
        <v>4.0052499800000003</v>
      </c>
      <c r="C56" s="21">
        <f t="shared" si="2"/>
        <v>3.7376696182833684</v>
      </c>
      <c r="D56">
        <v>42</v>
      </c>
      <c r="E56">
        <v>65</v>
      </c>
      <c r="F56" s="29">
        <v>7</v>
      </c>
      <c r="G56" s="21">
        <v>0.66700000000000004</v>
      </c>
      <c r="H56" s="21">
        <v>2.8971686399999994</v>
      </c>
      <c r="I56" s="22">
        <f t="shared" si="3"/>
        <v>3.7376696182833684</v>
      </c>
      <c r="J56">
        <v>42</v>
      </c>
      <c r="K56">
        <v>67</v>
      </c>
      <c r="L56">
        <v>0.66400000000000003</v>
      </c>
      <c r="M56">
        <v>2.9280877100000007</v>
      </c>
      <c r="N56">
        <v>3.8712010109078911</v>
      </c>
      <c r="O56">
        <v>48</v>
      </c>
      <c r="P56">
        <v>66</v>
      </c>
      <c r="Q56" t="s">
        <v>175</v>
      </c>
    </row>
    <row r="57" spans="1:17" x14ac:dyDescent="0.3">
      <c r="A57">
        <v>0.65</v>
      </c>
      <c r="B57" s="21">
        <v>0.84701848000000024</v>
      </c>
      <c r="C57" s="21">
        <f t="shared" si="2"/>
        <v>5.3565862746720123</v>
      </c>
      <c r="D57">
        <v>212</v>
      </c>
      <c r="E57">
        <v>65</v>
      </c>
      <c r="F57" s="29">
        <v>7</v>
      </c>
      <c r="G57" s="21">
        <v>0.65300000000000002</v>
      </c>
      <c r="H57" s="21">
        <v>0.64643157000000007</v>
      </c>
      <c r="I57" s="22">
        <f t="shared" si="3"/>
        <v>5.3752784076841653</v>
      </c>
      <c r="J57">
        <v>216</v>
      </c>
      <c r="K57">
        <v>65</v>
      </c>
      <c r="L57">
        <v>0.65200000000000002</v>
      </c>
      <c r="M57">
        <v>0.62434703000000003</v>
      </c>
      <c r="N57">
        <v>5.389071729816501</v>
      </c>
      <c r="O57">
        <v>219</v>
      </c>
      <c r="P57">
        <v>65</v>
      </c>
      <c r="Q57" t="s">
        <v>33</v>
      </c>
    </row>
    <row r="58" spans="1:17" x14ac:dyDescent="0.3">
      <c r="A58">
        <v>0.65200000000000002</v>
      </c>
      <c r="B58" s="21">
        <v>5.3503565800000006</v>
      </c>
      <c r="C58" s="21">
        <f t="shared" si="2"/>
        <v>4.3567088266895917</v>
      </c>
      <c r="D58">
        <v>78</v>
      </c>
      <c r="E58">
        <v>65</v>
      </c>
      <c r="F58" s="29">
        <v>7</v>
      </c>
      <c r="G58" s="21">
        <v>0.66100000000000003</v>
      </c>
      <c r="H58" s="21">
        <v>5.276075360000001</v>
      </c>
      <c r="I58" s="22">
        <f t="shared" si="3"/>
        <v>4.3174881135363101</v>
      </c>
      <c r="J58">
        <v>75</v>
      </c>
      <c r="K58">
        <v>66</v>
      </c>
      <c r="L58">
        <v>0.65800000000000003</v>
      </c>
      <c r="M58">
        <v>5.1777658499999992</v>
      </c>
      <c r="N58">
        <v>4.3040650932041702</v>
      </c>
      <c r="O58">
        <v>74</v>
      </c>
      <c r="P58">
        <v>66</v>
      </c>
      <c r="Q58" t="s">
        <v>96</v>
      </c>
    </row>
    <row r="59" spans="1:17" x14ac:dyDescent="0.3">
      <c r="A59">
        <v>0.65600000000000003</v>
      </c>
      <c r="B59" s="21">
        <v>2.15</v>
      </c>
      <c r="C59" s="21">
        <f t="shared" si="2"/>
        <v>2.8332133440562162</v>
      </c>
      <c r="D59">
        <v>17</v>
      </c>
      <c r="E59">
        <v>66</v>
      </c>
      <c r="F59" s="29">
        <v>7</v>
      </c>
      <c r="G59" s="21">
        <v>0.66800000000000004</v>
      </c>
      <c r="H59" s="21">
        <v>1.9</v>
      </c>
      <c r="I59" s="22">
        <f t="shared" si="3"/>
        <v>2.7725887222397811</v>
      </c>
      <c r="J59">
        <v>16</v>
      </c>
      <c r="K59">
        <v>67</v>
      </c>
      <c r="L59">
        <v>0.66400000000000003</v>
      </c>
      <c r="M59">
        <v>1.9</v>
      </c>
      <c r="N59">
        <v>2.8332133440562162</v>
      </c>
      <c r="O59">
        <v>17</v>
      </c>
      <c r="P59">
        <v>66</v>
      </c>
      <c r="Q59" t="s">
        <v>134</v>
      </c>
    </row>
    <row r="60" spans="1:17" x14ac:dyDescent="0.3">
      <c r="A60">
        <v>0.65700000000000003</v>
      </c>
      <c r="B60" s="21">
        <v>0.40977541000000006</v>
      </c>
      <c r="C60" s="21">
        <f t="shared" si="2"/>
        <v>4.8121843553724171</v>
      </c>
      <c r="D60">
        <v>123</v>
      </c>
      <c r="E60">
        <v>66</v>
      </c>
      <c r="F60" s="29">
        <v>7</v>
      </c>
      <c r="G60" s="21">
        <v>0.64600000000000002</v>
      </c>
      <c r="H60" s="21">
        <v>0.44679778999999992</v>
      </c>
      <c r="I60" s="22">
        <f t="shared" si="3"/>
        <v>5.0562458053483077</v>
      </c>
      <c r="J60">
        <v>157</v>
      </c>
      <c r="K60">
        <v>65</v>
      </c>
      <c r="L60">
        <v>0.63600000000000001</v>
      </c>
      <c r="M60">
        <v>0.48568422000000011</v>
      </c>
      <c r="N60">
        <v>5.1474944768134527</v>
      </c>
      <c r="O60">
        <v>172</v>
      </c>
      <c r="P60">
        <v>64</v>
      </c>
      <c r="Q60" t="s">
        <v>166</v>
      </c>
    </row>
    <row r="61" spans="1:17" x14ac:dyDescent="0.3">
      <c r="A61">
        <v>0.66100000000000003</v>
      </c>
      <c r="B61" s="21">
        <v>2.7808010599999999</v>
      </c>
      <c r="C61" s="21">
        <f t="shared" si="2"/>
        <v>4.3307333402863311</v>
      </c>
      <c r="D61">
        <v>76</v>
      </c>
      <c r="E61">
        <v>66</v>
      </c>
      <c r="F61" s="29">
        <v>7</v>
      </c>
      <c r="G61" s="21">
        <v>0.67800000000000005</v>
      </c>
      <c r="H61" s="21">
        <v>2.1007592700000002</v>
      </c>
      <c r="I61" s="22">
        <f t="shared" si="3"/>
        <v>4.290459441148391</v>
      </c>
      <c r="J61">
        <v>73</v>
      </c>
      <c r="K61">
        <v>68</v>
      </c>
      <c r="L61">
        <v>0.67300000000000004</v>
      </c>
      <c r="M61">
        <v>2.0277833899999997</v>
      </c>
      <c r="N61">
        <v>4.2766661190160553</v>
      </c>
      <c r="O61">
        <v>72</v>
      </c>
      <c r="P61">
        <v>67</v>
      </c>
      <c r="Q61" t="s">
        <v>59</v>
      </c>
    </row>
    <row r="62" spans="1:17" x14ac:dyDescent="0.3">
      <c r="A62">
        <v>0.66600000000000004</v>
      </c>
      <c r="B62" s="21">
        <v>5.8810334199999996</v>
      </c>
      <c r="C62" s="21">
        <f t="shared" si="2"/>
        <v>3.7612001156935624</v>
      </c>
      <c r="D62">
        <v>43</v>
      </c>
      <c r="E62">
        <v>67</v>
      </c>
      <c r="F62" s="29">
        <v>7</v>
      </c>
      <c r="G62" s="21">
        <v>0.67600000000000005</v>
      </c>
      <c r="H62" s="21">
        <v>4.7148718799999996</v>
      </c>
      <c r="I62" s="22">
        <f t="shared" si="3"/>
        <v>3.6635616461296463</v>
      </c>
      <c r="J62">
        <v>39</v>
      </c>
      <c r="K62">
        <v>68</v>
      </c>
      <c r="L62">
        <v>0.67300000000000004</v>
      </c>
      <c r="M62">
        <v>4.5438766499999996</v>
      </c>
      <c r="N62">
        <v>3.8066624897703196</v>
      </c>
      <c r="O62">
        <v>45</v>
      </c>
      <c r="P62">
        <v>67</v>
      </c>
      <c r="Q62" t="s">
        <v>32</v>
      </c>
    </row>
    <row r="63" spans="1:17" x14ac:dyDescent="0.3">
      <c r="A63">
        <v>0.67500000000000004</v>
      </c>
      <c r="B63" s="21">
        <v>3.4032814500000002</v>
      </c>
      <c r="C63" s="21">
        <f t="shared" si="2"/>
        <v>4.0943445622221004</v>
      </c>
      <c r="D63">
        <v>60</v>
      </c>
      <c r="E63">
        <v>68</v>
      </c>
      <c r="F63" s="29">
        <v>7</v>
      </c>
      <c r="G63" s="21">
        <v>0.66800000000000004</v>
      </c>
      <c r="H63" s="21">
        <v>2.6510987300000002</v>
      </c>
      <c r="I63" s="22">
        <f t="shared" si="3"/>
        <v>4.1271343850450917</v>
      </c>
      <c r="J63">
        <v>62</v>
      </c>
      <c r="K63">
        <v>67</v>
      </c>
      <c r="L63">
        <v>0.65500000000000003</v>
      </c>
      <c r="M63">
        <v>2.5796091600000004</v>
      </c>
      <c r="N63">
        <v>4.0430512678345503</v>
      </c>
      <c r="O63">
        <v>57</v>
      </c>
      <c r="P63">
        <v>66</v>
      </c>
      <c r="Q63" t="s">
        <v>3</v>
      </c>
    </row>
    <row r="64" spans="1:17" x14ac:dyDescent="0.3">
      <c r="A64">
        <v>0.68300000000000005</v>
      </c>
      <c r="B64" s="21">
        <v>2.4656434100000002</v>
      </c>
      <c r="C64" s="21">
        <f t="shared" si="2"/>
        <v>4.2766661190160553</v>
      </c>
      <c r="D64">
        <v>72</v>
      </c>
      <c r="E64">
        <v>68</v>
      </c>
      <c r="F64" s="29">
        <v>7</v>
      </c>
      <c r="G64" s="21">
        <v>0.68400000000000005</v>
      </c>
      <c r="H64" s="21">
        <v>2.0234210500000001</v>
      </c>
      <c r="I64" s="22">
        <f t="shared" si="3"/>
        <v>4.3307333402863311</v>
      </c>
      <c r="J64">
        <v>76</v>
      </c>
      <c r="K64">
        <v>68</v>
      </c>
      <c r="L64">
        <v>0.67700000000000005</v>
      </c>
      <c r="M64">
        <v>1.9875257000000002</v>
      </c>
      <c r="N64">
        <v>4.3567088266895917</v>
      </c>
      <c r="O64">
        <v>78</v>
      </c>
      <c r="P64">
        <v>68</v>
      </c>
      <c r="Q64" t="s">
        <v>89</v>
      </c>
    </row>
    <row r="65" spans="1:17" x14ac:dyDescent="0.3">
      <c r="A65">
        <v>0.69099999999999995</v>
      </c>
      <c r="B65" s="21">
        <v>5.8023862799999986</v>
      </c>
      <c r="C65" s="21">
        <f t="shared" si="2"/>
        <v>5.0814043649844631</v>
      </c>
      <c r="D65">
        <v>161</v>
      </c>
      <c r="E65">
        <v>69</v>
      </c>
      <c r="F65" s="29">
        <v>7</v>
      </c>
      <c r="G65" s="21">
        <v>0.71499999999999997</v>
      </c>
      <c r="H65" s="21">
        <v>4.8966178899999999</v>
      </c>
      <c r="I65" s="22">
        <f t="shared" si="3"/>
        <v>5.1704839950381514</v>
      </c>
      <c r="J65">
        <v>176</v>
      </c>
      <c r="K65">
        <v>72</v>
      </c>
      <c r="L65">
        <v>0.71199999999999997</v>
      </c>
      <c r="M65">
        <v>4.7979979500000001</v>
      </c>
      <c r="N65">
        <v>5.1416635565026603</v>
      </c>
      <c r="O65">
        <v>171</v>
      </c>
      <c r="P65">
        <v>71</v>
      </c>
      <c r="Q65" t="s">
        <v>4</v>
      </c>
    </row>
    <row r="66" spans="1:17" x14ac:dyDescent="0.3">
      <c r="A66">
        <v>0.69099999999999995</v>
      </c>
      <c r="B66" s="21">
        <v>2.36</v>
      </c>
      <c r="C66" s="21">
        <f t="shared" ref="C66:C97" si="4">LN(D66)</f>
        <v>3.912023005428146</v>
      </c>
      <c r="D66">
        <v>50</v>
      </c>
      <c r="E66">
        <v>69</v>
      </c>
      <c r="F66" s="29">
        <v>7</v>
      </c>
      <c r="G66" s="21">
        <v>0.69899999999999995</v>
      </c>
      <c r="H66" s="21">
        <v>2.31</v>
      </c>
      <c r="I66" s="22">
        <f t="shared" ref="I66:I97" si="5">LN(J66)</f>
        <v>3.8501476017100584</v>
      </c>
      <c r="J66">
        <v>47</v>
      </c>
      <c r="K66">
        <v>70</v>
      </c>
      <c r="L66">
        <v>0.69799999999999995</v>
      </c>
      <c r="M66">
        <v>2.42</v>
      </c>
      <c r="N66">
        <v>3.9889840465642745</v>
      </c>
      <c r="O66">
        <v>54</v>
      </c>
      <c r="P66">
        <v>70</v>
      </c>
      <c r="Q66" t="s">
        <v>70</v>
      </c>
    </row>
    <row r="67" spans="1:17" x14ac:dyDescent="0.3">
      <c r="A67">
        <v>0.70099999999999996</v>
      </c>
      <c r="B67" s="21">
        <v>4.4899482700000011</v>
      </c>
      <c r="C67" s="21">
        <f t="shared" si="4"/>
        <v>5.2257466737132017</v>
      </c>
      <c r="D67">
        <v>186</v>
      </c>
      <c r="E67">
        <v>70</v>
      </c>
      <c r="F67" s="29">
        <v>7</v>
      </c>
      <c r="G67" s="21">
        <v>0.70299999999999996</v>
      </c>
      <c r="H67" s="21">
        <v>4.3729410200000007</v>
      </c>
      <c r="I67" s="22">
        <f t="shared" si="5"/>
        <v>4.7706846244656651</v>
      </c>
      <c r="J67">
        <v>118</v>
      </c>
      <c r="K67">
        <v>70</v>
      </c>
      <c r="L67">
        <v>0.7</v>
      </c>
      <c r="M67">
        <v>4.1425337799999999</v>
      </c>
      <c r="N67">
        <v>5.0875963352323836</v>
      </c>
      <c r="O67">
        <v>162</v>
      </c>
      <c r="P67">
        <v>70</v>
      </c>
      <c r="Q67" t="s">
        <v>6</v>
      </c>
    </row>
    <row r="68" spans="1:17" x14ac:dyDescent="0.3">
      <c r="A68">
        <v>0.70199999999999996</v>
      </c>
      <c r="B68" s="21">
        <v>4.3769655200000006</v>
      </c>
      <c r="C68" s="21">
        <f t="shared" si="4"/>
        <v>4.5643481914678361</v>
      </c>
      <c r="D68">
        <v>96</v>
      </c>
      <c r="E68">
        <v>70</v>
      </c>
      <c r="F68" s="29">
        <v>7</v>
      </c>
      <c r="G68" s="21">
        <v>0.71</v>
      </c>
      <c r="H68" s="21">
        <v>6.1417584399999994</v>
      </c>
      <c r="I68" s="22">
        <f t="shared" si="5"/>
        <v>4.6051701859880918</v>
      </c>
      <c r="J68">
        <v>100</v>
      </c>
      <c r="K68">
        <v>71</v>
      </c>
      <c r="L68">
        <v>0.71399999999999997</v>
      </c>
      <c r="M68">
        <v>4.5632696199999998</v>
      </c>
      <c r="N68">
        <v>4.5849674786705723</v>
      </c>
      <c r="O68">
        <v>98</v>
      </c>
      <c r="P68">
        <v>71</v>
      </c>
      <c r="Q68" t="s">
        <v>131</v>
      </c>
    </row>
    <row r="69" spans="1:17" x14ac:dyDescent="0.3">
      <c r="A69">
        <v>0.70399999999999996</v>
      </c>
      <c r="B69" s="21">
        <v>1.8999379899999997</v>
      </c>
      <c r="C69" s="21">
        <f t="shared" si="4"/>
        <v>5.4249500174814029</v>
      </c>
      <c r="D69">
        <v>227</v>
      </c>
      <c r="E69">
        <v>70</v>
      </c>
      <c r="F69" s="29">
        <v>7</v>
      </c>
      <c r="G69" s="21">
        <v>0.70199999999999996</v>
      </c>
      <c r="H69" s="21">
        <v>1.6696257600000002</v>
      </c>
      <c r="I69" s="22">
        <f t="shared" si="5"/>
        <v>5.4161004022044201</v>
      </c>
      <c r="J69">
        <v>225</v>
      </c>
      <c r="K69">
        <v>70</v>
      </c>
      <c r="L69">
        <v>0.69899999999999995</v>
      </c>
      <c r="M69">
        <v>1.60853541</v>
      </c>
      <c r="N69">
        <v>5.43372200355424</v>
      </c>
      <c r="O69">
        <v>229</v>
      </c>
      <c r="P69">
        <v>70</v>
      </c>
      <c r="Q69" t="s">
        <v>41</v>
      </c>
    </row>
    <row r="70" spans="1:17" x14ac:dyDescent="0.3">
      <c r="A70">
        <v>0.70499999999999996</v>
      </c>
      <c r="B70" s="21">
        <v>3.7476506200000004</v>
      </c>
      <c r="C70" s="21">
        <f t="shared" si="4"/>
        <v>4.8675344504555822</v>
      </c>
      <c r="D70">
        <v>130</v>
      </c>
      <c r="E70">
        <v>71</v>
      </c>
      <c r="F70" s="29">
        <v>8</v>
      </c>
      <c r="G70" s="21">
        <v>0.71799999999999997</v>
      </c>
      <c r="H70" s="21">
        <v>3.2910051299999998</v>
      </c>
      <c r="I70" s="22">
        <f t="shared" si="5"/>
        <v>4.4543472962535073</v>
      </c>
      <c r="J70">
        <v>86</v>
      </c>
      <c r="K70">
        <v>72</v>
      </c>
      <c r="L70">
        <v>0.71499999999999997</v>
      </c>
      <c r="M70">
        <v>3.2462902100000002</v>
      </c>
      <c r="N70">
        <v>4.3567088266895917</v>
      </c>
      <c r="O70">
        <v>78</v>
      </c>
      <c r="P70">
        <v>72</v>
      </c>
      <c r="Q70" t="s">
        <v>1</v>
      </c>
    </row>
    <row r="71" spans="1:17" x14ac:dyDescent="0.3">
      <c r="A71">
        <v>0.70499999999999996</v>
      </c>
      <c r="B71" s="21">
        <v>2.33</v>
      </c>
      <c r="C71" s="21">
        <f t="shared" si="4"/>
        <v>4.3567088266895917</v>
      </c>
      <c r="D71">
        <v>78</v>
      </c>
      <c r="E71">
        <v>71</v>
      </c>
      <c r="F71" s="29">
        <v>8</v>
      </c>
      <c r="G71" s="21">
        <v>0.71399999999999997</v>
      </c>
      <c r="H71" s="21">
        <v>1.69</v>
      </c>
      <c r="I71" s="22">
        <f t="shared" si="5"/>
        <v>4.3944491546724391</v>
      </c>
      <c r="J71">
        <v>81</v>
      </c>
      <c r="K71">
        <v>71</v>
      </c>
      <c r="L71">
        <v>0.70599999999999996</v>
      </c>
      <c r="M71">
        <v>1.54</v>
      </c>
      <c r="N71">
        <v>4.4067192472642533</v>
      </c>
      <c r="O71">
        <v>82</v>
      </c>
      <c r="P71">
        <v>71</v>
      </c>
      <c r="Q71" t="s">
        <v>107</v>
      </c>
    </row>
    <row r="72" spans="1:17" x14ac:dyDescent="0.3">
      <c r="A72">
        <v>0.70699999999999996</v>
      </c>
      <c r="B72" s="21">
        <v>4.5226430899999999</v>
      </c>
      <c r="C72" s="21">
        <f t="shared" si="4"/>
        <v>4.5951198501345898</v>
      </c>
      <c r="D72">
        <v>99</v>
      </c>
      <c r="E72">
        <v>71</v>
      </c>
      <c r="F72" s="29">
        <v>8</v>
      </c>
      <c r="G72" s="21">
        <v>0.71199999999999997</v>
      </c>
      <c r="H72" s="21">
        <v>3.9786157599999994</v>
      </c>
      <c r="I72" s="22">
        <f t="shared" si="5"/>
        <v>4.5325994931532563</v>
      </c>
      <c r="J72">
        <v>93</v>
      </c>
      <c r="K72">
        <v>71</v>
      </c>
      <c r="L72">
        <v>0.71099999999999997</v>
      </c>
      <c r="M72">
        <v>3.8888032400000001</v>
      </c>
      <c r="N72">
        <v>4.5108595065168497</v>
      </c>
      <c r="O72">
        <v>91</v>
      </c>
      <c r="P72">
        <v>71</v>
      </c>
      <c r="Q72" t="s">
        <v>63</v>
      </c>
    </row>
    <row r="73" spans="1:17" x14ac:dyDescent="0.3">
      <c r="A73">
        <v>0.71199999999999997</v>
      </c>
      <c r="B73" s="21">
        <v>1.8872557899999998</v>
      </c>
      <c r="C73" s="21">
        <f t="shared" si="4"/>
        <v>5.1532915944977793</v>
      </c>
      <c r="D73">
        <v>173</v>
      </c>
      <c r="E73">
        <v>71</v>
      </c>
      <c r="F73" s="29">
        <v>8</v>
      </c>
      <c r="G73" s="21">
        <v>0.71799999999999997</v>
      </c>
      <c r="H73" s="21">
        <v>1.3979165600000001</v>
      </c>
      <c r="I73" s="22">
        <f t="shared" si="5"/>
        <v>5.0625950330269669</v>
      </c>
      <c r="J73">
        <v>158</v>
      </c>
      <c r="K73">
        <v>72</v>
      </c>
      <c r="L73">
        <v>0.71199999999999997</v>
      </c>
      <c r="M73">
        <v>1.3958539999999999</v>
      </c>
      <c r="N73">
        <v>5.1984970312658261</v>
      </c>
      <c r="O73">
        <v>181</v>
      </c>
      <c r="P73">
        <v>71</v>
      </c>
      <c r="Q73" t="s">
        <v>57</v>
      </c>
    </row>
    <row r="74" spans="1:17" x14ac:dyDescent="0.3">
      <c r="A74">
        <v>0.71199999999999997</v>
      </c>
      <c r="B74" s="21">
        <v>4.7128205299999992</v>
      </c>
      <c r="C74" s="21">
        <f t="shared" si="4"/>
        <v>4.0775374439057197</v>
      </c>
      <c r="D74">
        <v>59</v>
      </c>
      <c r="E74">
        <v>71</v>
      </c>
      <c r="F74" s="29">
        <v>8</v>
      </c>
      <c r="G74" s="21">
        <v>0.71199999999999997</v>
      </c>
      <c r="H74" s="21">
        <v>4.314644340000001</v>
      </c>
      <c r="I74" s="22">
        <f t="shared" si="5"/>
        <v>4.1896547420264252</v>
      </c>
      <c r="J74">
        <v>66</v>
      </c>
      <c r="K74">
        <v>71</v>
      </c>
      <c r="L74">
        <v>0.71299999999999997</v>
      </c>
      <c r="M74">
        <v>3.6956522499999997</v>
      </c>
      <c r="N74">
        <v>4.0604430105464191</v>
      </c>
      <c r="O74">
        <v>58</v>
      </c>
      <c r="P74">
        <v>71</v>
      </c>
      <c r="Q74" t="s">
        <v>116</v>
      </c>
    </row>
    <row r="75" spans="1:17" x14ac:dyDescent="0.3">
      <c r="A75">
        <v>0.71599999999999997</v>
      </c>
      <c r="B75" s="21">
        <v>3.12</v>
      </c>
      <c r="C75" s="21">
        <f t="shared" si="4"/>
        <v>3.4011973816621555</v>
      </c>
      <c r="D75">
        <v>30</v>
      </c>
      <c r="E75">
        <v>72</v>
      </c>
      <c r="F75" s="29">
        <v>8</v>
      </c>
      <c r="G75" s="21">
        <v>0.72499999999999998</v>
      </c>
      <c r="H75" s="21">
        <v>2.2599999999999998</v>
      </c>
      <c r="I75" s="22">
        <f t="shared" si="5"/>
        <v>3.4011973816621555</v>
      </c>
      <c r="J75">
        <v>30</v>
      </c>
      <c r="K75">
        <v>73</v>
      </c>
      <c r="L75">
        <v>0.71899999999999997</v>
      </c>
      <c r="M75">
        <v>1.94</v>
      </c>
      <c r="N75">
        <v>3.4339872044851463</v>
      </c>
      <c r="O75">
        <v>31</v>
      </c>
      <c r="P75">
        <v>72</v>
      </c>
      <c r="Q75" t="s">
        <v>148</v>
      </c>
    </row>
    <row r="76" spans="1:17" x14ac:dyDescent="0.3">
      <c r="A76">
        <v>0.72199999999999998</v>
      </c>
      <c r="B76" s="21">
        <v>2.33</v>
      </c>
      <c r="C76" s="21">
        <f t="shared" si="4"/>
        <v>3.713572066704308</v>
      </c>
      <c r="D76">
        <v>41</v>
      </c>
      <c r="E76">
        <v>72</v>
      </c>
      <c r="F76" s="29">
        <v>8</v>
      </c>
      <c r="G76" s="21">
        <v>0.76200000000000001</v>
      </c>
      <c r="H76" s="21">
        <v>1.07</v>
      </c>
      <c r="I76" s="22">
        <f t="shared" si="5"/>
        <v>3.2958368660043291</v>
      </c>
      <c r="J76">
        <v>27</v>
      </c>
      <c r="K76">
        <v>76</v>
      </c>
      <c r="L76">
        <v>0.75700000000000001</v>
      </c>
      <c r="M76">
        <v>0.89</v>
      </c>
      <c r="N76">
        <v>3.3322045101752038</v>
      </c>
      <c r="O76">
        <v>28</v>
      </c>
      <c r="P76">
        <v>76</v>
      </c>
      <c r="Q76" t="s">
        <v>163</v>
      </c>
    </row>
    <row r="77" spans="1:17" x14ac:dyDescent="0.3">
      <c r="A77">
        <v>0.72199999999999998</v>
      </c>
      <c r="B77" s="21">
        <v>3.1008660800000003</v>
      </c>
      <c r="C77" s="21">
        <f t="shared" si="4"/>
        <v>3.6375861597263857</v>
      </c>
      <c r="D77">
        <v>38</v>
      </c>
      <c r="E77">
        <v>72</v>
      </c>
      <c r="F77" s="29">
        <v>8</v>
      </c>
      <c r="G77" s="21">
        <v>0.73</v>
      </c>
      <c r="H77" s="21">
        <v>2.6243522199999996</v>
      </c>
      <c r="I77" s="22">
        <f t="shared" si="5"/>
        <v>3.6375861597263857</v>
      </c>
      <c r="J77">
        <v>38</v>
      </c>
      <c r="K77">
        <v>73</v>
      </c>
      <c r="L77">
        <v>0.73099999999999998</v>
      </c>
      <c r="M77">
        <v>2.4660871000000002</v>
      </c>
      <c r="N77">
        <v>3.6109179126442243</v>
      </c>
      <c r="O77">
        <v>37</v>
      </c>
      <c r="P77">
        <v>73</v>
      </c>
      <c r="Q77" t="s">
        <v>38</v>
      </c>
    </row>
    <row r="78" spans="1:17" x14ac:dyDescent="0.3">
      <c r="A78">
        <v>0.72199999999999998</v>
      </c>
      <c r="B78" s="21">
        <v>5.2967476799999984</v>
      </c>
      <c r="C78" s="21">
        <f t="shared" si="4"/>
        <v>4.8441870864585912</v>
      </c>
      <c r="D78">
        <v>127</v>
      </c>
      <c r="E78">
        <v>72</v>
      </c>
      <c r="F78" s="29">
        <v>8</v>
      </c>
      <c r="G78" s="21">
        <v>0.74099999999999999</v>
      </c>
      <c r="H78" s="21">
        <v>4.80993271</v>
      </c>
      <c r="I78" s="22">
        <f t="shared" si="5"/>
        <v>4.7706846244656651</v>
      </c>
      <c r="J78">
        <v>118</v>
      </c>
      <c r="K78">
        <v>74</v>
      </c>
      <c r="L78">
        <v>0.73099999999999998</v>
      </c>
      <c r="M78">
        <v>4.6228022599999994</v>
      </c>
      <c r="N78">
        <v>4.8283137373023015</v>
      </c>
      <c r="O78">
        <v>125</v>
      </c>
      <c r="P78">
        <v>73</v>
      </c>
      <c r="Q78" t="s">
        <v>126</v>
      </c>
    </row>
    <row r="79" spans="1:17" x14ac:dyDescent="0.3">
      <c r="A79">
        <v>0.72399999999999998</v>
      </c>
      <c r="B79" s="21">
        <v>2.9954733799999995</v>
      </c>
      <c r="C79" s="21">
        <f t="shared" si="4"/>
        <v>4.290459441148391</v>
      </c>
      <c r="D79">
        <v>73</v>
      </c>
      <c r="E79">
        <v>72</v>
      </c>
      <c r="F79" s="29">
        <v>8</v>
      </c>
      <c r="G79" s="21">
        <v>0.73299999999999998</v>
      </c>
      <c r="H79" s="21">
        <v>2.0811097600000004</v>
      </c>
      <c r="I79" s="22">
        <f t="shared" si="5"/>
        <v>4.2766661190160553</v>
      </c>
      <c r="J79">
        <v>72</v>
      </c>
      <c r="K79">
        <v>73</v>
      </c>
      <c r="L79">
        <v>0.74399999999999999</v>
      </c>
      <c r="M79">
        <v>1.9855863999999996</v>
      </c>
      <c r="N79">
        <v>4.1108738641733114</v>
      </c>
      <c r="O79">
        <v>61</v>
      </c>
      <c r="P79">
        <v>74</v>
      </c>
      <c r="Q79" t="s">
        <v>114</v>
      </c>
    </row>
    <row r="80" spans="1:17" x14ac:dyDescent="0.3">
      <c r="A80">
        <v>0.72599999999999998</v>
      </c>
      <c r="B80" s="21">
        <v>1.7906467899999996</v>
      </c>
      <c r="C80" s="21">
        <f t="shared" si="4"/>
        <v>3.8286413964890951</v>
      </c>
      <c r="D80">
        <v>46</v>
      </c>
      <c r="E80">
        <v>73</v>
      </c>
      <c r="F80" s="29">
        <v>8</v>
      </c>
      <c r="G80" s="21">
        <v>0.71699999999999997</v>
      </c>
      <c r="H80" s="21">
        <v>2.0204687100000003</v>
      </c>
      <c r="I80" s="22">
        <f t="shared" si="5"/>
        <v>3.912023005428146</v>
      </c>
      <c r="J80">
        <v>50</v>
      </c>
      <c r="K80">
        <v>72</v>
      </c>
      <c r="L80">
        <v>0.71099999999999997</v>
      </c>
      <c r="M80">
        <v>2.0925619599999998</v>
      </c>
      <c r="N80">
        <v>3.9318256327243257</v>
      </c>
      <c r="O80">
        <v>51</v>
      </c>
      <c r="P80">
        <v>71</v>
      </c>
      <c r="Q80" t="s">
        <v>150</v>
      </c>
    </row>
    <row r="81" spans="1:17" x14ac:dyDescent="0.3">
      <c r="A81">
        <v>0.72699999999999998</v>
      </c>
      <c r="B81" s="21">
        <v>3.9743328099999999</v>
      </c>
      <c r="C81" s="21">
        <f t="shared" si="4"/>
        <v>4.7184988712950942</v>
      </c>
      <c r="D81">
        <v>112</v>
      </c>
      <c r="E81">
        <v>73</v>
      </c>
      <c r="F81" s="29">
        <v>8</v>
      </c>
      <c r="G81" s="21">
        <v>0.71099999999999997</v>
      </c>
      <c r="H81" s="21">
        <v>2.9038436399999994</v>
      </c>
      <c r="I81" s="22">
        <f t="shared" si="5"/>
        <v>4.7004803657924166</v>
      </c>
      <c r="J81">
        <v>110</v>
      </c>
      <c r="K81">
        <v>71</v>
      </c>
      <c r="L81">
        <v>0.70399999999999996</v>
      </c>
      <c r="M81">
        <v>2.95149112</v>
      </c>
      <c r="N81">
        <v>4.7706846244656651</v>
      </c>
      <c r="O81">
        <v>118</v>
      </c>
      <c r="P81">
        <v>70</v>
      </c>
      <c r="Q81" t="s">
        <v>51</v>
      </c>
    </row>
    <row r="82" spans="1:17" x14ac:dyDescent="0.3">
      <c r="A82">
        <v>0.72899999999999998</v>
      </c>
      <c r="B82" s="21">
        <v>1.3261709200000003</v>
      </c>
      <c r="C82" s="21">
        <f t="shared" si="4"/>
        <v>2.8332133440562162</v>
      </c>
      <c r="D82">
        <v>17</v>
      </c>
      <c r="E82">
        <v>73</v>
      </c>
      <c r="F82" s="29">
        <v>8</v>
      </c>
      <c r="G82" s="21">
        <v>0.72399999999999998</v>
      </c>
      <c r="H82" s="21">
        <v>1.2972277400000001</v>
      </c>
      <c r="I82" s="22">
        <f t="shared" si="5"/>
        <v>2.8903717578961645</v>
      </c>
      <c r="J82">
        <v>18</v>
      </c>
      <c r="K82">
        <v>72</v>
      </c>
      <c r="L82">
        <v>0.71699999999999997</v>
      </c>
      <c r="M82">
        <v>1.35182929</v>
      </c>
      <c r="N82">
        <v>2.9444389791664403</v>
      </c>
      <c r="O82">
        <v>19</v>
      </c>
      <c r="P82">
        <v>72</v>
      </c>
      <c r="Q82" t="s">
        <v>177</v>
      </c>
    </row>
    <row r="83" spans="1:17" x14ac:dyDescent="0.3">
      <c r="A83">
        <v>0.73</v>
      </c>
      <c r="B83" s="21">
        <v>3.7465877499999998</v>
      </c>
      <c r="C83" s="21">
        <f t="shared" si="4"/>
        <v>4.3567088266895917</v>
      </c>
      <c r="D83">
        <v>78</v>
      </c>
      <c r="E83">
        <v>73</v>
      </c>
      <c r="F83" s="29">
        <v>8</v>
      </c>
      <c r="G83" s="21">
        <v>0.74199999999999999</v>
      </c>
      <c r="H83" s="21">
        <v>3.6898524800000003</v>
      </c>
      <c r="I83" s="22">
        <f t="shared" si="5"/>
        <v>4.3438054218536841</v>
      </c>
      <c r="J83">
        <v>77</v>
      </c>
      <c r="K83">
        <v>74</v>
      </c>
      <c r="L83">
        <v>0.74</v>
      </c>
      <c r="M83">
        <v>4.2765040399999998</v>
      </c>
      <c r="N83">
        <v>4.3694478524670215</v>
      </c>
      <c r="O83">
        <v>79</v>
      </c>
      <c r="P83">
        <v>74</v>
      </c>
      <c r="Q83" t="s">
        <v>156</v>
      </c>
    </row>
    <row r="84" spans="1:17" x14ac:dyDescent="0.3">
      <c r="A84">
        <v>0.73099999999999998</v>
      </c>
      <c r="B84" s="21">
        <v>1.0080543800000001</v>
      </c>
      <c r="C84" s="21">
        <f t="shared" si="4"/>
        <v>1.6094379124341003</v>
      </c>
      <c r="D84">
        <v>5</v>
      </c>
      <c r="E84">
        <v>73</v>
      </c>
      <c r="F84" s="29">
        <v>8</v>
      </c>
      <c r="G84" s="21">
        <v>0.73199999999999998</v>
      </c>
      <c r="H84" s="21">
        <v>1.0093405199999999</v>
      </c>
      <c r="I84" s="22">
        <f t="shared" si="5"/>
        <v>1.6094379124341003</v>
      </c>
      <c r="J84">
        <v>5</v>
      </c>
      <c r="K84">
        <v>73</v>
      </c>
      <c r="L84">
        <v>0.73</v>
      </c>
      <c r="M84">
        <v>1.0021123900000002</v>
      </c>
      <c r="N84">
        <v>1.6094379124341003</v>
      </c>
      <c r="O84">
        <v>5</v>
      </c>
      <c r="P84">
        <v>73</v>
      </c>
      <c r="Q84" t="s">
        <v>141</v>
      </c>
    </row>
    <row r="85" spans="1:17" x14ac:dyDescent="0.3">
      <c r="A85">
        <v>0.73399999999999999</v>
      </c>
      <c r="B85" s="21">
        <v>5.0764460600000003</v>
      </c>
      <c r="C85" s="21">
        <f t="shared" si="4"/>
        <v>4.1896547420264252</v>
      </c>
      <c r="D85">
        <v>66</v>
      </c>
      <c r="E85">
        <v>73</v>
      </c>
      <c r="F85" s="29">
        <v>8</v>
      </c>
      <c r="G85" s="21">
        <v>0.75800000000000001</v>
      </c>
      <c r="H85" s="21">
        <v>4.8712553999999999</v>
      </c>
      <c r="I85" s="22">
        <f t="shared" si="5"/>
        <v>4.3040650932041702</v>
      </c>
      <c r="J85">
        <v>74</v>
      </c>
      <c r="K85">
        <v>76</v>
      </c>
      <c r="L85">
        <v>0.76100000000000001</v>
      </c>
      <c r="M85">
        <v>4.9773740799999997</v>
      </c>
      <c r="N85">
        <v>4.2626798770413155</v>
      </c>
      <c r="O85">
        <v>71</v>
      </c>
      <c r="P85">
        <v>76</v>
      </c>
      <c r="Q85" t="s">
        <v>31</v>
      </c>
    </row>
    <row r="86" spans="1:17" x14ac:dyDescent="0.3">
      <c r="A86">
        <v>0.73399999999999999</v>
      </c>
      <c r="B86" s="21">
        <v>4.3100929299999997</v>
      </c>
      <c r="C86" s="21">
        <f t="shared" si="4"/>
        <v>3.6109179126442243</v>
      </c>
      <c r="D86">
        <v>37</v>
      </c>
      <c r="E86">
        <v>73</v>
      </c>
      <c r="F86" s="29">
        <v>8</v>
      </c>
      <c r="G86" s="21">
        <v>0.74</v>
      </c>
      <c r="H86" s="21">
        <v>3.5671336699999996</v>
      </c>
      <c r="I86" s="22">
        <f t="shared" si="5"/>
        <v>3.6888794541139363</v>
      </c>
      <c r="J86">
        <v>40</v>
      </c>
      <c r="K86">
        <v>74</v>
      </c>
      <c r="L86">
        <v>0.73699999999999999</v>
      </c>
      <c r="M86">
        <v>3.0931770799999998</v>
      </c>
      <c r="N86">
        <v>3.6635616461296463</v>
      </c>
      <c r="O86">
        <v>39</v>
      </c>
      <c r="P86">
        <v>74</v>
      </c>
      <c r="Q86" t="s">
        <v>139</v>
      </c>
    </row>
    <row r="87" spans="1:17" x14ac:dyDescent="0.3">
      <c r="A87">
        <v>0.73699999999999999</v>
      </c>
      <c r="B87" s="21">
        <v>9.08</v>
      </c>
      <c r="C87" s="21">
        <f t="shared" si="4"/>
        <v>4.0430512678345503</v>
      </c>
      <c r="D87">
        <v>57</v>
      </c>
      <c r="E87">
        <v>74</v>
      </c>
      <c r="F87" s="29">
        <v>8</v>
      </c>
      <c r="G87" s="21">
        <v>0.753</v>
      </c>
      <c r="H87" s="21">
        <v>6</v>
      </c>
      <c r="I87" s="22">
        <f t="shared" si="5"/>
        <v>3.912023005428146</v>
      </c>
      <c r="J87">
        <v>50</v>
      </c>
      <c r="K87">
        <v>75</v>
      </c>
      <c r="L87">
        <v>0.747</v>
      </c>
      <c r="M87">
        <v>5.75</v>
      </c>
      <c r="N87">
        <v>3.8918202981106265</v>
      </c>
      <c r="O87">
        <v>49</v>
      </c>
      <c r="P87">
        <v>75</v>
      </c>
      <c r="Q87" t="s">
        <v>81</v>
      </c>
    </row>
    <row r="88" spans="1:17" x14ac:dyDescent="0.3">
      <c r="A88">
        <v>0.74</v>
      </c>
      <c r="B88" s="21">
        <v>2.74805593</v>
      </c>
      <c r="C88" s="21">
        <f t="shared" si="4"/>
        <v>3.713572066704308</v>
      </c>
      <c r="D88">
        <v>41</v>
      </c>
      <c r="E88">
        <v>74</v>
      </c>
      <c r="F88" s="29">
        <v>8</v>
      </c>
      <c r="G88" s="21">
        <v>0.74399999999999999</v>
      </c>
      <c r="H88" s="21">
        <v>3.00427818</v>
      </c>
      <c r="I88" s="22">
        <f t="shared" si="5"/>
        <v>3.713572066704308</v>
      </c>
      <c r="J88">
        <v>41</v>
      </c>
      <c r="K88">
        <v>74</v>
      </c>
      <c r="L88">
        <v>0.74199999999999999</v>
      </c>
      <c r="M88">
        <v>3.0001761900000004</v>
      </c>
      <c r="N88">
        <v>3.7376696182833684</v>
      </c>
      <c r="O88">
        <v>42</v>
      </c>
      <c r="P88">
        <v>74</v>
      </c>
      <c r="Q88" t="s">
        <v>65</v>
      </c>
    </row>
    <row r="89" spans="1:17" x14ac:dyDescent="0.3">
      <c r="A89">
        <v>0.74</v>
      </c>
      <c r="B89" s="21">
        <v>2.5692517800000001</v>
      </c>
      <c r="C89" s="21">
        <f t="shared" si="4"/>
        <v>3.6635616461296463</v>
      </c>
      <c r="D89">
        <v>39</v>
      </c>
      <c r="E89">
        <v>74</v>
      </c>
      <c r="F89" s="29">
        <v>8</v>
      </c>
      <c r="G89" s="21">
        <v>0.749</v>
      </c>
      <c r="H89" s="21">
        <v>2.1197621799999999</v>
      </c>
      <c r="I89" s="22">
        <f t="shared" si="5"/>
        <v>3.6888794541139363</v>
      </c>
      <c r="J89">
        <v>40</v>
      </c>
      <c r="K89">
        <v>75</v>
      </c>
      <c r="L89">
        <v>0.754</v>
      </c>
      <c r="M89">
        <v>2.0952959099999999</v>
      </c>
      <c r="N89">
        <v>3.7376696182833684</v>
      </c>
      <c r="O89">
        <v>42</v>
      </c>
      <c r="P89">
        <v>75</v>
      </c>
      <c r="Q89" t="s">
        <v>87</v>
      </c>
    </row>
    <row r="90" spans="1:17" x14ac:dyDescent="0.3">
      <c r="A90">
        <v>0.74199999999999999</v>
      </c>
      <c r="B90" s="21">
        <v>3.3664405299999998</v>
      </c>
      <c r="C90" s="21">
        <f t="shared" si="4"/>
        <v>3.044522437723423</v>
      </c>
      <c r="D90">
        <v>21</v>
      </c>
      <c r="E90">
        <v>74</v>
      </c>
      <c r="F90" s="29">
        <v>8</v>
      </c>
      <c r="G90" s="21">
        <v>0.76</v>
      </c>
      <c r="H90" s="21">
        <v>4.285372259999999</v>
      </c>
      <c r="I90" s="22">
        <f t="shared" si="5"/>
        <v>2.9957322735539909</v>
      </c>
      <c r="J90">
        <v>20</v>
      </c>
      <c r="K90">
        <v>76</v>
      </c>
      <c r="L90">
        <v>0.76400000000000001</v>
      </c>
      <c r="M90">
        <v>3.7714595799999997</v>
      </c>
      <c r="N90">
        <v>2.8903717578961645</v>
      </c>
      <c r="O90">
        <v>18</v>
      </c>
      <c r="P90">
        <v>76</v>
      </c>
      <c r="Q90" t="s">
        <v>73</v>
      </c>
    </row>
    <row r="91" spans="1:17" x14ac:dyDescent="0.3">
      <c r="A91">
        <v>0.74199999999999999</v>
      </c>
      <c r="B91" s="21">
        <v>4.1331815699999996</v>
      </c>
      <c r="C91" s="21">
        <f t="shared" si="4"/>
        <v>4.2626798770413155</v>
      </c>
      <c r="D91">
        <v>71</v>
      </c>
      <c r="E91">
        <v>74</v>
      </c>
      <c r="F91" s="29">
        <v>8</v>
      </c>
      <c r="G91" s="21">
        <v>0.746</v>
      </c>
      <c r="H91" s="21">
        <v>3.3188581499999996</v>
      </c>
      <c r="I91" s="22">
        <f t="shared" si="5"/>
        <v>4.2484952420493594</v>
      </c>
      <c r="J91">
        <v>70</v>
      </c>
      <c r="K91">
        <v>75</v>
      </c>
      <c r="L91">
        <v>0.74199999999999999</v>
      </c>
      <c r="M91">
        <v>3.0297911200000005</v>
      </c>
      <c r="N91">
        <v>4.2484952420493594</v>
      </c>
      <c r="O91">
        <v>70</v>
      </c>
      <c r="P91">
        <v>74</v>
      </c>
      <c r="Q91" t="s">
        <v>105</v>
      </c>
    </row>
    <row r="92" spans="1:17" x14ac:dyDescent="0.3">
      <c r="A92">
        <v>0.74199999999999999</v>
      </c>
      <c r="B92" s="21">
        <v>3.06095958</v>
      </c>
      <c r="C92" s="21">
        <f t="shared" si="4"/>
        <v>4.836281906951478</v>
      </c>
      <c r="D92">
        <v>126</v>
      </c>
      <c r="E92">
        <v>74</v>
      </c>
      <c r="F92" s="29">
        <v>8</v>
      </c>
      <c r="G92" s="21">
        <v>0.74</v>
      </c>
      <c r="H92" s="21">
        <v>2.8945660600000003</v>
      </c>
      <c r="I92" s="22">
        <f t="shared" si="5"/>
        <v>4.8283137373023015</v>
      </c>
      <c r="J92">
        <v>125</v>
      </c>
      <c r="K92">
        <v>74</v>
      </c>
      <c r="L92">
        <v>0.73699999999999999</v>
      </c>
      <c r="M92">
        <v>3.2024478899999997</v>
      </c>
      <c r="N92">
        <v>4.4308167988433134</v>
      </c>
      <c r="O92">
        <v>84</v>
      </c>
      <c r="P92">
        <v>74</v>
      </c>
      <c r="Q92" t="s">
        <v>137</v>
      </c>
    </row>
    <row r="93" spans="1:17" x14ac:dyDescent="0.3">
      <c r="A93">
        <v>0.75600000000000001</v>
      </c>
      <c r="B93" s="21">
        <v>6.2121849100000004</v>
      </c>
      <c r="C93" s="21">
        <f t="shared" si="4"/>
        <v>4.3174881135363101</v>
      </c>
      <c r="D93">
        <v>75</v>
      </c>
      <c r="E93">
        <v>76</v>
      </c>
      <c r="F93" s="29">
        <v>8</v>
      </c>
      <c r="G93" s="21">
        <v>0.76800000000000002</v>
      </c>
      <c r="H93" s="21">
        <v>5.4360647200000001</v>
      </c>
      <c r="I93" s="22">
        <f t="shared" si="5"/>
        <v>4.1743872698956368</v>
      </c>
      <c r="J93">
        <v>65</v>
      </c>
      <c r="K93">
        <v>77</v>
      </c>
      <c r="L93">
        <v>0.76600000000000001</v>
      </c>
      <c r="M93">
        <v>5.4608988800000002</v>
      </c>
      <c r="N93">
        <v>4.1431347263915326</v>
      </c>
      <c r="O93">
        <v>63</v>
      </c>
      <c r="P93">
        <v>77</v>
      </c>
      <c r="Q93" t="s">
        <v>18</v>
      </c>
    </row>
    <row r="94" spans="1:17" x14ac:dyDescent="0.3">
      <c r="A94">
        <v>0.75700000000000001</v>
      </c>
      <c r="B94" s="21">
        <v>3.2903547299999998</v>
      </c>
      <c r="C94" s="21">
        <f t="shared" si="4"/>
        <v>4.0775374439057197</v>
      </c>
      <c r="D94">
        <v>59</v>
      </c>
      <c r="E94">
        <v>76</v>
      </c>
      <c r="F94" s="29">
        <v>8</v>
      </c>
      <c r="G94" s="21">
        <v>0.78100000000000003</v>
      </c>
      <c r="H94" s="21">
        <v>2.6786162900000003</v>
      </c>
      <c r="I94" s="22">
        <f t="shared" si="5"/>
        <v>4.0604430105464191</v>
      </c>
      <c r="J94">
        <v>58</v>
      </c>
      <c r="K94">
        <v>78</v>
      </c>
      <c r="L94">
        <v>0.77900000000000003</v>
      </c>
      <c r="M94">
        <v>2.6717202700000002</v>
      </c>
      <c r="N94">
        <v>4.0253516907351496</v>
      </c>
      <c r="O94">
        <v>56</v>
      </c>
      <c r="P94">
        <v>78</v>
      </c>
      <c r="Q94" t="s">
        <v>85</v>
      </c>
    </row>
    <row r="95" spans="1:17" x14ac:dyDescent="0.3">
      <c r="A95">
        <v>0.75800000000000001</v>
      </c>
      <c r="B95" s="21">
        <v>4.5290446299999996</v>
      </c>
      <c r="C95" s="21">
        <f t="shared" si="4"/>
        <v>4.2766661190160553</v>
      </c>
      <c r="D95">
        <v>72</v>
      </c>
      <c r="E95">
        <v>76</v>
      </c>
      <c r="F95" s="29">
        <v>8</v>
      </c>
      <c r="G95" s="21">
        <v>0.76400000000000001</v>
      </c>
      <c r="H95" s="21">
        <v>3.9170188899999991</v>
      </c>
      <c r="I95" s="22">
        <f t="shared" si="5"/>
        <v>4.1108738641733114</v>
      </c>
      <c r="J95">
        <v>61</v>
      </c>
      <c r="K95">
        <v>76</v>
      </c>
      <c r="L95">
        <v>0.76200000000000001</v>
      </c>
      <c r="M95">
        <v>3.8892381200000004</v>
      </c>
      <c r="N95">
        <v>4.0775374439057197</v>
      </c>
      <c r="O95">
        <v>59</v>
      </c>
      <c r="P95">
        <v>76</v>
      </c>
      <c r="Q95" t="s">
        <v>7</v>
      </c>
    </row>
    <row r="96" spans="1:17" x14ac:dyDescent="0.3">
      <c r="A96">
        <v>0.75800000000000001</v>
      </c>
      <c r="B96" s="21">
        <v>4.3261494599999999</v>
      </c>
      <c r="C96" s="21">
        <f t="shared" si="4"/>
        <v>4.2341065045972597</v>
      </c>
      <c r="D96">
        <v>69</v>
      </c>
      <c r="E96">
        <v>76</v>
      </c>
      <c r="F96" s="29">
        <v>8</v>
      </c>
      <c r="G96" s="21">
        <v>0.77400000000000002</v>
      </c>
      <c r="H96" s="21">
        <v>3.2572321899999999</v>
      </c>
      <c r="I96" s="22">
        <f t="shared" si="5"/>
        <v>4.2766661190160553</v>
      </c>
      <c r="J96">
        <v>72</v>
      </c>
      <c r="K96">
        <v>77</v>
      </c>
      <c r="L96">
        <v>0.77</v>
      </c>
      <c r="M96">
        <v>3.1730892700000006</v>
      </c>
      <c r="N96">
        <v>4.1431347263915326</v>
      </c>
      <c r="O96">
        <v>63</v>
      </c>
      <c r="P96">
        <v>77</v>
      </c>
      <c r="Q96" t="s">
        <v>106</v>
      </c>
    </row>
    <row r="97" spans="1:17" x14ac:dyDescent="0.3">
      <c r="A97">
        <v>0.76</v>
      </c>
      <c r="B97" s="21">
        <v>3.2433273800000002</v>
      </c>
      <c r="C97" s="21">
        <f t="shared" si="4"/>
        <v>4.6728288344619058</v>
      </c>
      <c r="D97">
        <v>107</v>
      </c>
      <c r="E97">
        <v>76</v>
      </c>
      <c r="F97" s="29">
        <v>8</v>
      </c>
      <c r="G97" s="21">
        <v>0.76500000000000001</v>
      </c>
      <c r="H97" s="21">
        <v>2.5922048100000001</v>
      </c>
      <c r="I97" s="22">
        <f t="shared" si="5"/>
        <v>4.6347289882296359</v>
      </c>
      <c r="J97">
        <v>103</v>
      </c>
      <c r="K97">
        <v>77</v>
      </c>
      <c r="L97">
        <v>0.76300000000000001</v>
      </c>
      <c r="M97">
        <v>2.5254180400000004</v>
      </c>
      <c r="N97">
        <v>4.6913478822291435</v>
      </c>
      <c r="O97">
        <v>109</v>
      </c>
      <c r="P97">
        <v>76</v>
      </c>
      <c r="Q97" t="s">
        <v>29</v>
      </c>
    </row>
    <row r="98" spans="1:17" x14ac:dyDescent="0.3">
      <c r="A98">
        <v>0.76200000000000001</v>
      </c>
      <c r="B98" s="21">
        <v>3.73</v>
      </c>
      <c r="C98" s="21">
        <f t="shared" ref="C98:C129" si="6">LN(D98)</f>
        <v>2.8332133440562162</v>
      </c>
      <c r="D98">
        <v>17</v>
      </c>
      <c r="E98">
        <v>76</v>
      </c>
      <c r="F98" s="29">
        <v>8</v>
      </c>
      <c r="G98" s="21">
        <v>0.77400000000000002</v>
      </c>
      <c r="H98" s="21">
        <v>3.18</v>
      </c>
      <c r="I98" s="22">
        <f t="shared" ref="I98:I129" si="7">LN(J98)</f>
        <v>2.1972245773362196</v>
      </c>
      <c r="J98">
        <v>9</v>
      </c>
      <c r="K98">
        <v>77</v>
      </c>
      <c r="L98">
        <v>0.77100000000000002</v>
      </c>
      <c r="M98">
        <v>3.5</v>
      </c>
      <c r="N98">
        <v>2.3978952727983707</v>
      </c>
      <c r="O98">
        <v>11</v>
      </c>
      <c r="P98">
        <v>77</v>
      </c>
      <c r="Q98" t="s">
        <v>143</v>
      </c>
    </row>
    <row r="99" spans="1:17" x14ac:dyDescent="0.3">
      <c r="A99">
        <v>0.76500000000000001</v>
      </c>
      <c r="B99" s="21">
        <v>4.54</v>
      </c>
      <c r="C99" s="21">
        <f t="shared" si="6"/>
        <v>2.4849066497880004</v>
      </c>
      <c r="D99">
        <v>12</v>
      </c>
      <c r="E99">
        <v>77</v>
      </c>
      <c r="F99" s="29">
        <v>8</v>
      </c>
      <c r="G99" s="21">
        <v>0.77300000000000002</v>
      </c>
      <c r="H99" s="21">
        <v>3.88</v>
      </c>
      <c r="I99" s="22">
        <f t="shared" si="7"/>
        <v>2.4849066497880004</v>
      </c>
      <c r="J99">
        <v>12</v>
      </c>
      <c r="K99">
        <v>77</v>
      </c>
      <c r="L99">
        <v>0.76700000000000002</v>
      </c>
      <c r="M99">
        <v>3.79</v>
      </c>
      <c r="N99">
        <v>2.6390573296152584</v>
      </c>
      <c r="O99">
        <v>14</v>
      </c>
      <c r="P99">
        <v>77</v>
      </c>
      <c r="Q99" t="s">
        <v>86</v>
      </c>
    </row>
    <row r="100" spans="1:17" x14ac:dyDescent="0.3">
      <c r="A100">
        <v>0.76600000000000001</v>
      </c>
      <c r="B100" s="21">
        <v>4.67</v>
      </c>
      <c r="C100" s="21">
        <f t="shared" si="6"/>
        <v>1.0986122886681098</v>
      </c>
      <c r="D100">
        <v>3</v>
      </c>
      <c r="E100">
        <v>77</v>
      </c>
      <c r="F100" s="29">
        <v>8</v>
      </c>
      <c r="G100" s="21">
        <v>0.78700000000000003</v>
      </c>
      <c r="H100" s="21">
        <v>4.26</v>
      </c>
      <c r="I100" s="22">
        <f t="shared" si="7"/>
        <v>1.0986122886681098</v>
      </c>
      <c r="J100">
        <v>3</v>
      </c>
      <c r="K100">
        <v>79</v>
      </c>
      <c r="L100">
        <v>0.79600000000000004</v>
      </c>
      <c r="M100">
        <v>3.76</v>
      </c>
      <c r="N100">
        <v>1.0986122886681098</v>
      </c>
      <c r="O100">
        <v>3</v>
      </c>
      <c r="P100">
        <v>80</v>
      </c>
      <c r="Q100" t="s">
        <v>99</v>
      </c>
    </row>
    <row r="101" spans="1:17" x14ac:dyDescent="0.3">
      <c r="A101">
        <v>0.76900000000000002</v>
      </c>
      <c r="B101" s="21">
        <v>2.36</v>
      </c>
      <c r="C101" s="21">
        <f t="shared" si="6"/>
        <v>3.2958368660043291</v>
      </c>
      <c r="D101">
        <v>27</v>
      </c>
      <c r="E101">
        <v>77</v>
      </c>
      <c r="F101" s="29">
        <v>8</v>
      </c>
      <c r="G101" s="21">
        <v>0.78900000000000003</v>
      </c>
      <c r="H101" s="21">
        <v>1.41</v>
      </c>
      <c r="I101" s="22">
        <f t="shared" si="7"/>
        <v>3.2188758248682006</v>
      </c>
      <c r="J101">
        <v>25</v>
      </c>
      <c r="K101">
        <v>79</v>
      </c>
      <c r="L101">
        <v>0.78100000000000003</v>
      </c>
      <c r="M101">
        <v>1.23</v>
      </c>
      <c r="N101">
        <v>3.2188758248682006</v>
      </c>
      <c r="O101">
        <v>25</v>
      </c>
      <c r="P101">
        <v>78</v>
      </c>
      <c r="Q101" t="s">
        <v>160</v>
      </c>
    </row>
    <row r="102" spans="1:17" x14ac:dyDescent="0.3">
      <c r="A102">
        <v>0.77600000000000002</v>
      </c>
      <c r="B102" s="21">
        <v>6.75</v>
      </c>
      <c r="C102" s="21">
        <f t="shared" si="6"/>
        <v>1.791759469228055</v>
      </c>
      <c r="D102">
        <v>6</v>
      </c>
      <c r="E102">
        <v>78</v>
      </c>
      <c r="F102" s="29">
        <v>8</v>
      </c>
      <c r="G102" s="21">
        <v>0.78</v>
      </c>
      <c r="H102" s="21">
        <v>6.13</v>
      </c>
      <c r="I102" s="22">
        <f t="shared" si="7"/>
        <v>1.6094379124341003</v>
      </c>
      <c r="J102">
        <v>5</v>
      </c>
      <c r="K102">
        <v>78</v>
      </c>
      <c r="L102">
        <v>0.77400000000000002</v>
      </c>
      <c r="M102">
        <v>6.12</v>
      </c>
      <c r="N102">
        <v>1.791759469228055</v>
      </c>
      <c r="O102">
        <v>6</v>
      </c>
      <c r="P102">
        <v>77</v>
      </c>
      <c r="Q102" t="s">
        <v>5</v>
      </c>
    </row>
    <row r="103" spans="1:17" x14ac:dyDescent="0.3">
      <c r="A103">
        <v>0.77700000000000002</v>
      </c>
      <c r="B103" s="21">
        <v>1.97</v>
      </c>
      <c r="C103" s="21">
        <f t="shared" si="6"/>
        <v>3.3672958299864741</v>
      </c>
      <c r="D103">
        <v>29</v>
      </c>
      <c r="E103">
        <v>78</v>
      </c>
      <c r="F103" s="29">
        <v>8</v>
      </c>
      <c r="G103" s="21">
        <v>0.77500000000000002</v>
      </c>
      <c r="H103" s="21">
        <v>1.85</v>
      </c>
      <c r="I103" s="22">
        <f t="shared" si="7"/>
        <v>3.4011973816621555</v>
      </c>
      <c r="J103">
        <v>30</v>
      </c>
      <c r="K103">
        <v>78</v>
      </c>
      <c r="L103">
        <v>0.77400000000000002</v>
      </c>
      <c r="M103">
        <v>1.66</v>
      </c>
      <c r="N103">
        <v>3.4011973816621555</v>
      </c>
      <c r="O103">
        <v>30</v>
      </c>
      <c r="P103">
        <v>77</v>
      </c>
      <c r="Q103" t="s">
        <v>129</v>
      </c>
    </row>
    <row r="104" spans="1:17" x14ac:dyDescent="0.3">
      <c r="A104">
        <v>0.77900000000000003</v>
      </c>
      <c r="B104" s="21">
        <v>2.7775445000000003</v>
      </c>
      <c r="C104" s="21">
        <f t="shared" si="6"/>
        <v>3.0910424533583161</v>
      </c>
      <c r="D104">
        <v>22</v>
      </c>
      <c r="E104">
        <v>78</v>
      </c>
      <c r="F104" s="29">
        <v>8</v>
      </c>
      <c r="G104" s="21">
        <v>0.78500000000000003</v>
      </c>
      <c r="H104" s="21">
        <v>2.7899677800000005</v>
      </c>
      <c r="I104" s="22">
        <f t="shared" si="7"/>
        <v>3.044522437723423</v>
      </c>
      <c r="J104">
        <v>21</v>
      </c>
      <c r="K104">
        <v>79</v>
      </c>
      <c r="L104">
        <v>0.78700000000000003</v>
      </c>
      <c r="M104">
        <v>3.4377689399999993</v>
      </c>
      <c r="N104">
        <v>2.8332133440562162</v>
      </c>
      <c r="O104">
        <v>17</v>
      </c>
      <c r="P104">
        <v>79</v>
      </c>
      <c r="Q104" t="s">
        <v>58</v>
      </c>
    </row>
    <row r="105" spans="1:17" x14ac:dyDescent="0.3">
      <c r="A105">
        <v>0.78100000000000003</v>
      </c>
      <c r="B105" s="21">
        <v>3.06103587</v>
      </c>
      <c r="C105" s="21">
        <f t="shared" si="6"/>
        <v>3.1354942159291497</v>
      </c>
      <c r="D105">
        <v>23</v>
      </c>
      <c r="E105">
        <v>78</v>
      </c>
      <c r="F105" s="29">
        <v>8</v>
      </c>
      <c r="G105" s="21">
        <v>0.77500000000000002</v>
      </c>
      <c r="H105" s="21">
        <v>2.9950342199999995</v>
      </c>
      <c r="I105" s="22">
        <f t="shared" si="7"/>
        <v>2.9957322735539909</v>
      </c>
      <c r="J105">
        <v>20</v>
      </c>
      <c r="K105">
        <v>78</v>
      </c>
      <c r="L105">
        <v>0.76600000000000001</v>
      </c>
      <c r="M105">
        <v>2.9155471299999998</v>
      </c>
      <c r="N105">
        <v>2.9957322735539909</v>
      </c>
      <c r="O105">
        <v>20</v>
      </c>
      <c r="P105">
        <v>77</v>
      </c>
      <c r="Q105" t="s">
        <v>17</v>
      </c>
    </row>
    <row r="106" spans="1:17" x14ac:dyDescent="0.3">
      <c r="A106">
        <v>0.78400000000000003</v>
      </c>
      <c r="B106" s="21">
        <v>2.9961023300000003</v>
      </c>
      <c r="C106" s="21">
        <f t="shared" si="6"/>
        <v>2.0794415416798357</v>
      </c>
      <c r="D106">
        <v>8</v>
      </c>
      <c r="E106">
        <v>78</v>
      </c>
      <c r="F106" s="29">
        <v>8</v>
      </c>
      <c r="G106" s="21">
        <v>0.8</v>
      </c>
      <c r="H106" s="21">
        <v>2.9287791299999997</v>
      </c>
      <c r="I106" s="22">
        <f t="shared" si="7"/>
        <v>1.6094379124341003</v>
      </c>
      <c r="J106">
        <v>5</v>
      </c>
      <c r="K106">
        <v>80</v>
      </c>
      <c r="L106">
        <v>0.79700000000000004</v>
      </c>
      <c r="M106">
        <v>2.8745441399999998</v>
      </c>
      <c r="N106">
        <v>1.6094379124341003</v>
      </c>
      <c r="O106">
        <v>5</v>
      </c>
      <c r="P106">
        <v>80</v>
      </c>
      <c r="Q106" t="s">
        <v>155</v>
      </c>
    </row>
    <row r="107" spans="1:17" x14ac:dyDescent="0.3">
      <c r="A107">
        <v>0.78500000000000003</v>
      </c>
      <c r="B107" s="21">
        <v>3.2571597100000007</v>
      </c>
      <c r="C107" s="21">
        <f t="shared" si="6"/>
        <v>4.1271343850450917</v>
      </c>
      <c r="D107">
        <v>62</v>
      </c>
      <c r="E107">
        <v>79</v>
      </c>
      <c r="F107" s="29">
        <v>8</v>
      </c>
      <c r="G107" s="21">
        <v>0.78900000000000003</v>
      </c>
      <c r="H107" s="21">
        <v>2.8691275100000007</v>
      </c>
      <c r="I107" s="22">
        <f t="shared" si="7"/>
        <v>4.1743872698956368</v>
      </c>
      <c r="J107">
        <v>65</v>
      </c>
      <c r="K107">
        <v>79</v>
      </c>
      <c r="L107">
        <v>0.79300000000000004</v>
      </c>
      <c r="M107">
        <v>2.7998833699999999</v>
      </c>
      <c r="N107">
        <v>4.0943445622221004</v>
      </c>
      <c r="O107">
        <v>60</v>
      </c>
      <c r="P107">
        <v>79</v>
      </c>
      <c r="Q107" t="s">
        <v>115</v>
      </c>
    </row>
    <row r="108" spans="1:17" x14ac:dyDescent="0.3">
      <c r="A108">
        <v>0.78600000000000003</v>
      </c>
      <c r="B108" s="21">
        <v>2.2880585200000003</v>
      </c>
      <c r="C108" s="21">
        <f t="shared" si="6"/>
        <v>3.044522437723423</v>
      </c>
      <c r="D108">
        <v>21</v>
      </c>
      <c r="E108">
        <v>79</v>
      </c>
      <c r="F108" s="29">
        <v>8</v>
      </c>
      <c r="G108" s="21">
        <v>0.79</v>
      </c>
      <c r="H108" s="21">
        <v>2.0413405899999999</v>
      </c>
      <c r="I108" s="22">
        <f t="shared" si="7"/>
        <v>2.9957322735539909</v>
      </c>
      <c r="J108">
        <v>20</v>
      </c>
      <c r="K108">
        <v>79</v>
      </c>
      <c r="L108">
        <v>0.79</v>
      </c>
      <c r="M108">
        <v>1.8652437899999998</v>
      </c>
      <c r="N108">
        <v>3.044522437723423</v>
      </c>
      <c r="O108">
        <v>21</v>
      </c>
      <c r="P108">
        <v>79</v>
      </c>
      <c r="Q108" t="s">
        <v>47</v>
      </c>
    </row>
    <row r="109" spans="1:17" x14ac:dyDescent="0.3">
      <c r="A109">
        <v>0.79200000000000004</v>
      </c>
      <c r="B109" s="21">
        <v>3.3295488399999997</v>
      </c>
      <c r="C109" s="21">
        <f t="shared" si="6"/>
        <v>4.4308167988433134</v>
      </c>
      <c r="D109">
        <v>84</v>
      </c>
      <c r="E109">
        <v>79</v>
      </c>
      <c r="F109" s="29">
        <v>8</v>
      </c>
      <c r="G109" s="21">
        <v>0.80600000000000005</v>
      </c>
      <c r="H109" s="21">
        <v>2.8379633399999999</v>
      </c>
      <c r="I109" s="22">
        <f t="shared" si="7"/>
        <v>3.8918202981106265</v>
      </c>
      <c r="J109">
        <v>49</v>
      </c>
      <c r="K109">
        <v>81</v>
      </c>
      <c r="L109">
        <v>0.8</v>
      </c>
      <c r="M109">
        <v>2.4810399999999997</v>
      </c>
      <c r="N109">
        <v>3.912023005428146</v>
      </c>
      <c r="O109">
        <v>50</v>
      </c>
      <c r="P109">
        <v>80</v>
      </c>
      <c r="Q109" t="s">
        <v>84</v>
      </c>
    </row>
    <row r="110" spans="1:17" x14ac:dyDescent="0.3">
      <c r="A110">
        <v>0.79800000000000004</v>
      </c>
      <c r="B110" s="21">
        <v>4.6367440200000001</v>
      </c>
      <c r="C110" s="21">
        <f t="shared" si="6"/>
        <v>4.3438054218536841</v>
      </c>
      <c r="D110">
        <v>77</v>
      </c>
      <c r="E110">
        <v>80</v>
      </c>
      <c r="F110" s="29">
        <v>8</v>
      </c>
      <c r="G110" s="21">
        <v>0.80200000000000005</v>
      </c>
      <c r="H110" s="21">
        <v>3.0147662200000003</v>
      </c>
      <c r="I110" s="22">
        <f t="shared" si="7"/>
        <v>4.4067192472642533</v>
      </c>
      <c r="J110">
        <v>82</v>
      </c>
      <c r="K110">
        <v>80</v>
      </c>
      <c r="L110">
        <v>0.81399999999999995</v>
      </c>
      <c r="M110">
        <v>2.9674150899999994</v>
      </c>
      <c r="N110">
        <v>4.3438054218536841</v>
      </c>
      <c r="O110">
        <v>77</v>
      </c>
      <c r="P110">
        <v>81</v>
      </c>
      <c r="Q110" t="s">
        <v>164</v>
      </c>
    </row>
    <row r="111" spans="1:17" x14ac:dyDescent="0.3">
      <c r="A111">
        <v>0.8</v>
      </c>
      <c r="B111" s="21">
        <v>4.54</v>
      </c>
      <c r="C111" s="21">
        <f t="shared" si="6"/>
        <v>0</v>
      </c>
      <c r="D111">
        <v>1</v>
      </c>
      <c r="E111">
        <v>80</v>
      </c>
      <c r="F111" s="29">
        <v>8</v>
      </c>
      <c r="G111" s="21">
        <v>0.81</v>
      </c>
      <c r="H111" s="21">
        <v>4.13</v>
      </c>
      <c r="I111" s="22">
        <f t="shared" si="7"/>
        <v>0</v>
      </c>
      <c r="J111">
        <v>1</v>
      </c>
      <c r="K111">
        <v>81</v>
      </c>
      <c r="L111">
        <v>0.81200000000000006</v>
      </c>
      <c r="M111">
        <v>3.9</v>
      </c>
      <c r="N111">
        <v>0</v>
      </c>
      <c r="O111">
        <v>1</v>
      </c>
      <c r="P111">
        <v>81</v>
      </c>
      <c r="Q111" t="s">
        <v>168</v>
      </c>
    </row>
    <row r="112" spans="1:17" x14ac:dyDescent="0.3">
      <c r="A112">
        <v>0.8</v>
      </c>
      <c r="B112" s="21">
        <v>3.0659668399999997</v>
      </c>
      <c r="C112" s="21">
        <f t="shared" si="6"/>
        <v>3.3672958299864741</v>
      </c>
      <c r="D112">
        <v>29</v>
      </c>
      <c r="E112">
        <v>80</v>
      </c>
      <c r="F112" s="29">
        <v>8</v>
      </c>
      <c r="G112" s="21">
        <v>0.80100000000000005</v>
      </c>
      <c r="H112" s="21">
        <v>2.7152490600000001</v>
      </c>
      <c r="I112" s="22">
        <f t="shared" si="7"/>
        <v>3.3672958299864741</v>
      </c>
      <c r="J112">
        <v>29</v>
      </c>
      <c r="K112">
        <v>80</v>
      </c>
      <c r="L112">
        <v>0.79600000000000004</v>
      </c>
      <c r="M112">
        <v>2.7427864099999999</v>
      </c>
      <c r="N112">
        <v>3.3672958299864741</v>
      </c>
      <c r="O112">
        <v>29</v>
      </c>
      <c r="P112">
        <v>80</v>
      </c>
      <c r="Q112" t="s">
        <v>135</v>
      </c>
    </row>
    <row r="113" spans="1:17" x14ac:dyDescent="0.3">
      <c r="A113">
        <v>0.80200000000000005</v>
      </c>
      <c r="B113" s="21">
        <v>5.07</v>
      </c>
      <c r="C113" s="21">
        <f t="shared" si="6"/>
        <v>1.9459101490553132</v>
      </c>
      <c r="D113">
        <v>7</v>
      </c>
      <c r="E113">
        <v>80</v>
      </c>
      <c r="F113" s="29">
        <v>8</v>
      </c>
      <c r="G113" s="21">
        <v>0.81299999999999994</v>
      </c>
      <c r="H113" s="21">
        <v>4.1900000000000004</v>
      </c>
      <c r="I113" s="22">
        <f t="shared" si="7"/>
        <v>1.9459101490553132</v>
      </c>
      <c r="J113">
        <v>7</v>
      </c>
      <c r="K113">
        <v>81</v>
      </c>
      <c r="L113">
        <v>0.81100000000000005</v>
      </c>
      <c r="M113">
        <v>4.22</v>
      </c>
      <c r="N113">
        <v>1.9459101490553132</v>
      </c>
      <c r="O113">
        <v>7</v>
      </c>
      <c r="P113">
        <v>81</v>
      </c>
      <c r="Q113" t="s">
        <v>8</v>
      </c>
    </row>
    <row r="114" spans="1:17" x14ac:dyDescent="0.3">
      <c r="A114">
        <v>0.80200000000000005</v>
      </c>
      <c r="B114" s="21">
        <v>2.1767413600000003</v>
      </c>
      <c r="C114" s="21">
        <f t="shared" si="6"/>
        <v>3.044522437723423</v>
      </c>
      <c r="D114">
        <v>21</v>
      </c>
      <c r="E114">
        <v>80</v>
      </c>
      <c r="F114" s="29">
        <v>8</v>
      </c>
      <c r="G114" s="21">
        <v>0.80500000000000005</v>
      </c>
      <c r="H114" s="21">
        <v>2.0095989699999999</v>
      </c>
      <c r="I114" s="22">
        <f t="shared" si="7"/>
        <v>3.0910424533583161</v>
      </c>
      <c r="J114">
        <v>22</v>
      </c>
      <c r="K114">
        <v>81</v>
      </c>
      <c r="L114">
        <v>0.80200000000000005</v>
      </c>
      <c r="M114">
        <v>1.9269728700000002</v>
      </c>
      <c r="N114">
        <v>3.0910424533583161</v>
      </c>
      <c r="O114">
        <v>22</v>
      </c>
      <c r="P114">
        <v>80</v>
      </c>
      <c r="Q114" t="s">
        <v>80</v>
      </c>
    </row>
    <row r="115" spans="1:17" x14ac:dyDescent="0.3">
      <c r="A115">
        <v>0.80300000000000005</v>
      </c>
      <c r="B115" s="21">
        <v>3.6412131799999998</v>
      </c>
      <c r="C115" s="21">
        <f t="shared" si="6"/>
        <v>3.6635616461296463</v>
      </c>
      <c r="D115">
        <v>39</v>
      </c>
      <c r="E115">
        <v>80</v>
      </c>
      <c r="F115" s="29">
        <v>8</v>
      </c>
      <c r="G115" s="21">
        <v>0.80600000000000005</v>
      </c>
      <c r="H115" s="21">
        <v>2.7826144699999995</v>
      </c>
      <c r="I115" s="22">
        <f t="shared" si="7"/>
        <v>3.8501476017100584</v>
      </c>
      <c r="J115">
        <v>47</v>
      </c>
      <c r="K115">
        <v>81</v>
      </c>
      <c r="L115">
        <v>0.80400000000000005</v>
      </c>
      <c r="M115">
        <v>2.9355917000000007</v>
      </c>
      <c r="N115">
        <v>3.8501476017100584</v>
      </c>
      <c r="O115">
        <v>47</v>
      </c>
      <c r="P115">
        <v>80</v>
      </c>
      <c r="Q115" t="s">
        <v>167</v>
      </c>
    </row>
    <row r="116" spans="1:17" x14ac:dyDescent="0.3">
      <c r="A116">
        <v>0.80600000000000005</v>
      </c>
      <c r="B116" s="21">
        <v>2.4700000000000002</v>
      </c>
      <c r="C116" s="21">
        <f t="shared" si="6"/>
        <v>2.5649493574615367</v>
      </c>
      <c r="D116">
        <v>13</v>
      </c>
      <c r="E116">
        <v>81</v>
      </c>
      <c r="F116" s="29">
        <v>9</v>
      </c>
      <c r="G116" s="21">
        <v>0.81</v>
      </c>
      <c r="H116" s="21">
        <v>1.67</v>
      </c>
      <c r="I116" s="22">
        <f t="shared" si="7"/>
        <v>2.6390573296152584</v>
      </c>
      <c r="J116">
        <v>14</v>
      </c>
      <c r="K116">
        <v>81</v>
      </c>
      <c r="L116">
        <v>0.80400000000000005</v>
      </c>
      <c r="M116">
        <v>1.71</v>
      </c>
      <c r="N116">
        <v>2.6390573296152584</v>
      </c>
      <c r="O116">
        <v>14</v>
      </c>
      <c r="P116">
        <v>80</v>
      </c>
      <c r="Q116" t="s">
        <v>66</v>
      </c>
    </row>
    <row r="117" spans="1:17" x14ac:dyDescent="0.3">
      <c r="A117">
        <v>0.80600000000000005</v>
      </c>
      <c r="B117" s="21">
        <v>5.3023901000000002</v>
      </c>
      <c r="C117" s="21">
        <f t="shared" si="6"/>
        <v>2.3025850929940459</v>
      </c>
      <c r="D117">
        <v>10</v>
      </c>
      <c r="E117">
        <v>81</v>
      </c>
      <c r="F117" s="29">
        <v>9</v>
      </c>
      <c r="G117" s="21">
        <v>0.81200000000000006</v>
      </c>
      <c r="H117" s="21">
        <v>5.0564289100000011</v>
      </c>
      <c r="I117" s="22">
        <f t="shared" si="7"/>
        <v>2.3025850929940459</v>
      </c>
      <c r="J117">
        <v>10</v>
      </c>
      <c r="K117">
        <v>81</v>
      </c>
      <c r="L117">
        <v>0.80800000000000005</v>
      </c>
      <c r="M117">
        <v>5.0650887499999993</v>
      </c>
      <c r="N117">
        <v>2.3978952727983707</v>
      </c>
      <c r="O117">
        <v>11</v>
      </c>
      <c r="P117">
        <v>81</v>
      </c>
      <c r="Q117" t="s">
        <v>120</v>
      </c>
    </row>
    <row r="118" spans="1:17" x14ac:dyDescent="0.3">
      <c r="A118">
        <v>0.80700000000000005</v>
      </c>
      <c r="B118" s="21">
        <v>3.7</v>
      </c>
      <c r="C118" s="21">
        <f t="shared" si="6"/>
        <v>3.3322045101752038</v>
      </c>
      <c r="D118">
        <v>28</v>
      </c>
      <c r="E118">
        <v>81</v>
      </c>
      <c r="F118" s="29">
        <v>9</v>
      </c>
      <c r="G118" s="21">
        <v>0.81599999999999995</v>
      </c>
      <c r="H118" s="21">
        <v>2.72</v>
      </c>
      <c r="I118" s="22">
        <f t="shared" si="7"/>
        <v>3.2580965380214821</v>
      </c>
      <c r="J118">
        <v>26</v>
      </c>
      <c r="K118">
        <v>82</v>
      </c>
      <c r="L118">
        <v>0.81599999999999995</v>
      </c>
      <c r="M118">
        <v>2.81</v>
      </c>
      <c r="N118">
        <v>3.2580965380214821</v>
      </c>
      <c r="O118">
        <v>26</v>
      </c>
      <c r="P118">
        <v>82</v>
      </c>
      <c r="Q118" t="s">
        <v>43</v>
      </c>
    </row>
    <row r="119" spans="1:17" x14ac:dyDescent="0.3">
      <c r="A119">
        <v>0.80900000000000005</v>
      </c>
      <c r="B119" s="21">
        <v>5.8625101999999991</v>
      </c>
      <c r="C119" s="21">
        <f t="shared" si="6"/>
        <v>3.912023005428146</v>
      </c>
      <c r="D119">
        <v>50</v>
      </c>
      <c r="E119">
        <v>81</v>
      </c>
      <c r="F119" s="29">
        <v>9</v>
      </c>
      <c r="G119" s="21">
        <v>0.82</v>
      </c>
      <c r="H119" s="21">
        <v>4.8047561600000002</v>
      </c>
      <c r="I119" s="22">
        <f t="shared" si="7"/>
        <v>3.9318256327243257</v>
      </c>
      <c r="J119">
        <v>51</v>
      </c>
      <c r="K119">
        <v>82</v>
      </c>
      <c r="L119">
        <v>0.81699999999999995</v>
      </c>
      <c r="M119">
        <v>4.5696320499999992</v>
      </c>
      <c r="N119">
        <v>3.8501476017100584</v>
      </c>
      <c r="O119">
        <v>47</v>
      </c>
      <c r="P119">
        <v>82</v>
      </c>
      <c r="Q119" t="s">
        <v>103</v>
      </c>
    </row>
    <row r="120" spans="1:17" x14ac:dyDescent="0.3">
      <c r="A120">
        <v>0.81100000000000005</v>
      </c>
      <c r="B120" s="21">
        <v>5.6191792500000002</v>
      </c>
      <c r="C120" s="21">
        <f t="shared" si="6"/>
        <v>3.0910424533583161</v>
      </c>
      <c r="D120">
        <v>22</v>
      </c>
      <c r="E120">
        <v>81</v>
      </c>
      <c r="F120" s="29">
        <v>9</v>
      </c>
      <c r="G120" s="21">
        <v>0.81100000000000005</v>
      </c>
      <c r="H120" s="21">
        <v>5.2379970599999996</v>
      </c>
      <c r="I120" s="22">
        <f t="shared" si="7"/>
        <v>2.9444389791664403</v>
      </c>
      <c r="J120">
        <v>19</v>
      </c>
      <c r="K120">
        <v>81</v>
      </c>
      <c r="L120">
        <v>0.80400000000000005</v>
      </c>
      <c r="M120">
        <v>5.2745342299999987</v>
      </c>
      <c r="N120">
        <v>2.8903717578961645</v>
      </c>
      <c r="O120">
        <v>18</v>
      </c>
      <c r="P120">
        <v>80</v>
      </c>
      <c r="Q120" t="s">
        <v>20</v>
      </c>
    </row>
    <row r="121" spans="1:17" x14ac:dyDescent="0.3">
      <c r="A121">
        <v>0.81499999999999995</v>
      </c>
      <c r="B121" s="21">
        <v>3.4342911200000001</v>
      </c>
      <c r="C121" s="21">
        <f t="shared" si="6"/>
        <v>3.2958368660043291</v>
      </c>
      <c r="D121">
        <v>27</v>
      </c>
      <c r="E121">
        <v>82</v>
      </c>
      <c r="F121" s="29">
        <v>9</v>
      </c>
      <c r="G121" s="21">
        <v>0.81299999999999994</v>
      </c>
      <c r="H121" s="21">
        <v>3.1409301800000002</v>
      </c>
      <c r="I121" s="22">
        <f t="shared" si="7"/>
        <v>3.2580965380214821</v>
      </c>
      <c r="J121">
        <v>26</v>
      </c>
      <c r="K121">
        <v>81</v>
      </c>
      <c r="L121">
        <v>0.80900000000000005</v>
      </c>
      <c r="M121">
        <v>3.1640133899999996</v>
      </c>
      <c r="N121">
        <v>3.3322045101752038</v>
      </c>
      <c r="O121">
        <v>28</v>
      </c>
      <c r="P121">
        <v>81</v>
      </c>
      <c r="Q121" t="s">
        <v>138</v>
      </c>
    </row>
    <row r="122" spans="1:17" x14ac:dyDescent="0.3">
      <c r="A122">
        <v>0.82</v>
      </c>
      <c r="B122" s="21">
        <v>3.68809605</v>
      </c>
      <c r="C122" s="21">
        <f t="shared" si="6"/>
        <v>3.044522437723423</v>
      </c>
      <c r="D122">
        <v>21</v>
      </c>
      <c r="E122">
        <v>82</v>
      </c>
      <c r="F122" s="29">
        <v>9</v>
      </c>
      <c r="G122" s="21">
        <v>0.83099999999999996</v>
      </c>
      <c r="H122" s="21">
        <v>2.5571322400000001</v>
      </c>
      <c r="I122" s="22">
        <f t="shared" si="7"/>
        <v>2.9444389791664403</v>
      </c>
      <c r="J122">
        <v>19</v>
      </c>
      <c r="K122">
        <v>83</v>
      </c>
      <c r="L122">
        <v>0.82799999999999996</v>
      </c>
      <c r="M122">
        <v>2.9128229599999997</v>
      </c>
      <c r="N122">
        <v>2.9444389791664403</v>
      </c>
      <c r="O122">
        <v>19</v>
      </c>
      <c r="P122">
        <v>83</v>
      </c>
      <c r="Q122" t="s">
        <v>158</v>
      </c>
    </row>
    <row r="123" spans="1:17" x14ac:dyDescent="0.3">
      <c r="A123">
        <v>0.82</v>
      </c>
      <c r="B123" s="21">
        <v>6.543526169999998</v>
      </c>
      <c r="C123" s="21">
        <f t="shared" si="6"/>
        <v>2.9444389791664403</v>
      </c>
      <c r="D123">
        <v>19</v>
      </c>
      <c r="E123">
        <v>82</v>
      </c>
      <c r="F123" s="29">
        <v>9</v>
      </c>
      <c r="G123" s="21">
        <v>0.81799999999999995</v>
      </c>
      <c r="H123" s="21">
        <v>6.2539763500000003</v>
      </c>
      <c r="I123" s="22">
        <f t="shared" si="7"/>
        <v>2.9957322735539909</v>
      </c>
      <c r="J123">
        <v>20</v>
      </c>
      <c r="K123">
        <v>82</v>
      </c>
      <c r="L123">
        <v>0.81499999999999995</v>
      </c>
      <c r="M123">
        <v>6.2308382999999994</v>
      </c>
      <c r="N123">
        <v>2.8903717578961645</v>
      </c>
      <c r="O123">
        <v>18</v>
      </c>
      <c r="P123">
        <v>82</v>
      </c>
      <c r="Q123" t="s">
        <v>147</v>
      </c>
    </row>
    <row r="124" spans="1:17" x14ac:dyDescent="0.3">
      <c r="A124">
        <v>0.82299999999999995</v>
      </c>
      <c r="B124" s="21">
        <v>4.6819205299999993</v>
      </c>
      <c r="C124" s="21">
        <f t="shared" si="6"/>
        <v>2.8332133440562162</v>
      </c>
      <c r="D124">
        <v>17</v>
      </c>
      <c r="E124">
        <v>82</v>
      </c>
      <c r="F124" s="29">
        <v>9</v>
      </c>
      <c r="G124" s="21">
        <v>0.84099999999999997</v>
      </c>
      <c r="H124" s="21">
        <v>3.3325254899999996</v>
      </c>
      <c r="I124" s="22">
        <f t="shared" si="7"/>
        <v>2.7725887222397811</v>
      </c>
      <c r="J124">
        <v>16</v>
      </c>
      <c r="K124">
        <v>84</v>
      </c>
      <c r="L124">
        <v>0.83799999999999997</v>
      </c>
      <c r="M124">
        <v>2.7784681299999998</v>
      </c>
      <c r="N124">
        <v>2.7725887222397811</v>
      </c>
      <c r="O124">
        <v>16</v>
      </c>
      <c r="P124">
        <v>84</v>
      </c>
      <c r="Q124" t="s">
        <v>101</v>
      </c>
    </row>
    <row r="125" spans="1:17" x14ac:dyDescent="0.3">
      <c r="A125">
        <v>0.82599999999999996</v>
      </c>
      <c r="B125" s="21">
        <v>5.670455930000001</v>
      </c>
      <c r="C125" s="21">
        <f t="shared" si="6"/>
        <v>1.9459101490553132</v>
      </c>
      <c r="D125">
        <v>7</v>
      </c>
      <c r="E125">
        <v>83</v>
      </c>
      <c r="F125" s="29">
        <v>9</v>
      </c>
      <c r="G125" s="21">
        <v>0.83799999999999997</v>
      </c>
      <c r="H125" s="21">
        <v>4.7243752499999996</v>
      </c>
      <c r="I125" s="22">
        <f t="shared" si="7"/>
        <v>1.9459101490553132</v>
      </c>
      <c r="J125">
        <v>7</v>
      </c>
      <c r="K125">
        <v>84</v>
      </c>
      <c r="L125">
        <v>0.83599999999999997</v>
      </c>
      <c r="M125">
        <v>4.5778942100000011</v>
      </c>
      <c r="N125">
        <v>1.9459101490553132</v>
      </c>
      <c r="O125">
        <v>7</v>
      </c>
      <c r="P125">
        <v>84</v>
      </c>
      <c r="Q125" t="s">
        <v>69</v>
      </c>
    </row>
    <row r="126" spans="1:17" x14ac:dyDescent="0.3">
      <c r="A126">
        <v>0.82599999999999996</v>
      </c>
      <c r="B126" s="21">
        <v>5.45</v>
      </c>
      <c r="C126" s="21">
        <f t="shared" si="6"/>
        <v>2.6390573296152584</v>
      </c>
      <c r="D126">
        <v>14</v>
      </c>
      <c r="E126">
        <v>83</v>
      </c>
      <c r="F126" s="29">
        <v>9</v>
      </c>
      <c r="G126" s="21">
        <v>0.83899999999999997</v>
      </c>
      <c r="H126" s="21">
        <v>3.45</v>
      </c>
      <c r="I126" s="22">
        <f t="shared" si="7"/>
        <v>1.9459101490553132</v>
      </c>
      <c r="J126">
        <v>7</v>
      </c>
      <c r="K126">
        <v>84</v>
      </c>
      <c r="L126">
        <v>0.83599999999999997</v>
      </c>
      <c r="M126">
        <v>3.18</v>
      </c>
      <c r="N126">
        <v>2.1972245773362196</v>
      </c>
      <c r="O126">
        <v>9</v>
      </c>
      <c r="P126">
        <v>84</v>
      </c>
      <c r="Q126" t="s">
        <v>112</v>
      </c>
    </row>
    <row r="127" spans="1:17" x14ac:dyDescent="0.3">
      <c r="A127">
        <v>0.82699999999999996</v>
      </c>
      <c r="B127" s="21">
        <v>2.2518715899999995</v>
      </c>
      <c r="C127" s="21">
        <f t="shared" si="6"/>
        <v>3.784189633918261</v>
      </c>
      <c r="D127">
        <v>44</v>
      </c>
      <c r="E127">
        <v>83</v>
      </c>
      <c r="F127" s="29">
        <v>9</v>
      </c>
      <c r="G127" s="21">
        <v>0.82699999999999996</v>
      </c>
      <c r="H127" s="21">
        <v>2.0714013599999999</v>
      </c>
      <c r="I127" s="22">
        <f t="shared" si="7"/>
        <v>3.8066624897703196</v>
      </c>
      <c r="J127">
        <v>45</v>
      </c>
      <c r="K127">
        <v>83</v>
      </c>
      <c r="L127">
        <v>0.82599999999999996</v>
      </c>
      <c r="M127">
        <v>2.2956669300000003</v>
      </c>
      <c r="N127">
        <v>3.8066624897703196</v>
      </c>
      <c r="O127">
        <v>45</v>
      </c>
      <c r="P127">
        <v>83</v>
      </c>
      <c r="Q127" t="s">
        <v>173</v>
      </c>
    </row>
    <row r="128" spans="1:17" x14ac:dyDescent="0.3">
      <c r="A128">
        <v>0.82799999999999996</v>
      </c>
      <c r="B128" s="21">
        <v>4.99</v>
      </c>
      <c r="C128" s="21">
        <f t="shared" si="6"/>
        <v>2.3025850929940459</v>
      </c>
      <c r="D128">
        <v>10</v>
      </c>
      <c r="E128">
        <v>83</v>
      </c>
      <c r="F128" s="29">
        <v>9</v>
      </c>
      <c r="G128" s="21">
        <v>0.83399999999999996</v>
      </c>
      <c r="H128" s="21">
        <v>4.58</v>
      </c>
      <c r="I128" s="22">
        <f t="shared" si="7"/>
        <v>2.3025850929940459</v>
      </c>
      <c r="J128">
        <v>10</v>
      </c>
      <c r="K128">
        <v>83</v>
      </c>
      <c r="L128">
        <v>0.82899999999999996</v>
      </c>
      <c r="M128">
        <v>4.4000000000000004</v>
      </c>
      <c r="N128">
        <v>2.3978952727983707</v>
      </c>
      <c r="O128">
        <v>11</v>
      </c>
      <c r="P128">
        <v>83</v>
      </c>
      <c r="Q128" t="s">
        <v>111</v>
      </c>
    </row>
    <row r="129" spans="1:17" x14ac:dyDescent="0.3">
      <c r="A129">
        <v>0.83199999999999996</v>
      </c>
      <c r="B129" s="21">
        <v>7.13</v>
      </c>
      <c r="C129" s="21">
        <f t="shared" si="6"/>
        <v>1.791759469228055</v>
      </c>
      <c r="D129">
        <v>6</v>
      </c>
      <c r="E129">
        <v>83</v>
      </c>
      <c r="F129" s="29">
        <v>9</v>
      </c>
      <c r="G129" s="21">
        <v>0.84099999999999997</v>
      </c>
      <c r="H129" s="21">
        <v>5.07</v>
      </c>
      <c r="I129" s="22">
        <f t="shared" si="7"/>
        <v>1.791759469228055</v>
      </c>
      <c r="J129">
        <v>6</v>
      </c>
      <c r="K129">
        <v>84</v>
      </c>
      <c r="L129">
        <v>0.83799999999999997</v>
      </c>
      <c r="M129">
        <v>4.97</v>
      </c>
      <c r="N129">
        <v>1.6094379124341003</v>
      </c>
      <c r="O129">
        <v>5</v>
      </c>
      <c r="P129">
        <v>84</v>
      </c>
      <c r="Q129" t="s">
        <v>88</v>
      </c>
    </row>
    <row r="130" spans="1:17" x14ac:dyDescent="0.3">
      <c r="A130">
        <v>0.83499999999999996</v>
      </c>
      <c r="B130" s="21">
        <v>3.64</v>
      </c>
      <c r="C130" s="21">
        <f t="shared" ref="C130:C161" si="8">LN(D130)</f>
        <v>2.8332133440562162</v>
      </c>
      <c r="D130">
        <v>17</v>
      </c>
      <c r="E130">
        <v>84</v>
      </c>
      <c r="F130" s="29">
        <v>9</v>
      </c>
      <c r="G130" s="21">
        <v>0.84199999999999997</v>
      </c>
      <c r="H130" s="21">
        <v>3.39</v>
      </c>
      <c r="I130" s="22">
        <f t="shared" ref="I130:I161" si="9">LN(J130)</f>
        <v>2.8332133440562162</v>
      </c>
      <c r="J130">
        <v>17</v>
      </c>
      <c r="K130">
        <v>84</v>
      </c>
      <c r="L130">
        <v>0.83799999999999997</v>
      </c>
      <c r="M130">
        <v>3.19</v>
      </c>
      <c r="N130">
        <v>2.8332133440562162</v>
      </c>
      <c r="O130">
        <v>17</v>
      </c>
      <c r="P130">
        <v>84</v>
      </c>
      <c r="Q130" t="s">
        <v>140</v>
      </c>
    </row>
    <row r="131" spans="1:17" x14ac:dyDescent="0.3">
      <c r="A131">
        <v>0.84099999999999997</v>
      </c>
      <c r="B131" s="21">
        <v>6.6204872100000021</v>
      </c>
      <c r="C131" s="21">
        <f t="shared" si="8"/>
        <v>3.8066624897703196</v>
      </c>
      <c r="D131">
        <v>45</v>
      </c>
      <c r="E131">
        <v>84</v>
      </c>
      <c r="F131" s="29">
        <v>9</v>
      </c>
      <c r="G131" s="21">
        <v>0.85299999999999998</v>
      </c>
      <c r="H131" s="21">
        <v>6.0822539299999994</v>
      </c>
      <c r="I131" s="22">
        <f t="shared" si="9"/>
        <v>3.4965075614664802</v>
      </c>
      <c r="J131">
        <v>33</v>
      </c>
      <c r="K131">
        <v>85</v>
      </c>
      <c r="L131">
        <v>0.85199999999999998</v>
      </c>
      <c r="M131">
        <v>6.0307207099999989</v>
      </c>
      <c r="N131">
        <v>3.5263605246161616</v>
      </c>
      <c r="O131">
        <v>34</v>
      </c>
      <c r="P131">
        <v>85</v>
      </c>
      <c r="Q131" t="s">
        <v>159</v>
      </c>
    </row>
    <row r="132" spans="1:17" x14ac:dyDescent="0.3">
      <c r="A132">
        <v>0.84899999999999998</v>
      </c>
      <c r="B132" s="21">
        <v>5.4753622999999987</v>
      </c>
      <c r="C132" s="21">
        <f t="shared" si="8"/>
        <v>2.7080502011022101</v>
      </c>
      <c r="D132">
        <v>15</v>
      </c>
      <c r="E132">
        <v>85</v>
      </c>
      <c r="F132" s="29">
        <v>9</v>
      </c>
      <c r="G132" s="21">
        <v>0.85899999999999999</v>
      </c>
      <c r="H132" s="21">
        <v>4.7671833000000001</v>
      </c>
      <c r="I132" s="22">
        <f t="shared" si="9"/>
        <v>2.7080502011022101</v>
      </c>
      <c r="J132">
        <v>15</v>
      </c>
      <c r="K132">
        <v>86</v>
      </c>
      <c r="L132">
        <v>0.85599999999999998</v>
      </c>
      <c r="M132">
        <v>4.6886882799999992</v>
      </c>
      <c r="N132">
        <v>2.7080502011022101</v>
      </c>
      <c r="O132">
        <v>15</v>
      </c>
      <c r="P132">
        <v>86</v>
      </c>
      <c r="Q132" t="s">
        <v>16</v>
      </c>
    </row>
    <row r="133" spans="1:17" x14ac:dyDescent="0.3">
      <c r="A133">
        <v>0.84899999999999998</v>
      </c>
      <c r="B133" s="21">
        <v>5.14</v>
      </c>
      <c r="C133" s="21">
        <f t="shared" si="8"/>
        <v>2.7080502011022101</v>
      </c>
      <c r="D133">
        <v>15</v>
      </c>
      <c r="E133">
        <v>85</v>
      </c>
      <c r="F133" s="29">
        <v>9</v>
      </c>
      <c r="G133" s="21">
        <v>0.85399999999999998</v>
      </c>
      <c r="H133" s="21">
        <v>4.29</v>
      </c>
      <c r="I133" s="22">
        <f t="shared" si="9"/>
        <v>2.6390573296152584</v>
      </c>
      <c r="J133">
        <v>14</v>
      </c>
      <c r="K133">
        <v>85</v>
      </c>
      <c r="L133">
        <v>0.85</v>
      </c>
      <c r="M133">
        <v>4.55</v>
      </c>
      <c r="N133">
        <v>2.7080502011022101</v>
      </c>
      <c r="O133">
        <v>15</v>
      </c>
      <c r="P133">
        <v>85</v>
      </c>
      <c r="Q133" t="s">
        <v>54</v>
      </c>
    </row>
    <row r="134" spans="1:17" x14ac:dyDescent="0.3">
      <c r="A134">
        <v>0.86</v>
      </c>
      <c r="B134" s="21">
        <v>6.32</v>
      </c>
      <c r="C134" s="21">
        <f t="shared" si="8"/>
        <v>1.6094379124341003</v>
      </c>
      <c r="D134">
        <v>5</v>
      </c>
      <c r="E134">
        <v>86</v>
      </c>
      <c r="F134" s="29">
        <v>9</v>
      </c>
      <c r="G134" s="21">
        <v>0.86599999999999999</v>
      </c>
      <c r="H134" s="21">
        <v>5.55</v>
      </c>
      <c r="I134" s="22">
        <f t="shared" si="9"/>
        <v>1.6094379124341003</v>
      </c>
      <c r="J134">
        <v>5</v>
      </c>
      <c r="K134">
        <v>87</v>
      </c>
      <c r="L134">
        <v>0.86</v>
      </c>
      <c r="M134">
        <v>5.57</v>
      </c>
      <c r="N134">
        <v>1.6094379124341003</v>
      </c>
      <c r="O134">
        <v>5</v>
      </c>
      <c r="P134">
        <v>86</v>
      </c>
      <c r="Q134" t="s">
        <v>22</v>
      </c>
    </row>
    <row r="135" spans="1:17" x14ac:dyDescent="0.3">
      <c r="A135">
        <v>0.86</v>
      </c>
      <c r="B135" s="21">
        <v>5.72</v>
      </c>
      <c r="C135" s="21">
        <f t="shared" si="8"/>
        <v>1.6094379124341003</v>
      </c>
      <c r="D135">
        <v>5</v>
      </c>
      <c r="E135">
        <v>86</v>
      </c>
      <c r="F135" s="29">
        <v>9</v>
      </c>
      <c r="G135" s="21">
        <v>0.86299999999999999</v>
      </c>
      <c r="H135" s="21">
        <v>5.45</v>
      </c>
      <c r="I135" s="22">
        <f t="shared" si="9"/>
        <v>1.6094379124341003</v>
      </c>
      <c r="J135">
        <v>5</v>
      </c>
      <c r="K135">
        <v>86</v>
      </c>
      <c r="L135">
        <v>0.86</v>
      </c>
      <c r="M135">
        <v>5.28</v>
      </c>
      <c r="N135">
        <v>1.6094379124341003</v>
      </c>
      <c r="O135">
        <v>5</v>
      </c>
      <c r="P135">
        <v>86</v>
      </c>
      <c r="Q135" t="s">
        <v>123</v>
      </c>
    </row>
    <row r="136" spans="1:17" x14ac:dyDescent="0.3">
      <c r="A136">
        <v>0.86099999999999999</v>
      </c>
      <c r="B136" s="21">
        <v>6.77</v>
      </c>
      <c r="C136" s="21">
        <f t="shared" si="8"/>
        <v>2.4849066497880004</v>
      </c>
      <c r="D136">
        <v>12</v>
      </c>
      <c r="E136">
        <v>86</v>
      </c>
      <c r="F136" s="29">
        <v>9</v>
      </c>
      <c r="G136" s="21">
        <v>0.86399999999999999</v>
      </c>
      <c r="H136" s="21">
        <v>5.78</v>
      </c>
      <c r="I136" s="22">
        <f t="shared" si="9"/>
        <v>2.3978952727983707</v>
      </c>
      <c r="J136">
        <v>11</v>
      </c>
      <c r="K136">
        <v>86</v>
      </c>
      <c r="L136">
        <v>0.85799999999999998</v>
      </c>
      <c r="M136">
        <v>5.76</v>
      </c>
      <c r="N136">
        <v>2.3978952727983707</v>
      </c>
      <c r="O136">
        <v>11</v>
      </c>
      <c r="P136">
        <v>86</v>
      </c>
      <c r="Q136" t="s">
        <v>109</v>
      </c>
    </row>
    <row r="137" spans="1:17" x14ac:dyDescent="0.3">
      <c r="A137">
        <v>0.86099999999999999</v>
      </c>
      <c r="B137" s="21">
        <v>5.2034235000000004</v>
      </c>
      <c r="C137" s="21">
        <f t="shared" si="8"/>
        <v>2.7725887222397811</v>
      </c>
      <c r="D137">
        <v>16</v>
      </c>
      <c r="E137">
        <v>86</v>
      </c>
      <c r="F137" s="29">
        <v>9</v>
      </c>
      <c r="G137" s="21">
        <v>0.86199999999999999</v>
      </c>
      <c r="H137" s="21">
        <v>4.0341925600000001</v>
      </c>
      <c r="I137" s="22">
        <f t="shared" si="9"/>
        <v>2.8903717578961645</v>
      </c>
      <c r="J137">
        <v>18</v>
      </c>
      <c r="K137">
        <v>86</v>
      </c>
      <c r="L137">
        <v>0.85599999999999998</v>
      </c>
      <c r="M137">
        <v>3.7543835600000008</v>
      </c>
      <c r="N137">
        <v>2.8332133440562162</v>
      </c>
      <c r="O137">
        <v>17</v>
      </c>
      <c r="P137">
        <v>86</v>
      </c>
      <c r="Q137" t="s">
        <v>118</v>
      </c>
    </row>
    <row r="138" spans="1:17" x14ac:dyDescent="0.3">
      <c r="A138">
        <v>0.86299999999999999</v>
      </c>
      <c r="B138" s="21">
        <v>3.3099398600000001</v>
      </c>
      <c r="C138" s="21">
        <f t="shared" si="8"/>
        <v>2.0794415416798357</v>
      </c>
      <c r="D138">
        <v>8</v>
      </c>
      <c r="E138">
        <v>86</v>
      </c>
      <c r="F138" s="29">
        <v>9</v>
      </c>
      <c r="G138" s="21">
        <v>0.86899999999999999</v>
      </c>
      <c r="H138" s="21">
        <v>2.72214365</v>
      </c>
      <c r="I138" s="22">
        <f t="shared" si="9"/>
        <v>1.9459101490553132</v>
      </c>
      <c r="J138">
        <v>7</v>
      </c>
      <c r="K138">
        <v>87</v>
      </c>
      <c r="L138">
        <v>0.86599999999999999</v>
      </c>
      <c r="M138">
        <v>2.5076110399999996</v>
      </c>
      <c r="N138">
        <v>1.791759469228055</v>
      </c>
      <c r="O138">
        <v>6</v>
      </c>
      <c r="P138">
        <v>87</v>
      </c>
      <c r="Q138" t="s">
        <v>110</v>
      </c>
    </row>
    <row r="139" spans="1:17" x14ac:dyDescent="0.3">
      <c r="A139">
        <v>0.873</v>
      </c>
      <c r="B139" s="21">
        <v>4.5999999999999996</v>
      </c>
      <c r="C139" s="21">
        <f t="shared" si="8"/>
        <v>2.8903717578961645</v>
      </c>
      <c r="D139">
        <v>18</v>
      </c>
      <c r="E139">
        <v>87</v>
      </c>
      <c r="F139" s="29">
        <v>9</v>
      </c>
      <c r="G139" s="21">
        <v>0.873</v>
      </c>
      <c r="H139" s="21">
        <v>3.96</v>
      </c>
      <c r="I139" s="22">
        <f t="shared" si="9"/>
        <v>3.0910424533583161</v>
      </c>
      <c r="J139">
        <v>22</v>
      </c>
      <c r="K139">
        <v>87</v>
      </c>
      <c r="L139">
        <v>0.86799999999999999</v>
      </c>
      <c r="M139">
        <v>3.7</v>
      </c>
      <c r="N139">
        <v>3.1354942159291497</v>
      </c>
      <c r="O139">
        <v>23</v>
      </c>
      <c r="P139">
        <v>87</v>
      </c>
      <c r="Q139" t="s">
        <v>72</v>
      </c>
    </row>
    <row r="140" spans="1:17" x14ac:dyDescent="0.3">
      <c r="A140">
        <v>0.874</v>
      </c>
      <c r="B140" s="21">
        <v>4.67</v>
      </c>
      <c r="C140" s="21">
        <f t="shared" si="8"/>
        <v>0.69314718055994529</v>
      </c>
      <c r="D140">
        <v>2</v>
      </c>
      <c r="E140">
        <v>87</v>
      </c>
      <c r="F140" s="29">
        <v>9</v>
      </c>
      <c r="G140" s="21">
        <v>0.88</v>
      </c>
      <c r="H140" s="21">
        <v>4.6100000000000003</v>
      </c>
      <c r="I140" s="22">
        <f t="shared" si="9"/>
        <v>0.69314718055994529</v>
      </c>
      <c r="J140">
        <v>2</v>
      </c>
      <c r="K140">
        <v>88</v>
      </c>
      <c r="L140">
        <v>0.876</v>
      </c>
      <c r="M140">
        <v>4.49</v>
      </c>
      <c r="N140">
        <v>0.69314718055994529</v>
      </c>
      <c r="O140">
        <v>2</v>
      </c>
      <c r="P140">
        <v>88</v>
      </c>
      <c r="Q140" t="s">
        <v>108</v>
      </c>
    </row>
    <row r="141" spans="1:17" x14ac:dyDescent="0.3">
      <c r="A141">
        <v>0.88</v>
      </c>
      <c r="B141" s="21">
        <v>5.14</v>
      </c>
      <c r="C141" s="21">
        <f t="shared" si="8"/>
        <v>2.1972245773362196</v>
      </c>
      <c r="D141">
        <v>9</v>
      </c>
      <c r="E141">
        <v>88</v>
      </c>
      <c r="F141" s="29">
        <v>9</v>
      </c>
      <c r="G141" s="21">
        <v>0.88600000000000001</v>
      </c>
      <c r="H141" s="21">
        <v>4.55</v>
      </c>
      <c r="I141" s="22">
        <f t="shared" si="9"/>
        <v>1.9459101490553132</v>
      </c>
      <c r="J141">
        <v>7</v>
      </c>
      <c r="K141">
        <v>89</v>
      </c>
      <c r="L141">
        <v>0.88200000000000001</v>
      </c>
      <c r="M141">
        <v>4.3099999999999996</v>
      </c>
      <c r="N141">
        <v>2.0794415416798357</v>
      </c>
      <c r="O141">
        <v>8</v>
      </c>
      <c r="P141">
        <v>88</v>
      </c>
      <c r="Q141" t="s">
        <v>76</v>
      </c>
    </row>
    <row r="142" spans="1:17" x14ac:dyDescent="0.3">
      <c r="A142">
        <v>0.88400000000000001</v>
      </c>
      <c r="B142" s="21">
        <v>2.9697620899999997</v>
      </c>
      <c r="C142" s="21">
        <f t="shared" si="8"/>
        <v>2.7725887222397811</v>
      </c>
      <c r="D142">
        <v>16</v>
      </c>
      <c r="E142">
        <v>88</v>
      </c>
      <c r="F142" s="29">
        <v>9</v>
      </c>
      <c r="G142" s="21">
        <v>0.88800000000000001</v>
      </c>
      <c r="H142" s="21">
        <v>2.3075153799999999</v>
      </c>
      <c r="I142" s="22">
        <f t="shared" si="9"/>
        <v>2.7080502011022101</v>
      </c>
      <c r="J142">
        <v>15</v>
      </c>
      <c r="K142">
        <v>89</v>
      </c>
      <c r="L142">
        <v>0.88</v>
      </c>
      <c r="M142">
        <v>2.42827964</v>
      </c>
      <c r="N142">
        <v>2.6390573296152584</v>
      </c>
      <c r="O142">
        <v>14</v>
      </c>
      <c r="P142">
        <v>88</v>
      </c>
      <c r="Q142" t="s">
        <v>165</v>
      </c>
    </row>
    <row r="143" spans="1:17" x14ac:dyDescent="0.3">
      <c r="A143">
        <v>0.88700000000000001</v>
      </c>
      <c r="B143" s="21">
        <v>5.1293206200000006</v>
      </c>
      <c r="C143" s="21">
        <f t="shared" si="8"/>
        <v>2.0794415416798357</v>
      </c>
      <c r="D143">
        <v>8</v>
      </c>
      <c r="E143">
        <v>89</v>
      </c>
      <c r="F143" s="29">
        <v>9</v>
      </c>
      <c r="G143" s="21">
        <v>0.89</v>
      </c>
      <c r="H143" s="21">
        <v>3.9974646599999999</v>
      </c>
      <c r="I143" s="22">
        <f t="shared" si="9"/>
        <v>1.791759469228055</v>
      </c>
      <c r="J143">
        <v>6</v>
      </c>
      <c r="K143">
        <v>89</v>
      </c>
      <c r="L143">
        <v>0.88600000000000001</v>
      </c>
      <c r="M143">
        <v>4.2359094600000002</v>
      </c>
      <c r="N143">
        <v>1.791759469228055</v>
      </c>
      <c r="O143">
        <v>6</v>
      </c>
      <c r="P143">
        <v>89</v>
      </c>
      <c r="Q143" t="s">
        <v>46</v>
      </c>
    </row>
    <row r="144" spans="1:17" x14ac:dyDescent="0.3">
      <c r="A144">
        <v>0.89100000000000001</v>
      </c>
      <c r="B144" s="21">
        <v>8.0565042499999997</v>
      </c>
      <c r="C144" s="21">
        <f t="shared" si="8"/>
        <v>1.0986122886681098</v>
      </c>
      <c r="D144">
        <v>3</v>
      </c>
      <c r="E144">
        <v>89</v>
      </c>
      <c r="F144" s="29">
        <v>9</v>
      </c>
      <c r="G144" s="21">
        <v>0.89600000000000002</v>
      </c>
      <c r="H144" s="21">
        <v>6.4377198199999999</v>
      </c>
      <c r="I144" s="22">
        <f t="shared" si="9"/>
        <v>1.0986122886681098</v>
      </c>
      <c r="J144">
        <v>3</v>
      </c>
      <c r="K144">
        <v>90</v>
      </c>
      <c r="L144">
        <v>0.89300000000000002</v>
      </c>
      <c r="M144">
        <v>6.3154549600000012</v>
      </c>
      <c r="N144">
        <v>1.0986122886681098</v>
      </c>
      <c r="O144">
        <v>3</v>
      </c>
      <c r="P144">
        <v>89</v>
      </c>
      <c r="Q144" t="s">
        <v>25</v>
      </c>
    </row>
    <row r="145" spans="1:17" x14ac:dyDescent="0.3">
      <c r="A145">
        <v>0.89100000000000001</v>
      </c>
      <c r="B145" s="21">
        <v>5.8376035700000006</v>
      </c>
      <c r="C145" s="21">
        <f t="shared" si="8"/>
        <v>1.6094379124341003</v>
      </c>
      <c r="D145">
        <v>5</v>
      </c>
      <c r="E145">
        <v>89</v>
      </c>
      <c r="F145" s="29">
        <v>9</v>
      </c>
      <c r="G145" s="21">
        <v>0.89300000000000002</v>
      </c>
      <c r="H145" s="21">
        <v>5.0697359999999998</v>
      </c>
      <c r="I145" s="22">
        <f t="shared" si="9"/>
        <v>1.6094379124341003</v>
      </c>
      <c r="J145">
        <v>5</v>
      </c>
      <c r="K145">
        <v>89</v>
      </c>
      <c r="L145">
        <v>0.89</v>
      </c>
      <c r="M145">
        <v>4.9240932500000003</v>
      </c>
      <c r="N145">
        <v>1.6094379124341003</v>
      </c>
      <c r="O145">
        <v>5</v>
      </c>
      <c r="P145">
        <v>89</v>
      </c>
      <c r="Q145" t="s">
        <v>35</v>
      </c>
    </row>
    <row r="146" spans="1:17" x14ac:dyDescent="0.3">
      <c r="A146">
        <v>0.89200000000000002</v>
      </c>
      <c r="B146" s="21">
        <v>7.31</v>
      </c>
      <c r="C146" s="21">
        <f t="shared" si="8"/>
        <v>1.6094379124341003</v>
      </c>
      <c r="D146">
        <v>5</v>
      </c>
      <c r="E146">
        <v>89</v>
      </c>
      <c r="F146" s="29">
        <v>9</v>
      </c>
      <c r="G146" s="21">
        <v>0.89900000000000002</v>
      </c>
      <c r="H146" s="21">
        <v>6.38</v>
      </c>
      <c r="I146" s="22">
        <f t="shared" si="9"/>
        <v>1.6094379124341003</v>
      </c>
      <c r="J146">
        <v>5</v>
      </c>
      <c r="K146">
        <v>90</v>
      </c>
      <c r="L146">
        <v>0.89400000000000002</v>
      </c>
      <c r="M146">
        <v>6.41</v>
      </c>
      <c r="N146">
        <v>1.6094379124341003</v>
      </c>
      <c r="O146">
        <v>5</v>
      </c>
      <c r="P146">
        <v>89</v>
      </c>
      <c r="Q146" t="s">
        <v>62</v>
      </c>
    </row>
    <row r="147" spans="1:17" x14ac:dyDescent="0.3">
      <c r="A147">
        <v>0.89400000000000002</v>
      </c>
      <c r="B147" s="21">
        <v>7.8598737700000019</v>
      </c>
      <c r="C147" s="21">
        <f t="shared" si="8"/>
        <v>1.0986122886681098</v>
      </c>
      <c r="D147">
        <v>3</v>
      </c>
      <c r="E147">
        <v>89</v>
      </c>
      <c r="F147" s="29">
        <v>9</v>
      </c>
      <c r="G147" s="21">
        <v>0.90400000000000003</v>
      </c>
      <c r="H147" s="21">
        <v>6.45209455</v>
      </c>
      <c r="I147" s="22">
        <f t="shared" si="9"/>
        <v>1.0986122886681098</v>
      </c>
      <c r="J147">
        <v>3</v>
      </c>
      <c r="K147">
        <v>90</v>
      </c>
      <c r="L147">
        <v>0.89900000000000002</v>
      </c>
      <c r="M147">
        <v>6.3179893499999995</v>
      </c>
      <c r="N147">
        <v>1.3862943611198906</v>
      </c>
      <c r="O147">
        <v>4</v>
      </c>
      <c r="P147">
        <v>90</v>
      </c>
      <c r="Q147" t="s">
        <v>128</v>
      </c>
    </row>
    <row r="148" spans="1:17" x14ac:dyDescent="0.3">
      <c r="A148">
        <v>0.9</v>
      </c>
      <c r="B148" s="21">
        <v>6.31</v>
      </c>
      <c r="C148" s="21">
        <f t="shared" si="8"/>
        <v>4.219507705176107</v>
      </c>
      <c r="D148">
        <v>68</v>
      </c>
      <c r="E148">
        <v>90</v>
      </c>
      <c r="F148" s="29">
        <v>9</v>
      </c>
      <c r="G148" s="21">
        <v>0.90100000000000002</v>
      </c>
      <c r="H148" s="21">
        <v>3.83</v>
      </c>
      <c r="I148" s="22">
        <f t="shared" si="9"/>
        <v>4.1588830833596715</v>
      </c>
      <c r="J148">
        <v>64</v>
      </c>
      <c r="K148">
        <v>90</v>
      </c>
      <c r="L148">
        <v>0.89600000000000002</v>
      </c>
      <c r="M148">
        <v>2.87</v>
      </c>
      <c r="N148">
        <v>4.0775374439057197</v>
      </c>
      <c r="O148">
        <v>59</v>
      </c>
      <c r="P148">
        <v>90</v>
      </c>
      <c r="Q148" t="s">
        <v>24</v>
      </c>
    </row>
    <row r="149" spans="1:17" x14ac:dyDescent="0.3">
      <c r="A149">
        <v>0.9</v>
      </c>
      <c r="B149" s="21">
        <v>9.3134336500000003</v>
      </c>
      <c r="C149" s="21">
        <f t="shared" si="8"/>
        <v>2.0794415416798357</v>
      </c>
      <c r="D149">
        <v>8</v>
      </c>
      <c r="E149">
        <v>90</v>
      </c>
      <c r="F149" s="29">
        <v>9</v>
      </c>
      <c r="G149" s="21">
        <v>0.90500000000000003</v>
      </c>
      <c r="H149" s="21">
        <v>8.3343076700000012</v>
      </c>
      <c r="I149" s="22">
        <f t="shared" si="9"/>
        <v>2.0794415416798357</v>
      </c>
      <c r="J149">
        <v>8</v>
      </c>
      <c r="K149">
        <v>91</v>
      </c>
      <c r="L149">
        <v>0.90300000000000002</v>
      </c>
      <c r="M149">
        <v>8.4940757799999993</v>
      </c>
      <c r="N149">
        <v>2.0794415416798357</v>
      </c>
      <c r="O149">
        <v>8</v>
      </c>
      <c r="P149">
        <v>90</v>
      </c>
      <c r="Q149" t="s">
        <v>40</v>
      </c>
    </row>
    <row r="150" spans="1:17" x14ac:dyDescent="0.3">
      <c r="A150">
        <v>0.90600000000000003</v>
      </c>
      <c r="B150" s="21">
        <v>5.26</v>
      </c>
      <c r="C150" s="21">
        <f t="shared" si="8"/>
        <v>1.0986122886681098</v>
      </c>
      <c r="D150">
        <v>3</v>
      </c>
      <c r="E150">
        <v>91</v>
      </c>
      <c r="F150" s="29">
        <v>10</v>
      </c>
      <c r="G150" s="21">
        <v>0.90900000000000003</v>
      </c>
      <c r="H150" s="21">
        <v>4.6500000000000004</v>
      </c>
      <c r="I150" s="22">
        <f t="shared" si="9"/>
        <v>1.0986122886681098</v>
      </c>
      <c r="J150">
        <v>3</v>
      </c>
      <c r="K150">
        <v>91</v>
      </c>
      <c r="L150">
        <v>0.90800000000000003</v>
      </c>
      <c r="M150">
        <v>4.67</v>
      </c>
      <c r="N150">
        <v>1.0986122886681098</v>
      </c>
      <c r="O150">
        <v>3</v>
      </c>
      <c r="P150">
        <v>91</v>
      </c>
      <c r="Q150" t="s">
        <v>61</v>
      </c>
    </row>
    <row r="151" spans="1:17" x14ac:dyDescent="0.3">
      <c r="A151">
        <v>0.91</v>
      </c>
      <c r="B151" s="21">
        <v>6.85</v>
      </c>
      <c r="C151" s="21">
        <f t="shared" si="8"/>
        <v>1.6094379124341003</v>
      </c>
      <c r="D151">
        <v>5</v>
      </c>
      <c r="E151">
        <v>91</v>
      </c>
      <c r="F151" s="29">
        <v>10</v>
      </c>
      <c r="G151" s="21">
        <v>0.91800000000000004</v>
      </c>
      <c r="H151" s="21">
        <v>6.15</v>
      </c>
      <c r="I151" s="22">
        <f t="shared" si="9"/>
        <v>1.0986122886681098</v>
      </c>
      <c r="J151">
        <v>3</v>
      </c>
      <c r="K151">
        <v>92</v>
      </c>
      <c r="L151">
        <v>0.91600000000000004</v>
      </c>
      <c r="M151">
        <v>5.99</v>
      </c>
      <c r="N151">
        <v>1.3862943611198906</v>
      </c>
      <c r="O151">
        <v>4</v>
      </c>
      <c r="P151">
        <v>92</v>
      </c>
      <c r="Q151" t="s">
        <v>124</v>
      </c>
    </row>
    <row r="152" spans="1:17" x14ac:dyDescent="0.3">
      <c r="A152">
        <v>0.91600000000000004</v>
      </c>
      <c r="B152" s="21">
        <v>8.74</v>
      </c>
      <c r="C152" s="21">
        <f t="shared" si="8"/>
        <v>1.6094379124341003</v>
      </c>
      <c r="D152">
        <v>5</v>
      </c>
      <c r="E152">
        <v>92</v>
      </c>
      <c r="F152" s="29">
        <v>10</v>
      </c>
      <c r="G152" s="21">
        <v>0.92</v>
      </c>
      <c r="H152" s="21">
        <v>7.85</v>
      </c>
      <c r="I152" s="22">
        <f t="shared" si="9"/>
        <v>1.6094379124341003</v>
      </c>
      <c r="J152">
        <v>5</v>
      </c>
      <c r="K152">
        <v>92</v>
      </c>
      <c r="L152">
        <v>0.91700000000000004</v>
      </c>
      <c r="M152">
        <v>7.71</v>
      </c>
      <c r="N152">
        <v>1.791759469228055</v>
      </c>
      <c r="O152">
        <v>6</v>
      </c>
      <c r="P152">
        <v>92</v>
      </c>
      <c r="Q152" t="s">
        <v>162</v>
      </c>
    </row>
    <row r="153" spans="1:17" x14ac:dyDescent="0.3">
      <c r="A153">
        <v>0.92</v>
      </c>
      <c r="B153" s="21">
        <v>10.17722607</v>
      </c>
      <c r="C153" s="21">
        <f t="shared" si="8"/>
        <v>2.3025850929940459</v>
      </c>
      <c r="D153">
        <v>10</v>
      </c>
      <c r="E153">
        <v>92</v>
      </c>
      <c r="F153" s="29">
        <v>10</v>
      </c>
      <c r="G153" s="21">
        <v>0.93300000000000005</v>
      </c>
      <c r="H153" s="21">
        <v>7.9679574999999998</v>
      </c>
      <c r="I153" s="22">
        <f t="shared" si="9"/>
        <v>2.1972245773362196</v>
      </c>
      <c r="J153">
        <v>9</v>
      </c>
      <c r="K153">
        <v>93</v>
      </c>
      <c r="L153">
        <v>0.92800000000000005</v>
      </c>
      <c r="M153">
        <v>7.7916374199999989</v>
      </c>
      <c r="N153">
        <v>2.1972245773362196</v>
      </c>
      <c r="O153">
        <v>9</v>
      </c>
      <c r="P153">
        <v>93</v>
      </c>
      <c r="Q153" t="s">
        <v>145</v>
      </c>
    </row>
    <row r="154" spans="1:17" x14ac:dyDescent="0.3">
      <c r="A154">
        <v>0.92100000000000004</v>
      </c>
      <c r="B154" s="21">
        <v>5.0199999999999996</v>
      </c>
      <c r="C154" s="21">
        <f t="shared" si="8"/>
        <v>1.791759469228055</v>
      </c>
      <c r="D154">
        <v>6</v>
      </c>
      <c r="E154">
        <v>92</v>
      </c>
      <c r="F154" s="29">
        <v>10</v>
      </c>
      <c r="G154" s="21">
        <v>0.92500000000000004</v>
      </c>
      <c r="H154" s="21">
        <v>4.7</v>
      </c>
      <c r="I154" s="22">
        <f t="shared" si="9"/>
        <v>1.791759469228055</v>
      </c>
      <c r="J154">
        <v>6</v>
      </c>
      <c r="K154">
        <v>93</v>
      </c>
      <c r="L154">
        <v>0.92100000000000004</v>
      </c>
      <c r="M154">
        <v>4.4800000000000004</v>
      </c>
      <c r="N154">
        <v>1.9459101490553132</v>
      </c>
      <c r="O154">
        <v>7</v>
      </c>
      <c r="P154">
        <v>92</v>
      </c>
      <c r="Q154" t="s">
        <v>77</v>
      </c>
    </row>
    <row r="155" spans="1:17" x14ac:dyDescent="0.3">
      <c r="A155">
        <v>0.92200000000000004</v>
      </c>
      <c r="B155" s="21">
        <v>4.995855810000001</v>
      </c>
      <c r="C155" s="21">
        <f t="shared" si="8"/>
        <v>2.0794415416798357</v>
      </c>
      <c r="D155">
        <v>8</v>
      </c>
      <c r="E155">
        <v>92</v>
      </c>
      <c r="F155" s="29">
        <v>10</v>
      </c>
      <c r="G155" s="21">
        <v>0.92200000000000004</v>
      </c>
      <c r="H155" s="21">
        <v>4.7318720799999996</v>
      </c>
      <c r="I155" s="22">
        <f t="shared" si="9"/>
        <v>1.791759469228055</v>
      </c>
      <c r="J155">
        <v>6</v>
      </c>
      <c r="K155">
        <v>92</v>
      </c>
      <c r="L155">
        <v>0.91800000000000004</v>
      </c>
      <c r="M155">
        <v>4.2981319399999993</v>
      </c>
      <c r="N155">
        <v>1.791759469228055</v>
      </c>
      <c r="O155">
        <v>6</v>
      </c>
      <c r="P155">
        <v>92</v>
      </c>
      <c r="Q155" t="s">
        <v>127</v>
      </c>
    </row>
    <row r="156" spans="1:17" x14ac:dyDescent="0.3">
      <c r="A156">
        <v>0.92800000000000005</v>
      </c>
      <c r="B156" s="21">
        <v>9.60643387</v>
      </c>
      <c r="C156" s="21">
        <f t="shared" si="8"/>
        <v>2.3978952727983707</v>
      </c>
      <c r="D156">
        <v>11</v>
      </c>
      <c r="E156">
        <v>93</v>
      </c>
      <c r="F156" s="29">
        <v>10</v>
      </c>
      <c r="G156" s="21">
        <v>0.93200000000000005</v>
      </c>
      <c r="H156" s="21">
        <v>7.6523394599999985</v>
      </c>
      <c r="I156" s="22">
        <f t="shared" si="9"/>
        <v>2.3978952727983707</v>
      </c>
      <c r="J156">
        <v>11</v>
      </c>
      <c r="K156">
        <v>93</v>
      </c>
      <c r="L156">
        <v>0.93</v>
      </c>
      <c r="M156">
        <v>7.5994486799999992</v>
      </c>
      <c r="N156">
        <v>2.3978952727983707</v>
      </c>
      <c r="O156">
        <v>11</v>
      </c>
      <c r="P156">
        <v>93</v>
      </c>
      <c r="Q156" t="s">
        <v>13</v>
      </c>
    </row>
    <row r="157" spans="1:17" x14ac:dyDescent="0.3">
      <c r="A157">
        <v>0.93</v>
      </c>
      <c r="B157" s="21">
        <v>8.7233209599999988</v>
      </c>
      <c r="C157" s="21">
        <f t="shared" si="8"/>
        <v>1.6094379124341003</v>
      </c>
      <c r="D157">
        <v>5</v>
      </c>
      <c r="E157">
        <v>93</v>
      </c>
      <c r="F157" s="29">
        <v>10</v>
      </c>
      <c r="G157" s="21">
        <v>0.93600000000000005</v>
      </c>
      <c r="H157" s="21">
        <v>8.1208000200000008</v>
      </c>
      <c r="I157" s="22">
        <f t="shared" si="9"/>
        <v>1.6094379124341003</v>
      </c>
      <c r="J157">
        <v>5</v>
      </c>
      <c r="K157">
        <v>94</v>
      </c>
      <c r="L157">
        <v>0.93300000000000005</v>
      </c>
      <c r="M157">
        <v>8.3199329400000011</v>
      </c>
      <c r="N157">
        <v>1.6094379124341003</v>
      </c>
      <c r="O157">
        <v>5</v>
      </c>
      <c r="P157">
        <v>93</v>
      </c>
      <c r="Q157" t="s">
        <v>0</v>
      </c>
    </row>
    <row r="158" spans="1:17" x14ac:dyDescent="0.3">
      <c r="A158">
        <v>0.93</v>
      </c>
      <c r="B158" s="21">
        <v>3.5522999799999995</v>
      </c>
      <c r="C158" s="21">
        <f t="shared" si="8"/>
        <v>2.1972245773362196</v>
      </c>
      <c r="D158">
        <v>9</v>
      </c>
      <c r="E158">
        <v>93</v>
      </c>
      <c r="F158" s="29">
        <v>10</v>
      </c>
      <c r="G158" s="21">
        <v>0.93300000000000005</v>
      </c>
      <c r="H158" s="21">
        <v>2.2531426000000003</v>
      </c>
      <c r="I158" s="22">
        <f t="shared" si="9"/>
        <v>2.1972245773362196</v>
      </c>
      <c r="J158">
        <v>9</v>
      </c>
      <c r="K158">
        <v>93</v>
      </c>
      <c r="L158">
        <v>0.91700000000000004</v>
      </c>
      <c r="M158">
        <v>2.1139647999999998</v>
      </c>
      <c r="N158">
        <v>2.1972245773362196</v>
      </c>
      <c r="O158">
        <v>9</v>
      </c>
      <c r="P158">
        <v>92</v>
      </c>
      <c r="Q158" t="s">
        <v>144</v>
      </c>
    </row>
    <row r="159" spans="1:17" x14ac:dyDescent="0.3">
      <c r="A159">
        <v>0.93500000000000005</v>
      </c>
      <c r="B159" s="21">
        <v>7.8431453699999993</v>
      </c>
      <c r="C159" s="21">
        <f t="shared" si="8"/>
        <v>1.9459101490553132</v>
      </c>
      <c r="D159">
        <v>7</v>
      </c>
      <c r="E159">
        <v>94</v>
      </c>
      <c r="F159" s="29">
        <v>10</v>
      </c>
      <c r="G159" s="21">
        <v>0.93700000000000006</v>
      </c>
      <c r="H159" s="21">
        <v>7.1306643499999991</v>
      </c>
      <c r="I159" s="22">
        <f t="shared" si="9"/>
        <v>1.9459101490553132</v>
      </c>
      <c r="J159">
        <v>7</v>
      </c>
      <c r="K159">
        <v>94</v>
      </c>
      <c r="L159">
        <v>0.93600000000000005</v>
      </c>
      <c r="M159">
        <v>6.7610755000000013</v>
      </c>
      <c r="N159">
        <v>2.0794415416798357</v>
      </c>
      <c r="O159">
        <v>8</v>
      </c>
      <c r="P159">
        <v>94</v>
      </c>
      <c r="Q159" t="s">
        <v>95</v>
      </c>
    </row>
    <row r="160" spans="1:17" x14ac:dyDescent="0.3">
      <c r="A160">
        <v>0.93799999999999994</v>
      </c>
      <c r="B160" s="21">
        <v>7.72</v>
      </c>
      <c r="C160" s="21">
        <f t="shared" si="8"/>
        <v>1.3862943611198906</v>
      </c>
      <c r="D160">
        <v>4</v>
      </c>
      <c r="E160">
        <v>94</v>
      </c>
      <c r="F160" s="29">
        <v>10</v>
      </c>
      <c r="G160" s="21">
        <v>0.94099999999999995</v>
      </c>
      <c r="H160" s="21">
        <v>6.69</v>
      </c>
      <c r="I160" s="22">
        <f t="shared" si="9"/>
        <v>1.3862943611198906</v>
      </c>
      <c r="J160">
        <v>4</v>
      </c>
      <c r="K160">
        <v>94</v>
      </c>
      <c r="L160">
        <v>0.93899999999999995</v>
      </c>
      <c r="M160">
        <v>6.59</v>
      </c>
      <c r="N160">
        <v>1.3862943611198906</v>
      </c>
      <c r="O160">
        <v>4</v>
      </c>
      <c r="P160">
        <v>94</v>
      </c>
      <c r="Q160" t="s">
        <v>94</v>
      </c>
    </row>
    <row r="161" spans="1:17" x14ac:dyDescent="0.3">
      <c r="A161">
        <v>0.93899999999999995</v>
      </c>
      <c r="B161" s="21">
        <v>7.83</v>
      </c>
      <c r="C161" s="21">
        <f t="shared" si="8"/>
        <v>2.0794415416798357</v>
      </c>
      <c r="D161">
        <v>8</v>
      </c>
      <c r="E161">
        <v>94</v>
      </c>
      <c r="F161" s="29">
        <v>10</v>
      </c>
      <c r="G161" s="21">
        <v>0.93899999999999995</v>
      </c>
      <c r="H161" s="21">
        <v>7.35</v>
      </c>
      <c r="I161" s="22">
        <f t="shared" si="9"/>
        <v>2.1972245773362196</v>
      </c>
      <c r="J161">
        <v>9</v>
      </c>
      <c r="K161">
        <v>94</v>
      </c>
      <c r="L161">
        <v>0.93600000000000005</v>
      </c>
      <c r="M161">
        <v>7.11</v>
      </c>
      <c r="N161">
        <v>2.0794415416798357</v>
      </c>
      <c r="O161">
        <v>8</v>
      </c>
      <c r="P161">
        <v>94</v>
      </c>
      <c r="Q161" t="s">
        <v>39</v>
      </c>
    </row>
    <row r="162" spans="1:17" x14ac:dyDescent="0.3">
      <c r="A162">
        <v>0.94199999999999995</v>
      </c>
      <c r="B162" s="21">
        <v>3.4229888900000001</v>
      </c>
      <c r="C162" s="21">
        <f t="shared" ref="C162:C169" si="10">LN(D162)</f>
        <v>1.9459101490553132</v>
      </c>
      <c r="D162">
        <v>7</v>
      </c>
      <c r="E162">
        <v>94</v>
      </c>
      <c r="F162" s="29">
        <v>10</v>
      </c>
      <c r="G162" s="21">
        <v>0.94499999999999995</v>
      </c>
      <c r="H162" s="21">
        <v>2.2749128300000003</v>
      </c>
      <c r="I162" s="22">
        <f t="shared" ref="I162:I169" si="11">LN(J162)</f>
        <v>1.791759469228055</v>
      </c>
      <c r="J162">
        <v>6</v>
      </c>
      <c r="K162">
        <v>95</v>
      </c>
      <c r="L162">
        <v>0.94199999999999995</v>
      </c>
      <c r="M162">
        <v>2.0380358700000003</v>
      </c>
      <c r="N162">
        <v>1.9459101490553132</v>
      </c>
      <c r="O162">
        <v>7</v>
      </c>
      <c r="P162">
        <v>94</v>
      </c>
      <c r="Q162" t="s">
        <v>122</v>
      </c>
    </row>
    <row r="163" spans="1:17" x14ac:dyDescent="0.3">
      <c r="A163">
        <v>0.94499999999999995</v>
      </c>
      <c r="B163" s="21">
        <v>5.5475802400000003</v>
      </c>
      <c r="C163" s="21">
        <f t="shared" si="10"/>
        <v>1.6094379124341003</v>
      </c>
      <c r="D163">
        <v>5</v>
      </c>
      <c r="E163">
        <v>95</v>
      </c>
      <c r="F163" s="29">
        <v>10</v>
      </c>
      <c r="G163" s="21">
        <v>0.94199999999999995</v>
      </c>
      <c r="H163" s="21">
        <v>4.9813590000000003</v>
      </c>
      <c r="I163" s="22">
        <f t="shared" si="11"/>
        <v>1.791759469228055</v>
      </c>
      <c r="J163">
        <v>6</v>
      </c>
      <c r="K163">
        <v>94</v>
      </c>
      <c r="L163">
        <v>0.93799999999999994</v>
      </c>
      <c r="M163">
        <v>4.74149084</v>
      </c>
      <c r="N163">
        <v>1.6094379124341003</v>
      </c>
      <c r="O163">
        <v>5</v>
      </c>
      <c r="P163">
        <v>94</v>
      </c>
      <c r="Q163" t="s">
        <v>60</v>
      </c>
    </row>
    <row r="164" spans="1:17" x14ac:dyDescent="0.3">
      <c r="A164">
        <v>0.94599999999999995</v>
      </c>
      <c r="B164" s="21">
        <v>8.9499999999999993</v>
      </c>
      <c r="C164" s="21">
        <f t="shared" si="10"/>
        <v>1.6094379124341003</v>
      </c>
      <c r="D164">
        <v>5</v>
      </c>
      <c r="E164">
        <v>95</v>
      </c>
      <c r="F164" s="29">
        <v>10</v>
      </c>
      <c r="G164" s="21">
        <v>0.94599999999999995</v>
      </c>
      <c r="H164" s="21">
        <v>8.5</v>
      </c>
      <c r="I164" s="22">
        <f t="shared" si="11"/>
        <v>1.6094379124341003</v>
      </c>
      <c r="J164">
        <v>5</v>
      </c>
      <c r="K164">
        <v>95</v>
      </c>
      <c r="L164">
        <v>0.94199999999999995</v>
      </c>
      <c r="M164">
        <v>8.4600000000000009</v>
      </c>
      <c r="N164">
        <v>1.6094379124341003</v>
      </c>
      <c r="O164">
        <v>5</v>
      </c>
      <c r="P164">
        <v>94</v>
      </c>
      <c r="Q164" t="s">
        <v>27</v>
      </c>
    </row>
    <row r="165" spans="1:17" x14ac:dyDescent="0.3">
      <c r="A165">
        <v>0.94799999999999995</v>
      </c>
      <c r="B165" s="21">
        <v>7.8718662299999993</v>
      </c>
      <c r="C165" s="21">
        <f t="shared" si="10"/>
        <v>1.0986122886681098</v>
      </c>
      <c r="D165">
        <v>3</v>
      </c>
      <c r="E165">
        <v>95</v>
      </c>
      <c r="F165" s="29">
        <v>10</v>
      </c>
      <c r="G165" s="21">
        <v>0.94099999999999995</v>
      </c>
      <c r="H165" s="21">
        <v>7.5358567200000008</v>
      </c>
      <c r="I165" s="22">
        <f t="shared" si="11"/>
        <v>1.6094379124341003</v>
      </c>
      <c r="J165">
        <v>5</v>
      </c>
      <c r="K165">
        <v>94</v>
      </c>
      <c r="L165">
        <v>0.94099999999999995</v>
      </c>
      <c r="M165">
        <v>7.1899089799999985</v>
      </c>
      <c r="N165">
        <v>1.3862943611198906</v>
      </c>
      <c r="O165">
        <v>4</v>
      </c>
      <c r="P165">
        <v>94</v>
      </c>
      <c r="Q165" t="s">
        <v>161</v>
      </c>
    </row>
    <row r="166" spans="1:17" x14ac:dyDescent="0.3">
      <c r="A166">
        <v>0.94799999999999995</v>
      </c>
      <c r="B166" s="21">
        <v>9.9639396699999985</v>
      </c>
      <c r="C166" s="21">
        <f t="shared" si="10"/>
        <v>1.3862943611198906</v>
      </c>
      <c r="D166">
        <v>4</v>
      </c>
      <c r="E166">
        <v>95</v>
      </c>
      <c r="F166" s="29">
        <v>10</v>
      </c>
      <c r="G166" s="21">
        <v>0.95099999999999996</v>
      </c>
      <c r="H166" s="21">
        <v>9.0401239400000009</v>
      </c>
      <c r="I166" s="22">
        <f t="shared" si="11"/>
        <v>1.3862943611198906</v>
      </c>
      <c r="J166">
        <v>4</v>
      </c>
      <c r="K166">
        <v>95</v>
      </c>
      <c r="L166">
        <v>0.94599999999999995</v>
      </c>
      <c r="M166">
        <v>8.8703145999999986</v>
      </c>
      <c r="N166">
        <v>1.6094379124341003</v>
      </c>
      <c r="O166">
        <v>5</v>
      </c>
      <c r="P166">
        <v>95</v>
      </c>
      <c r="Q166" t="s">
        <v>44</v>
      </c>
    </row>
    <row r="167" spans="1:17" x14ac:dyDescent="0.3">
      <c r="A167">
        <v>0.95499999999999996</v>
      </c>
      <c r="B167" s="21">
        <v>8.01</v>
      </c>
      <c r="C167" s="21">
        <f t="shared" si="10"/>
        <v>1.0986122886681098</v>
      </c>
      <c r="D167">
        <v>3</v>
      </c>
      <c r="E167">
        <v>96</v>
      </c>
      <c r="F167" s="29">
        <v>10</v>
      </c>
      <c r="G167" s="21">
        <v>0.95799999999999996</v>
      </c>
      <c r="H167" s="21">
        <v>7.1</v>
      </c>
      <c r="I167" s="22">
        <f t="shared" si="11"/>
        <v>1.0986122886681098</v>
      </c>
      <c r="J167">
        <v>3</v>
      </c>
      <c r="K167">
        <v>96</v>
      </c>
      <c r="L167">
        <v>0.95799999999999996</v>
      </c>
      <c r="M167">
        <v>6.9</v>
      </c>
      <c r="N167">
        <v>1.0986122886681098</v>
      </c>
      <c r="O167">
        <v>3</v>
      </c>
      <c r="P167">
        <v>96</v>
      </c>
      <c r="Q167" t="s">
        <v>55</v>
      </c>
    </row>
    <row r="168" spans="1:17" x14ac:dyDescent="0.3">
      <c r="A168">
        <v>0.95699999999999996</v>
      </c>
      <c r="B168" s="21">
        <v>4.2129478499999991</v>
      </c>
      <c r="C168" s="21">
        <f t="shared" si="10"/>
        <v>1.9459101490553132</v>
      </c>
      <c r="D168">
        <v>7</v>
      </c>
      <c r="E168">
        <v>96</v>
      </c>
      <c r="F168" s="29">
        <v>10</v>
      </c>
      <c r="G168" s="21">
        <v>0.96</v>
      </c>
      <c r="H168" s="21">
        <v>3.7240991600000002</v>
      </c>
      <c r="I168" s="22">
        <f t="shared" si="11"/>
        <v>1.9459101490553132</v>
      </c>
      <c r="J168">
        <v>7</v>
      </c>
      <c r="K168">
        <v>96</v>
      </c>
      <c r="L168">
        <v>0.95699999999999996</v>
      </c>
      <c r="M168">
        <v>3.6835608500000001</v>
      </c>
      <c r="N168">
        <v>1.9459101490553132</v>
      </c>
      <c r="O168">
        <v>7</v>
      </c>
      <c r="P168">
        <v>96</v>
      </c>
      <c r="Q168" t="s">
        <v>133</v>
      </c>
    </row>
    <row r="169" spans="1:17" x14ac:dyDescent="0.3">
      <c r="A169">
        <v>0.96299999999999997</v>
      </c>
      <c r="B169" s="21">
        <v>9.82</v>
      </c>
      <c r="C169" s="21">
        <f t="shared" si="10"/>
        <v>0.69314718055994529</v>
      </c>
      <c r="D169">
        <v>2</v>
      </c>
      <c r="E169">
        <v>96</v>
      </c>
      <c r="F169" s="29">
        <v>10</v>
      </c>
      <c r="G169" s="21">
        <v>0.96099999999999997</v>
      </c>
      <c r="H169" s="21">
        <v>8.9499999999999993</v>
      </c>
      <c r="I169" s="22">
        <f t="shared" si="11"/>
        <v>0.69314718055994529</v>
      </c>
      <c r="J169">
        <v>2</v>
      </c>
      <c r="K169">
        <v>96</v>
      </c>
      <c r="L169">
        <v>0.96</v>
      </c>
      <c r="M169">
        <v>8.5399999999999991</v>
      </c>
      <c r="N169">
        <v>0.69314718055994529</v>
      </c>
      <c r="O169">
        <v>2</v>
      </c>
      <c r="P169">
        <v>96</v>
      </c>
      <c r="Q169" t="s">
        <v>100</v>
      </c>
    </row>
  </sheetData>
  <sortState xmlns:xlrd2="http://schemas.microsoft.com/office/spreadsheetml/2017/richdata2" ref="A2:Q169">
    <sortCondition ref="A1:A169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DE87-0CC2-41B5-B4BA-A4513F8F7594}">
  <dimension ref="A1:Q169"/>
  <sheetViews>
    <sheetView zoomScale="85" zoomScaleNormal="85" workbookViewId="0">
      <pane ySplit="1" topLeftCell="A134" activePane="bottomLeft" state="frozen"/>
      <selection pane="bottomLeft" activeCell="K22" sqref="K22"/>
    </sheetView>
  </sheetViews>
  <sheetFormatPr defaultRowHeight="14.4" x14ac:dyDescent="0.3"/>
  <cols>
    <col min="1" max="1" width="10.6640625" customWidth="1"/>
    <col min="10" max="10" width="10.5546875" customWidth="1"/>
    <col min="12" max="12" width="10.21875" customWidth="1"/>
    <col min="17" max="17" width="22.6640625" customWidth="1"/>
  </cols>
  <sheetData>
    <row r="1" spans="1:17" ht="28.8" x14ac:dyDescent="0.3">
      <c r="A1" s="31" t="s">
        <v>214</v>
      </c>
      <c r="B1" s="31" t="s">
        <v>204</v>
      </c>
      <c r="C1" s="31" t="s">
        <v>213</v>
      </c>
      <c r="D1" s="31" t="s">
        <v>206</v>
      </c>
      <c r="E1" s="31" t="s">
        <v>215</v>
      </c>
      <c r="F1" s="31" t="s">
        <v>205</v>
      </c>
      <c r="G1" s="31" t="s">
        <v>207</v>
      </c>
      <c r="H1" s="31" t="s">
        <v>217</v>
      </c>
      <c r="I1" s="31" t="s">
        <v>212</v>
      </c>
      <c r="J1" s="31" t="s">
        <v>208</v>
      </c>
      <c r="K1" s="31" t="s">
        <v>216</v>
      </c>
      <c r="L1" s="31" t="s">
        <v>209</v>
      </c>
      <c r="M1" t="s">
        <v>219</v>
      </c>
      <c r="N1" t="s">
        <v>211</v>
      </c>
      <c r="O1" t="s">
        <v>210</v>
      </c>
      <c r="P1" t="s">
        <v>218</v>
      </c>
      <c r="Q1" t="s">
        <v>153</v>
      </c>
    </row>
    <row r="2" spans="1:17" x14ac:dyDescent="0.3">
      <c r="A2" s="21">
        <v>0.27598524000000002</v>
      </c>
      <c r="B2">
        <v>0.501</v>
      </c>
      <c r="C2" s="21">
        <v>6.2595814640649232</v>
      </c>
      <c r="D2" s="21">
        <v>523</v>
      </c>
      <c r="E2" s="27">
        <v>50</v>
      </c>
      <c r="F2">
        <v>5</v>
      </c>
      <c r="G2">
        <v>0.50600000000000001</v>
      </c>
      <c r="H2">
        <v>0.31146821000000002</v>
      </c>
      <c r="I2">
        <v>6.2576675878826391</v>
      </c>
      <c r="J2">
        <v>522</v>
      </c>
      <c r="K2">
        <v>51</v>
      </c>
      <c r="L2">
        <v>0.50600000000000001</v>
      </c>
      <c r="M2">
        <v>0.44921656999999993</v>
      </c>
      <c r="N2">
        <v>6.2952660014396464</v>
      </c>
      <c r="O2">
        <v>542</v>
      </c>
      <c r="P2">
        <v>51</v>
      </c>
      <c r="Q2" t="s">
        <v>2</v>
      </c>
    </row>
    <row r="3" spans="1:17" x14ac:dyDescent="0.3">
      <c r="A3" s="21">
        <v>0.40528840000000005</v>
      </c>
      <c r="B3">
        <v>0.55700000000000005</v>
      </c>
      <c r="C3" s="21">
        <v>5.857933154483459</v>
      </c>
      <c r="D3" s="21">
        <v>350</v>
      </c>
      <c r="E3">
        <v>56</v>
      </c>
      <c r="F3">
        <v>6</v>
      </c>
      <c r="G3">
        <v>0.55900000000000005</v>
      </c>
      <c r="H3">
        <v>0.40745704999999999</v>
      </c>
      <c r="I3">
        <v>5.855071922202427</v>
      </c>
      <c r="J3">
        <v>349</v>
      </c>
      <c r="K3">
        <v>56</v>
      </c>
      <c r="L3">
        <v>0.55900000000000005</v>
      </c>
      <c r="M3">
        <v>0.52653240999999995</v>
      </c>
      <c r="N3">
        <v>5.8833223884882786</v>
      </c>
      <c r="O3">
        <v>359</v>
      </c>
      <c r="P3">
        <v>56</v>
      </c>
      <c r="Q3" t="s">
        <v>52</v>
      </c>
    </row>
    <row r="4" spans="1:17" x14ac:dyDescent="0.3">
      <c r="A4" s="21">
        <v>0.40977541000000006</v>
      </c>
      <c r="B4">
        <v>0.65700000000000003</v>
      </c>
      <c r="C4" s="21">
        <v>4.8121843553724171</v>
      </c>
      <c r="D4" s="21">
        <v>123</v>
      </c>
      <c r="E4">
        <v>66</v>
      </c>
      <c r="F4">
        <v>7</v>
      </c>
      <c r="G4">
        <v>0.64600000000000002</v>
      </c>
      <c r="H4">
        <v>0.44679778999999992</v>
      </c>
      <c r="I4">
        <v>5.0562458053483077</v>
      </c>
      <c r="J4">
        <v>157</v>
      </c>
      <c r="K4">
        <v>65</v>
      </c>
      <c r="L4">
        <v>0.63600000000000001</v>
      </c>
      <c r="M4">
        <v>0.48568422000000011</v>
      </c>
      <c r="N4">
        <v>5.1474944768134527</v>
      </c>
      <c r="O4">
        <v>172</v>
      </c>
      <c r="P4">
        <v>64</v>
      </c>
      <c r="Q4" t="s">
        <v>166</v>
      </c>
    </row>
    <row r="5" spans="1:17" x14ac:dyDescent="0.3">
      <c r="A5" s="21">
        <v>0.50597857999999996</v>
      </c>
      <c r="B5">
        <v>0.53900000000000003</v>
      </c>
      <c r="C5" s="21">
        <v>6.953684210870537</v>
      </c>
      <c r="D5" s="21">
        <v>1047</v>
      </c>
      <c r="E5" s="27">
        <v>54</v>
      </c>
      <c r="F5">
        <v>6</v>
      </c>
      <c r="G5">
        <v>0.53700000000000003</v>
      </c>
      <c r="H5">
        <v>0.46980386999999996</v>
      </c>
      <c r="I5">
        <v>7.0228680860826413</v>
      </c>
      <c r="J5">
        <v>1122</v>
      </c>
      <c r="K5">
        <v>54</v>
      </c>
      <c r="L5">
        <v>0.53</v>
      </c>
      <c r="M5">
        <v>0.49754828000000001</v>
      </c>
      <c r="N5">
        <v>7.0343879299155034</v>
      </c>
      <c r="O5">
        <v>1135</v>
      </c>
      <c r="P5">
        <v>53</v>
      </c>
      <c r="Q5" t="s">
        <v>98</v>
      </c>
    </row>
    <row r="6" spans="1:17" x14ac:dyDescent="0.3">
      <c r="A6" s="21">
        <v>0.60675447999999998</v>
      </c>
      <c r="B6">
        <v>0.58499999999999996</v>
      </c>
      <c r="C6" s="21">
        <v>6.0822189103764464</v>
      </c>
      <c r="D6" s="21">
        <v>438</v>
      </c>
      <c r="E6">
        <v>59</v>
      </c>
      <c r="F6">
        <v>6</v>
      </c>
      <c r="G6">
        <v>0.58599999999999997</v>
      </c>
      <c r="H6">
        <v>0.40687224000000005</v>
      </c>
      <c r="I6">
        <v>6.0867747269123065</v>
      </c>
      <c r="J6">
        <v>440</v>
      </c>
      <c r="K6">
        <v>59</v>
      </c>
      <c r="L6">
        <v>0.58099999999999996</v>
      </c>
      <c r="M6">
        <v>0.35133773000000007</v>
      </c>
      <c r="N6">
        <v>6.0497334552319577</v>
      </c>
      <c r="O6">
        <v>424</v>
      </c>
      <c r="P6">
        <v>58</v>
      </c>
      <c r="Q6" t="s">
        <v>12</v>
      </c>
    </row>
    <row r="7" spans="1:17" x14ac:dyDescent="0.3">
      <c r="A7" s="21">
        <v>0.65065557000000018</v>
      </c>
      <c r="B7">
        <v>0.47699999999999998</v>
      </c>
      <c r="C7" s="21">
        <v>6.3044488024219811</v>
      </c>
      <c r="D7" s="21">
        <v>547</v>
      </c>
      <c r="E7">
        <v>48</v>
      </c>
      <c r="F7">
        <v>5</v>
      </c>
      <c r="G7">
        <v>0.47599999999999998</v>
      </c>
      <c r="H7">
        <v>0.55490302999999996</v>
      </c>
      <c r="I7">
        <v>6.2934192788464811</v>
      </c>
      <c r="J7">
        <v>541</v>
      </c>
      <c r="K7">
        <v>48</v>
      </c>
      <c r="L7">
        <v>0.47399999999999998</v>
      </c>
      <c r="M7">
        <v>0.4887311800000001</v>
      </c>
      <c r="N7">
        <v>6.2971093199339352</v>
      </c>
      <c r="O7">
        <v>543</v>
      </c>
      <c r="P7">
        <v>47</v>
      </c>
      <c r="Q7" t="s">
        <v>26</v>
      </c>
    </row>
    <row r="8" spans="1:17" x14ac:dyDescent="0.3">
      <c r="A8" s="21">
        <v>0.65268922000000007</v>
      </c>
      <c r="B8">
        <v>0.55400000000000005</v>
      </c>
      <c r="C8" s="21">
        <v>5.8777357817796387</v>
      </c>
      <c r="D8" s="21">
        <v>357</v>
      </c>
      <c r="E8">
        <v>55</v>
      </c>
      <c r="F8">
        <v>6</v>
      </c>
      <c r="G8">
        <v>0.56000000000000005</v>
      </c>
      <c r="H8">
        <v>0.46116894000000014</v>
      </c>
      <c r="I8">
        <v>5.9738096118692612</v>
      </c>
      <c r="J8">
        <v>393</v>
      </c>
      <c r="K8">
        <v>56</v>
      </c>
      <c r="L8">
        <v>0.56399999999999995</v>
      </c>
      <c r="M8">
        <v>1.5942794099999997</v>
      </c>
      <c r="N8">
        <v>5.8833223884882786</v>
      </c>
      <c r="O8">
        <v>359</v>
      </c>
      <c r="P8">
        <v>56</v>
      </c>
      <c r="Q8" t="s">
        <v>152</v>
      </c>
    </row>
    <row r="9" spans="1:17" x14ac:dyDescent="0.3">
      <c r="A9" s="21">
        <v>0.68988532000000002</v>
      </c>
      <c r="B9">
        <v>0.48599999999999999</v>
      </c>
      <c r="C9" s="21">
        <v>5.9712618397904622</v>
      </c>
      <c r="D9" s="21">
        <v>392</v>
      </c>
      <c r="E9">
        <v>49</v>
      </c>
      <c r="F9">
        <v>5</v>
      </c>
      <c r="G9">
        <v>0.498</v>
      </c>
      <c r="H9">
        <v>0.68268955000000009</v>
      </c>
      <c r="I9">
        <v>5.9864520052844377</v>
      </c>
      <c r="J9">
        <v>398</v>
      </c>
      <c r="K9">
        <v>50</v>
      </c>
      <c r="L9">
        <v>0.502</v>
      </c>
      <c r="M9">
        <v>1.50361967</v>
      </c>
      <c r="N9">
        <v>6.0473721790462776</v>
      </c>
      <c r="O9">
        <v>423</v>
      </c>
      <c r="P9">
        <v>50</v>
      </c>
      <c r="Q9" t="s">
        <v>78</v>
      </c>
    </row>
    <row r="10" spans="1:17" x14ac:dyDescent="0.3">
      <c r="A10" s="21">
        <v>0.7</v>
      </c>
      <c r="B10">
        <v>0.61499999999999999</v>
      </c>
      <c r="C10" s="21">
        <v>5.1873858058407549</v>
      </c>
      <c r="D10" s="21">
        <v>179</v>
      </c>
      <c r="E10">
        <v>62</v>
      </c>
      <c r="F10">
        <v>7</v>
      </c>
      <c r="G10">
        <v>0.60799999999999998</v>
      </c>
      <c r="H10">
        <v>0.66</v>
      </c>
      <c r="I10">
        <v>5.3612921657094255</v>
      </c>
      <c r="J10">
        <v>213</v>
      </c>
      <c r="K10">
        <v>61</v>
      </c>
      <c r="L10">
        <v>0.59499999999999997</v>
      </c>
      <c r="M10">
        <v>0.73</v>
      </c>
      <c r="N10">
        <v>5.3706380281276624</v>
      </c>
      <c r="O10">
        <v>215</v>
      </c>
      <c r="P10">
        <v>60</v>
      </c>
      <c r="Q10" t="s">
        <v>91</v>
      </c>
    </row>
    <row r="11" spans="1:17" x14ac:dyDescent="0.3">
      <c r="A11" s="21">
        <v>0.77237736999999995</v>
      </c>
      <c r="B11">
        <v>0.47099999999999997</v>
      </c>
      <c r="C11" s="21">
        <v>6.315358001522335</v>
      </c>
      <c r="D11" s="21">
        <v>553</v>
      </c>
      <c r="E11" s="27">
        <v>47</v>
      </c>
      <c r="F11">
        <v>5</v>
      </c>
      <c r="G11">
        <v>0.47</v>
      </c>
      <c r="H11">
        <v>0.92095225999999997</v>
      </c>
      <c r="I11">
        <v>6.3207682942505823</v>
      </c>
      <c r="J11">
        <v>556</v>
      </c>
      <c r="K11">
        <v>47</v>
      </c>
      <c r="L11">
        <v>0.46400000000000002</v>
      </c>
      <c r="M11">
        <v>0.61740123999999996</v>
      </c>
      <c r="N11">
        <v>6.3421214187211516</v>
      </c>
      <c r="O11">
        <v>568</v>
      </c>
      <c r="P11">
        <v>46</v>
      </c>
      <c r="Q11" t="s">
        <v>49</v>
      </c>
    </row>
    <row r="12" spans="1:17" x14ac:dyDescent="0.3">
      <c r="A12" s="21">
        <v>0.79207379000000011</v>
      </c>
      <c r="B12">
        <v>0.61599999999999999</v>
      </c>
      <c r="C12" s="21">
        <v>4.836281906951478</v>
      </c>
      <c r="D12" s="21">
        <v>126</v>
      </c>
      <c r="E12">
        <v>62</v>
      </c>
      <c r="F12">
        <v>7</v>
      </c>
      <c r="G12">
        <v>0.61699999999999999</v>
      </c>
      <c r="H12">
        <v>0.96142328000000021</v>
      </c>
      <c r="I12">
        <v>5.0304379213924353</v>
      </c>
      <c r="J12">
        <v>153</v>
      </c>
      <c r="K12">
        <v>62</v>
      </c>
      <c r="L12">
        <v>0.61299999999999999</v>
      </c>
      <c r="M12">
        <v>0.86922853999999994</v>
      </c>
      <c r="N12">
        <v>5.1059454739005803</v>
      </c>
      <c r="O12">
        <v>165</v>
      </c>
      <c r="P12">
        <v>61</v>
      </c>
      <c r="Q12" t="s">
        <v>71</v>
      </c>
    </row>
    <row r="13" spans="1:17" x14ac:dyDescent="0.3">
      <c r="A13" s="21">
        <v>0.83485365</v>
      </c>
      <c r="B13">
        <v>0.49</v>
      </c>
      <c r="C13" s="21">
        <v>5.7745515455444085</v>
      </c>
      <c r="D13" s="21">
        <v>322</v>
      </c>
      <c r="E13">
        <v>49</v>
      </c>
      <c r="F13">
        <v>5</v>
      </c>
      <c r="G13">
        <v>0.48699999999999999</v>
      </c>
      <c r="H13">
        <v>0.7853589700000001</v>
      </c>
      <c r="I13">
        <v>5.8051349689164882</v>
      </c>
      <c r="J13">
        <v>332</v>
      </c>
      <c r="K13">
        <v>49</v>
      </c>
      <c r="L13">
        <v>0.48199999999999998</v>
      </c>
      <c r="M13">
        <v>0.64429420000000004</v>
      </c>
      <c r="N13">
        <v>5.8230458954830189</v>
      </c>
      <c r="O13">
        <v>338</v>
      </c>
      <c r="P13">
        <v>48</v>
      </c>
      <c r="Q13" t="s">
        <v>34</v>
      </c>
    </row>
    <row r="14" spans="1:17" x14ac:dyDescent="0.3">
      <c r="A14" s="21">
        <v>0.84701848000000024</v>
      </c>
      <c r="B14">
        <v>0.65</v>
      </c>
      <c r="C14" s="21">
        <v>5.3565862746720123</v>
      </c>
      <c r="D14" s="21">
        <v>212</v>
      </c>
      <c r="E14">
        <v>65</v>
      </c>
      <c r="F14">
        <v>7</v>
      </c>
      <c r="G14">
        <v>0.65300000000000002</v>
      </c>
      <c r="H14">
        <v>0.64643157000000007</v>
      </c>
      <c r="I14">
        <v>5.3752784076841653</v>
      </c>
      <c r="J14">
        <v>216</v>
      </c>
      <c r="K14">
        <v>65</v>
      </c>
      <c r="L14">
        <v>0.65200000000000002</v>
      </c>
      <c r="M14">
        <v>0.62434703000000003</v>
      </c>
      <c r="N14">
        <v>5.389071729816501</v>
      </c>
      <c r="O14">
        <v>219</v>
      </c>
      <c r="P14">
        <v>65</v>
      </c>
      <c r="Q14" t="s">
        <v>33</v>
      </c>
    </row>
    <row r="15" spans="1:17" x14ac:dyDescent="0.3">
      <c r="A15" s="21">
        <v>0.89014059000000023</v>
      </c>
      <c r="B15">
        <v>0.54</v>
      </c>
      <c r="C15" s="21">
        <v>5.9889614168898637</v>
      </c>
      <c r="D15" s="21">
        <v>399</v>
      </c>
      <c r="E15">
        <v>54</v>
      </c>
      <c r="F15">
        <v>6</v>
      </c>
      <c r="G15">
        <v>0.53600000000000003</v>
      </c>
      <c r="H15">
        <v>0.86334223000000032</v>
      </c>
      <c r="I15">
        <v>6.0354814325247563</v>
      </c>
      <c r="J15">
        <v>418</v>
      </c>
      <c r="K15">
        <v>54</v>
      </c>
      <c r="L15">
        <v>0.52800000000000002</v>
      </c>
      <c r="M15">
        <v>1.01966834</v>
      </c>
      <c r="N15">
        <v>6.0753460310886842</v>
      </c>
      <c r="O15">
        <v>435</v>
      </c>
      <c r="P15">
        <v>53</v>
      </c>
      <c r="Q15" t="s">
        <v>136</v>
      </c>
    </row>
    <row r="16" spans="1:17" x14ac:dyDescent="0.3">
      <c r="A16" s="21">
        <v>0.92749428999999994</v>
      </c>
      <c r="B16">
        <v>0.39600000000000002</v>
      </c>
      <c r="C16" s="21">
        <v>6.9688503783419478</v>
      </c>
      <c r="D16" s="21">
        <v>1063</v>
      </c>
      <c r="E16" s="27">
        <v>40</v>
      </c>
      <c r="F16">
        <v>4</v>
      </c>
      <c r="G16">
        <v>0.39800000000000002</v>
      </c>
      <c r="H16">
        <v>0.69896411999999997</v>
      </c>
      <c r="I16">
        <v>6.953684210870537</v>
      </c>
      <c r="J16">
        <v>1047</v>
      </c>
      <c r="K16">
        <v>40</v>
      </c>
      <c r="L16">
        <v>0.39300000000000002</v>
      </c>
      <c r="M16">
        <v>0.65007859000000012</v>
      </c>
      <c r="N16">
        <v>6.9810057407217299</v>
      </c>
      <c r="O16">
        <v>1076</v>
      </c>
      <c r="P16">
        <v>39</v>
      </c>
      <c r="Q16" t="s">
        <v>15</v>
      </c>
    </row>
    <row r="17" spans="1:17" x14ac:dyDescent="0.3">
      <c r="A17" s="21">
        <v>0.92961764000000002</v>
      </c>
      <c r="B17">
        <v>0.48299999999999998</v>
      </c>
      <c r="C17" s="21">
        <v>6.4800445619266531</v>
      </c>
      <c r="D17" s="21">
        <v>652</v>
      </c>
      <c r="E17" s="27">
        <v>48</v>
      </c>
      <c r="F17">
        <v>5</v>
      </c>
      <c r="G17">
        <v>0.48499999999999999</v>
      </c>
      <c r="H17">
        <v>1.35628378</v>
      </c>
      <c r="I17">
        <v>6.5042881735366453</v>
      </c>
      <c r="J17">
        <v>668</v>
      </c>
      <c r="K17">
        <v>49</v>
      </c>
      <c r="L17">
        <v>0.48399999999999999</v>
      </c>
      <c r="M17">
        <v>1.6872550199999998</v>
      </c>
      <c r="N17">
        <v>6.5279579176225502</v>
      </c>
      <c r="O17">
        <v>684</v>
      </c>
      <c r="P17">
        <v>48</v>
      </c>
      <c r="Q17" t="s">
        <v>75</v>
      </c>
    </row>
    <row r="18" spans="1:17" x14ac:dyDescent="0.3">
      <c r="A18" s="21">
        <v>0.94001566999999997</v>
      </c>
      <c r="B18">
        <v>0.54500000000000004</v>
      </c>
      <c r="C18" s="21">
        <v>5.6489742381612063</v>
      </c>
      <c r="D18" s="21">
        <v>284</v>
      </c>
      <c r="E18">
        <v>55</v>
      </c>
      <c r="F18">
        <v>6</v>
      </c>
      <c r="G18">
        <v>0.54400000000000004</v>
      </c>
      <c r="H18">
        <v>0.57418673999999992</v>
      </c>
      <c r="I18">
        <v>5.6767538022682817</v>
      </c>
      <c r="J18">
        <v>292</v>
      </c>
      <c r="K18">
        <v>54</v>
      </c>
      <c r="L18">
        <v>0.53900000000000003</v>
      </c>
      <c r="M18">
        <v>0.67447673999999991</v>
      </c>
      <c r="N18">
        <v>5.6454468976432377</v>
      </c>
      <c r="O18">
        <v>283</v>
      </c>
      <c r="P18">
        <v>54</v>
      </c>
      <c r="Q18" t="s">
        <v>142</v>
      </c>
    </row>
    <row r="19" spans="1:17" x14ac:dyDescent="0.3">
      <c r="A19" s="21">
        <v>0.98278511000000002</v>
      </c>
      <c r="B19">
        <v>0.48899999999999999</v>
      </c>
      <c r="C19" s="21">
        <v>5.5872486584002496</v>
      </c>
      <c r="D19" s="21">
        <v>267</v>
      </c>
      <c r="E19">
        <v>49</v>
      </c>
      <c r="F19">
        <v>5</v>
      </c>
      <c r="G19">
        <v>0.48499999999999999</v>
      </c>
      <c r="H19">
        <v>0.73088509000000002</v>
      </c>
      <c r="I19">
        <v>5.6835797673386814</v>
      </c>
      <c r="J19">
        <v>294</v>
      </c>
      <c r="K19">
        <v>49</v>
      </c>
      <c r="L19">
        <v>0.47899999999999998</v>
      </c>
      <c r="M19">
        <v>0.76642609000000017</v>
      </c>
      <c r="N19">
        <v>5.7430031878094825</v>
      </c>
      <c r="O19">
        <v>312</v>
      </c>
      <c r="P19">
        <v>48</v>
      </c>
      <c r="Q19" t="s">
        <v>37</v>
      </c>
    </row>
    <row r="20" spans="1:17" x14ac:dyDescent="0.3">
      <c r="A20" s="21">
        <v>1.0080543800000001</v>
      </c>
      <c r="B20">
        <v>0.73099999999999998</v>
      </c>
      <c r="C20" s="21">
        <v>1.6094379124341003</v>
      </c>
      <c r="D20" s="21">
        <v>5</v>
      </c>
      <c r="E20">
        <v>73</v>
      </c>
      <c r="F20">
        <v>8</v>
      </c>
      <c r="G20">
        <v>0.73199999999999998</v>
      </c>
      <c r="H20">
        <v>1.0093405199999999</v>
      </c>
      <c r="I20">
        <v>1.6094379124341003</v>
      </c>
      <c r="J20">
        <v>5</v>
      </c>
      <c r="K20">
        <v>73</v>
      </c>
      <c r="L20">
        <v>0.73</v>
      </c>
      <c r="M20">
        <v>1.0021123900000002</v>
      </c>
      <c r="N20">
        <v>1.6094379124341003</v>
      </c>
      <c r="O20">
        <v>5</v>
      </c>
      <c r="P20">
        <v>73</v>
      </c>
      <c r="Q20" t="s">
        <v>141</v>
      </c>
    </row>
    <row r="21" spans="1:17" x14ac:dyDescent="0.3">
      <c r="A21" s="21">
        <v>1.03047943</v>
      </c>
      <c r="B21">
        <v>0.51800000000000002</v>
      </c>
      <c r="C21" s="21">
        <v>5.598421958998375</v>
      </c>
      <c r="D21" s="21">
        <v>270</v>
      </c>
      <c r="E21">
        <v>52</v>
      </c>
      <c r="F21">
        <v>6</v>
      </c>
      <c r="G21">
        <v>0.52100000000000002</v>
      </c>
      <c r="H21">
        <v>1.03844607</v>
      </c>
      <c r="I21">
        <v>5.6970934865054046</v>
      </c>
      <c r="J21">
        <v>298</v>
      </c>
      <c r="K21">
        <v>52</v>
      </c>
      <c r="L21">
        <v>0.52</v>
      </c>
      <c r="M21">
        <v>1.0391815900000001</v>
      </c>
      <c r="N21">
        <v>5.6801726090170677</v>
      </c>
      <c r="O21">
        <v>293</v>
      </c>
      <c r="P21">
        <v>52</v>
      </c>
      <c r="Q21" t="s">
        <v>130</v>
      </c>
    </row>
    <row r="22" spans="1:17" x14ac:dyDescent="0.3">
      <c r="A22" s="21">
        <v>1.0395474400000002</v>
      </c>
      <c r="B22">
        <v>0.53600000000000003</v>
      </c>
      <c r="C22" s="21">
        <v>5.0369526024136295</v>
      </c>
      <c r="D22" s="21">
        <v>154</v>
      </c>
      <c r="E22">
        <v>54</v>
      </c>
      <c r="F22">
        <v>6</v>
      </c>
      <c r="G22">
        <v>0.53700000000000003</v>
      </c>
      <c r="H22">
        <v>0.94301248000000015</v>
      </c>
      <c r="I22">
        <v>5.1873858058407549</v>
      </c>
      <c r="J22">
        <v>179</v>
      </c>
      <c r="K22">
        <v>54</v>
      </c>
      <c r="L22">
        <v>0.53500000000000003</v>
      </c>
      <c r="M22">
        <v>0.93591464000000024</v>
      </c>
      <c r="N22">
        <v>5.181783550292085</v>
      </c>
      <c r="O22">
        <v>178</v>
      </c>
      <c r="P22">
        <v>54</v>
      </c>
      <c r="Q22" t="s">
        <v>102</v>
      </c>
    </row>
    <row r="23" spans="1:17" x14ac:dyDescent="0.3">
      <c r="A23" s="21">
        <v>1.0768225200000001</v>
      </c>
      <c r="B23">
        <v>0.51200000000000001</v>
      </c>
      <c r="C23" s="21">
        <v>5.4553211153577017</v>
      </c>
      <c r="D23" s="21">
        <v>234</v>
      </c>
      <c r="E23">
        <v>51</v>
      </c>
      <c r="F23">
        <v>6</v>
      </c>
      <c r="G23">
        <v>0.50800000000000001</v>
      </c>
      <c r="H23">
        <v>1.0454782200000001</v>
      </c>
      <c r="I23">
        <v>5.4971682252932021</v>
      </c>
      <c r="J23">
        <v>244</v>
      </c>
      <c r="K23">
        <v>51</v>
      </c>
      <c r="L23">
        <v>0.499</v>
      </c>
      <c r="M23">
        <v>1.15597773</v>
      </c>
      <c r="N23">
        <v>5.5490760848952201</v>
      </c>
      <c r="O23">
        <v>257</v>
      </c>
      <c r="P23">
        <v>50</v>
      </c>
      <c r="Q23" t="s">
        <v>28</v>
      </c>
    </row>
    <row r="24" spans="1:17" x14ac:dyDescent="0.3">
      <c r="A24" s="21">
        <v>1.1862124199999999</v>
      </c>
      <c r="B24">
        <v>0.48799999999999999</v>
      </c>
      <c r="C24" s="21">
        <v>6.4297194780391376</v>
      </c>
      <c r="D24" s="21">
        <v>620</v>
      </c>
      <c r="E24" s="27">
        <v>49</v>
      </c>
      <c r="F24">
        <v>5</v>
      </c>
      <c r="G24">
        <v>0.49199999999999999</v>
      </c>
      <c r="H24">
        <v>0.49705607000000002</v>
      </c>
      <c r="I24">
        <v>6.4676987261043539</v>
      </c>
      <c r="J24">
        <v>644</v>
      </c>
      <c r="K24">
        <v>49</v>
      </c>
      <c r="L24">
        <v>0.48599999999999999</v>
      </c>
      <c r="M24">
        <v>0.55239552000000003</v>
      </c>
      <c r="N24">
        <v>6.4967749901858625</v>
      </c>
      <c r="O24">
        <v>663</v>
      </c>
      <c r="P24">
        <v>49</v>
      </c>
      <c r="Q24" t="s">
        <v>154</v>
      </c>
    </row>
    <row r="25" spans="1:17" x14ac:dyDescent="0.3">
      <c r="A25" s="21">
        <v>1.2004870200000002</v>
      </c>
      <c r="B25">
        <v>0.48199999999999998</v>
      </c>
      <c r="C25" s="21">
        <v>6.5861716548546747</v>
      </c>
      <c r="D25" s="21">
        <v>725</v>
      </c>
      <c r="E25" s="27">
        <v>48</v>
      </c>
      <c r="F25">
        <v>5</v>
      </c>
      <c r="G25">
        <v>0.48799999999999999</v>
      </c>
      <c r="H25">
        <v>0.45877996000000004</v>
      </c>
      <c r="I25">
        <v>6.5652649700353614</v>
      </c>
      <c r="J25">
        <v>710</v>
      </c>
      <c r="K25">
        <v>49</v>
      </c>
      <c r="L25">
        <v>0.48</v>
      </c>
      <c r="M25">
        <v>0.50527375999999991</v>
      </c>
      <c r="N25">
        <v>6.4738906963522744</v>
      </c>
      <c r="O25">
        <v>648</v>
      </c>
      <c r="P25">
        <v>48</v>
      </c>
      <c r="Q25" t="s">
        <v>50</v>
      </c>
    </row>
    <row r="26" spans="1:17" x14ac:dyDescent="0.3">
      <c r="A26" s="21">
        <v>1.21</v>
      </c>
      <c r="B26">
        <v>0.63800000000000001</v>
      </c>
      <c r="C26" s="21">
        <v>4.6347289882296359</v>
      </c>
      <c r="D26" s="21">
        <v>103</v>
      </c>
      <c r="E26">
        <v>64</v>
      </c>
      <c r="F26">
        <v>7</v>
      </c>
      <c r="G26">
        <v>0.63800000000000001</v>
      </c>
      <c r="H26">
        <v>1.04</v>
      </c>
      <c r="I26">
        <v>4.7535901911063645</v>
      </c>
      <c r="J26">
        <v>116</v>
      </c>
      <c r="K26">
        <v>64</v>
      </c>
      <c r="L26">
        <v>0.63600000000000001</v>
      </c>
      <c r="M26">
        <v>0.98</v>
      </c>
      <c r="N26">
        <v>4.7535901911063645</v>
      </c>
      <c r="O26">
        <v>116</v>
      </c>
      <c r="P26">
        <v>64</v>
      </c>
      <c r="Q26" t="s">
        <v>56</v>
      </c>
    </row>
    <row r="27" spans="1:17" x14ac:dyDescent="0.3">
      <c r="A27" s="21">
        <v>1.2214847799999999</v>
      </c>
      <c r="B27">
        <v>0.38900000000000001</v>
      </c>
      <c r="C27" s="21">
        <v>6.7274317248508551</v>
      </c>
      <c r="D27" s="21">
        <v>835</v>
      </c>
      <c r="E27" s="27">
        <v>39</v>
      </c>
      <c r="F27">
        <v>4</v>
      </c>
      <c r="G27">
        <v>0.39100000000000001</v>
      </c>
      <c r="H27">
        <v>0.81894016000000003</v>
      </c>
      <c r="I27">
        <v>6.7417006946520548</v>
      </c>
      <c r="J27">
        <v>847</v>
      </c>
      <c r="K27">
        <v>39</v>
      </c>
      <c r="L27">
        <v>0.38600000000000001</v>
      </c>
      <c r="M27">
        <v>0.68864166999999998</v>
      </c>
      <c r="N27">
        <v>6.7661917146603505</v>
      </c>
      <c r="O27">
        <v>868</v>
      </c>
      <c r="P27">
        <v>39</v>
      </c>
      <c r="Q27" t="s">
        <v>14</v>
      </c>
    </row>
    <row r="28" spans="1:17" x14ac:dyDescent="0.3">
      <c r="A28" s="21">
        <v>1.2928029300000001</v>
      </c>
      <c r="B28">
        <v>0.58799999999999997</v>
      </c>
      <c r="C28" s="21">
        <v>5.3798973535404597</v>
      </c>
      <c r="D28" s="21">
        <v>217</v>
      </c>
      <c r="E28">
        <v>59</v>
      </c>
      <c r="F28">
        <v>6</v>
      </c>
      <c r="G28">
        <v>0.58399999999999996</v>
      </c>
      <c r="H28">
        <v>0.83244752999999994</v>
      </c>
      <c r="I28">
        <v>5.4680601411351315</v>
      </c>
      <c r="J28">
        <v>237</v>
      </c>
      <c r="K28">
        <v>58</v>
      </c>
      <c r="L28">
        <v>0.57799999999999996</v>
      </c>
      <c r="M28">
        <v>0.76553828000000013</v>
      </c>
      <c r="N28">
        <v>5.4971682252932021</v>
      </c>
      <c r="O28">
        <v>244</v>
      </c>
      <c r="P28">
        <v>58</v>
      </c>
      <c r="Q28" t="s">
        <v>19</v>
      </c>
    </row>
    <row r="29" spans="1:17" x14ac:dyDescent="0.3">
      <c r="A29" s="21">
        <v>1.3261709200000003</v>
      </c>
      <c r="B29">
        <v>0.72899999999999998</v>
      </c>
      <c r="C29" s="21">
        <v>2.8332133440562162</v>
      </c>
      <c r="D29" s="21">
        <v>17</v>
      </c>
      <c r="E29">
        <v>73</v>
      </c>
      <c r="F29">
        <v>8</v>
      </c>
      <c r="G29">
        <v>0.72399999999999998</v>
      </c>
      <c r="H29">
        <v>1.2972277400000001</v>
      </c>
      <c r="I29">
        <v>2.8903717578961645</v>
      </c>
      <c r="J29">
        <v>18</v>
      </c>
      <c r="K29">
        <v>72</v>
      </c>
      <c r="L29">
        <v>0.71699999999999997</v>
      </c>
      <c r="M29">
        <v>1.35182929</v>
      </c>
      <c r="N29">
        <v>2.9444389791664403</v>
      </c>
      <c r="O29">
        <v>19</v>
      </c>
      <c r="P29">
        <v>72</v>
      </c>
      <c r="Q29" t="s">
        <v>177</v>
      </c>
    </row>
    <row r="30" spans="1:17" x14ac:dyDescent="0.3">
      <c r="A30" s="21">
        <v>1.3327840600000003</v>
      </c>
      <c r="B30">
        <v>0.53</v>
      </c>
      <c r="C30" s="21">
        <v>6.1737861039019366</v>
      </c>
      <c r="D30" s="21">
        <v>480</v>
      </c>
      <c r="E30">
        <v>53</v>
      </c>
      <c r="F30">
        <v>6</v>
      </c>
      <c r="G30">
        <v>0.52900000000000003</v>
      </c>
      <c r="H30">
        <v>0.97108035999999998</v>
      </c>
      <c r="I30">
        <v>6.1800166536525722</v>
      </c>
      <c r="J30">
        <v>483</v>
      </c>
      <c r="K30">
        <v>53</v>
      </c>
      <c r="L30">
        <v>0.52200000000000002</v>
      </c>
      <c r="M30">
        <v>0.89862596999999977</v>
      </c>
      <c r="N30">
        <v>6.2576675878826391</v>
      </c>
      <c r="O30">
        <v>522</v>
      </c>
      <c r="P30">
        <v>52</v>
      </c>
      <c r="Q30" t="s">
        <v>21</v>
      </c>
    </row>
    <row r="31" spans="1:17" x14ac:dyDescent="0.3">
      <c r="A31" s="21">
        <v>1.3640774500000001</v>
      </c>
      <c r="B31">
        <v>0.45300000000000001</v>
      </c>
      <c r="C31" s="21">
        <v>6.0935697700451357</v>
      </c>
      <c r="D31" s="21">
        <v>443</v>
      </c>
      <c r="E31">
        <v>45</v>
      </c>
      <c r="F31">
        <v>5</v>
      </c>
      <c r="G31">
        <v>0.45700000000000002</v>
      </c>
      <c r="H31">
        <v>1.2427465900000001</v>
      </c>
      <c r="I31">
        <v>6.0753460310886842</v>
      </c>
      <c r="J31">
        <v>435</v>
      </c>
      <c r="K31">
        <v>46</v>
      </c>
      <c r="L31">
        <v>0.45400000000000001</v>
      </c>
      <c r="M31">
        <v>0.76867920000000001</v>
      </c>
      <c r="N31">
        <v>6.131226489483141</v>
      </c>
      <c r="O31">
        <v>460</v>
      </c>
      <c r="P31">
        <v>45</v>
      </c>
      <c r="Q31" t="s">
        <v>121</v>
      </c>
    </row>
    <row r="32" spans="1:17" x14ac:dyDescent="0.3">
      <c r="A32" s="21">
        <v>1.3905919799999997</v>
      </c>
      <c r="B32">
        <v>0.40699999999999997</v>
      </c>
      <c r="C32" s="21">
        <v>6.0867747269123065</v>
      </c>
      <c r="D32" s="21">
        <v>440</v>
      </c>
      <c r="E32">
        <v>41</v>
      </c>
      <c r="F32">
        <v>5</v>
      </c>
      <c r="G32">
        <v>0.42099999999999999</v>
      </c>
      <c r="H32">
        <v>1.1192745</v>
      </c>
      <c r="I32">
        <v>6.0591231955817966</v>
      </c>
      <c r="J32">
        <v>428</v>
      </c>
      <c r="K32">
        <v>42</v>
      </c>
      <c r="L32">
        <v>0.41699999999999998</v>
      </c>
      <c r="M32">
        <v>1.1511827699999999</v>
      </c>
      <c r="N32">
        <v>6.0867747269123065</v>
      </c>
      <c r="O32">
        <v>440</v>
      </c>
      <c r="P32">
        <v>42</v>
      </c>
      <c r="Q32" t="s">
        <v>82</v>
      </c>
    </row>
    <row r="33" spans="1:17" x14ac:dyDescent="0.3">
      <c r="A33" s="21">
        <v>1.4931711000000001</v>
      </c>
      <c r="B33">
        <v>0.53900000000000003</v>
      </c>
      <c r="C33" s="21">
        <v>6.1398845522262553</v>
      </c>
      <c r="D33" s="21">
        <v>464</v>
      </c>
      <c r="E33">
        <v>54</v>
      </c>
      <c r="F33">
        <v>6</v>
      </c>
      <c r="G33">
        <v>0.55200000000000005</v>
      </c>
      <c r="H33">
        <v>1.2447476400000002</v>
      </c>
      <c r="I33">
        <v>6.0661080901037474</v>
      </c>
      <c r="J33">
        <v>431</v>
      </c>
      <c r="K33">
        <v>55</v>
      </c>
      <c r="L33">
        <v>0.54600000000000004</v>
      </c>
      <c r="M33">
        <v>1.1217405800000002</v>
      </c>
      <c r="N33">
        <v>6.1333980429966486</v>
      </c>
      <c r="O33">
        <v>461</v>
      </c>
      <c r="P33">
        <v>55</v>
      </c>
      <c r="Q33" t="s">
        <v>83</v>
      </c>
    </row>
    <row r="34" spans="1:17" x14ac:dyDescent="0.3">
      <c r="A34" s="21">
        <v>1.5622458500000003</v>
      </c>
      <c r="B34">
        <v>0.51200000000000001</v>
      </c>
      <c r="C34" s="21">
        <v>5.9427993751267012</v>
      </c>
      <c r="D34" s="21">
        <v>381</v>
      </c>
      <c r="E34">
        <v>51</v>
      </c>
      <c r="F34">
        <v>6</v>
      </c>
      <c r="G34">
        <v>0.51400000000000001</v>
      </c>
      <c r="H34">
        <v>1.67412877</v>
      </c>
      <c r="I34">
        <v>5.9135030056382698</v>
      </c>
      <c r="J34">
        <v>370</v>
      </c>
      <c r="K34">
        <v>51</v>
      </c>
      <c r="L34">
        <v>0.50900000000000001</v>
      </c>
      <c r="M34">
        <v>1.6799261600000002</v>
      </c>
      <c r="N34">
        <v>5.9712618397904622</v>
      </c>
      <c r="O34">
        <v>392</v>
      </c>
      <c r="P34">
        <v>51</v>
      </c>
      <c r="Q34" t="s">
        <v>79</v>
      </c>
    </row>
    <row r="35" spans="1:17" x14ac:dyDescent="0.3">
      <c r="A35" s="21">
        <v>1.57</v>
      </c>
      <c r="B35">
        <v>0.59299999999999997</v>
      </c>
      <c r="C35" s="21">
        <v>5.1590552992145291</v>
      </c>
      <c r="D35" s="21">
        <v>174</v>
      </c>
      <c r="E35">
        <v>59</v>
      </c>
      <c r="F35">
        <v>6</v>
      </c>
      <c r="G35">
        <v>0.59799999999999998</v>
      </c>
      <c r="H35">
        <v>1.1000000000000001</v>
      </c>
      <c r="I35">
        <v>5.2040066870767951</v>
      </c>
      <c r="J35">
        <v>182</v>
      </c>
      <c r="K35">
        <v>60</v>
      </c>
      <c r="L35">
        <v>0.58799999999999997</v>
      </c>
      <c r="M35">
        <v>1.07</v>
      </c>
      <c r="N35">
        <v>5.3033049080590757</v>
      </c>
      <c r="O35">
        <v>201</v>
      </c>
      <c r="P35">
        <v>59</v>
      </c>
      <c r="Q35" t="s">
        <v>93</v>
      </c>
    </row>
    <row r="36" spans="1:17" x14ac:dyDescent="0.3">
      <c r="A36" s="21">
        <v>1.5820705900000003</v>
      </c>
      <c r="B36">
        <v>0.56699999999999995</v>
      </c>
      <c r="C36" s="21">
        <v>5.2574953720277815</v>
      </c>
      <c r="D36" s="21">
        <v>192</v>
      </c>
      <c r="E36">
        <v>57</v>
      </c>
      <c r="F36">
        <v>6</v>
      </c>
      <c r="G36">
        <v>0.56200000000000006</v>
      </c>
      <c r="H36">
        <v>1.3562634</v>
      </c>
      <c r="I36">
        <v>5.2470240721604862</v>
      </c>
      <c r="J36">
        <v>190</v>
      </c>
      <c r="K36">
        <v>56</v>
      </c>
      <c r="L36">
        <v>0.55600000000000005</v>
      </c>
      <c r="M36">
        <v>1.6151908599999998</v>
      </c>
      <c r="N36">
        <v>5.2933048247244923</v>
      </c>
      <c r="O36">
        <v>199</v>
      </c>
      <c r="P36">
        <v>56</v>
      </c>
      <c r="Q36" t="s">
        <v>104</v>
      </c>
    </row>
    <row r="37" spans="1:17" x14ac:dyDescent="0.3">
      <c r="A37" s="21">
        <v>1.7003692399999994</v>
      </c>
      <c r="B37">
        <v>0.59399999999999997</v>
      </c>
      <c r="C37" s="21">
        <v>5.4026773818722793</v>
      </c>
      <c r="D37" s="21">
        <v>222</v>
      </c>
      <c r="E37">
        <v>59</v>
      </c>
      <c r="F37">
        <v>6</v>
      </c>
      <c r="G37">
        <v>0.59699999999999998</v>
      </c>
      <c r="H37">
        <v>1.1235687700000001</v>
      </c>
      <c r="I37">
        <v>5.4293456289544411</v>
      </c>
      <c r="J37">
        <v>228</v>
      </c>
      <c r="K37">
        <v>60</v>
      </c>
      <c r="L37">
        <v>0.59799999999999998</v>
      </c>
      <c r="M37">
        <v>1.1039103300000002</v>
      </c>
      <c r="N37">
        <v>5.4510384535657002</v>
      </c>
      <c r="O37">
        <v>233</v>
      </c>
      <c r="P37">
        <v>60</v>
      </c>
      <c r="Q37" t="s">
        <v>157</v>
      </c>
    </row>
    <row r="38" spans="1:17" x14ac:dyDescent="0.3">
      <c r="A38" s="21">
        <v>1.7216187700000003</v>
      </c>
      <c r="B38">
        <v>0.51400000000000001</v>
      </c>
      <c r="C38" s="21">
        <v>5.5645204073226937</v>
      </c>
      <c r="D38" s="21">
        <v>261</v>
      </c>
      <c r="E38">
        <v>51</v>
      </c>
      <c r="F38">
        <v>6</v>
      </c>
      <c r="G38">
        <v>0.51400000000000001</v>
      </c>
      <c r="H38">
        <v>1.0576884699999998</v>
      </c>
      <c r="I38">
        <v>5.5529595849216173</v>
      </c>
      <c r="J38">
        <v>258</v>
      </c>
      <c r="K38">
        <v>51</v>
      </c>
      <c r="L38">
        <v>0.51500000000000001</v>
      </c>
      <c r="M38">
        <v>1.1189390399999999</v>
      </c>
      <c r="N38">
        <v>5.6240175061873385</v>
      </c>
      <c r="O38">
        <v>277</v>
      </c>
      <c r="P38">
        <v>52</v>
      </c>
      <c r="Q38" t="s">
        <v>119</v>
      </c>
    </row>
    <row r="39" spans="1:17" x14ac:dyDescent="0.3">
      <c r="A39" s="21">
        <v>1.7906467899999996</v>
      </c>
      <c r="B39">
        <v>0.72599999999999998</v>
      </c>
      <c r="C39" s="21">
        <v>3.8286413964890951</v>
      </c>
      <c r="D39" s="21">
        <v>46</v>
      </c>
      <c r="E39">
        <v>73</v>
      </c>
      <c r="F39">
        <v>8</v>
      </c>
      <c r="G39">
        <v>0.71699999999999997</v>
      </c>
      <c r="H39">
        <v>2.0204687100000003</v>
      </c>
      <c r="I39">
        <v>3.912023005428146</v>
      </c>
      <c r="J39">
        <v>50</v>
      </c>
      <c r="K39">
        <v>72</v>
      </c>
      <c r="L39">
        <v>0.71099999999999997</v>
      </c>
      <c r="M39">
        <v>2.0925619599999998</v>
      </c>
      <c r="N39">
        <v>3.9318256327243257</v>
      </c>
      <c r="O39">
        <v>51</v>
      </c>
      <c r="P39">
        <v>71</v>
      </c>
      <c r="Q39" t="s">
        <v>150</v>
      </c>
    </row>
    <row r="40" spans="1:17" x14ac:dyDescent="0.3">
      <c r="A40" s="21">
        <v>1.8872557899999998</v>
      </c>
      <c r="B40">
        <v>0.71199999999999997</v>
      </c>
      <c r="C40" s="21">
        <v>5.1532915944977793</v>
      </c>
      <c r="D40" s="21">
        <v>173</v>
      </c>
      <c r="E40">
        <v>71</v>
      </c>
      <c r="F40">
        <v>8</v>
      </c>
      <c r="G40">
        <v>0.71799999999999997</v>
      </c>
      <c r="H40">
        <v>1.3979165600000001</v>
      </c>
      <c r="I40">
        <v>5.0625950330269669</v>
      </c>
      <c r="J40">
        <v>158</v>
      </c>
      <c r="K40">
        <v>72</v>
      </c>
      <c r="L40">
        <v>0.71199999999999997</v>
      </c>
      <c r="M40">
        <v>1.3958539999999999</v>
      </c>
      <c r="N40">
        <v>5.1984970312658261</v>
      </c>
      <c r="O40">
        <v>181</v>
      </c>
      <c r="P40">
        <v>71</v>
      </c>
      <c r="Q40" t="s">
        <v>57</v>
      </c>
    </row>
    <row r="41" spans="1:17" x14ac:dyDescent="0.3">
      <c r="A41" s="21">
        <v>1.8968015899999997</v>
      </c>
      <c r="B41">
        <v>0.59799999999999998</v>
      </c>
      <c r="C41" s="21">
        <v>5.6419070709381138</v>
      </c>
      <c r="D41" s="21">
        <v>282</v>
      </c>
      <c r="E41">
        <v>60</v>
      </c>
      <c r="F41">
        <v>6</v>
      </c>
      <c r="G41">
        <v>0.59599999999999997</v>
      </c>
      <c r="H41">
        <v>1.1143243299999999</v>
      </c>
      <c r="I41">
        <v>5.6767538022682817</v>
      </c>
      <c r="J41">
        <v>292</v>
      </c>
      <c r="K41">
        <v>60</v>
      </c>
      <c r="L41">
        <v>0.60299999999999998</v>
      </c>
      <c r="M41">
        <v>0.67033952000000008</v>
      </c>
      <c r="N41">
        <v>5.9135030056382698</v>
      </c>
      <c r="O41">
        <v>370</v>
      </c>
      <c r="P41">
        <v>60</v>
      </c>
      <c r="Q41" t="s">
        <v>176</v>
      </c>
    </row>
    <row r="42" spans="1:17" x14ac:dyDescent="0.3">
      <c r="A42" s="21">
        <v>1.8999379899999997</v>
      </c>
      <c r="B42">
        <v>0.70399999999999996</v>
      </c>
      <c r="C42" s="21">
        <v>5.4249500174814029</v>
      </c>
      <c r="D42" s="21">
        <v>227</v>
      </c>
      <c r="E42">
        <v>70</v>
      </c>
      <c r="F42">
        <v>7</v>
      </c>
      <c r="G42">
        <v>0.70199999999999996</v>
      </c>
      <c r="H42">
        <v>1.6696257600000002</v>
      </c>
      <c r="I42">
        <v>5.4161004022044201</v>
      </c>
      <c r="J42">
        <v>225</v>
      </c>
      <c r="K42">
        <v>70</v>
      </c>
      <c r="L42">
        <v>0.69899999999999995</v>
      </c>
      <c r="M42">
        <v>1.60853541</v>
      </c>
      <c r="N42">
        <v>5.43372200355424</v>
      </c>
      <c r="O42">
        <v>229</v>
      </c>
      <c r="P42">
        <v>70</v>
      </c>
      <c r="Q42" t="s">
        <v>41</v>
      </c>
    </row>
    <row r="43" spans="1:17" x14ac:dyDescent="0.3">
      <c r="A43" s="21">
        <v>1.9103192100000004</v>
      </c>
      <c r="B43">
        <v>0.59599999999999997</v>
      </c>
      <c r="C43" s="21">
        <v>5.3844950627890888</v>
      </c>
      <c r="D43" s="21">
        <v>218</v>
      </c>
      <c r="E43">
        <v>60</v>
      </c>
      <c r="F43">
        <v>6</v>
      </c>
      <c r="G43">
        <v>0.59599999999999997</v>
      </c>
      <c r="H43">
        <v>1.6650121200000001</v>
      </c>
      <c r="I43">
        <v>5.3659760150218512</v>
      </c>
      <c r="J43">
        <v>214</v>
      </c>
      <c r="K43">
        <v>60</v>
      </c>
      <c r="L43">
        <v>0.58799999999999997</v>
      </c>
      <c r="M43">
        <v>1.6312671899999998</v>
      </c>
      <c r="N43">
        <v>5.3423342519648109</v>
      </c>
      <c r="O43">
        <v>209</v>
      </c>
      <c r="P43">
        <v>59</v>
      </c>
      <c r="Q43" t="s">
        <v>11</v>
      </c>
    </row>
    <row r="44" spans="1:17" x14ac:dyDescent="0.3">
      <c r="A44" s="21">
        <v>1.97</v>
      </c>
      <c r="B44">
        <v>0.77700000000000002</v>
      </c>
      <c r="C44" s="21">
        <v>3.3672958299864741</v>
      </c>
      <c r="D44" s="21">
        <v>29</v>
      </c>
      <c r="E44">
        <v>78</v>
      </c>
      <c r="F44">
        <v>8</v>
      </c>
      <c r="G44">
        <v>0.77500000000000002</v>
      </c>
      <c r="H44">
        <v>1.85</v>
      </c>
      <c r="I44">
        <v>3.4011973816621555</v>
      </c>
      <c r="J44">
        <v>30</v>
      </c>
      <c r="K44">
        <v>78</v>
      </c>
      <c r="L44">
        <v>0.77400000000000002</v>
      </c>
      <c r="M44">
        <v>1.66</v>
      </c>
      <c r="N44">
        <v>3.4011973816621555</v>
      </c>
      <c r="O44">
        <v>30</v>
      </c>
      <c r="P44">
        <v>77</v>
      </c>
      <c r="Q44" t="s">
        <v>129</v>
      </c>
    </row>
    <row r="45" spans="1:17" x14ac:dyDescent="0.3">
      <c r="A45" s="21">
        <v>2.1112215499999998</v>
      </c>
      <c r="B45">
        <v>0.60099999999999998</v>
      </c>
      <c r="C45" s="21">
        <v>5.5721540321777647</v>
      </c>
      <c r="D45" s="21">
        <v>263</v>
      </c>
      <c r="E45">
        <v>60</v>
      </c>
      <c r="F45">
        <v>6</v>
      </c>
      <c r="G45">
        <v>0.59899999999999998</v>
      </c>
      <c r="H45">
        <v>2.3053903600000005</v>
      </c>
      <c r="I45">
        <v>5.4971682252932021</v>
      </c>
      <c r="J45">
        <v>244</v>
      </c>
      <c r="K45">
        <v>60</v>
      </c>
      <c r="L45">
        <v>0.58899999999999997</v>
      </c>
      <c r="M45">
        <v>1.7509160000000001</v>
      </c>
      <c r="N45">
        <v>5.6094717951849598</v>
      </c>
      <c r="O45">
        <v>273</v>
      </c>
      <c r="P45">
        <v>59</v>
      </c>
      <c r="Q45" t="s">
        <v>45</v>
      </c>
    </row>
    <row r="46" spans="1:17" x14ac:dyDescent="0.3">
      <c r="A46" s="21">
        <v>2.15</v>
      </c>
      <c r="B46">
        <v>0.65600000000000003</v>
      </c>
      <c r="C46" s="21">
        <v>2.8332133440562162</v>
      </c>
      <c r="D46" s="21">
        <v>17</v>
      </c>
      <c r="E46">
        <v>66</v>
      </c>
      <c r="F46">
        <v>7</v>
      </c>
      <c r="G46">
        <v>0.66800000000000004</v>
      </c>
      <c r="H46">
        <v>1.9</v>
      </c>
      <c r="I46">
        <v>2.7725887222397811</v>
      </c>
      <c r="J46">
        <v>16</v>
      </c>
      <c r="K46">
        <v>67</v>
      </c>
      <c r="L46">
        <v>0.66400000000000003</v>
      </c>
      <c r="M46">
        <v>1.9</v>
      </c>
      <c r="N46">
        <v>2.8332133440562162</v>
      </c>
      <c r="O46">
        <v>17</v>
      </c>
      <c r="P46">
        <v>66</v>
      </c>
      <c r="Q46" t="s">
        <v>134</v>
      </c>
    </row>
    <row r="47" spans="1:17" x14ac:dyDescent="0.3">
      <c r="A47" s="21">
        <v>2.1590986299999995</v>
      </c>
      <c r="B47">
        <v>0.41899999999999998</v>
      </c>
      <c r="C47" s="21">
        <v>6.2025355171879228</v>
      </c>
      <c r="D47" s="21">
        <v>494</v>
      </c>
      <c r="E47">
        <v>42</v>
      </c>
      <c r="F47">
        <v>5</v>
      </c>
      <c r="G47">
        <v>0.42299999999999999</v>
      </c>
      <c r="H47">
        <v>2.2751717600000001</v>
      </c>
      <c r="I47">
        <v>6.1717005974109149</v>
      </c>
      <c r="J47">
        <v>479</v>
      </c>
      <c r="K47">
        <v>42</v>
      </c>
      <c r="L47">
        <v>0.42099999999999999</v>
      </c>
      <c r="M47">
        <v>2.0575191999999998</v>
      </c>
      <c r="N47">
        <v>6.2499752422594828</v>
      </c>
      <c r="O47">
        <v>518</v>
      </c>
      <c r="P47">
        <v>42</v>
      </c>
      <c r="Q47" t="s">
        <v>10</v>
      </c>
    </row>
    <row r="48" spans="1:17" x14ac:dyDescent="0.3">
      <c r="A48" s="21">
        <v>2.1767413600000003</v>
      </c>
      <c r="B48">
        <v>0.80200000000000005</v>
      </c>
      <c r="C48" s="21">
        <v>3.044522437723423</v>
      </c>
      <c r="D48" s="21">
        <v>21</v>
      </c>
      <c r="E48">
        <v>80</v>
      </c>
      <c r="F48">
        <v>8</v>
      </c>
      <c r="G48">
        <v>0.80500000000000005</v>
      </c>
      <c r="H48">
        <v>2.0095989699999999</v>
      </c>
      <c r="I48">
        <v>3.0910424533583161</v>
      </c>
      <c r="J48">
        <v>22</v>
      </c>
      <c r="K48">
        <v>81</v>
      </c>
      <c r="L48">
        <v>0.80200000000000005</v>
      </c>
      <c r="M48">
        <v>1.9269728700000002</v>
      </c>
      <c r="N48">
        <v>3.0910424533583161</v>
      </c>
      <c r="O48">
        <v>22</v>
      </c>
      <c r="P48">
        <v>80</v>
      </c>
      <c r="Q48" t="s">
        <v>80</v>
      </c>
    </row>
    <row r="49" spans="1:17" x14ac:dyDescent="0.3">
      <c r="A49" s="21">
        <v>2.2097239500000008</v>
      </c>
      <c r="B49">
        <v>0.59899999999999998</v>
      </c>
      <c r="C49" s="21">
        <v>6.2728770065461674</v>
      </c>
      <c r="D49" s="21">
        <v>530</v>
      </c>
      <c r="E49" s="27">
        <v>60</v>
      </c>
      <c r="F49">
        <v>6</v>
      </c>
      <c r="G49">
        <v>0.60399999999999998</v>
      </c>
      <c r="H49">
        <v>2.0087063300000003</v>
      </c>
      <c r="I49">
        <v>6.2205901700997392</v>
      </c>
      <c r="J49">
        <v>503</v>
      </c>
      <c r="K49">
        <v>60</v>
      </c>
      <c r="L49">
        <v>0.59799999999999998</v>
      </c>
      <c r="M49">
        <v>1.7670722000000001</v>
      </c>
      <c r="N49">
        <v>6.2383246250395077</v>
      </c>
      <c r="O49">
        <v>512</v>
      </c>
      <c r="P49">
        <v>60</v>
      </c>
      <c r="Q49" t="s">
        <v>67</v>
      </c>
    </row>
    <row r="50" spans="1:17" x14ac:dyDescent="0.3">
      <c r="A50" s="21">
        <v>2.2518715899999995</v>
      </c>
      <c r="B50">
        <v>0.82699999999999996</v>
      </c>
      <c r="C50" s="21">
        <v>3.784189633918261</v>
      </c>
      <c r="D50" s="21">
        <v>44</v>
      </c>
      <c r="E50">
        <v>83</v>
      </c>
      <c r="F50">
        <v>9</v>
      </c>
      <c r="G50">
        <v>0.82699999999999996</v>
      </c>
      <c r="H50">
        <v>2.0714013599999999</v>
      </c>
      <c r="I50">
        <v>3.8066624897703196</v>
      </c>
      <c r="J50">
        <v>45</v>
      </c>
      <c r="K50">
        <v>83</v>
      </c>
      <c r="L50">
        <v>0.82599999999999996</v>
      </c>
      <c r="M50">
        <v>2.2956669300000003</v>
      </c>
      <c r="N50">
        <v>3.8066624897703196</v>
      </c>
      <c r="O50">
        <v>45</v>
      </c>
      <c r="P50">
        <v>83</v>
      </c>
      <c r="Q50" t="s">
        <v>173</v>
      </c>
    </row>
    <row r="51" spans="1:17" x14ac:dyDescent="0.3">
      <c r="A51" s="21">
        <v>2.2880585200000003</v>
      </c>
      <c r="B51">
        <v>0.78600000000000003</v>
      </c>
      <c r="C51" s="21">
        <v>3.044522437723423</v>
      </c>
      <c r="D51" s="21">
        <v>21</v>
      </c>
      <c r="E51">
        <v>79</v>
      </c>
      <c r="F51">
        <v>8</v>
      </c>
      <c r="G51">
        <v>0.79</v>
      </c>
      <c r="H51">
        <v>2.0413405899999999</v>
      </c>
      <c r="I51">
        <v>2.9957322735539909</v>
      </c>
      <c r="J51">
        <v>20</v>
      </c>
      <c r="K51">
        <v>79</v>
      </c>
      <c r="L51">
        <v>0.79</v>
      </c>
      <c r="M51">
        <v>1.8652437899999998</v>
      </c>
      <c r="N51">
        <v>3.044522437723423</v>
      </c>
      <c r="O51">
        <v>21</v>
      </c>
      <c r="P51">
        <v>79</v>
      </c>
      <c r="Q51" t="s">
        <v>47</v>
      </c>
    </row>
    <row r="52" spans="1:17" x14ac:dyDescent="0.3">
      <c r="A52" s="21">
        <v>2.3136591900000001</v>
      </c>
      <c r="B52">
        <v>0.39100000000000001</v>
      </c>
      <c r="C52" s="21">
        <v>6.089044875446846</v>
      </c>
      <c r="D52" s="21">
        <v>441</v>
      </c>
      <c r="E52">
        <v>39</v>
      </c>
      <c r="F52">
        <v>4</v>
      </c>
      <c r="G52">
        <v>0.39</v>
      </c>
      <c r="H52">
        <v>2.0223650900000001</v>
      </c>
      <c r="I52">
        <v>6.0161571596983539</v>
      </c>
      <c r="J52">
        <v>410</v>
      </c>
      <c r="K52">
        <v>39</v>
      </c>
      <c r="L52">
        <v>0.38300000000000001</v>
      </c>
      <c r="M52">
        <v>1.7665759300000001</v>
      </c>
      <c r="N52">
        <v>6.0684255882441107</v>
      </c>
      <c r="O52">
        <v>432</v>
      </c>
      <c r="P52">
        <v>38</v>
      </c>
      <c r="Q52" t="s">
        <v>97</v>
      </c>
    </row>
    <row r="53" spans="1:17" x14ac:dyDescent="0.3">
      <c r="A53" s="21">
        <v>2.33</v>
      </c>
      <c r="B53">
        <v>0.70499999999999996</v>
      </c>
      <c r="C53" s="21">
        <v>4.3567088266895917</v>
      </c>
      <c r="D53" s="21">
        <v>78</v>
      </c>
      <c r="E53">
        <v>71</v>
      </c>
      <c r="F53">
        <v>8</v>
      </c>
      <c r="G53">
        <v>0.71399999999999997</v>
      </c>
      <c r="H53">
        <v>1.69</v>
      </c>
      <c r="I53">
        <v>4.3944491546724391</v>
      </c>
      <c r="J53">
        <v>81</v>
      </c>
      <c r="K53">
        <v>71</v>
      </c>
      <c r="L53">
        <v>0.70599999999999996</v>
      </c>
      <c r="M53">
        <v>1.54</v>
      </c>
      <c r="N53">
        <v>4.4067192472642533</v>
      </c>
      <c r="O53">
        <v>82</v>
      </c>
      <c r="P53">
        <v>71</v>
      </c>
      <c r="Q53" t="s">
        <v>107</v>
      </c>
    </row>
    <row r="54" spans="1:17" x14ac:dyDescent="0.3">
      <c r="A54" s="21">
        <v>2.33</v>
      </c>
      <c r="B54">
        <v>0.72199999999999998</v>
      </c>
      <c r="C54" s="21">
        <v>3.713572066704308</v>
      </c>
      <c r="D54" s="21">
        <v>41</v>
      </c>
      <c r="E54">
        <v>72</v>
      </c>
      <c r="F54">
        <v>8</v>
      </c>
      <c r="G54">
        <v>0.76200000000000001</v>
      </c>
      <c r="H54">
        <v>1.07</v>
      </c>
      <c r="I54">
        <v>3.2958368660043291</v>
      </c>
      <c r="J54">
        <v>27</v>
      </c>
      <c r="K54">
        <v>76</v>
      </c>
      <c r="L54">
        <v>0.75700000000000001</v>
      </c>
      <c r="M54">
        <v>0.89</v>
      </c>
      <c r="N54">
        <v>3.3322045101752038</v>
      </c>
      <c r="O54">
        <v>28</v>
      </c>
      <c r="P54">
        <v>76</v>
      </c>
      <c r="Q54" t="s">
        <v>163</v>
      </c>
    </row>
    <row r="55" spans="1:17" x14ac:dyDescent="0.3">
      <c r="A55" s="21">
        <v>2.36</v>
      </c>
      <c r="B55">
        <v>0.69099999999999995</v>
      </c>
      <c r="C55" s="21">
        <v>3.912023005428146</v>
      </c>
      <c r="D55" s="21">
        <v>50</v>
      </c>
      <c r="E55">
        <v>69</v>
      </c>
      <c r="F55">
        <v>7</v>
      </c>
      <c r="G55">
        <v>0.69899999999999995</v>
      </c>
      <c r="H55">
        <v>2.31</v>
      </c>
      <c r="I55">
        <v>3.8501476017100584</v>
      </c>
      <c r="J55">
        <v>47</v>
      </c>
      <c r="K55">
        <v>70</v>
      </c>
      <c r="L55">
        <v>0.69799999999999995</v>
      </c>
      <c r="M55">
        <v>2.42</v>
      </c>
      <c r="N55">
        <v>3.9889840465642745</v>
      </c>
      <c r="O55">
        <v>54</v>
      </c>
      <c r="P55">
        <v>70</v>
      </c>
      <c r="Q55" t="s">
        <v>70</v>
      </c>
    </row>
    <row r="56" spans="1:17" x14ac:dyDescent="0.3">
      <c r="A56" s="21">
        <v>2.36</v>
      </c>
      <c r="B56">
        <v>0.76900000000000002</v>
      </c>
      <c r="C56" s="21">
        <v>3.2958368660043291</v>
      </c>
      <c r="D56" s="21">
        <v>27</v>
      </c>
      <c r="E56">
        <v>77</v>
      </c>
      <c r="F56">
        <v>8</v>
      </c>
      <c r="G56">
        <v>0.78900000000000003</v>
      </c>
      <c r="H56">
        <v>1.41</v>
      </c>
      <c r="I56">
        <v>3.2188758248682006</v>
      </c>
      <c r="J56">
        <v>25</v>
      </c>
      <c r="K56">
        <v>79</v>
      </c>
      <c r="L56">
        <v>0.78100000000000003</v>
      </c>
      <c r="M56">
        <v>1.23</v>
      </c>
      <c r="N56">
        <v>3.2188758248682006</v>
      </c>
      <c r="O56">
        <v>25</v>
      </c>
      <c r="P56">
        <v>78</v>
      </c>
      <c r="Q56" t="s">
        <v>160</v>
      </c>
    </row>
    <row r="57" spans="1:17" x14ac:dyDescent="0.3">
      <c r="A57" s="21">
        <v>2.3967418700000005</v>
      </c>
      <c r="B57">
        <v>0.46700000000000003</v>
      </c>
      <c r="C57" s="21">
        <v>4.8441870864585912</v>
      </c>
      <c r="D57" s="21">
        <v>127</v>
      </c>
      <c r="E57">
        <v>47</v>
      </c>
      <c r="F57">
        <v>5</v>
      </c>
      <c r="G57">
        <v>0.46500000000000002</v>
      </c>
      <c r="H57">
        <v>1.8406107399999996</v>
      </c>
      <c r="I57">
        <v>5.0106352940962555</v>
      </c>
      <c r="J57">
        <v>150</v>
      </c>
      <c r="K57">
        <v>47</v>
      </c>
      <c r="L57">
        <v>0.45800000000000002</v>
      </c>
      <c r="M57">
        <v>1.8070392600000003</v>
      </c>
      <c r="N57">
        <v>5.0751738152338266</v>
      </c>
      <c r="O57">
        <v>160</v>
      </c>
      <c r="P57">
        <v>46</v>
      </c>
      <c r="Q57" t="s">
        <v>90</v>
      </c>
    </row>
    <row r="58" spans="1:17" x14ac:dyDescent="0.3">
      <c r="A58" s="21">
        <v>2.42524147</v>
      </c>
      <c r="B58">
        <v>0.49199999999999999</v>
      </c>
      <c r="C58" s="21">
        <v>6.1268691841141854</v>
      </c>
      <c r="D58" s="21">
        <v>458</v>
      </c>
      <c r="E58">
        <v>49</v>
      </c>
      <c r="F58">
        <v>5</v>
      </c>
      <c r="G58">
        <v>0.49199999999999999</v>
      </c>
      <c r="H58">
        <v>1.3007217599999998</v>
      </c>
      <c r="I58">
        <v>6.1612073216950769</v>
      </c>
      <c r="J58">
        <v>474</v>
      </c>
      <c r="K58">
        <v>49</v>
      </c>
      <c r="L58">
        <v>0.48299999999999998</v>
      </c>
      <c r="M58">
        <v>1.06939662</v>
      </c>
      <c r="N58">
        <v>6.2383246250395077</v>
      </c>
      <c r="O58">
        <v>512</v>
      </c>
      <c r="P58">
        <v>48</v>
      </c>
      <c r="Q58" t="s">
        <v>42</v>
      </c>
    </row>
    <row r="59" spans="1:17" x14ac:dyDescent="0.3">
      <c r="A59" s="21">
        <v>2.4656434100000002</v>
      </c>
      <c r="B59">
        <v>0.68300000000000005</v>
      </c>
      <c r="C59" s="21">
        <v>4.2766661190160553</v>
      </c>
      <c r="D59" s="21">
        <v>72</v>
      </c>
      <c r="E59">
        <v>68</v>
      </c>
      <c r="F59">
        <v>7</v>
      </c>
      <c r="G59">
        <v>0.68400000000000005</v>
      </c>
      <c r="H59">
        <v>2.0234210500000001</v>
      </c>
      <c r="I59">
        <v>4.3307333402863311</v>
      </c>
      <c r="J59">
        <v>76</v>
      </c>
      <c r="K59">
        <v>68</v>
      </c>
      <c r="L59">
        <v>0.67700000000000005</v>
      </c>
      <c r="M59">
        <v>1.9875257000000002</v>
      </c>
      <c r="N59">
        <v>4.3567088266895917</v>
      </c>
      <c r="O59">
        <v>78</v>
      </c>
      <c r="P59">
        <v>68</v>
      </c>
      <c r="Q59" t="s">
        <v>89</v>
      </c>
    </row>
    <row r="60" spans="1:17" x14ac:dyDescent="0.3">
      <c r="A60" s="21">
        <v>2.4700000000000002</v>
      </c>
      <c r="B60">
        <v>0.80600000000000005</v>
      </c>
      <c r="C60" s="21">
        <v>2.5649493574615367</v>
      </c>
      <c r="D60" s="21">
        <v>13</v>
      </c>
      <c r="E60">
        <v>81</v>
      </c>
      <c r="F60">
        <v>9</v>
      </c>
      <c r="G60">
        <v>0.81</v>
      </c>
      <c r="H60">
        <v>1.67</v>
      </c>
      <c r="I60">
        <v>2.6390573296152584</v>
      </c>
      <c r="J60">
        <v>14</v>
      </c>
      <c r="K60">
        <v>81</v>
      </c>
      <c r="L60">
        <v>0.80400000000000005</v>
      </c>
      <c r="M60">
        <v>1.71</v>
      </c>
      <c r="N60">
        <v>2.6390573296152584</v>
      </c>
      <c r="O60">
        <v>14</v>
      </c>
      <c r="P60">
        <v>80</v>
      </c>
      <c r="Q60" t="s">
        <v>66</v>
      </c>
    </row>
    <row r="61" spans="1:17" x14ac:dyDescent="0.3">
      <c r="A61" s="21">
        <v>2.4752209200000004</v>
      </c>
      <c r="B61">
        <v>0.63800000000000001</v>
      </c>
      <c r="C61" s="21">
        <v>4.5643481914678361</v>
      </c>
      <c r="D61" s="21">
        <v>96</v>
      </c>
      <c r="E61">
        <v>64</v>
      </c>
      <c r="F61">
        <v>7</v>
      </c>
      <c r="G61">
        <v>0.64500000000000002</v>
      </c>
      <c r="H61">
        <v>2.3725874400000002</v>
      </c>
      <c r="I61">
        <v>4.6051701859880918</v>
      </c>
      <c r="J61">
        <v>100</v>
      </c>
      <c r="K61">
        <v>65</v>
      </c>
      <c r="L61">
        <v>0.64</v>
      </c>
      <c r="M61">
        <v>2.1989238300000005</v>
      </c>
      <c r="N61">
        <v>4.5849674786705723</v>
      </c>
      <c r="O61">
        <v>98</v>
      </c>
      <c r="P61">
        <v>64</v>
      </c>
      <c r="Q61" t="s">
        <v>48</v>
      </c>
    </row>
    <row r="62" spans="1:17" x14ac:dyDescent="0.3">
      <c r="A62" s="21">
        <v>2.5692517800000001</v>
      </c>
      <c r="B62">
        <v>0.74</v>
      </c>
      <c r="C62" s="21">
        <v>3.6635616461296463</v>
      </c>
      <c r="D62" s="21">
        <v>39</v>
      </c>
      <c r="E62">
        <v>74</v>
      </c>
      <c r="F62">
        <v>8</v>
      </c>
      <c r="G62">
        <v>0.749</v>
      </c>
      <c r="H62">
        <v>2.1197621799999999</v>
      </c>
      <c r="I62">
        <v>3.6888794541139363</v>
      </c>
      <c r="J62">
        <v>40</v>
      </c>
      <c r="K62">
        <v>75</v>
      </c>
      <c r="L62">
        <v>0.754</v>
      </c>
      <c r="M62">
        <v>2.0952959099999999</v>
      </c>
      <c r="N62">
        <v>3.7376696182833684</v>
      </c>
      <c r="O62">
        <v>42</v>
      </c>
      <c r="P62">
        <v>75</v>
      </c>
      <c r="Q62" t="s">
        <v>87</v>
      </c>
    </row>
    <row r="63" spans="1:17" x14ac:dyDescent="0.3">
      <c r="A63" s="21">
        <v>2.5721950499999999</v>
      </c>
      <c r="B63">
        <v>0.61199999999999999</v>
      </c>
      <c r="C63" s="21">
        <v>4.5432947822700038</v>
      </c>
      <c r="D63" s="21">
        <v>94</v>
      </c>
      <c r="E63">
        <v>61</v>
      </c>
      <c r="F63">
        <v>7</v>
      </c>
      <c r="G63">
        <v>0.61399999999999999</v>
      </c>
      <c r="H63">
        <v>1.9044034500000002</v>
      </c>
      <c r="I63">
        <v>4.5325994931532563</v>
      </c>
      <c r="J63">
        <v>93</v>
      </c>
      <c r="K63">
        <v>61</v>
      </c>
      <c r="L63">
        <v>0.60399999999999998</v>
      </c>
      <c r="M63">
        <v>2.1404414200000002</v>
      </c>
      <c r="N63">
        <v>4.5747109785033828</v>
      </c>
      <c r="O63">
        <v>97</v>
      </c>
      <c r="P63">
        <v>60</v>
      </c>
      <c r="Q63" t="s">
        <v>149</v>
      </c>
    </row>
    <row r="64" spans="1:17" x14ac:dyDescent="0.3">
      <c r="A64" s="21">
        <v>2.6754693999999999</v>
      </c>
      <c r="B64">
        <v>0.63600000000000001</v>
      </c>
      <c r="C64" s="21">
        <v>4.3040650932041702</v>
      </c>
      <c r="D64" s="21">
        <v>74</v>
      </c>
      <c r="E64">
        <v>64</v>
      </c>
      <c r="F64">
        <v>7</v>
      </c>
      <c r="G64">
        <v>0.64</v>
      </c>
      <c r="H64">
        <v>3.1951060300000003</v>
      </c>
      <c r="I64">
        <v>4.1743872698956368</v>
      </c>
      <c r="J64">
        <v>65</v>
      </c>
      <c r="K64">
        <v>64</v>
      </c>
      <c r="L64">
        <v>0.64200000000000002</v>
      </c>
      <c r="M64">
        <v>3.0669293400000006</v>
      </c>
      <c r="N64">
        <v>4.2341065045972597</v>
      </c>
      <c r="O64">
        <v>69</v>
      </c>
      <c r="P64">
        <v>64</v>
      </c>
      <c r="Q64" t="s">
        <v>178</v>
      </c>
    </row>
    <row r="65" spans="1:17" x14ac:dyDescent="0.3">
      <c r="A65" s="21">
        <v>2.74805593</v>
      </c>
      <c r="B65">
        <v>0.74</v>
      </c>
      <c r="C65" s="21">
        <v>3.713572066704308</v>
      </c>
      <c r="D65" s="21">
        <v>41</v>
      </c>
      <c r="E65">
        <v>74</v>
      </c>
      <c r="F65">
        <v>8</v>
      </c>
      <c r="G65">
        <v>0.74399999999999999</v>
      </c>
      <c r="H65">
        <v>3.00427818</v>
      </c>
      <c r="I65">
        <v>3.713572066704308</v>
      </c>
      <c r="J65">
        <v>41</v>
      </c>
      <c r="K65">
        <v>74</v>
      </c>
      <c r="L65">
        <v>0.74199999999999999</v>
      </c>
      <c r="M65">
        <v>3.0001761900000004</v>
      </c>
      <c r="N65">
        <v>3.7376696182833684</v>
      </c>
      <c r="O65">
        <v>42</v>
      </c>
      <c r="P65">
        <v>74</v>
      </c>
      <c r="Q65" t="s">
        <v>65</v>
      </c>
    </row>
    <row r="66" spans="1:17" x14ac:dyDescent="0.3">
      <c r="A66" s="21">
        <v>2.7775445000000003</v>
      </c>
      <c r="B66">
        <v>0.77900000000000003</v>
      </c>
      <c r="C66" s="21">
        <v>3.0910424533583161</v>
      </c>
      <c r="D66" s="21">
        <v>22</v>
      </c>
      <c r="E66">
        <v>78</v>
      </c>
      <c r="F66">
        <v>8</v>
      </c>
      <c r="G66">
        <v>0.78500000000000003</v>
      </c>
      <c r="H66">
        <v>2.7899677800000005</v>
      </c>
      <c r="I66">
        <v>3.044522437723423</v>
      </c>
      <c r="J66">
        <v>21</v>
      </c>
      <c r="K66">
        <v>79</v>
      </c>
      <c r="L66">
        <v>0.78700000000000003</v>
      </c>
      <c r="M66">
        <v>3.4377689399999993</v>
      </c>
      <c r="N66">
        <v>2.8332133440562162</v>
      </c>
      <c r="O66">
        <v>17</v>
      </c>
      <c r="P66">
        <v>79</v>
      </c>
      <c r="Q66" t="s">
        <v>58</v>
      </c>
    </row>
    <row r="67" spans="1:17" x14ac:dyDescent="0.3">
      <c r="A67" s="21">
        <v>2.7808010599999999</v>
      </c>
      <c r="B67">
        <v>0.66100000000000003</v>
      </c>
      <c r="C67" s="21">
        <v>4.3307333402863311</v>
      </c>
      <c r="D67" s="21">
        <v>76</v>
      </c>
      <c r="E67">
        <v>66</v>
      </c>
      <c r="F67">
        <v>7</v>
      </c>
      <c r="G67">
        <v>0.67800000000000005</v>
      </c>
      <c r="H67">
        <v>2.1007592700000002</v>
      </c>
      <c r="I67">
        <v>4.290459441148391</v>
      </c>
      <c r="J67">
        <v>73</v>
      </c>
      <c r="K67">
        <v>68</v>
      </c>
      <c r="L67">
        <v>0.67300000000000004</v>
      </c>
      <c r="M67">
        <v>2.0277833899999997</v>
      </c>
      <c r="N67">
        <v>4.2766661190160553</v>
      </c>
      <c r="O67">
        <v>72</v>
      </c>
      <c r="P67">
        <v>67</v>
      </c>
      <c r="Q67" t="s">
        <v>59</v>
      </c>
    </row>
    <row r="68" spans="1:17" x14ac:dyDescent="0.3">
      <c r="A68" s="21">
        <v>2.8256711999999999</v>
      </c>
      <c r="B68">
        <v>0.44600000000000001</v>
      </c>
      <c r="C68" s="21">
        <v>5.575949103146316</v>
      </c>
      <c r="D68" s="21">
        <v>264</v>
      </c>
      <c r="E68">
        <v>45</v>
      </c>
      <c r="F68">
        <v>5</v>
      </c>
      <c r="G68">
        <v>0.44600000000000001</v>
      </c>
      <c r="H68">
        <v>2.2239351300000001</v>
      </c>
      <c r="I68">
        <v>5.6454468976432377</v>
      </c>
      <c r="J68">
        <v>283</v>
      </c>
      <c r="K68">
        <v>45</v>
      </c>
      <c r="L68">
        <v>0.443</v>
      </c>
      <c r="M68">
        <v>2.1278274100000005</v>
      </c>
      <c r="N68">
        <v>5.6240175061873385</v>
      </c>
      <c r="O68">
        <v>277</v>
      </c>
      <c r="P68">
        <v>44</v>
      </c>
      <c r="Q68" t="s">
        <v>9</v>
      </c>
    </row>
    <row r="69" spans="1:17" x14ac:dyDescent="0.3">
      <c r="A69" s="21">
        <v>2.9599623700000004</v>
      </c>
      <c r="B69">
        <v>0.60899999999999999</v>
      </c>
      <c r="C69" s="21">
        <v>4.9836066217083363</v>
      </c>
      <c r="D69" s="21">
        <v>146</v>
      </c>
      <c r="E69">
        <v>61</v>
      </c>
      <c r="F69">
        <v>7</v>
      </c>
      <c r="G69">
        <v>0.60799999999999998</v>
      </c>
      <c r="H69">
        <v>2.1570518000000001</v>
      </c>
      <c r="I69">
        <v>4.9558270576012609</v>
      </c>
      <c r="J69">
        <v>142</v>
      </c>
      <c r="K69">
        <v>61</v>
      </c>
      <c r="L69">
        <v>0.60699999999999998</v>
      </c>
      <c r="M69">
        <v>2.4425172800000006</v>
      </c>
      <c r="N69">
        <v>5.0039463059454592</v>
      </c>
      <c r="O69">
        <v>149</v>
      </c>
      <c r="P69">
        <v>61</v>
      </c>
      <c r="Q69" t="s">
        <v>117</v>
      </c>
    </row>
    <row r="70" spans="1:17" x14ac:dyDescent="0.3">
      <c r="A70" s="21">
        <v>2.9697620899999997</v>
      </c>
      <c r="B70">
        <v>0.88400000000000001</v>
      </c>
      <c r="C70" s="21">
        <v>2.7725887222397811</v>
      </c>
      <c r="D70" s="21">
        <v>16</v>
      </c>
      <c r="E70">
        <v>88</v>
      </c>
      <c r="F70">
        <v>9</v>
      </c>
      <c r="G70">
        <v>0.88800000000000001</v>
      </c>
      <c r="H70">
        <v>2.3075153799999999</v>
      </c>
      <c r="I70">
        <v>2.7080502011022101</v>
      </c>
      <c r="J70">
        <v>15</v>
      </c>
      <c r="K70">
        <v>89</v>
      </c>
      <c r="L70">
        <v>0.88</v>
      </c>
      <c r="M70">
        <v>2.42827964</v>
      </c>
      <c r="N70">
        <v>2.6390573296152584</v>
      </c>
      <c r="O70">
        <v>14</v>
      </c>
      <c r="P70">
        <v>88</v>
      </c>
      <c r="Q70" t="s">
        <v>165</v>
      </c>
    </row>
    <row r="71" spans="1:17" x14ac:dyDescent="0.3">
      <c r="A71" s="21">
        <v>2.9954733799999995</v>
      </c>
      <c r="B71">
        <v>0.72399999999999998</v>
      </c>
      <c r="C71" s="21">
        <v>4.290459441148391</v>
      </c>
      <c r="D71" s="21">
        <v>73</v>
      </c>
      <c r="E71">
        <v>72</v>
      </c>
      <c r="F71">
        <v>8</v>
      </c>
      <c r="G71">
        <v>0.73299999999999998</v>
      </c>
      <c r="H71">
        <v>2.0811097600000004</v>
      </c>
      <c r="I71">
        <v>4.2766661190160553</v>
      </c>
      <c r="J71">
        <v>72</v>
      </c>
      <c r="K71">
        <v>73</v>
      </c>
      <c r="L71">
        <v>0.74399999999999999</v>
      </c>
      <c r="M71">
        <v>1.9855863999999996</v>
      </c>
      <c r="N71">
        <v>4.1108738641733114</v>
      </c>
      <c r="O71">
        <v>61</v>
      </c>
      <c r="P71">
        <v>74</v>
      </c>
      <c r="Q71" t="s">
        <v>114</v>
      </c>
    </row>
    <row r="72" spans="1:17" x14ac:dyDescent="0.3">
      <c r="A72" s="21">
        <v>2.9961023300000003</v>
      </c>
      <c r="B72">
        <v>0.78400000000000003</v>
      </c>
      <c r="C72" s="21">
        <v>2.0794415416798357</v>
      </c>
      <c r="D72" s="21">
        <v>8</v>
      </c>
      <c r="E72">
        <v>78</v>
      </c>
      <c r="F72">
        <v>8</v>
      </c>
      <c r="G72">
        <v>0.8</v>
      </c>
      <c r="H72">
        <v>2.9287791299999997</v>
      </c>
      <c r="I72">
        <v>1.6094379124341003</v>
      </c>
      <c r="J72">
        <v>5</v>
      </c>
      <c r="K72">
        <v>80</v>
      </c>
      <c r="L72">
        <v>0.79700000000000004</v>
      </c>
      <c r="M72">
        <v>2.8745441399999998</v>
      </c>
      <c r="N72">
        <v>1.6094379124341003</v>
      </c>
      <c r="O72">
        <v>5</v>
      </c>
      <c r="P72">
        <v>80</v>
      </c>
      <c r="Q72" t="s">
        <v>155</v>
      </c>
    </row>
    <row r="73" spans="1:17" x14ac:dyDescent="0.3">
      <c r="A73" s="21">
        <v>3.0229272800000002</v>
      </c>
      <c r="B73">
        <v>0.53500000000000003</v>
      </c>
      <c r="C73" s="21">
        <v>5.5568280616995374</v>
      </c>
      <c r="D73" s="21">
        <v>259</v>
      </c>
      <c r="E73">
        <v>54</v>
      </c>
      <c r="F73">
        <v>6</v>
      </c>
      <c r="G73">
        <v>0.53100000000000003</v>
      </c>
      <c r="H73">
        <v>2.5163173700000003</v>
      </c>
      <c r="I73">
        <v>5.6383546693337454</v>
      </c>
      <c r="J73">
        <v>281</v>
      </c>
      <c r="K73">
        <v>53</v>
      </c>
      <c r="L73">
        <v>0.52200000000000002</v>
      </c>
      <c r="M73">
        <v>2.34174061</v>
      </c>
      <c r="N73">
        <v>5.6383546693337454</v>
      </c>
      <c r="O73">
        <v>281</v>
      </c>
      <c r="P73">
        <v>52</v>
      </c>
      <c r="Q73" t="s">
        <v>113</v>
      </c>
    </row>
    <row r="74" spans="1:17" x14ac:dyDescent="0.3">
      <c r="A74" s="21">
        <v>3.06095958</v>
      </c>
      <c r="B74">
        <v>0.74199999999999999</v>
      </c>
      <c r="C74" s="21">
        <v>4.836281906951478</v>
      </c>
      <c r="D74" s="21">
        <v>126</v>
      </c>
      <c r="E74">
        <v>74</v>
      </c>
      <c r="F74">
        <v>8</v>
      </c>
      <c r="G74">
        <v>0.74</v>
      </c>
      <c r="H74">
        <v>2.8945660600000003</v>
      </c>
      <c r="I74">
        <v>4.8283137373023015</v>
      </c>
      <c r="J74">
        <v>125</v>
      </c>
      <c r="K74">
        <v>74</v>
      </c>
      <c r="L74">
        <v>0.73699999999999999</v>
      </c>
      <c r="M74">
        <v>3.2024478899999997</v>
      </c>
      <c r="N74">
        <v>4.4308167988433134</v>
      </c>
      <c r="O74">
        <v>84</v>
      </c>
      <c r="P74">
        <v>74</v>
      </c>
      <c r="Q74" t="s">
        <v>137</v>
      </c>
    </row>
    <row r="75" spans="1:17" x14ac:dyDescent="0.3">
      <c r="A75" s="21">
        <v>3.06103587</v>
      </c>
      <c r="B75">
        <v>0.78100000000000003</v>
      </c>
      <c r="C75" s="21">
        <v>3.1354942159291497</v>
      </c>
      <c r="D75" s="21">
        <v>23</v>
      </c>
      <c r="E75">
        <v>78</v>
      </c>
      <c r="F75">
        <v>8</v>
      </c>
      <c r="G75">
        <v>0.77500000000000002</v>
      </c>
      <c r="H75">
        <v>2.9950342199999995</v>
      </c>
      <c r="I75">
        <v>2.9957322735539909</v>
      </c>
      <c r="J75">
        <v>20</v>
      </c>
      <c r="K75">
        <v>78</v>
      </c>
      <c r="L75">
        <v>0.76600000000000001</v>
      </c>
      <c r="M75">
        <v>2.9155471299999998</v>
      </c>
      <c r="N75">
        <v>2.9957322735539909</v>
      </c>
      <c r="O75">
        <v>20</v>
      </c>
      <c r="P75">
        <v>77</v>
      </c>
      <c r="Q75" t="s">
        <v>17</v>
      </c>
    </row>
    <row r="76" spans="1:17" x14ac:dyDescent="0.3">
      <c r="A76" s="21">
        <v>3.0659668399999997</v>
      </c>
      <c r="B76">
        <v>0.8</v>
      </c>
      <c r="C76" s="21">
        <v>3.3672958299864741</v>
      </c>
      <c r="D76" s="21">
        <v>29</v>
      </c>
      <c r="E76">
        <v>80</v>
      </c>
      <c r="F76">
        <v>8</v>
      </c>
      <c r="G76">
        <v>0.80100000000000005</v>
      </c>
      <c r="H76">
        <v>2.7152490600000001</v>
      </c>
      <c r="I76">
        <v>3.3672958299864741</v>
      </c>
      <c r="J76">
        <v>29</v>
      </c>
      <c r="K76">
        <v>80</v>
      </c>
      <c r="L76">
        <v>0.79600000000000004</v>
      </c>
      <c r="M76">
        <v>2.7427864099999999</v>
      </c>
      <c r="N76">
        <v>3.3672958299864741</v>
      </c>
      <c r="O76">
        <v>29</v>
      </c>
      <c r="P76">
        <v>80</v>
      </c>
      <c r="Q76" t="s">
        <v>135</v>
      </c>
    </row>
    <row r="77" spans="1:17" x14ac:dyDescent="0.3">
      <c r="A77" s="21">
        <v>3.1008660800000003</v>
      </c>
      <c r="B77">
        <v>0.72199999999999998</v>
      </c>
      <c r="C77" s="21">
        <v>3.6375861597263857</v>
      </c>
      <c r="D77" s="21">
        <v>38</v>
      </c>
      <c r="E77">
        <v>72</v>
      </c>
      <c r="F77">
        <v>8</v>
      </c>
      <c r="G77">
        <v>0.73</v>
      </c>
      <c r="H77">
        <v>2.6243522199999996</v>
      </c>
      <c r="I77">
        <v>3.6375861597263857</v>
      </c>
      <c r="J77">
        <v>38</v>
      </c>
      <c r="K77">
        <v>73</v>
      </c>
      <c r="L77">
        <v>0.73099999999999998</v>
      </c>
      <c r="M77">
        <v>2.4660871000000002</v>
      </c>
      <c r="N77">
        <v>3.6109179126442243</v>
      </c>
      <c r="O77">
        <v>37</v>
      </c>
      <c r="P77">
        <v>73</v>
      </c>
      <c r="Q77" t="s">
        <v>38</v>
      </c>
    </row>
    <row r="78" spans="1:17" x14ac:dyDescent="0.3">
      <c r="A78" s="21">
        <v>3.12</v>
      </c>
      <c r="B78">
        <v>0.71599999999999997</v>
      </c>
      <c r="C78" s="21">
        <v>3.4011973816621555</v>
      </c>
      <c r="D78" s="21">
        <v>30</v>
      </c>
      <c r="E78">
        <v>72</v>
      </c>
      <c r="F78">
        <v>8</v>
      </c>
      <c r="G78">
        <v>0.72499999999999998</v>
      </c>
      <c r="H78">
        <v>2.2599999999999998</v>
      </c>
      <c r="I78">
        <v>3.4011973816621555</v>
      </c>
      <c r="J78">
        <v>30</v>
      </c>
      <c r="K78">
        <v>73</v>
      </c>
      <c r="L78">
        <v>0.71899999999999997</v>
      </c>
      <c r="M78">
        <v>1.94</v>
      </c>
      <c r="N78">
        <v>3.4339872044851463</v>
      </c>
      <c r="O78">
        <v>31</v>
      </c>
      <c r="P78">
        <v>72</v>
      </c>
      <c r="Q78" t="s">
        <v>148</v>
      </c>
    </row>
    <row r="79" spans="1:17" x14ac:dyDescent="0.3">
      <c r="A79" s="21">
        <v>3.2433273800000002</v>
      </c>
      <c r="B79">
        <v>0.76</v>
      </c>
      <c r="C79" s="21">
        <v>4.6728288344619058</v>
      </c>
      <c r="D79" s="21">
        <v>107</v>
      </c>
      <c r="E79">
        <v>76</v>
      </c>
      <c r="F79">
        <v>8</v>
      </c>
      <c r="G79">
        <v>0.76500000000000001</v>
      </c>
      <c r="H79">
        <v>2.5922048100000001</v>
      </c>
      <c r="I79">
        <v>4.6347289882296359</v>
      </c>
      <c r="J79">
        <v>103</v>
      </c>
      <c r="K79">
        <v>77</v>
      </c>
      <c r="L79">
        <v>0.76300000000000001</v>
      </c>
      <c r="M79">
        <v>2.5254180400000004</v>
      </c>
      <c r="N79">
        <v>4.6913478822291435</v>
      </c>
      <c r="O79">
        <v>109</v>
      </c>
      <c r="P79">
        <v>76</v>
      </c>
      <c r="Q79" t="s">
        <v>29</v>
      </c>
    </row>
    <row r="80" spans="1:17" x14ac:dyDescent="0.3">
      <c r="A80" s="21">
        <v>3.2571597100000007</v>
      </c>
      <c r="B80">
        <v>0.78500000000000003</v>
      </c>
      <c r="C80" s="21">
        <v>4.1271343850450917</v>
      </c>
      <c r="D80" s="21">
        <v>62</v>
      </c>
      <c r="E80">
        <v>79</v>
      </c>
      <c r="F80">
        <v>8</v>
      </c>
      <c r="G80">
        <v>0.78900000000000003</v>
      </c>
      <c r="H80">
        <v>2.8691275100000007</v>
      </c>
      <c r="I80">
        <v>4.1743872698956368</v>
      </c>
      <c r="J80">
        <v>65</v>
      </c>
      <c r="K80">
        <v>79</v>
      </c>
      <c r="L80">
        <v>0.79300000000000004</v>
      </c>
      <c r="M80">
        <v>2.7998833699999999</v>
      </c>
      <c r="N80">
        <v>4.0943445622221004</v>
      </c>
      <c r="O80">
        <v>60</v>
      </c>
      <c r="P80">
        <v>79</v>
      </c>
      <c r="Q80" t="s">
        <v>115</v>
      </c>
    </row>
    <row r="81" spans="1:17" x14ac:dyDescent="0.3">
      <c r="A81" s="21">
        <v>3.2903547299999998</v>
      </c>
      <c r="B81">
        <v>0.75700000000000001</v>
      </c>
      <c r="C81" s="21">
        <v>4.0775374439057197</v>
      </c>
      <c r="D81" s="21">
        <v>59</v>
      </c>
      <c r="E81">
        <v>76</v>
      </c>
      <c r="F81">
        <v>8</v>
      </c>
      <c r="G81">
        <v>0.78100000000000003</v>
      </c>
      <c r="H81">
        <v>2.6786162900000003</v>
      </c>
      <c r="I81">
        <v>4.0604430105464191</v>
      </c>
      <c r="J81">
        <v>58</v>
      </c>
      <c r="K81">
        <v>78</v>
      </c>
      <c r="L81">
        <v>0.77900000000000003</v>
      </c>
      <c r="M81">
        <v>2.6717202700000002</v>
      </c>
      <c r="N81">
        <v>4.0253516907351496</v>
      </c>
      <c r="O81">
        <v>56</v>
      </c>
      <c r="P81">
        <v>78</v>
      </c>
      <c r="Q81" t="s">
        <v>85</v>
      </c>
    </row>
    <row r="82" spans="1:17" x14ac:dyDescent="0.3">
      <c r="A82" s="21">
        <v>3.3099398600000001</v>
      </c>
      <c r="B82">
        <v>0.86299999999999999</v>
      </c>
      <c r="C82" s="21">
        <v>2.0794415416798357</v>
      </c>
      <c r="D82" s="21">
        <v>8</v>
      </c>
      <c r="E82">
        <v>86</v>
      </c>
      <c r="F82">
        <v>9</v>
      </c>
      <c r="G82">
        <v>0.86899999999999999</v>
      </c>
      <c r="H82">
        <v>2.72214365</v>
      </c>
      <c r="I82">
        <v>1.9459101490553132</v>
      </c>
      <c r="J82">
        <v>7</v>
      </c>
      <c r="K82">
        <v>87</v>
      </c>
      <c r="L82">
        <v>0.86599999999999999</v>
      </c>
      <c r="M82">
        <v>2.5076110399999996</v>
      </c>
      <c r="N82">
        <v>1.791759469228055</v>
      </c>
      <c r="O82">
        <v>6</v>
      </c>
      <c r="P82">
        <v>87</v>
      </c>
      <c r="Q82" t="s">
        <v>110</v>
      </c>
    </row>
    <row r="83" spans="1:17" x14ac:dyDescent="0.3">
      <c r="A83" s="21">
        <v>3.3295488399999997</v>
      </c>
      <c r="B83">
        <v>0.79200000000000004</v>
      </c>
      <c r="C83" s="21">
        <v>4.4308167988433134</v>
      </c>
      <c r="D83" s="21">
        <v>84</v>
      </c>
      <c r="E83">
        <v>79</v>
      </c>
      <c r="F83">
        <v>8</v>
      </c>
      <c r="G83">
        <v>0.80600000000000005</v>
      </c>
      <c r="H83">
        <v>2.8379633399999999</v>
      </c>
      <c r="I83">
        <v>3.8918202981106265</v>
      </c>
      <c r="J83">
        <v>49</v>
      </c>
      <c r="K83">
        <v>81</v>
      </c>
      <c r="L83">
        <v>0.8</v>
      </c>
      <c r="M83">
        <v>2.4810399999999997</v>
      </c>
      <c r="N83">
        <v>3.912023005428146</v>
      </c>
      <c r="O83">
        <v>50</v>
      </c>
      <c r="P83">
        <v>80</v>
      </c>
      <c r="Q83" t="s">
        <v>84</v>
      </c>
    </row>
    <row r="84" spans="1:17" x14ac:dyDescent="0.3">
      <c r="A84" s="21">
        <v>3.3664405299999998</v>
      </c>
      <c r="B84">
        <v>0.74199999999999999</v>
      </c>
      <c r="C84" s="21">
        <v>3.044522437723423</v>
      </c>
      <c r="D84" s="21">
        <v>21</v>
      </c>
      <c r="E84">
        <v>74</v>
      </c>
      <c r="F84">
        <v>8</v>
      </c>
      <c r="G84">
        <v>0.76</v>
      </c>
      <c r="H84">
        <v>4.285372259999999</v>
      </c>
      <c r="I84">
        <v>2.9957322735539909</v>
      </c>
      <c r="J84">
        <v>20</v>
      </c>
      <c r="K84">
        <v>76</v>
      </c>
      <c r="L84">
        <v>0.76400000000000001</v>
      </c>
      <c r="M84">
        <v>3.7714595799999997</v>
      </c>
      <c r="N84">
        <v>2.8903717578961645</v>
      </c>
      <c r="O84">
        <v>18</v>
      </c>
      <c r="P84">
        <v>76</v>
      </c>
      <c r="Q84" t="s">
        <v>73</v>
      </c>
    </row>
    <row r="85" spans="1:17" x14ac:dyDescent="0.3">
      <c r="A85" s="21">
        <v>3.4032814500000002</v>
      </c>
      <c r="B85">
        <v>0.67500000000000004</v>
      </c>
      <c r="C85" s="21">
        <v>4.0943445622221004</v>
      </c>
      <c r="D85" s="21">
        <v>60</v>
      </c>
      <c r="E85">
        <v>68</v>
      </c>
      <c r="F85">
        <v>7</v>
      </c>
      <c r="G85">
        <v>0.66800000000000004</v>
      </c>
      <c r="H85">
        <v>2.6510987300000002</v>
      </c>
      <c r="I85">
        <v>4.1271343850450917</v>
      </c>
      <c r="J85">
        <v>62</v>
      </c>
      <c r="K85">
        <v>67</v>
      </c>
      <c r="L85">
        <v>0.65500000000000003</v>
      </c>
      <c r="M85">
        <v>2.5796091600000004</v>
      </c>
      <c r="N85">
        <v>4.0430512678345503</v>
      </c>
      <c r="O85">
        <v>57</v>
      </c>
      <c r="P85">
        <v>66</v>
      </c>
      <c r="Q85" t="s">
        <v>3</v>
      </c>
    </row>
    <row r="86" spans="1:17" x14ac:dyDescent="0.3">
      <c r="A86" s="21">
        <v>3.4229888900000001</v>
      </c>
      <c r="B86">
        <v>0.94199999999999995</v>
      </c>
      <c r="C86" s="21">
        <v>1.9459101490553132</v>
      </c>
      <c r="D86" s="21">
        <v>7</v>
      </c>
      <c r="E86">
        <v>94</v>
      </c>
      <c r="F86">
        <v>10</v>
      </c>
      <c r="G86">
        <v>0.94499999999999995</v>
      </c>
      <c r="H86">
        <v>2.2749128300000003</v>
      </c>
      <c r="I86">
        <v>1.791759469228055</v>
      </c>
      <c r="J86">
        <v>6</v>
      </c>
      <c r="K86">
        <v>95</v>
      </c>
      <c r="L86">
        <v>0.94199999999999995</v>
      </c>
      <c r="M86">
        <v>2.0380358700000003</v>
      </c>
      <c r="N86">
        <v>1.9459101490553132</v>
      </c>
      <c r="O86">
        <v>7</v>
      </c>
      <c r="P86">
        <v>94</v>
      </c>
      <c r="Q86" t="s">
        <v>122</v>
      </c>
    </row>
    <row r="87" spans="1:17" x14ac:dyDescent="0.3">
      <c r="A87" s="21">
        <v>3.4342911200000001</v>
      </c>
      <c r="B87">
        <v>0.81499999999999995</v>
      </c>
      <c r="C87" s="21">
        <v>3.2958368660043291</v>
      </c>
      <c r="D87" s="21">
        <v>27</v>
      </c>
      <c r="E87">
        <v>82</v>
      </c>
      <c r="F87">
        <v>9</v>
      </c>
      <c r="G87">
        <v>0.81299999999999994</v>
      </c>
      <c r="H87">
        <v>3.1409301800000002</v>
      </c>
      <c r="I87">
        <v>3.2580965380214821</v>
      </c>
      <c r="J87">
        <v>26</v>
      </c>
      <c r="K87">
        <v>81</v>
      </c>
      <c r="L87">
        <v>0.80900000000000005</v>
      </c>
      <c r="M87">
        <v>3.1640133899999996</v>
      </c>
      <c r="N87">
        <v>3.3322045101752038</v>
      </c>
      <c r="O87">
        <v>28</v>
      </c>
      <c r="P87">
        <v>81</v>
      </c>
      <c r="Q87" t="s">
        <v>138</v>
      </c>
    </row>
    <row r="88" spans="1:17" x14ac:dyDescent="0.3">
      <c r="A88" s="21">
        <v>3.4371700299999999</v>
      </c>
      <c r="B88">
        <v>0.621</v>
      </c>
      <c r="C88" s="21">
        <v>4.2766661190160553</v>
      </c>
      <c r="D88" s="21">
        <v>72</v>
      </c>
      <c r="E88">
        <v>62</v>
      </c>
      <c r="F88">
        <v>7</v>
      </c>
      <c r="G88">
        <v>0.629</v>
      </c>
      <c r="H88">
        <v>2.8727567199999999</v>
      </c>
      <c r="I88">
        <v>4.2046926193909657</v>
      </c>
      <c r="J88">
        <v>67</v>
      </c>
      <c r="K88">
        <v>63</v>
      </c>
      <c r="L88">
        <v>0.61399999999999999</v>
      </c>
      <c r="M88">
        <v>2.8489234399999996</v>
      </c>
      <c r="N88">
        <v>4.1743872698956368</v>
      </c>
      <c r="O88">
        <v>65</v>
      </c>
      <c r="P88">
        <v>61</v>
      </c>
      <c r="Q88" t="s">
        <v>53</v>
      </c>
    </row>
    <row r="89" spans="1:17" x14ac:dyDescent="0.3">
      <c r="A89" s="21">
        <v>3.5369305599999996</v>
      </c>
      <c r="B89">
        <v>0.622</v>
      </c>
      <c r="C89" s="21">
        <v>5.4806389233419912</v>
      </c>
      <c r="D89" s="21">
        <v>240</v>
      </c>
      <c r="E89">
        <v>62</v>
      </c>
      <c r="F89">
        <v>7</v>
      </c>
      <c r="G89">
        <v>0.623</v>
      </c>
      <c r="H89">
        <v>3.8297717600000007</v>
      </c>
      <c r="I89">
        <v>5.4293456289544411</v>
      </c>
      <c r="J89">
        <v>228</v>
      </c>
      <c r="K89">
        <v>62</v>
      </c>
      <c r="L89">
        <v>0.61299999999999999</v>
      </c>
      <c r="M89">
        <v>2.87971187</v>
      </c>
      <c r="N89">
        <v>5.3844950627890888</v>
      </c>
      <c r="O89">
        <v>218</v>
      </c>
      <c r="P89">
        <v>61</v>
      </c>
      <c r="Q89" t="s">
        <v>36</v>
      </c>
    </row>
    <row r="90" spans="1:17" x14ac:dyDescent="0.3">
      <c r="A90" s="21">
        <v>3.5522999799999995</v>
      </c>
      <c r="B90">
        <v>0.93</v>
      </c>
      <c r="C90" s="21">
        <v>2.1972245773362196</v>
      </c>
      <c r="D90" s="21">
        <v>9</v>
      </c>
      <c r="E90">
        <v>93</v>
      </c>
      <c r="F90">
        <v>10</v>
      </c>
      <c r="G90">
        <v>0.93300000000000005</v>
      </c>
      <c r="H90">
        <v>2.2531426000000003</v>
      </c>
      <c r="I90">
        <v>2.1972245773362196</v>
      </c>
      <c r="J90">
        <v>9</v>
      </c>
      <c r="K90">
        <v>93</v>
      </c>
      <c r="L90">
        <v>0.91700000000000004</v>
      </c>
      <c r="M90">
        <v>2.1139647999999998</v>
      </c>
      <c r="N90">
        <v>2.1972245773362196</v>
      </c>
      <c r="O90">
        <v>9</v>
      </c>
      <c r="P90">
        <v>92</v>
      </c>
      <c r="Q90" t="s">
        <v>144</v>
      </c>
    </row>
    <row r="91" spans="1:17" x14ac:dyDescent="0.3">
      <c r="A91" s="21">
        <v>3.5990383600000002</v>
      </c>
      <c r="B91">
        <v>0.56899999999999995</v>
      </c>
      <c r="C91" s="21">
        <v>4.9052747784384296</v>
      </c>
      <c r="D91" s="21">
        <v>135</v>
      </c>
      <c r="E91">
        <v>57</v>
      </c>
      <c r="F91">
        <v>6</v>
      </c>
      <c r="G91">
        <v>0.57399999999999995</v>
      </c>
      <c r="H91">
        <v>2.2583155600000002</v>
      </c>
      <c r="I91">
        <v>4.8598124043616719</v>
      </c>
      <c r="J91">
        <v>129</v>
      </c>
      <c r="K91">
        <v>57</v>
      </c>
      <c r="L91">
        <v>0.57099999999999995</v>
      </c>
      <c r="M91">
        <v>2.08801126</v>
      </c>
      <c r="N91">
        <v>4.9767337424205742</v>
      </c>
      <c r="O91">
        <v>145</v>
      </c>
      <c r="P91">
        <v>57</v>
      </c>
      <c r="Q91" t="s">
        <v>151</v>
      </c>
    </row>
    <row r="92" spans="1:17" x14ac:dyDescent="0.3">
      <c r="A92" s="21">
        <v>3.6238062399999995</v>
      </c>
      <c r="B92">
        <v>0.56599999999999995</v>
      </c>
      <c r="C92" s="21">
        <v>4.8040210447332568</v>
      </c>
      <c r="D92" s="21">
        <v>122</v>
      </c>
      <c r="E92">
        <v>57</v>
      </c>
      <c r="F92">
        <v>6</v>
      </c>
      <c r="G92">
        <v>0.56799999999999995</v>
      </c>
      <c r="H92">
        <v>3.2591302399999997</v>
      </c>
      <c r="I92">
        <v>4.8441870864585912</v>
      </c>
      <c r="J92">
        <v>127</v>
      </c>
      <c r="K92">
        <v>57</v>
      </c>
      <c r="L92">
        <v>0.56799999999999995</v>
      </c>
      <c r="M92">
        <v>2.9629330599999997</v>
      </c>
      <c r="N92">
        <v>4.8441870864585912</v>
      </c>
      <c r="O92">
        <v>127</v>
      </c>
      <c r="P92">
        <v>57</v>
      </c>
      <c r="Q92" t="s">
        <v>125</v>
      </c>
    </row>
    <row r="93" spans="1:17" x14ac:dyDescent="0.3">
      <c r="A93" s="21">
        <v>3.64</v>
      </c>
      <c r="B93">
        <v>0.83499999999999996</v>
      </c>
      <c r="C93" s="21">
        <v>2.8332133440562162</v>
      </c>
      <c r="D93" s="21">
        <v>17</v>
      </c>
      <c r="E93">
        <v>84</v>
      </c>
      <c r="F93">
        <v>9</v>
      </c>
      <c r="G93">
        <v>0.84199999999999997</v>
      </c>
      <c r="H93">
        <v>3.39</v>
      </c>
      <c r="I93">
        <v>2.8332133440562162</v>
      </c>
      <c r="J93">
        <v>17</v>
      </c>
      <c r="K93">
        <v>84</v>
      </c>
      <c r="L93">
        <v>0.83799999999999997</v>
      </c>
      <c r="M93">
        <v>3.19</v>
      </c>
      <c r="N93">
        <v>2.8332133440562162</v>
      </c>
      <c r="O93">
        <v>17</v>
      </c>
      <c r="P93">
        <v>84</v>
      </c>
      <c r="Q93" t="s">
        <v>140</v>
      </c>
    </row>
    <row r="94" spans="1:17" x14ac:dyDescent="0.3">
      <c r="A94" s="21">
        <v>3.6412131799999998</v>
      </c>
      <c r="B94">
        <v>0.80300000000000005</v>
      </c>
      <c r="C94" s="21">
        <v>3.6635616461296463</v>
      </c>
      <c r="D94" s="21">
        <v>39</v>
      </c>
      <c r="E94">
        <v>80</v>
      </c>
      <c r="F94">
        <v>8</v>
      </c>
      <c r="G94">
        <v>0.80600000000000005</v>
      </c>
      <c r="H94">
        <v>2.7826144699999995</v>
      </c>
      <c r="I94">
        <v>3.8501476017100584</v>
      </c>
      <c r="J94">
        <v>47</v>
      </c>
      <c r="K94">
        <v>81</v>
      </c>
      <c r="L94">
        <v>0.80400000000000005</v>
      </c>
      <c r="M94">
        <v>2.9355917000000007</v>
      </c>
      <c r="N94">
        <v>3.8501476017100584</v>
      </c>
      <c r="O94">
        <v>47</v>
      </c>
      <c r="P94">
        <v>80</v>
      </c>
      <c r="Q94" t="s">
        <v>167</v>
      </c>
    </row>
    <row r="95" spans="1:17" x14ac:dyDescent="0.3">
      <c r="A95" s="21">
        <v>3.68809605</v>
      </c>
      <c r="B95">
        <v>0.82</v>
      </c>
      <c r="C95" s="21">
        <v>3.044522437723423</v>
      </c>
      <c r="D95" s="21">
        <v>21</v>
      </c>
      <c r="E95">
        <v>82</v>
      </c>
      <c r="F95">
        <v>9</v>
      </c>
      <c r="G95">
        <v>0.83099999999999996</v>
      </c>
      <c r="H95">
        <v>2.5571322400000001</v>
      </c>
      <c r="I95">
        <v>2.9444389791664403</v>
      </c>
      <c r="J95">
        <v>19</v>
      </c>
      <c r="K95">
        <v>83</v>
      </c>
      <c r="L95">
        <v>0.82799999999999996</v>
      </c>
      <c r="M95">
        <v>2.9128229599999997</v>
      </c>
      <c r="N95">
        <v>2.9444389791664403</v>
      </c>
      <c r="O95">
        <v>19</v>
      </c>
      <c r="P95">
        <v>83</v>
      </c>
      <c r="Q95" t="s">
        <v>158</v>
      </c>
    </row>
    <row r="96" spans="1:17" x14ac:dyDescent="0.3">
      <c r="A96" s="21">
        <v>3.7</v>
      </c>
      <c r="B96">
        <v>0.80700000000000005</v>
      </c>
      <c r="C96" s="21">
        <v>3.3322045101752038</v>
      </c>
      <c r="D96" s="21">
        <v>28</v>
      </c>
      <c r="E96">
        <v>81</v>
      </c>
      <c r="F96">
        <v>9</v>
      </c>
      <c r="G96">
        <v>0.81599999999999995</v>
      </c>
      <c r="H96">
        <v>2.72</v>
      </c>
      <c r="I96">
        <v>3.2580965380214821</v>
      </c>
      <c r="J96">
        <v>26</v>
      </c>
      <c r="K96">
        <v>82</v>
      </c>
      <c r="L96">
        <v>0.81599999999999995</v>
      </c>
      <c r="M96">
        <v>2.81</v>
      </c>
      <c r="N96">
        <v>3.2580965380214821</v>
      </c>
      <c r="O96">
        <v>26</v>
      </c>
      <c r="P96">
        <v>82</v>
      </c>
      <c r="Q96" t="s">
        <v>43</v>
      </c>
    </row>
    <row r="97" spans="1:17" x14ac:dyDescent="0.3">
      <c r="A97" s="21">
        <v>3.73</v>
      </c>
      <c r="B97">
        <v>0.76200000000000001</v>
      </c>
      <c r="C97" s="21">
        <v>2.8332133440562162</v>
      </c>
      <c r="D97" s="21">
        <v>17</v>
      </c>
      <c r="E97">
        <v>76</v>
      </c>
      <c r="F97">
        <v>8</v>
      </c>
      <c r="G97">
        <v>0.77400000000000002</v>
      </c>
      <c r="H97">
        <v>3.18</v>
      </c>
      <c r="I97">
        <v>2.1972245773362196</v>
      </c>
      <c r="J97">
        <v>9</v>
      </c>
      <c r="K97">
        <v>77</v>
      </c>
      <c r="L97">
        <v>0.77100000000000002</v>
      </c>
      <c r="M97">
        <v>3.5</v>
      </c>
      <c r="N97">
        <v>2.3978952727983707</v>
      </c>
      <c r="O97">
        <v>11</v>
      </c>
      <c r="P97">
        <v>77</v>
      </c>
      <c r="Q97" t="s">
        <v>143</v>
      </c>
    </row>
    <row r="98" spans="1:17" x14ac:dyDescent="0.3">
      <c r="A98" s="21">
        <v>3.7465877499999998</v>
      </c>
      <c r="B98">
        <v>0.73</v>
      </c>
      <c r="C98" s="21">
        <v>4.3567088266895917</v>
      </c>
      <c r="D98" s="21">
        <v>78</v>
      </c>
      <c r="E98">
        <v>73</v>
      </c>
      <c r="F98">
        <v>8</v>
      </c>
      <c r="G98">
        <v>0.74199999999999999</v>
      </c>
      <c r="H98">
        <v>3.6898524800000003</v>
      </c>
      <c r="I98">
        <v>4.3438054218536841</v>
      </c>
      <c r="J98">
        <v>77</v>
      </c>
      <c r="K98">
        <v>74</v>
      </c>
      <c r="L98">
        <v>0.74</v>
      </c>
      <c r="M98">
        <v>4.2765040399999998</v>
      </c>
      <c r="N98">
        <v>4.3694478524670215</v>
      </c>
      <c r="O98">
        <v>79</v>
      </c>
      <c r="P98">
        <v>74</v>
      </c>
      <c r="Q98" t="s">
        <v>156</v>
      </c>
    </row>
    <row r="99" spans="1:17" x14ac:dyDescent="0.3">
      <c r="A99" s="21">
        <v>3.7476506200000004</v>
      </c>
      <c r="B99">
        <v>0.70499999999999996</v>
      </c>
      <c r="C99" s="21">
        <v>4.8675344504555822</v>
      </c>
      <c r="D99" s="21">
        <v>130</v>
      </c>
      <c r="E99">
        <v>71</v>
      </c>
      <c r="F99">
        <v>8</v>
      </c>
      <c r="G99">
        <v>0.71799999999999997</v>
      </c>
      <c r="H99">
        <v>3.2910051299999998</v>
      </c>
      <c r="I99">
        <v>4.4543472962535073</v>
      </c>
      <c r="J99">
        <v>86</v>
      </c>
      <c r="K99">
        <v>72</v>
      </c>
      <c r="L99">
        <v>0.71499999999999997</v>
      </c>
      <c r="M99">
        <v>3.2462902100000002</v>
      </c>
      <c r="N99">
        <v>4.3567088266895917</v>
      </c>
      <c r="O99">
        <v>78</v>
      </c>
      <c r="P99">
        <v>72</v>
      </c>
      <c r="Q99" t="s">
        <v>1</v>
      </c>
    </row>
    <row r="100" spans="1:17" x14ac:dyDescent="0.3">
      <c r="A100" s="21">
        <v>3.9743328099999999</v>
      </c>
      <c r="B100">
        <v>0.72699999999999998</v>
      </c>
      <c r="C100" s="21">
        <v>4.7184988712950942</v>
      </c>
      <c r="D100" s="21">
        <v>112</v>
      </c>
      <c r="E100">
        <v>73</v>
      </c>
      <c r="F100">
        <v>8</v>
      </c>
      <c r="G100">
        <v>0.71099999999999997</v>
      </c>
      <c r="H100">
        <v>2.9038436399999994</v>
      </c>
      <c r="I100">
        <v>4.7004803657924166</v>
      </c>
      <c r="J100">
        <v>110</v>
      </c>
      <c r="K100">
        <v>71</v>
      </c>
      <c r="L100">
        <v>0.70399999999999996</v>
      </c>
      <c r="M100">
        <v>2.95149112</v>
      </c>
      <c r="N100">
        <v>4.7706846244656651</v>
      </c>
      <c r="O100">
        <v>118</v>
      </c>
      <c r="P100">
        <v>70</v>
      </c>
      <c r="Q100" t="s">
        <v>51</v>
      </c>
    </row>
    <row r="101" spans="1:17" x14ac:dyDescent="0.3">
      <c r="A101" s="21">
        <v>4.0052499800000003</v>
      </c>
      <c r="B101">
        <v>0.64900000000000002</v>
      </c>
      <c r="C101" s="21">
        <v>3.7376696182833684</v>
      </c>
      <c r="D101" s="21">
        <v>42</v>
      </c>
      <c r="E101">
        <v>65</v>
      </c>
      <c r="F101">
        <v>7</v>
      </c>
      <c r="G101">
        <v>0.66700000000000004</v>
      </c>
      <c r="H101">
        <v>2.8971686399999994</v>
      </c>
      <c r="I101">
        <v>3.7376696182833684</v>
      </c>
      <c r="J101">
        <v>42</v>
      </c>
      <c r="K101">
        <v>67</v>
      </c>
      <c r="L101">
        <v>0.66400000000000003</v>
      </c>
      <c r="M101">
        <v>2.9280877100000007</v>
      </c>
      <c r="N101">
        <v>3.8712010109078911</v>
      </c>
      <c r="O101">
        <v>48</v>
      </c>
      <c r="P101">
        <v>66</v>
      </c>
      <c r="Q101" t="s">
        <v>175</v>
      </c>
    </row>
    <row r="102" spans="1:17" x14ac:dyDescent="0.3">
      <c r="A102" s="21">
        <v>4.1331815699999996</v>
      </c>
      <c r="B102">
        <v>0.74199999999999999</v>
      </c>
      <c r="C102" s="21">
        <v>4.2626798770413155</v>
      </c>
      <c r="D102" s="21">
        <v>71</v>
      </c>
      <c r="E102">
        <v>74</v>
      </c>
      <c r="F102">
        <v>8</v>
      </c>
      <c r="G102">
        <v>0.746</v>
      </c>
      <c r="H102">
        <v>3.3188581499999996</v>
      </c>
      <c r="I102">
        <v>4.2484952420493594</v>
      </c>
      <c r="J102">
        <v>70</v>
      </c>
      <c r="K102">
        <v>75</v>
      </c>
      <c r="L102">
        <v>0.74199999999999999</v>
      </c>
      <c r="M102">
        <v>3.0297911200000005</v>
      </c>
      <c r="N102">
        <v>4.2484952420493594</v>
      </c>
      <c r="O102">
        <v>70</v>
      </c>
      <c r="P102">
        <v>74</v>
      </c>
      <c r="Q102" t="s">
        <v>105</v>
      </c>
    </row>
    <row r="103" spans="1:17" x14ac:dyDescent="0.3">
      <c r="A103" s="21">
        <v>4.2129478499999991</v>
      </c>
      <c r="B103">
        <v>0.95699999999999996</v>
      </c>
      <c r="C103" s="21">
        <v>1.9459101490553132</v>
      </c>
      <c r="D103" s="21">
        <v>7</v>
      </c>
      <c r="E103">
        <v>96</v>
      </c>
      <c r="F103">
        <v>10</v>
      </c>
      <c r="G103">
        <v>0.96</v>
      </c>
      <c r="H103">
        <v>3.7240991600000002</v>
      </c>
      <c r="I103">
        <v>1.9459101490553132</v>
      </c>
      <c r="J103">
        <v>7</v>
      </c>
      <c r="K103">
        <v>96</v>
      </c>
      <c r="L103">
        <v>0.95699999999999996</v>
      </c>
      <c r="M103">
        <v>3.6835608500000001</v>
      </c>
      <c r="N103">
        <v>1.9459101490553132</v>
      </c>
      <c r="O103">
        <v>7</v>
      </c>
      <c r="P103">
        <v>96</v>
      </c>
      <c r="Q103" t="s">
        <v>133</v>
      </c>
    </row>
    <row r="104" spans="1:17" x14ac:dyDescent="0.3">
      <c r="A104" s="21">
        <v>4.3100929299999997</v>
      </c>
      <c r="B104">
        <v>0.73399999999999999</v>
      </c>
      <c r="C104" s="21">
        <v>3.6109179126442243</v>
      </c>
      <c r="D104" s="21">
        <v>37</v>
      </c>
      <c r="E104">
        <v>73</v>
      </c>
      <c r="F104">
        <v>8</v>
      </c>
      <c r="G104">
        <v>0.74</v>
      </c>
      <c r="H104">
        <v>3.5671336699999996</v>
      </c>
      <c r="I104">
        <v>3.6888794541139363</v>
      </c>
      <c r="J104">
        <v>40</v>
      </c>
      <c r="K104">
        <v>74</v>
      </c>
      <c r="L104">
        <v>0.73699999999999999</v>
      </c>
      <c r="M104">
        <v>3.0931770799999998</v>
      </c>
      <c r="N104">
        <v>3.6635616461296463</v>
      </c>
      <c r="O104">
        <v>39</v>
      </c>
      <c r="P104">
        <v>74</v>
      </c>
      <c r="Q104" t="s">
        <v>139</v>
      </c>
    </row>
    <row r="105" spans="1:17" x14ac:dyDescent="0.3">
      <c r="A105" s="21">
        <v>4.3261494599999999</v>
      </c>
      <c r="B105">
        <v>0.75800000000000001</v>
      </c>
      <c r="C105" s="21">
        <v>4.2341065045972597</v>
      </c>
      <c r="D105" s="21">
        <v>69</v>
      </c>
      <c r="E105">
        <v>76</v>
      </c>
      <c r="F105">
        <v>8</v>
      </c>
      <c r="G105">
        <v>0.77400000000000002</v>
      </c>
      <c r="H105">
        <v>3.2572321899999999</v>
      </c>
      <c r="I105">
        <v>4.2766661190160553</v>
      </c>
      <c r="J105">
        <v>72</v>
      </c>
      <c r="K105">
        <v>77</v>
      </c>
      <c r="L105">
        <v>0.77</v>
      </c>
      <c r="M105">
        <v>3.1730892700000006</v>
      </c>
      <c r="N105">
        <v>4.1431347263915326</v>
      </c>
      <c r="O105">
        <v>63</v>
      </c>
      <c r="P105">
        <v>77</v>
      </c>
      <c r="Q105" t="s">
        <v>106</v>
      </c>
    </row>
    <row r="106" spans="1:17" x14ac:dyDescent="0.3">
      <c r="A106" s="21">
        <v>4.3769655200000006</v>
      </c>
      <c r="B106">
        <v>0.70199999999999996</v>
      </c>
      <c r="C106" s="21">
        <v>4.5643481914678361</v>
      </c>
      <c r="D106" s="21">
        <v>96</v>
      </c>
      <c r="E106">
        <v>70</v>
      </c>
      <c r="F106">
        <v>7</v>
      </c>
      <c r="G106">
        <v>0.71</v>
      </c>
      <c r="H106">
        <v>6.1417584399999994</v>
      </c>
      <c r="I106">
        <v>4.6051701859880918</v>
      </c>
      <c r="J106">
        <v>100</v>
      </c>
      <c r="K106">
        <v>71</v>
      </c>
      <c r="L106">
        <v>0.71399999999999997</v>
      </c>
      <c r="M106">
        <v>4.5632696199999998</v>
      </c>
      <c r="N106">
        <v>4.5849674786705723</v>
      </c>
      <c r="O106">
        <v>98</v>
      </c>
      <c r="P106">
        <v>71</v>
      </c>
      <c r="Q106" t="s">
        <v>131</v>
      </c>
    </row>
    <row r="107" spans="1:17" x14ac:dyDescent="0.3">
      <c r="A107" s="21">
        <v>4.4191732400000001</v>
      </c>
      <c r="B107">
        <v>0.63400000000000001</v>
      </c>
      <c r="C107" s="21">
        <v>5.3706380281276624</v>
      </c>
      <c r="D107" s="21">
        <v>215</v>
      </c>
      <c r="E107">
        <v>63</v>
      </c>
      <c r="F107">
        <v>7</v>
      </c>
      <c r="G107">
        <v>0.63800000000000001</v>
      </c>
      <c r="H107">
        <v>3.9855678100000005</v>
      </c>
      <c r="I107">
        <v>5.4071717714601188</v>
      </c>
      <c r="J107">
        <v>223</v>
      </c>
      <c r="K107">
        <v>64</v>
      </c>
      <c r="L107">
        <v>0.63500000000000001</v>
      </c>
      <c r="M107">
        <v>3.8699576899999997</v>
      </c>
      <c r="N107">
        <v>5.3844950627890888</v>
      </c>
      <c r="O107">
        <v>218</v>
      </c>
      <c r="P107">
        <v>64</v>
      </c>
      <c r="Q107" t="s">
        <v>92</v>
      </c>
    </row>
    <row r="108" spans="1:17" x14ac:dyDescent="0.3">
      <c r="A108" s="21">
        <v>4.4899482700000011</v>
      </c>
      <c r="B108">
        <v>0.70099999999999996</v>
      </c>
      <c r="C108" s="21">
        <v>5.2257466737132017</v>
      </c>
      <c r="D108" s="21">
        <v>186</v>
      </c>
      <c r="E108">
        <v>70</v>
      </c>
      <c r="F108">
        <v>7</v>
      </c>
      <c r="G108">
        <v>0.70299999999999996</v>
      </c>
      <c r="H108">
        <v>4.3729410200000007</v>
      </c>
      <c r="I108">
        <v>4.7706846244656651</v>
      </c>
      <c r="J108">
        <v>118</v>
      </c>
      <c r="K108">
        <v>70</v>
      </c>
      <c r="L108">
        <v>0.7</v>
      </c>
      <c r="M108">
        <v>4.1425337799999999</v>
      </c>
      <c r="N108">
        <v>5.0875963352323836</v>
      </c>
      <c r="O108">
        <v>162</v>
      </c>
      <c r="P108">
        <v>70</v>
      </c>
      <c r="Q108" t="s">
        <v>6</v>
      </c>
    </row>
    <row r="109" spans="1:17" x14ac:dyDescent="0.3">
      <c r="A109" s="21">
        <v>4.5226430899999999</v>
      </c>
      <c r="B109">
        <v>0.70699999999999996</v>
      </c>
      <c r="C109" s="21">
        <v>4.5951198501345898</v>
      </c>
      <c r="D109" s="21">
        <v>99</v>
      </c>
      <c r="E109">
        <v>71</v>
      </c>
      <c r="F109">
        <v>8</v>
      </c>
      <c r="G109">
        <v>0.71199999999999997</v>
      </c>
      <c r="H109">
        <v>3.9786157599999994</v>
      </c>
      <c r="I109">
        <v>4.5325994931532563</v>
      </c>
      <c r="J109">
        <v>93</v>
      </c>
      <c r="K109">
        <v>71</v>
      </c>
      <c r="L109">
        <v>0.71099999999999997</v>
      </c>
      <c r="M109">
        <v>3.8888032400000001</v>
      </c>
      <c r="N109">
        <v>4.5108595065168497</v>
      </c>
      <c r="O109">
        <v>91</v>
      </c>
      <c r="P109">
        <v>71</v>
      </c>
      <c r="Q109" t="s">
        <v>63</v>
      </c>
    </row>
    <row r="110" spans="1:17" x14ac:dyDescent="0.3">
      <c r="A110" s="21">
        <v>4.5290446299999996</v>
      </c>
      <c r="B110">
        <v>0.75800000000000001</v>
      </c>
      <c r="C110" s="21">
        <v>4.2766661190160553</v>
      </c>
      <c r="D110" s="21">
        <v>72</v>
      </c>
      <c r="E110">
        <v>76</v>
      </c>
      <c r="F110">
        <v>8</v>
      </c>
      <c r="G110">
        <v>0.76400000000000001</v>
      </c>
      <c r="H110">
        <v>3.9170188899999991</v>
      </c>
      <c r="I110">
        <v>4.1108738641733114</v>
      </c>
      <c r="J110">
        <v>61</v>
      </c>
      <c r="K110">
        <v>76</v>
      </c>
      <c r="L110">
        <v>0.76200000000000001</v>
      </c>
      <c r="M110">
        <v>3.8892381200000004</v>
      </c>
      <c r="N110">
        <v>4.0775374439057197</v>
      </c>
      <c r="O110">
        <v>59</v>
      </c>
      <c r="P110">
        <v>76</v>
      </c>
      <c r="Q110" t="s">
        <v>7</v>
      </c>
    </row>
    <row r="111" spans="1:17" x14ac:dyDescent="0.3">
      <c r="A111" s="21">
        <v>4.54</v>
      </c>
      <c r="B111">
        <v>0.76500000000000001</v>
      </c>
      <c r="C111" s="21">
        <v>2.4849066497880004</v>
      </c>
      <c r="D111" s="21">
        <v>12</v>
      </c>
      <c r="E111">
        <v>77</v>
      </c>
      <c r="F111">
        <v>8</v>
      </c>
      <c r="G111">
        <v>0.77300000000000002</v>
      </c>
      <c r="H111">
        <v>3.88</v>
      </c>
      <c r="I111">
        <v>2.4849066497880004</v>
      </c>
      <c r="J111">
        <v>12</v>
      </c>
      <c r="K111">
        <v>77</v>
      </c>
      <c r="L111">
        <v>0.76700000000000002</v>
      </c>
      <c r="M111">
        <v>3.79</v>
      </c>
      <c r="N111">
        <v>2.6390573296152584</v>
      </c>
      <c r="O111">
        <v>14</v>
      </c>
      <c r="P111">
        <v>77</v>
      </c>
      <c r="Q111" t="s">
        <v>86</v>
      </c>
    </row>
    <row r="112" spans="1:17" x14ac:dyDescent="0.3">
      <c r="A112" s="21">
        <v>4.54</v>
      </c>
      <c r="B112">
        <v>0.8</v>
      </c>
      <c r="C112" s="21">
        <v>0</v>
      </c>
      <c r="D112" s="21">
        <v>1</v>
      </c>
      <c r="E112">
        <v>80</v>
      </c>
      <c r="F112">
        <v>8</v>
      </c>
      <c r="G112">
        <v>0.81</v>
      </c>
      <c r="H112">
        <v>4.13</v>
      </c>
      <c r="I112">
        <v>0</v>
      </c>
      <c r="J112">
        <v>1</v>
      </c>
      <c r="K112">
        <v>81</v>
      </c>
      <c r="L112">
        <v>0.81200000000000006</v>
      </c>
      <c r="M112">
        <v>3.9</v>
      </c>
      <c r="N112">
        <v>0</v>
      </c>
      <c r="O112">
        <v>1</v>
      </c>
      <c r="P112">
        <v>81</v>
      </c>
      <c r="Q112" t="s">
        <v>168</v>
      </c>
    </row>
    <row r="113" spans="1:17" x14ac:dyDescent="0.3">
      <c r="A113" s="21">
        <v>4.5999999999999996</v>
      </c>
      <c r="B113">
        <v>0.873</v>
      </c>
      <c r="C113" s="21">
        <v>2.8903717578961645</v>
      </c>
      <c r="D113" s="21">
        <v>18</v>
      </c>
      <c r="E113">
        <v>87</v>
      </c>
      <c r="F113">
        <v>9</v>
      </c>
      <c r="G113">
        <v>0.873</v>
      </c>
      <c r="H113">
        <v>3.96</v>
      </c>
      <c r="I113">
        <v>3.0910424533583161</v>
      </c>
      <c r="J113">
        <v>22</v>
      </c>
      <c r="K113">
        <v>87</v>
      </c>
      <c r="L113">
        <v>0.86799999999999999</v>
      </c>
      <c r="M113">
        <v>3.7</v>
      </c>
      <c r="N113">
        <v>3.1354942159291497</v>
      </c>
      <c r="O113">
        <v>23</v>
      </c>
      <c r="P113">
        <v>87</v>
      </c>
      <c r="Q113" t="s">
        <v>72</v>
      </c>
    </row>
    <row r="114" spans="1:17" x14ac:dyDescent="0.3">
      <c r="A114" s="21">
        <v>4.6367440200000001</v>
      </c>
      <c r="B114">
        <v>0.79800000000000004</v>
      </c>
      <c r="C114" s="21">
        <v>4.3438054218536841</v>
      </c>
      <c r="D114" s="21">
        <v>77</v>
      </c>
      <c r="E114">
        <v>80</v>
      </c>
      <c r="F114">
        <v>8</v>
      </c>
      <c r="G114">
        <v>0.80200000000000005</v>
      </c>
      <c r="H114">
        <v>3.0147662200000003</v>
      </c>
      <c r="I114">
        <v>4.4067192472642533</v>
      </c>
      <c r="J114">
        <v>82</v>
      </c>
      <c r="K114">
        <v>80</v>
      </c>
      <c r="L114">
        <v>0.81399999999999995</v>
      </c>
      <c r="M114">
        <v>2.9674150899999994</v>
      </c>
      <c r="N114">
        <v>4.3438054218536841</v>
      </c>
      <c r="O114">
        <v>77</v>
      </c>
      <c r="P114">
        <v>81</v>
      </c>
      <c r="Q114" t="s">
        <v>164</v>
      </c>
    </row>
    <row r="115" spans="1:17" x14ac:dyDescent="0.3">
      <c r="A115" s="21">
        <v>4.67</v>
      </c>
      <c r="B115">
        <v>0.76600000000000001</v>
      </c>
      <c r="C115" s="21">
        <v>1.0986122886681098</v>
      </c>
      <c r="D115" s="21">
        <v>3</v>
      </c>
      <c r="E115">
        <v>77</v>
      </c>
      <c r="F115">
        <v>8</v>
      </c>
      <c r="G115">
        <v>0.78700000000000003</v>
      </c>
      <c r="H115">
        <v>4.26</v>
      </c>
      <c r="I115">
        <v>1.0986122886681098</v>
      </c>
      <c r="J115">
        <v>3</v>
      </c>
      <c r="K115">
        <v>79</v>
      </c>
      <c r="L115">
        <v>0.79600000000000004</v>
      </c>
      <c r="M115">
        <v>3.76</v>
      </c>
      <c r="N115">
        <v>1.0986122886681098</v>
      </c>
      <c r="O115">
        <v>3</v>
      </c>
      <c r="P115">
        <v>80</v>
      </c>
      <c r="Q115" t="s">
        <v>99</v>
      </c>
    </row>
    <row r="116" spans="1:17" x14ac:dyDescent="0.3">
      <c r="A116" s="21">
        <v>4.67</v>
      </c>
      <c r="B116">
        <v>0.874</v>
      </c>
      <c r="C116" s="21">
        <v>0.69314718055994529</v>
      </c>
      <c r="D116" s="21">
        <v>2</v>
      </c>
      <c r="E116">
        <v>87</v>
      </c>
      <c r="F116">
        <v>9</v>
      </c>
      <c r="G116">
        <v>0.88</v>
      </c>
      <c r="H116">
        <v>4.6100000000000003</v>
      </c>
      <c r="I116">
        <v>0.69314718055994529</v>
      </c>
      <c r="J116">
        <v>2</v>
      </c>
      <c r="K116">
        <v>88</v>
      </c>
      <c r="L116">
        <v>0.876</v>
      </c>
      <c r="M116">
        <v>4.49</v>
      </c>
      <c r="N116">
        <v>0.69314718055994529</v>
      </c>
      <c r="O116">
        <v>2</v>
      </c>
      <c r="P116">
        <v>88</v>
      </c>
      <c r="Q116" t="s">
        <v>108</v>
      </c>
    </row>
    <row r="117" spans="1:17" x14ac:dyDescent="0.3">
      <c r="A117" s="21">
        <v>4.6819205299999993</v>
      </c>
      <c r="B117">
        <v>0.82299999999999995</v>
      </c>
      <c r="C117" s="21">
        <v>2.8332133440562162</v>
      </c>
      <c r="D117" s="21">
        <v>17</v>
      </c>
      <c r="E117">
        <v>82</v>
      </c>
      <c r="F117">
        <v>9</v>
      </c>
      <c r="G117">
        <v>0.84099999999999997</v>
      </c>
      <c r="H117">
        <v>3.3325254899999996</v>
      </c>
      <c r="I117">
        <v>2.7725887222397811</v>
      </c>
      <c r="J117">
        <v>16</v>
      </c>
      <c r="K117">
        <v>84</v>
      </c>
      <c r="L117">
        <v>0.83799999999999997</v>
      </c>
      <c r="M117">
        <v>2.7784681299999998</v>
      </c>
      <c r="N117">
        <v>2.7725887222397811</v>
      </c>
      <c r="O117">
        <v>16</v>
      </c>
      <c r="P117">
        <v>84</v>
      </c>
      <c r="Q117" t="s">
        <v>101</v>
      </c>
    </row>
    <row r="118" spans="1:17" x14ac:dyDescent="0.3">
      <c r="A118" s="21">
        <v>4.7128205299999992</v>
      </c>
      <c r="B118">
        <v>0.71199999999999997</v>
      </c>
      <c r="C118" s="21">
        <v>4.0775374439057197</v>
      </c>
      <c r="D118" s="21">
        <v>59</v>
      </c>
      <c r="E118">
        <v>71</v>
      </c>
      <c r="F118">
        <v>8</v>
      </c>
      <c r="G118">
        <v>0.71199999999999997</v>
      </c>
      <c r="H118">
        <v>4.314644340000001</v>
      </c>
      <c r="I118">
        <v>4.1896547420264252</v>
      </c>
      <c r="J118">
        <v>66</v>
      </c>
      <c r="K118">
        <v>71</v>
      </c>
      <c r="L118">
        <v>0.71299999999999997</v>
      </c>
      <c r="M118">
        <v>3.6956522499999997</v>
      </c>
      <c r="N118">
        <v>4.0604430105464191</v>
      </c>
      <c r="O118">
        <v>58</v>
      </c>
      <c r="P118">
        <v>71</v>
      </c>
      <c r="Q118" t="s">
        <v>116</v>
      </c>
    </row>
    <row r="119" spans="1:17" x14ac:dyDescent="0.3">
      <c r="A119" s="21">
        <v>4.7781925200000002</v>
      </c>
      <c r="B119">
        <v>0.53</v>
      </c>
      <c r="C119" s="21">
        <v>6.3385940782031831</v>
      </c>
      <c r="D119" s="21">
        <v>566</v>
      </c>
      <c r="E119" s="27">
        <v>53</v>
      </c>
      <c r="F119">
        <v>6</v>
      </c>
      <c r="G119">
        <v>0.52800000000000002</v>
      </c>
      <c r="H119">
        <v>5.7718658400000002</v>
      </c>
      <c r="I119">
        <v>6.444131256700441</v>
      </c>
      <c r="J119">
        <v>629</v>
      </c>
      <c r="K119">
        <v>53</v>
      </c>
      <c r="L119">
        <v>0.52500000000000002</v>
      </c>
      <c r="M119">
        <v>5.5685887299999992</v>
      </c>
      <c r="N119">
        <v>6.3952615981154493</v>
      </c>
      <c r="O119">
        <v>599</v>
      </c>
      <c r="P119">
        <v>53</v>
      </c>
      <c r="Q119" t="s">
        <v>74</v>
      </c>
    </row>
    <row r="120" spans="1:17" x14ac:dyDescent="0.3">
      <c r="A120" s="21">
        <v>4.99</v>
      </c>
      <c r="B120">
        <v>0.82799999999999996</v>
      </c>
      <c r="C120" s="21">
        <v>2.3025850929940459</v>
      </c>
      <c r="D120" s="21">
        <v>10</v>
      </c>
      <c r="E120">
        <v>83</v>
      </c>
      <c r="F120">
        <v>9</v>
      </c>
      <c r="G120">
        <v>0.83399999999999996</v>
      </c>
      <c r="H120">
        <v>4.58</v>
      </c>
      <c r="I120">
        <v>2.3025850929940459</v>
      </c>
      <c r="J120">
        <v>10</v>
      </c>
      <c r="K120">
        <v>83</v>
      </c>
      <c r="L120">
        <v>0.82899999999999996</v>
      </c>
      <c r="M120">
        <v>4.4000000000000004</v>
      </c>
      <c r="N120">
        <v>2.3978952727983707</v>
      </c>
      <c r="O120">
        <v>11</v>
      </c>
      <c r="P120">
        <v>83</v>
      </c>
      <c r="Q120" t="s">
        <v>111</v>
      </c>
    </row>
    <row r="121" spans="1:17" x14ac:dyDescent="0.3">
      <c r="A121" s="21">
        <v>4.995855810000001</v>
      </c>
      <c r="B121">
        <v>0.92200000000000004</v>
      </c>
      <c r="C121" s="21">
        <v>2.0794415416798357</v>
      </c>
      <c r="D121" s="21">
        <v>8</v>
      </c>
      <c r="E121">
        <v>92</v>
      </c>
      <c r="F121">
        <v>10</v>
      </c>
      <c r="G121">
        <v>0.92200000000000004</v>
      </c>
      <c r="H121">
        <v>4.7318720799999996</v>
      </c>
      <c r="I121">
        <v>1.791759469228055</v>
      </c>
      <c r="J121">
        <v>6</v>
      </c>
      <c r="K121">
        <v>92</v>
      </c>
      <c r="L121">
        <v>0.91800000000000004</v>
      </c>
      <c r="M121">
        <v>4.2981319399999993</v>
      </c>
      <c r="N121">
        <v>1.791759469228055</v>
      </c>
      <c r="O121">
        <v>6</v>
      </c>
      <c r="P121">
        <v>92</v>
      </c>
      <c r="Q121" t="s">
        <v>127</v>
      </c>
    </row>
    <row r="122" spans="1:17" x14ac:dyDescent="0.3">
      <c r="A122" s="21">
        <v>5.0199999999999996</v>
      </c>
      <c r="B122">
        <v>0.92100000000000004</v>
      </c>
      <c r="C122" s="21">
        <v>1.791759469228055</v>
      </c>
      <c r="D122" s="21">
        <v>6</v>
      </c>
      <c r="E122">
        <v>92</v>
      </c>
      <c r="F122">
        <v>10</v>
      </c>
      <c r="G122">
        <v>0.92500000000000004</v>
      </c>
      <c r="H122">
        <v>4.7</v>
      </c>
      <c r="I122">
        <v>1.791759469228055</v>
      </c>
      <c r="J122">
        <v>6</v>
      </c>
      <c r="K122">
        <v>93</v>
      </c>
      <c r="L122">
        <v>0.92100000000000004</v>
      </c>
      <c r="M122">
        <v>4.4800000000000004</v>
      </c>
      <c r="N122">
        <v>1.9459101490553132</v>
      </c>
      <c r="O122">
        <v>7</v>
      </c>
      <c r="P122">
        <v>92</v>
      </c>
      <c r="Q122" t="s">
        <v>77</v>
      </c>
    </row>
    <row r="123" spans="1:17" x14ac:dyDescent="0.3">
      <c r="A123" s="21">
        <v>5.07</v>
      </c>
      <c r="B123">
        <v>0.80200000000000005</v>
      </c>
      <c r="C123" s="21">
        <v>1.9459101490553132</v>
      </c>
      <c r="D123" s="21">
        <v>7</v>
      </c>
      <c r="E123">
        <v>80</v>
      </c>
      <c r="F123">
        <v>8</v>
      </c>
      <c r="G123">
        <v>0.81299999999999994</v>
      </c>
      <c r="H123">
        <v>4.1900000000000004</v>
      </c>
      <c r="I123">
        <v>1.9459101490553132</v>
      </c>
      <c r="J123">
        <v>7</v>
      </c>
      <c r="K123">
        <v>81</v>
      </c>
      <c r="L123">
        <v>0.81100000000000005</v>
      </c>
      <c r="M123">
        <v>4.22</v>
      </c>
      <c r="N123">
        <v>1.9459101490553132</v>
      </c>
      <c r="O123">
        <v>7</v>
      </c>
      <c r="P123">
        <v>81</v>
      </c>
      <c r="Q123" t="s">
        <v>8</v>
      </c>
    </row>
    <row r="124" spans="1:17" x14ac:dyDescent="0.3">
      <c r="A124" s="21">
        <v>5.0764460600000003</v>
      </c>
      <c r="B124">
        <v>0.73399999999999999</v>
      </c>
      <c r="C124" s="21">
        <v>4.1896547420264252</v>
      </c>
      <c r="D124" s="21">
        <v>66</v>
      </c>
      <c r="E124">
        <v>73</v>
      </c>
      <c r="F124">
        <v>8</v>
      </c>
      <c r="G124">
        <v>0.75800000000000001</v>
      </c>
      <c r="H124">
        <v>4.8712553999999999</v>
      </c>
      <c r="I124">
        <v>4.3040650932041702</v>
      </c>
      <c r="J124">
        <v>74</v>
      </c>
      <c r="K124">
        <v>76</v>
      </c>
      <c r="L124">
        <v>0.76100000000000001</v>
      </c>
      <c r="M124">
        <v>4.9773740799999997</v>
      </c>
      <c r="N124">
        <v>4.2626798770413155</v>
      </c>
      <c r="O124">
        <v>71</v>
      </c>
      <c r="P124">
        <v>76</v>
      </c>
      <c r="Q124" t="s">
        <v>31</v>
      </c>
    </row>
    <row r="125" spans="1:17" x14ac:dyDescent="0.3">
      <c r="A125" s="21">
        <v>5.1293206200000006</v>
      </c>
      <c r="B125">
        <v>0.88700000000000001</v>
      </c>
      <c r="C125" s="21">
        <v>2.0794415416798357</v>
      </c>
      <c r="D125" s="21">
        <v>8</v>
      </c>
      <c r="E125">
        <v>89</v>
      </c>
      <c r="F125">
        <v>9</v>
      </c>
      <c r="G125">
        <v>0.89</v>
      </c>
      <c r="H125">
        <v>3.9974646599999999</v>
      </c>
      <c r="I125">
        <v>1.791759469228055</v>
      </c>
      <c r="J125">
        <v>6</v>
      </c>
      <c r="K125">
        <v>89</v>
      </c>
      <c r="L125">
        <v>0.88600000000000001</v>
      </c>
      <c r="M125">
        <v>4.2359094600000002</v>
      </c>
      <c r="N125">
        <v>1.791759469228055</v>
      </c>
      <c r="O125">
        <v>6</v>
      </c>
      <c r="P125">
        <v>89</v>
      </c>
      <c r="Q125" t="s">
        <v>46</v>
      </c>
    </row>
    <row r="126" spans="1:17" x14ac:dyDescent="0.3">
      <c r="A126" s="21">
        <v>5.14</v>
      </c>
      <c r="B126">
        <v>0.84899999999999998</v>
      </c>
      <c r="C126" s="21">
        <v>2.7080502011022101</v>
      </c>
      <c r="D126" s="21">
        <v>15</v>
      </c>
      <c r="E126">
        <v>85</v>
      </c>
      <c r="F126">
        <v>9</v>
      </c>
      <c r="G126">
        <v>0.85399999999999998</v>
      </c>
      <c r="H126">
        <v>4.29</v>
      </c>
      <c r="I126">
        <v>2.6390573296152584</v>
      </c>
      <c r="J126">
        <v>14</v>
      </c>
      <c r="K126">
        <v>85</v>
      </c>
      <c r="L126">
        <v>0.85</v>
      </c>
      <c r="M126">
        <v>4.55</v>
      </c>
      <c r="N126">
        <v>2.7080502011022101</v>
      </c>
      <c r="O126">
        <v>15</v>
      </c>
      <c r="P126">
        <v>85</v>
      </c>
      <c r="Q126" t="s">
        <v>54</v>
      </c>
    </row>
    <row r="127" spans="1:17" x14ac:dyDescent="0.3">
      <c r="A127" s="21">
        <v>5.14</v>
      </c>
      <c r="B127">
        <v>0.88</v>
      </c>
      <c r="C127" s="21">
        <v>2.1972245773362196</v>
      </c>
      <c r="D127" s="21">
        <v>9</v>
      </c>
      <c r="E127">
        <v>88</v>
      </c>
      <c r="F127">
        <v>9</v>
      </c>
      <c r="G127">
        <v>0.88600000000000001</v>
      </c>
      <c r="H127">
        <v>4.55</v>
      </c>
      <c r="I127">
        <v>1.9459101490553132</v>
      </c>
      <c r="J127">
        <v>7</v>
      </c>
      <c r="K127">
        <v>89</v>
      </c>
      <c r="L127">
        <v>0.88200000000000001</v>
      </c>
      <c r="M127">
        <v>4.3099999999999996</v>
      </c>
      <c r="N127">
        <v>2.0794415416798357</v>
      </c>
      <c r="O127">
        <v>8</v>
      </c>
      <c r="P127">
        <v>88</v>
      </c>
      <c r="Q127" t="s">
        <v>76</v>
      </c>
    </row>
    <row r="128" spans="1:17" x14ac:dyDescent="0.3">
      <c r="A128" s="21">
        <v>5.2034235000000004</v>
      </c>
      <c r="B128">
        <v>0.86099999999999999</v>
      </c>
      <c r="C128" s="21">
        <v>2.7725887222397811</v>
      </c>
      <c r="D128" s="21">
        <v>16</v>
      </c>
      <c r="E128">
        <v>86</v>
      </c>
      <c r="F128">
        <v>9</v>
      </c>
      <c r="G128">
        <v>0.86199999999999999</v>
      </c>
      <c r="H128">
        <v>4.0341925600000001</v>
      </c>
      <c r="I128">
        <v>2.8903717578961645</v>
      </c>
      <c r="J128">
        <v>18</v>
      </c>
      <c r="K128">
        <v>86</v>
      </c>
      <c r="L128">
        <v>0.85599999999999998</v>
      </c>
      <c r="M128">
        <v>3.7543835600000008</v>
      </c>
      <c r="N128">
        <v>2.8332133440562162</v>
      </c>
      <c r="O128">
        <v>17</v>
      </c>
      <c r="P128">
        <v>86</v>
      </c>
      <c r="Q128" t="s">
        <v>118</v>
      </c>
    </row>
    <row r="129" spans="1:17" x14ac:dyDescent="0.3">
      <c r="A129" s="21">
        <v>5.26</v>
      </c>
      <c r="B129">
        <v>0.90600000000000003</v>
      </c>
      <c r="C129" s="21">
        <v>1.0986122886681098</v>
      </c>
      <c r="D129" s="21">
        <v>3</v>
      </c>
      <c r="E129">
        <v>91</v>
      </c>
      <c r="F129">
        <v>10</v>
      </c>
      <c r="G129">
        <v>0.90900000000000003</v>
      </c>
      <c r="H129">
        <v>4.6500000000000004</v>
      </c>
      <c r="I129">
        <v>1.0986122886681098</v>
      </c>
      <c r="J129">
        <v>3</v>
      </c>
      <c r="K129">
        <v>91</v>
      </c>
      <c r="L129">
        <v>0.90800000000000003</v>
      </c>
      <c r="M129">
        <v>4.67</v>
      </c>
      <c r="N129">
        <v>1.0986122886681098</v>
      </c>
      <c r="O129">
        <v>3</v>
      </c>
      <c r="P129">
        <v>91</v>
      </c>
      <c r="Q129" t="s">
        <v>61</v>
      </c>
    </row>
    <row r="130" spans="1:17" x14ac:dyDescent="0.3">
      <c r="A130" s="21">
        <v>5.2967476799999984</v>
      </c>
      <c r="B130">
        <v>0.72199999999999998</v>
      </c>
      <c r="C130" s="21">
        <v>4.8441870864585912</v>
      </c>
      <c r="D130" s="21">
        <v>127</v>
      </c>
      <c r="E130">
        <v>72</v>
      </c>
      <c r="F130">
        <v>8</v>
      </c>
      <c r="G130">
        <v>0.74099999999999999</v>
      </c>
      <c r="H130">
        <v>4.80993271</v>
      </c>
      <c r="I130">
        <v>4.7706846244656651</v>
      </c>
      <c r="J130">
        <v>118</v>
      </c>
      <c r="K130">
        <v>74</v>
      </c>
      <c r="L130">
        <v>0.73099999999999998</v>
      </c>
      <c r="M130">
        <v>4.6228022599999994</v>
      </c>
      <c r="N130">
        <v>4.8283137373023015</v>
      </c>
      <c r="O130">
        <v>125</v>
      </c>
      <c r="P130">
        <v>73</v>
      </c>
      <c r="Q130" t="s">
        <v>126</v>
      </c>
    </row>
    <row r="131" spans="1:17" x14ac:dyDescent="0.3">
      <c r="A131" s="21">
        <v>5.3023901000000002</v>
      </c>
      <c r="B131">
        <v>0.80600000000000005</v>
      </c>
      <c r="C131" s="21">
        <v>2.3025850929940459</v>
      </c>
      <c r="D131" s="21">
        <v>10</v>
      </c>
      <c r="E131">
        <v>81</v>
      </c>
      <c r="F131">
        <v>9</v>
      </c>
      <c r="G131">
        <v>0.81200000000000006</v>
      </c>
      <c r="H131">
        <v>5.0564289100000011</v>
      </c>
      <c r="I131">
        <v>2.3025850929940459</v>
      </c>
      <c r="J131">
        <v>10</v>
      </c>
      <c r="K131">
        <v>81</v>
      </c>
      <c r="L131">
        <v>0.80800000000000005</v>
      </c>
      <c r="M131">
        <v>5.0650887499999993</v>
      </c>
      <c r="N131">
        <v>2.3978952727983707</v>
      </c>
      <c r="O131">
        <v>11</v>
      </c>
      <c r="P131">
        <v>81</v>
      </c>
      <c r="Q131" t="s">
        <v>120</v>
      </c>
    </row>
    <row r="132" spans="1:17" x14ac:dyDescent="0.3">
      <c r="A132" s="21">
        <v>5.3503565800000006</v>
      </c>
      <c r="B132">
        <v>0.65200000000000002</v>
      </c>
      <c r="C132" s="21">
        <v>4.3567088266895917</v>
      </c>
      <c r="D132" s="21">
        <v>78</v>
      </c>
      <c r="E132">
        <v>65</v>
      </c>
      <c r="F132">
        <v>7</v>
      </c>
      <c r="G132">
        <v>0.66100000000000003</v>
      </c>
      <c r="H132">
        <v>5.276075360000001</v>
      </c>
      <c r="I132">
        <v>4.3174881135363101</v>
      </c>
      <c r="J132">
        <v>75</v>
      </c>
      <c r="K132">
        <v>66</v>
      </c>
      <c r="L132">
        <v>0.65800000000000003</v>
      </c>
      <c r="M132">
        <v>5.1777658499999992</v>
      </c>
      <c r="N132">
        <v>4.3040650932041702</v>
      </c>
      <c r="O132">
        <v>74</v>
      </c>
      <c r="P132">
        <v>66</v>
      </c>
      <c r="Q132" t="s">
        <v>96</v>
      </c>
    </row>
    <row r="133" spans="1:17" x14ac:dyDescent="0.3">
      <c r="A133" s="21">
        <v>5.45</v>
      </c>
      <c r="B133">
        <v>0.82599999999999996</v>
      </c>
      <c r="C133" s="21">
        <v>2.6390573296152584</v>
      </c>
      <c r="D133" s="21">
        <v>14</v>
      </c>
      <c r="E133">
        <v>83</v>
      </c>
      <c r="F133">
        <v>9</v>
      </c>
      <c r="G133">
        <v>0.83899999999999997</v>
      </c>
      <c r="H133">
        <v>3.45</v>
      </c>
      <c r="I133">
        <v>1.9459101490553132</v>
      </c>
      <c r="J133">
        <v>7</v>
      </c>
      <c r="K133">
        <v>84</v>
      </c>
      <c r="L133">
        <v>0.83599999999999997</v>
      </c>
      <c r="M133">
        <v>3.18</v>
      </c>
      <c r="N133">
        <v>2.1972245773362196</v>
      </c>
      <c r="O133">
        <v>9</v>
      </c>
      <c r="P133">
        <v>84</v>
      </c>
      <c r="Q133" t="s">
        <v>112</v>
      </c>
    </row>
    <row r="134" spans="1:17" x14ac:dyDescent="0.3">
      <c r="A134" s="21">
        <v>5.4753622999999987</v>
      </c>
      <c r="B134">
        <v>0.84899999999999998</v>
      </c>
      <c r="C134" s="21">
        <v>2.7080502011022101</v>
      </c>
      <c r="D134" s="21">
        <v>15</v>
      </c>
      <c r="E134">
        <v>85</v>
      </c>
      <c r="F134">
        <v>9</v>
      </c>
      <c r="G134">
        <v>0.85899999999999999</v>
      </c>
      <c r="H134">
        <v>4.7671833000000001</v>
      </c>
      <c r="I134">
        <v>2.7080502011022101</v>
      </c>
      <c r="J134">
        <v>15</v>
      </c>
      <c r="K134">
        <v>86</v>
      </c>
      <c r="L134">
        <v>0.85599999999999998</v>
      </c>
      <c r="M134">
        <v>4.6886882799999992</v>
      </c>
      <c r="N134">
        <v>2.7080502011022101</v>
      </c>
      <c r="O134">
        <v>15</v>
      </c>
      <c r="P134">
        <v>86</v>
      </c>
      <c r="Q134" t="s">
        <v>16</v>
      </c>
    </row>
    <row r="135" spans="1:17" x14ac:dyDescent="0.3">
      <c r="A135" s="21">
        <v>5.5078587500000005</v>
      </c>
      <c r="B135">
        <v>0.63300000000000001</v>
      </c>
      <c r="C135" s="21">
        <v>5.3181199938442161</v>
      </c>
      <c r="D135" s="21">
        <v>204</v>
      </c>
      <c r="E135">
        <v>63</v>
      </c>
      <c r="F135">
        <v>7</v>
      </c>
      <c r="G135">
        <v>0.627</v>
      </c>
      <c r="H135">
        <v>3.4762470700000008</v>
      </c>
      <c r="I135">
        <v>5.4116460518550396</v>
      </c>
      <c r="J135">
        <v>224</v>
      </c>
      <c r="K135">
        <v>63</v>
      </c>
      <c r="L135">
        <v>0.61599999999999999</v>
      </c>
      <c r="M135">
        <v>3.932706360000001</v>
      </c>
      <c r="N135">
        <v>5.5174528964647074</v>
      </c>
      <c r="O135">
        <v>249</v>
      </c>
      <c r="P135">
        <v>62</v>
      </c>
      <c r="Q135" t="s">
        <v>30</v>
      </c>
    </row>
    <row r="136" spans="1:17" x14ac:dyDescent="0.3">
      <c r="A136" s="21">
        <v>5.5475802400000003</v>
      </c>
      <c r="B136">
        <v>0.94499999999999995</v>
      </c>
      <c r="C136" s="21">
        <v>1.6094379124341003</v>
      </c>
      <c r="D136" s="21">
        <v>5</v>
      </c>
      <c r="E136">
        <v>95</v>
      </c>
      <c r="F136">
        <v>10</v>
      </c>
      <c r="G136">
        <v>0.94199999999999995</v>
      </c>
      <c r="H136">
        <v>4.9813590000000003</v>
      </c>
      <c r="I136">
        <v>1.791759469228055</v>
      </c>
      <c r="J136">
        <v>6</v>
      </c>
      <c r="K136">
        <v>94</v>
      </c>
      <c r="L136">
        <v>0.93799999999999994</v>
      </c>
      <c r="M136">
        <v>4.74149084</v>
      </c>
      <c r="N136">
        <v>1.6094379124341003</v>
      </c>
      <c r="O136">
        <v>5</v>
      </c>
      <c r="P136">
        <v>94</v>
      </c>
      <c r="Q136" t="s">
        <v>60</v>
      </c>
    </row>
    <row r="137" spans="1:17" x14ac:dyDescent="0.3">
      <c r="A137" s="21">
        <v>5.6191792500000002</v>
      </c>
      <c r="B137">
        <v>0.81100000000000005</v>
      </c>
      <c r="C137" s="21">
        <v>3.0910424533583161</v>
      </c>
      <c r="D137" s="21">
        <v>22</v>
      </c>
      <c r="E137">
        <v>81</v>
      </c>
      <c r="F137">
        <v>9</v>
      </c>
      <c r="G137">
        <v>0.81100000000000005</v>
      </c>
      <c r="H137">
        <v>5.2379970599999996</v>
      </c>
      <c r="I137">
        <v>2.9444389791664403</v>
      </c>
      <c r="J137">
        <v>19</v>
      </c>
      <c r="K137">
        <v>81</v>
      </c>
      <c r="L137">
        <v>0.80400000000000005</v>
      </c>
      <c r="M137">
        <v>5.2745342299999987</v>
      </c>
      <c r="N137">
        <v>2.8903717578961645</v>
      </c>
      <c r="O137">
        <v>18</v>
      </c>
      <c r="P137">
        <v>80</v>
      </c>
      <c r="Q137" t="s">
        <v>20</v>
      </c>
    </row>
    <row r="138" spans="1:17" x14ac:dyDescent="0.3">
      <c r="A138" s="21">
        <v>5.670455930000001</v>
      </c>
      <c r="B138">
        <v>0.82599999999999996</v>
      </c>
      <c r="C138" s="21">
        <v>1.9459101490553132</v>
      </c>
      <c r="D138" s="21">
        <v>7</v>
      </c>
      <c r="E138">
        <v>83</v>
      </c>
      <c r="F138">
        <v>9</v>
      </c>
      <c r="G138">
        <v>0.83799999999999997</v>
      </c>
      <c r="H138">
        <v>4.7243752499999996</v>
      </c>
      <c r="I138">
        <v>1.9459101490553132</v>
      </c>
      <c r="J138">
        <v>7</v>
      </c>
      <c r="K138">
        <v>84</v>
      </c>
      <c r="L138">
        <v>0.83599999999999997</v>
      </c>
      <c r="M138">
        <v>4.5778942100000011</v>
      </c>
      <c r="N138">
        <v>1.9459101490553132</v>
      </c>
      <c r="O138">
        <v>7</v>
      </c>
      <c r="P138">
        <v>84</v>
      </c>
      <c r="Q138" t="s">
        <v>69</v>
      </c>
    </row>
    <row r="139" spans="1:17" x14ac:dyDescent="0.3">
      <c r="A139" s="21">
        <v>5.72</v>
      </c>
      <c r="B139">
        <v>0.86</v>
      </c>
      <c r="C139" s="21">
        <v>1.6094379124341003</v>
      </c>
      <c r="D139" s="21">
        <v>5</v>
      </c>
      <c r="E139">
        <v>86</v>
      </c>
      <c r="F139">
        <v>9</v>
      </c>
      <c r="G139">
        <v>0.86299999999999999</v>
      </c>
      <c r="H139">
        <v>5.45</v>
      </c>
      <c r="I139">
        <v>1.6094379124341003</v>
      </c>
      <c r="J139">
        <v>5</v>
      </c>
      <c r="K139">
        <v>86</v>
      </c>
      <c r="L139">
        <v>0.86</v>
      </c>
      <c r="M139">
        <v>5.28</v>
      </c>
      <c r="N139">
        <v>1.6094379124341003</v>
      </c>
      <c r="O139">
        <v>5</v>
      </c>
      <c r="P139">
        <v>86</v>
      </c>
      <c r="Q139" t="s">
        <v>123</v>
      </c>
    </row>
    <row r="140" spans="1:17" x14ac:dyDescent="0.3">
      <c r="A140" s="21">
        <v>5.8023862799999986</v>
      </c>
      <c r="B140">
        <v>0.69099999999999995</v>
      </c>
      <c r="C140" s="21">
        <v>5.0814043649844631</v>
      </c>
      <c r="D140" s="21">
        <v>161</v>
      </c>
      <c r="E140">
        <v>69</v>
      </c>
      <c r="F140">
        <v>7</v>
      </c>
      <c r="G140">
        <v>0.71499999999999997</v>
      </c>
      <c r="H140">
        <v>4.8966178899999999</v>
      </c>
      <c r="I140">
        <v>5.1704839950381514</v>
      </c>
      <c r="J140">
        <v>176</v>
      </c>
      <c r="K140">
        <v>72</v>
      </c>
      <c r="L140">
        <v>0.71199999999999997</v>
      </c>
      <c r="M140">
        <v>4.7979979500000001</v>
      </c>
      <c r="N140">
        <v>5.1416635565026603</v>
      </c>
      <c r="O140">
        <v>171</v>
      </c>
      <c r="P140">
        <v>71</v>
      </c>
      <c r="Q140" t="s">
        <v>4</v>
      </c>
    </row>
    <row r="141" spans="1:17" x14ac:dyDescent="0.3">
      <c r="A141" s="21">
        <v>5.8376035700000006</v>
      </c>
      <c r="B141">
        <v>0.89100000000000001</v>
      </c>
      <c r="C141" s="21">
        <v>1.6094379124341003</v>
      </c>
      <c r="D141" s="21">
        <v>5</v>
      </c>
      <c r="E141">
        <v>89</v>
      </c>
      <c r="F141">
        <v>9</v>
      </c>
      <c r="G141">
        <v>0.89300000000000002</v>
      </c>
      <c r="H141">
        <v>5.0697359999999998</v>
      </c>
      <c r="I141">
        <v>1.6094379124341003</v>
      </c>
      <c r="J141">
        <v>5</v>
      </c>
      <c r="K141">
        <v>89</v>
      </c>
      <c r="L141">
        <v>0.89</v>
      </c>
      <c r="M141">
        <v>4.9240932500000003</v>
      </c>
      <c r="N141">
        <v>1.6094379124341003</v>
      </c>
      <c r="O141">
        <v>5</v>
      </c>
      <c r="P141">
        <v>89</v>
      </c>
      <c r="Q141" t="s">
        <v>35</v>
      </c>
    </row>
    <row r="142" spans="1:17" x14ac:dyDescent="0.3">
      <c r="A142" s="21">
        <v>5.8625101999999991</v>
      </c>
      <c r="B142">
        <v>0.80900000000000005</v>
      </c>
      <c r="C142" s="21">
        <v>3.912023005428146</v>
      </c>
      <c r="D142" s="21">
        <v>50</v>
      </c>
      <c r="E142">
        <v>81</v>
      </c>
      <c r="F142">
        <v>9</v>
      </c>
      <c r="G142">
        <v>0.82</v>
      </c>
      <c r="H142">
        <v>4.8047561600000002</v>
      </c>
      <c r="I142">
        <v>3.9318256327243257</v>
      </c>
      <c r="J142">
        <v>51</v>
      </c>
      <c r="K142">
        <v>82</v>
      </c>
      <c r="L142">
        <v>0.81699999999999995</v>
      </c>
      <c r="M142">
        <v>4.5696320499999992</v>
      </c>
      <c r="N142">
        <v>3.8501476017100584</v>
      </c>
      <c r="O142">
        <v>47</v>
      </c>
      <c r="P142">
        <v>82</v>
      </c>
      <c r="Q142" t="s">
        <v>103</v>
      </c>
    </row>
    <row r="143" spans="1:17" x14ac:dyDescent="0.3">
      <c r="A143" s="21">
        <v>5.8810334199999996</v>
      </c>
      <c r="B143">
        <v>0.66600000000000004</v>
      </c>
      <c r="C143" s="21">
        <v>3.7612001156935624</v>
      </c>
      <c r="D143" s="21">
        <v>43</v>
      </c>
      <c r="E143">
        <v>67</v>
      </c>
      <c r="F143">
        <v>7</v>
      </c>
      <c r="G143">
        <v>0.67600000000000005</v>
      </c>
      <c r="H143">
        <v>4.7148718799999996</v>
      </c>
      <c r="I143">
        <v>3.6635616461296463</v>
      </c>
      <c r="J143">
        <v>39</v>
      </c>
      <c r="K143">
        <v>68</v>
      </c>
      <c r="L143">
        <v>0.67300000000000004</v>
      </c>
      <c r="M143">
        <v>4.5438766499999996</v>
      </c>
      <c r="N143">
        <v>3.8066624897703196</v>
      </c>
      <c r="O143">
        <v>45</v>
      </c>
      <c r="P143">
        <v>67</v>
      </c>
      <c r="Q143" t="s">
        <v>32</v>
      </c>
    </row>
    <row r="144" spans="1:17" x14ac:dyDescent="0.3">
      <c r="A144" s="21">
        <v>6.2121849100000004</v>
      </c>
      <c r="B144">
        <v>0.75600000000000001</v>
      </c>
      <c r="C144" s="21">
        <v>4.3174881135363101</v>
      </c>
      <c r="D144" s="21">
        <v>75</v>
      </c>
      <c r="E144">
        <v>76</v>
      </c>
      <c r="F144">
        <v>8</v>
      </c>
      <c r="G144">
        <v>0.76800000000000002</v>
      </c>
      <c r="H144">
        <v>5.4360647200000001</v>
      </c>
      <c r="I144">
        <v>4.1743872698956368</v>
      </c>
      <c r="J144">
        <v>65</v>
      </c>
      <c r="K144">
        <v>77</v>
      </c>
      <c r="L144">
        <v>0.76600000000000001</v>
      </c>
      <c r="M144">
        <v>5.4608988800000002</v>
      </c>
      <c r="N144">
        <v>4.1431347263915326</v>
      </c>
      <c r="O144">
        <v>63</v>
      </c>
      <c r="P144">
        <v>77</v>
      </c>
      <c r="Q144" t="s">
        <v>18</v>
      </c>
    </row>
    <row r="145" spans="1:17" x14ac:dyDescent="0.3">
      <c r="A145" s="21">
        <v>6.31</v>
      </c>
      <c r="B145">
        <v>0.9</v>
      </c>
      <c r="C145" s="21">
        <v>4.219507705176107</v>
      </c>
      <c r="D145" s="21">
        <v>68</v>
      </c>
      <c r="E145">
        <v>90</v>
      </c>
      <c r="F145">
        <v>9</v>
      </c>
      <c r="G145">
        <v>0.90100000000000002</v>
      </c>
      <c r="H145">
        <v>3.83</v>
      </c>
      <c r="I145">
        <v>4.1588830833596715</v>
      </c>
      <c r="J145">
        <v>64</v>
      </c>
      <c r="K145">
        <v>90</v>
      </c>
      <c r="L145">
        <v>0.89600000000000002</v>
      </c>
      <c r="M145">
        <v>2.87</v>
      </c>
      <c r="N145">
        <v>4.0775374439057197</v>
      </c>
      <c r="O145">
        <v>59</v>
      </c>
      <c r="P145">
        <v>90</v>
      </c>
      <c r="Q145" t="s">
        <v>24</v>
      </c>
    </row>
    <row r="146" spans="1:17" x14ac:dyDescent="0.3">
      <c r="A146" s="21">
        <v>6.32</v>
      </c>
      <c r="B146">
        <v>0.86</v>
      </c>
      <c r="C146" s="21">
        <v>1.6094379124341003</v>
      </c>
      <c r="D146" s="21">
        <v>5</v>
      </c>
      <c r="E146">
        <v>86</v>
      </c>
      <c r="F146">
        <v>9</v>
      </c>
      <c r="G146">
        <v>0.86599999999999999</v>
      </c>
      <c r="H146">
        <v>5.55</v>
      </c>
      <c r="I146">
        <v>1.6094379124341003</v>
      </c>
      <c r="J146">
        <v>5</v>
      </c>
      <c r="K146">
        <v>87</v>
      </c>
      <c r="L146">
        <v>0.86</v>
      </c>
      <c r="M146">
        <v>5.57</v>
      </c>
      <c r="N146">
        <v>1.6094379124341003</v>
      </c>
      <c r="O146">
        <v>5</v>
      </c>
      <c r="P146">
        <v>86</v>
      </c>
      <c r="Q146" t="s">
        <v>22</v>
      </c>
    </row>
    <row r="147" spans="1:17" x14ac:dyDescent="0.3">
      <c r="A147" s="21">
        <v>6.543526169999998</v>
      </c>
      <c r="B147">
        <v>0.82</v>
      </c>
      <c r="C147" s="21">
        <v>2.9444389791664403</v>
      </c>
      <c r="D147" s="21">
        <v>19</v>
      </c>
      <c r="E147">
        <v>82</v>
      </c>
      <c r="F147">
        <v>9</v>
      </c>
      <c r="G147">
        <v>0.81799999999999995</v>
      </c>
      <c r="H147">
        <v>6.2539763500000003</v>
      </c>
      <c r="I147">
        <v>2.9957322735539909</v>
      </c>
      <c r="J147">
        <v>20</v>
      </c>
      <c r="K147">
        <v>82</v>
      </c>
      <c r="L147">
        <v>0.81499999999999995</v>
      </c>
      <c r="M147">
        <v>6.2308382999999994</v>
      </c>
      <c r="N147">
        <v>2.8903717578961645</v>
      </c>
      <c r="O147">
        <v>18</v>
      </c>
      <c r="P147">
        <v>82</v>
      </c>
      <c r="Q147" t="s">
        <v>147</v>
      </c>
    </row>
    <row r="148" spans="1:17" x14ac:dyDescent="0.3">
      <c r="A148" s="21">
        <v>6.6204872100000021</v>
      </c>
      <c r="B148">
        <v>0.84099999999999997</v>
      </c>
      <c r="C148" s="21">
        <v>3.8066624897703196</v>
      </c>
      <c r="D148" s="21">
        <v>45</v>
      </c>
      <c r="E148">
        <v>84</v>
      </c>
      <c r="F148">
        <v>9</v>
      </c>
      <c r="G148">
        <v>0.85299999999999998</v>
      </c>
      <c r="H148">
        <v>6.0822539299999994</v>
      </c>
      <c r="I148">
        <v>3.4965075614664802</v>
      </c>
      <c r="J148">
        <v>33</v>
      </c>
      <c r="K148">
        <v>85</v>
      </c>
      <c r="L148">
        <v>0.85199999999999998</v>
      </c>
      <c r="M148">
        <v>6.0307207099999989</v>
      </c>
      <c r="N148">
        <v>3.5263605246161616</v>
      </c>
      <c r="O148">
        <v>34</v>
      </c>
      <c r="P148">
        <v>85</v>
      </c>
      <c r="Q148" t="s">
        <v>159</v>
      </c>
    </row>
    <row r="149" spans="1:17" x14ac:dyDescent="0.3">
      <c r="A149" s="21">
        <v>6.75</v>
      </c>
      <c r="B149">
        <v>0.77600000000000002</v>
      </c>
      <c r="C149" s="21">
        <v>1.791759469228055</v>
      </c>
      <c r="D149" s="21">
        <v>6</v>
      </c>
      <c r="E149">
        <v>78</v>
      </c>
      <c r="F149">
        <v>8</v>
      </c>
      <c r="G149">
        <v>0.78</v>
      </c>
      <c r="H149">
        <v>6.13</v>
      </c>
      <c r="I149">
        <v>1.6094379124341003</v>
      </c>
      <c r="J149">
        <v>5</v>
      </c>
      <c r="K149">
        <v>78</v>
      </c>
      <c r="L149">
        <v>0.77400000000000002</v>
      </c>
      <c r="M149">
        <v>6.12</v>
      </c>
      <c r="N149">
        <v>1.791759469228055</v>
      </c>
      <c r="O149">
        <v>6</v>
      </c>
      <c r="P149">
        <v>77</v>
      </c>
      <c r="Q149" t="s">
        <v>5</v>
      </c>
    </row>
    <row r="150" spans="1:17" x14ac:dyDescent="0.3">
      <c r="A150" s="21">
        <v>6.77</v>
      </c>
      <c r="B150">
        <v>0.86099999999999999</v>
      </c>
      <c r="C150" s="21">
        <v>2.4849066497880004</v>
      </c>
      <c r="D150" s="21">
        <v>12</v>
      </c>
      <c r="E150">
        <v>86</v>
      </c>
      <c r="F150">
        <v>9</v>
      </c>
      <c r="G150">
        <v>0.86399999999999999</v>
      </c>
      <c r="H150">
        <v>5.78</v>
      </c>
      <c r="I150">
        <v>2.3978952727983707</v>
      </c>
      <c r="J150">
        <v>11</v>
      </c>
      <c r="K150">
        <v>86</v>
      </c>
      <c r="L150">
        <v>0.85799999999999998</v>
      </c>
      <c r="M150">
        <v>5.76</v>
      </c>
      <c r="N150">
        <v>2.3978952727983707</v>
      </c>
      <c r="O150">
        <v>11</v>
      </c>
      <c r="P150">
        <v>86</v>
      </c>
      <c r="Q150" t="s">
        <v>109</v>
      </c>
    </row>
    <row r="151" spans="1:17" x14ac:dyDescent="0.3">
      <c r="A151" s="21">
        <v>6.85</v>
      </c>
      <c r="B151">
        <v>0.91</v>
      </c>
      <c r="C151" s="21">
        <v>1.6094379124341003</v>
      </c>
      <c r="D151" s="21">
        <v>5</v>
      </c>
      <c r="E151">
        <v>91</v>
      </c>
      <c r="F151">
        <v>10</v>
      </c>
      <c r="G151">
        <v>0.91800000000000004</v>
      </c>
      <c r="H151">
        <v>6.15</v>
      </c>
      <c r="I151">
        <v>1.0986122886681098</v>
      </c>
      <c r="J151">
        <v>3</v>
      </c>
      <c r="K151">
        <v>92</v>
      </c>
      <c r="L151">
        <v>0.91600000000000004</v>
      </c>
      <c r="M151">
        <v>5.99</v>
      </c>
      <c r="N151">
        <v>1.3862943611198906</v>
      </c>
      <c r="O151">
        <v>4</v>
      </c>
      <c r="P151">
        <v>92</v>
      </c>
      <c r="Q151" t="s">
        <v>124</v>
      </c>
    </row>
    <row r="152" spans="1:17" x14ac:dyDescent="0.3">
      <c r="A152" s="21">
        <v>7.13</v>
      </c>
      <c r="B152">
        <v>0.83199999999999996</v>
      </c>
      <c r="C152" s="21">
        <v>1.791759469228055</v>
      </c>
      <c r="D152" s="21">
        <v>6</v>
      </c>
      <c r="E152">
        <v>83</v>
      </c>
      <c r="F152">
        <v>9</v>
      </c>
      <c r="G152">
        <v>0.84099999999999997</v>
      </c>
      <c r="H152">
        <v>5.07</v>
      </c>
      <c r="I152">
        <v>1.791759469228055</v>
      </c>
      <c r="J152">
        <v>6</v>
      </c>
      <c r="K152">
        <v>84</v>
      </c>
      <c r="L152">
        <v>0.83799999999999997</v>
      </c>
      <c r="M152">
        <v>4.97</v>
      </c>
      <c r="N152">
        <v>1.6094379124341003</v>
      </c>
      <c r="O152">
        <v>5</v>
      </c>
      <c r="P152">
        <v>84</v>
      </c>
      <c r="Q152" t="s">
        <v>88</v>
      </c>
    </row>
    <row r="153" spans="1:17" x14ac:dyDescent="0.3">
      <c r="A153" s="21">
        <v>7.31</v>
      </c>
      <c r="B153">
        <v>0.89200000000000002</v>
      </c>
      <c r="C153" s="21">
        <v>1.6094379124341003</v>
      </c>
      <c r="D153" s="21">
        <v>5</v>
      </c>
      <c r="E153">
        <v>89</v>
      </c>
      <c r="F153">
        <v>9</v>
      </c>
      <c r="G153">
        <v>0.89900000000000002</v>
      </c>
      <c r="H153">
        <v>6.38</v>
      </c>
      <c r="I153">
        <v>1.6094379124341003</v>
      </c>
      <c r="J153">
        <v>5</v>
      </c>
      <c r="K153">
        <v>90</v>
      </c>
      <c r="L153">
        <v>0.89400000000000002</v>
      </c>
      <c r="M153">
        <v>6.41</v>
      </c>
      <c r="N153">
        <v>1.6094379124341003</v>
      </c>
      <c r="O153">
        <v>5</v>
      </c>
      <c r="P153">
        <v>89</v>
      </c>
      <c r="Q153" t="s">
        <v>62</v>
      </c>
    </row>
    <row r="154" spans="1:17" x14ac:dyDescent="0.3">
      <c r="A154" s="21">
        <v>7.72</v>
      </c>
      <c r="B154">
        <v>0.93799999999999994</v>
      </c>
      <c r="C154" s="21">
        <v>1.3862943611198906</v>
      </c>
      <c r="D154" s="21">
        <v>4</v>
      </c>
      <c r="E154">
        <v>94</v>
      </c>
      <c r="F154">
        <v>10</v>
      </c>
      <c r="G154">
        <v>0.94099999999999995</v>
      </c>
      <c r="H154">
        <v>6.69</v>
      </c>
      <c r="I154">
        <v>1.3862943611198906</v>
      </c>
      <c r="J154">
        <v>4</v>
      </c>
      <c r="K154">
        <v>94</v>
      </c>
      <c r="L154">
        <v>0.93899999999999995</v>
      </c>
      <c r="M154">
        <v>6.59</v>
      </c>
      <c r="N154">
        <v>1.3862943611198906</v>
      </c>
      <c r="O154">
        <v>4</v>
      </c>
      <c r="P154">
        <v>94</v>
      </c>
      <c r="Q154" t="s">
        <v>94</v>
      </c>
    </row>
    <row r="155" spans="1:17" x14ac:dyDescent="0.3">
      <c r="A155" s="21">
        <v>7.83</v>
      </c>
      <c r="B155">
        <v>0.93899999999999995</v>
      </c>
      <c r="C155" s="21">
        <v>2.0794415416798357</v>
      </c>
      <c r="D155" s="21">
        <v>8</v>
      </c>
      <c r="E155">
        <v>94</v>
      </c>
      <c r="F155">
        <v>10</v>
      </c>
      <c r="G155">
        <v>0.93899999999999995</v>
      </c>
      <c r="H155">
        <v>7.35</v>
      </c>
      <c r="I155">
        <v>2.1972245773362196</v>
      </c>
      <c r="J155">
        <v>9</v>
      </c>
      <c r="K155">
        <v>94</v>
      </c>
      <c r="L155">
        <v>0.93600000000000005</v>
      </c>
      <c r="M155">
        <v>7.11</v>
      </c>
      <c r="N155">
        <v>2.0794415416798357</v>
      </c>
      <c r="O155">
        <v>8</v>
      </c>
      <c r="P155">
        <v>94</v>
      </c>
      <c r="Q155" t="s">
        <v>39</v>
      </c>
    </row>
    <row r="156" spans="1:17" x14ac:dyDescent="0.3">
      <c r="A156" s="21">
        <v>7.8431453699999993</v>
      </c>
      <c r="B156">
        <v>0.93500000000000005</v>
      </c>
      <c r="C156" s="21">
        <v>1.9459101490553132</v>
      </c>
      <c r="D156" s="21">
        <v>7</v>
      </c>
      <c r="E156">
        <v>94</v>
      </c>
      <c r="F156">
        <v>10</v>
      </c>
      <c r="G156">
        <v>0.93700000000000006</v>
      </c>
      <c r="H156">
        <v>7.1306643499999991</v>
      </c>
      <c r="I156">
        <v>1.9459101490553132</v>
      </c>
      <c r="J156">
        <v>7</v>
      </c>
      <c r="K156">
        <v>94</v>
      </c>
      <c r="L156">
        <v>0.93600000000000005</v>
      </c>
      <c r="M156">
        <v>6.7610755000000013</v>
      </c>
      <c r="N156">
        <v>2.0794415416798357</v>
      </c>
      <c r="O156">
        <v>8</v>
      </c>
      <c r="P156">
        <v>94</v>
      </c>
      <c r="Q156" t="s">
        <v>95</v>
      </c>
    </row>
    <row r="157" spans="1:17" x14ac:dyDescent="0.3">
      <c r="A157" s="21">
        <v>7.8598737700000019</v>
      </c>
      <c r="B157">
        <v>0.89400000000000002</v>
      </c>
      <c r="C157" s="21">
        <v>1.0986122886681098</v>
      </c>
      <c r="D157" s="21">
        <v>3</v>
      </c>
      <c r="E157">
        <v>89</v>
      </c>
      <c r="F157">
        <v>9</v>
      </c>
      <c r="G157">
        <v>0.90400000000000003</v>
      </c>
      <c r="H157">
        <v>6.45209455</v>
      </c>
      <c r="I157">
        <v>1.0986122886681098</v>
      </c>
      <c r="J157">
        <v>3</v>
      </c>
      <c r="K157">
        <v>90</v>
      </c>
      <c r="L157">
        <v>0.89900000000000002</v>
      </c>
      <c r="M157">
        <v>6.3179893499999995</v>
      </c>
      <c r="N157">
        <v>1.3862943611198906</v>
      </c>
      <c r="O157">
        <v>4</v>
      </c>
      <c r="P157">
        <v>90</v>
      </c>
      <c r="Q157" t="s">
        <v>128</v>
      </c>
    </row>
    <row r="158" spans="1:17" x14ac:dyDescent="0.3">
      <c r="A158" s="21">
        <v>7.8718662299999993</v>
      </c>
      <c r="B158">
        <v>0.94799999999999995</v>
      </c>
      <c r="C158" s="21">
        <v>1.0986122886681098</v>
      </c>
      <c r="D158" s="21">
        <v>3</v>
      </c>
      <c r="E158">
        <v>95</v>
      </c>
      <c r="F158">
        <v>10</v>
      </c>
      <c r="G158">
        <v>0.94099999999999995</v>
      </c>
      <c r="H158">
        <v>7.5358567200000008</v>
      </c>
      <c r="I158">
        <v>1.6094379124341003</v>
      </c>
      <c r="J158">
        <v>5</v>
      </c>
      <c r="K158">
        <v>94</v>
      </c>
      <c r="L158">
        <v>0.94099999999999995</v>
      </c>
      <c r="M158">
        <v>7.1899089799999985</v>
      </c>
      <c r="N158">
        <v>1.3862943611198906</v>
      </c>
      <c r="O158">
        <v>4</v>
      </c>
      <c r="P158">
        <v>94</v>
      </c>
      <c r="Q158" t="s">
        <v>161</v>
      </c>
    </row>
    <row r="159" spans="1:17" x14ac:dyDescent="0.3">
      <c r="A159" s="21">
        <v>8.01</v>
      </c>
      <c r="B159">
        <v>0.95499999999999996</v>
      </c>
      <c r="C159" s="21">
        <v>1.0986122886681098</v>
      </c>
      <c r="D159" s="21">
        <v>3</v>
      </c>
      <c r="E159">
        <v>96</v>
      </c>
      <c r="F159">
        <v>10</v>
      </c>
      <c r="G159">
        <v>0.95799999999999996</v>
      </c>
      <c r="H159">
        <v>7.1</v>
      </c>
      <c r="I159">
        <v>1.0986122886681098</v>
      </c>
      <c r="J159">
        <v>3</v>
      </c>
      <c r="K159">
        <v>96</v>
      </c>
      <c r="L159">
        <v>0.95799999999999996</v>
      </c>
      <c r="M159">
        <v>6.9</v>
      </c>
      <c r="N159">
        <v>1.0986122886681098</v>
      </c>
      <c r="O159">
        <v>3</v>
      </c>
      <c r="P159">
        <v>96</v>
      </c>
      <c r="Q159" t="s">
        <v>55</v>
      </c>
    </row>
    <row r="160" spans="1:17" x14ac:dyDescent="0.3">
      <c r="A160" s="21">
        <v>8.0565042499999997</v>
      </c>
      <c r="B160">
        <v>0.89100000000000001</v>
      </c>
      <c r="C160" s="21">
        <v>1.0986122886681098</v>
      </c>
      <c r="D160" s="21">
        <v>3</v>
      </c>
      <c r="E160">
        <v>89</v>
      </c>
      <c r="F160">
        <v>9</v>
      </c>
      <c r="G160">
        <v>0.89600000000000002</v>
      </c>
      <c r="H160">
        <v>6.4377198199999999</v>
      </c>
      <c r="I160">
        <v>1.0986122886681098</v>
      </c>
      <c r="J160">
        <v>3</v>
      </c>
      <c r="K160">
        <v>90</v>
      </c>
      <c r="L160">
        <v>0.89300000000000002</v>
      </c>
      <c r="M160">
        <v>6.3154549600000012</v>
      </c>
      <c r="N160">
        <v>1.0986122886681098</v>
      </c>
      <c r="O160">
        <v>3</v>
      </c>
      <c r="P160">
        <v>89</v>
      </c>
      <c r="Q160" t="s">
        <v>25</v>
      </c>
    </row>
    <row r="161" spans="1:17" x14ac:dyDescent="0.3">
      <c r="A161" s="21">
        <v>8.7233209599999988</v>
      </c>
      <c r="B161">
        <v>0.93</v>
      </c>
      <c r="C161" s="21">
        <v>1.6094379124341003</v>
      </c>
      <c r="D161" s="21">
        <v>5</v>
      </c>
      <c r="E161">
        <v>93</v>
      </c>
      <c r="F161">
        <v>10</v>
      </c>
      <c r="G161">
        <v>0.93600000000000005</v>
      </c>
      <c r="H161">
        <v>8.1208000200000008</v>
      </c>
      <c r="I161">
        <v>1.6094379124341003</v>
      </c>
      <c r="J161">
        <v>5</v>
      </c>
      <c r="K161">
        <v>94</v>
      </c>
      <c r="L161">
        <v>0.93300000000000005</v>
      </c>
      <c r="M161">
        <v>8.3199329400000011</v>
      </c>
      <c r="N161">
        <v>1.6094379124341003</v>
      </c>
      <c r="O161">
        <v>5</v>
      </c>
      <c r="P161">
        <v>93</v>
      </c>
      <c r="Q161" t="s">
        <v>0</v>
      </c>
    </row>
    <row r="162" spans="1:17" x14ac:dyDescent="0.3">
      <c r="A162" s="21">
        <v>8.74</v>
      </c>
      <c r="B162">
        <v>0.91600000000000004</v>
      </c>
      <c r="C162" s="21">
        <v>1.6094379124341003</v>
      </c>
      <c r="D162" s="21">
        <v>5</v>
      </c>
      <c r="E162">
        <v>92</v>
      </c>
      <c r="F162">
        <v>10</v>
      </c>
      <c r="G162">
        <v>0.92</v>
      </c>
      <c r="H162">
        <v>7.85</v>
      </c>
      <c r="I162">
        <v>1.6094379124341003</v>
      </c>
      <c r="J162">
        <v>5</v>
      </c>
      <c r="K162">
        <v>92</v>
      </c>
      <c r="L162">
        <v>0.91700000000000004</v>
      </c>
      <c r="M162">
        <v>7.71</v>
      </c>
      <c r="N162">
        <v>1.791759469228055</v>
      </c>
      <c r="O162">
        <v>6</v>
      </c>
      <c r="P162">
        <v>92</v>
      </c>
      <c r="Q162" t="s">
        <v>162</v>
      </c>
    </row>
    <row r="163" spans="1:17" x14ac:dyDescent="0.3">
      <c r="A163" s="21">
        <v>8.9499999999999993</v>
      </c>
      <c r="B163">
        <v>0.94599999999999995</v>
      </c>
      <c r="C163" s="21">
        <v>1.6094379124341003</v>
      </c>
      <c r="D163" s="21">
        <v>5</v>
      </c>
      <c r="E163">
        <v>95</v>
      </c>
      <c r="F163">
        <v>10</v>
      </c>
      <c r="G163">
        <v>0.94599999999999995</v>
      </c>
      <c r="H163">
        <v>8.5</v>
      </c>
      <c r="I163">
        <v>1.6094379124341003</v>
      </c>
      <c r="J163">
        <v>5</v>
      </c>
      <c r="K163">
        <v>95</v>
      </c>
      <c r="L163">
        <v>0.94199999999999995</v>
      </c>
      <c r="M163">
        <v>8.4600000000000009</v>
      </c>
      <c r="N163">
        <v>1.6094379124341003</v>
      </c>
      <c r="O163">
        <v>5</v>
      </c>
      <c r="P163">
        <v>94</v>
      </c>
      <c r="Q163" t="s">
        <v>27</v>
      </c>
    </row>
    <row r="164" spans="1:17" x14ac:dyDescent="0.3">
      <c r="A164" s="21">
        <v>9.08</v>
      </c>
      <c r="B164">
        <v>0.73699999999999999</v>
      </c>
      <c r="C164" s="21">
        <v>4.0430512678345503</v>
      </c>
      <c r="D164" s="21">
        <v>57</v>
      </c>
      <c r="E164">
        <v>74</v>
      </c>
      <c r="F164">
        <v>8</v>
      </c>
      <c r="G164">
        <v>0.753</v>
      </c>
      <c r="H164">
        <v>6</v>
      </c>
      <c r="I164">
        <v>3.912023005428146</v>
      </c>
      <c r="J164">
        <v>50</v>
      </c>
      <c r="K164">
        <v>75</v>
      </c>
      <c r="L164">
        <v>0.747</v>
      </c>
      <c r="M164">
        <v>5.75</v>
      </c>
      <c r="N164">
        <v>3.8918202981106265</v>
      </c>
      <c r="O164">
        <v>49</v>
      </c>
      <c r="P164">
        <v>75</v>
      </c>
      <c r="Q164" t="s">
        <v>81</v>
      </c>
    </row>
    <row r="165" spans="1:17" x14ac:dyDescent="0.3">
      <c r="A165" s="21">
        <v>9.3134336500000003</v>
      </c>
      <c r="B165">
        <v>0.9</v>
      </c>
      <c r="C165" s="21">
        <v>2.0794415416798357</v>
      </c>
      <c r="D165" s="21">
        <v>8</v>
      </c>
      <c r="E165">
        <v>90</v>
      </c>
      <c r="F165">
        <v>9</v>
      </c>
      <c r="G165">
        <v>0.90500000000000003</v>
      </c>
      <c r="H165">
        <v>8.3343076700000012</v>
      </c>
      <c r="I165">
        <v>2.0794415416798357</v>
      </c>
      <c r="J165">
        <v>8</v>
      </c>
      <c r="K165">
        <v>91</v>
      </c>
      <c r="L165">
        <v>0.90300000000000002</v>
      </c>
      <c r="M165">
        <v>8.4940757799999993</v>
      </c>
      <c r="N165">
        <v>2.0794415416798357</v>
      </c>
      <c r="O165">
        <v>8</v>
      </c>
      <c r="P165">
        <v>90</v>
      </c>
      <c r="Q165" t="s">
        <v>40</v>
      </c>
    </row>
    <row r="166" spans="1:17" x14ac:dyDescent="0.3">
      <c r="A166" s="21">
        <v>9.60643387</v>
      </c>
      <c r="B166">
        <v>0.92800000000000005</v>
      </c>
      <c r="C166" s="21">
        <v>2.3978952727983707</v>
      </c>
      <c r="D166" s="21">
        <v>11</v>
      </c>
      <c r="E166">
        <v>93</v>
      </c>
      <c r="F166">
        <v>10</v>
      </c>
      <c r="G166">
        <v>0.93200000000000005</v>
      </c>
      <c r="H166">
        <v>7.6523394599999985</v>
      </c>
      <c r="I166">
        <v>2.3978952727983707</v>
      </c>
      <c r="J166">
        <v>11</v>
      </c>
      <c r="K166">
        <v>93</v>
      </c>
      <c r="L166">
        <v>0.93</v>
      </c>
      <c r="M166">
        <v>7.5994486799999992</v>
      </c>
      <c r="N166">
        <v>2.3978952727983707</v>
      </c>
      <c r="O166">
        <v>11</v>
      </c>
      <c r="P166">
        <v>93</v>
      </c>
      <c r="Q166" t="s">
        <v>13</v>
      </c>
    </row>
    <row r="167" spans="1:17" x14ac:dyDescent="0.3">
      <c r="A167" s="21">
        <v>9.82</v>
      </c>
      <c r="B167">
        <v>0.96299999999999997</v>
      </c>
      <c r="C167" s="21">
        <v>0.69314718055994529</v>
      </c>
      <c r="D167" s="21">
        <v>2</v>
      </c>
      <c r="E167">
        <v>96</v>
      </c>
      <c r="F167">
        <v>10</v>
      </c>
      <c r="G167">
        <v>0.96099999999999997</v>
      </c>
      <c r="H167">
        <v>8.9499999999999993</v>
      </c>
      <c r="I167">
        <v>0.69314718055994529</v>
      </c>
      <c r="J167">
        <v>2</v>
      </c>
      <c r="K167">
        <v>96</v>
      </c>
      <c r="L167">
        <v>0.96</v>
      </c>
      <c r="M167">
        <v>8.5399999999999991</v>
      </c>
      <c r="N167">
        <v>0.69314718055994529</v>
      </c>
      <c r="O167">
        <v>2</v>
      </c>
      <c r="P167">
        <v>96</v>
      </c>
      <c r="Q167" t="s">
        <v>100</v>
      </c>
    </row>
    <row r="168" spans="1:17" x14ac:dyDescent="0.3">
      <c r="A168" s="21">
        <v>9.9639396699999985</v>
      </c>
      <c r="B168">
        <v>0.94799999999999995</v>
      </c>
      <c r="C168" s="21">
        <v>1.3862943611198906</v>
      </c>
      <c r="D168" s="21">
        <v>4</v>
      </c>
      <c r="E168">
        <v>95</v>
      </c>
      <c r="F168">
        <v>10</v>
      </c>
      <c r="G168">
        <v>0.95099999999999996</v>
      </c>
      <c r="H168">
        <v>9.0401239400000009</v>
      </c>
      <c r="I168">
        <v>1.3862943611198906</v>
      </c>
      <c r="J168">
        <v>4</v>
      </c>
      <c r="K168">
        <v>95</v>
      </c>
      <c r="L168">
        <v>0.94599999999999995</v>
      </c>
      <c r="M168">
        <v>8.8703145999999986</v>
      </c>
      <c r="N168">
        <v>1.6094379124341003</v>
      </c>
      <c r="O168">
        <v>5</v>
      </c>
      <c r="P168">
        <v>95</v>
      </c>
      <c r="Q168" t="s">
        <v>44</v>
      </c>
    </row>
    <row r="169" spans="1:17" x14ac:dyDescent="0.3">
      <c r="A169" s="21">
        <v>10.17722607</v>
      </c>
      <c r="B169">
        <v>0.92</v>
      </c>
      <c r="C169" s="21">
        <v>2.3025850929940459</v>
      </c>
      <c r="D169" s="21">
        <v>10</v>
      </c>
      <c r="E169">
        <v>92</v>
      </c>
      <c r="F169">
        <v>10</v>
      </c>
      <c r="G169">
        <v>0.93300000000000005</v>
      </c>
      <c r="H169">
        <v>7.9679574999999998</v>
      </c>
      <c r="I169">
        <v>2.1972245773362196</v>
      </c>
      <c r="J169">
        <v>9</v>
      </c>
      <c r="K169">
        <v>93</v>
      </c>
      <c r="L169">
        <v>0.92800000000000005</v>
      </c>
      <c r="M169">
        <v>7.7916374199999989</v>
      </c>
      <c r="N169">
        <v>2.1972245773362196</v>
      </c>
      <c r="O169">
        <v>9</v>
      </c>
      <c r="P169">
        <v>93</v>
      </c>
      <c r="Q169" t="s">
        <v>145</v>
      </c>
    </row>
  </sheetData>
  <sortState xmlns:xlrd2="http://schemas.microsoft.com/office/spreadsheetml/2017/richdata2" ref="A2:Q169">
    <sortCondition ref="A1:A169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A5E3-444B-406E-83F9-36AF46F161AA}">
  <dimension ref="A1:AQ214"/>
  <sheetViews>
    <sheetView workbookViewId="0">
      <pane ySplit="1" topLeftCell="A26" activePane="bottomLeft" state="frozen"/>
      <selection pane="bottomLeft" activeCell="E15" sqref="E15"/>
    </sheetView>
  </sheetViews>
  <sheetFormatPr defaultRowHeight="14.4" x14ac:dyDescent="0.3"/>
  <cols>
    <col min="2" max="2" width="10.109375" customWidth="1"/>
    <col min="4" max="4" width="8.109375" customWidth="1"/>
    <col min="5" max="5" width="9.6640625" customWidth="1"/>
    <col min="6" max="6" width="11.21875" customWidth="1"/>
    <col min="7" max="7" width="9.5546875" customWidth="1"/>
    <col min="8" max="8" width="29.109375" customWidth="1"/>
    <col min="11" max="11" width="21.21875" customWidth="1"/>
    <col min="12" max="12" width="10.6640625" customWidth="1"/>
    <col min="14" max="14" width="11.109375" customWidth="1"/>
    <col min="17" max="17" width="11.77734375" customWidth="1"/>
    <col min="20" max="20" width="19.88671875" customWidth="1"/>
    <col min="21" max="21" width="14.5546875" customWidth="1"/>
    <col min="22" max="22" width="15.77734375" customWidth="1"/>
    <col min="23" max="23" width="12.88671875" customWidth="1"/>
    <col min="25" max="25" width="20.5546875" customWidth="1"/>
    <col min="29" max="29" width="15.44140625" customWidth="1"/>
    <col min="42" max="42" width="10.33203125" customWidth="1"/>
  </cols>
  <sheetData>
    <row r="1" spans="1:43" ht="43.8" thickBot="1" x14ac:dyDescent="0.35">
      <c r="A1" s="31" t="s">
        <v>204</v>
      </c>
      <c r="B1" s="31" t="s">
        <v>214</v>
      </c>
      <c r="C1" s="31" t="s">
        <v>213</v>
      </c>
      <c r="D1" s="31" t="s">
        <v>266</v>
      </c>
      <c r="E1" s="31" t="s">
        <v>265</v>
      </c>
      <c r="F1" s="31" t="s">
        <v>268</v>
      </c>
      <c r="G1" s="31" t="s">
        <v>206</v>
      </c>
      <c r="H1" t="s">
        <v>153</v>
      </c>
    </row>
    <row r="2" spans="1:43" ht="43.8" thickBot="1" x14ac:dyDescent="0.35">
      <c r="A2">
        <v>0.38900000000000001</v>
      </c>
      <c r="B2" s="21">
        <v>1.2214847799999999</v>
      </c>
      <c r="C2" s="21">
        <v>6.7274317248508551</v>
      </c>
      <c r="D2" s="21">
        <f>ROUND(($B2-$O$13)/($O$14-$O$13)*100,2)</f>
        <v>9.5500000000000007</v>
      </c>
      <c r="E2" s="21">
        <f>ROUND(($A2-$L$13)/($L$14-$L$13)*100,2)</f>
        <v>0</v>
      </c>
      <c r="F2" s="21">
        <f>E2*D2</f>
        <v>0</v>
      </c>
      <c r="G2">
        <v>835</v>
      </c>
      <c r="H2" t="s">
        <v>14</v>
      </c>
      <c r="K2" s="25" t="s">
        <v>204</v>
      </c>
      <c r="L2" s="25"/>
      <c r="N2" s="25" t="s">
        <v>214</v>
      </c>
      <c r="O2" s="25"/>
      <c r="Q2" s="25" t="s">
        <v>213</v>
      </c>
      <c r="R2" s="25"/>
      <c r="T2" s="44"/>
      <c r="U2" s="44" t="s">
        <v>213</v>
      </c>
      <c r="V2" s="44" t="s">
        <v>265</v>
      </c>
      <c r="W2" s="44" t="s">
        <v>266</v>
      </c>
      <c r="Y2" s="46"/>
      <c r="Z2" s="46" t="s">
        <v>213</v>
      </c>
      <c r="AA2" s="46" t="s">
        <v>265</v>
      </c>
      <c r="AB2" s="46" t="s">
        <v>266</v>
      </c>
      <c r="AC2" s="46" t="s">
        <v>267</v>
      </c>
    </row>
    <row r="3" spans="1:43" x14ac:dyDescent="0.3">
      <c r="A3">
        <v>0.39100000000000001</v>
      </c>
      <c r="B3" s="21">
        <v>2.3136591900000001</v>
      </c>
      <c r="C3" s="21">
        <v>6.089044875446846</v>
      </c>
      <c r="D3" s="21">
        <f>ROUND(($B3-$O$13)/($O$14-$O$13)*100,2)</f>
        <v>20.58</v>
      </c>
      <c r="E3" s="21">
        <f>ROUND(($A3-$L$13)/($L$14-$L$13)*100,2)</f>
        <v>0.35</v>
      </c>
      <c r="F3" s="21">
        <f>E3*D3</f>
        <v>7.2029999999999985</v>
      </c>
      <c r="G3">
        <v>441</v>
      </c>
      <c r="H3" t="s">
        <v>97</v>
      </c>
      <c r="T3" t="s">
        <v>213</v>
      </c>
      <c r="U3">
        <v>1</v>
      </c>
      <c r="Y3" s="47" t="s">
        <v>213</v>
      </c>
      <c r="Z3" s="30">
        <v>1</v>
      </c>
      <c r="AA3" s="30"/>
      <c r="AB3" s="30"/>
      <c r="AC3" s="30"/>
      <c r="AP3" s="25" t="s">
        <v>300</v>
      </c>
      <c r="AQ3" s="25"/>
    </row>
    <row r="4" spans="1:43" x14ac:dyDescent="0.3">
      <c r="A4">
        <v>0.39600000000000002</v>
      </c>
      <c r="B4" s="21">
        <v>0.92749428999999994</v>
      </c>
      <c r="C4" s="21">
        <v>6.9688503783419478</v>
      </c>
      <c r="D4" s="21">
        <f>ROUND(($B4-$O$13)/($O$14-$O$13)*100,2)</f>
        <v>6.58</v>
      </c>
      <c r="E4" s="21">
        <f>ROUND(($A4-$L$13)/($L$14-$L$13)*100,2)</f>
        <v>1.22</v>
      </c>
      <c r="F4" s="21">
        <f>E4*D4</f>
        <v>8.0275999999999996</v>
      </c>
      <c r="G4">
        <v>1063</v>
      </c>
      <c r="H4" t="s">
        <v>15</v>
      </c>
      <c r="K4" t="s">
        <v>186</v>
      </c>
      <c r="L4">
        <v>0.71829166666666655</v>
      </c>
      <c r="N4" t="s">
        <v>186</v>
      </c>
      <c r="O4">
        <v>3.7893606720833346</v>
      </c>
      <c r="Q4" t="s">
        <v>186</v>
      </c>
      <c r="R4">
        <v>3.8708221886602381</v>
      </c>
      <c r="T4" t="s">
        <v>265</v>
      </c>
      <c r="U4">
        <v>-0.89503818391115897</v>
      </c>
      <c r="V4">
        <v>1</v>
      </c>
      <c r="Y4" s="47" t="s">
        <v>265</v>
      </c>
      <c r="Z4" s="30">
        <v>-0.89503818391115897</v>
      </c>
      <c r="AA4" s="30">
        <v>1</v>
      </c>
      <c r="AB4" s="30"/>
      <c r="AC4" s="30"/>
    </row>
    <row r="5" spans="1:43" ht="15" thickBot="1" x14ac:dyDescent="0.35">
      <c r="A5">
        <v>0.40699999999999997</v>
      </c>
      <c r="B5" s="21">
        <v>1.3905919799999997</v>
      </c>
      <c r="C5" s="21">
        <v>6.0867747269123065</v>
      </c>
      <c r="D5" s="21">
        <f>ROUND(($B5-$O$13)/($O$14-$O$13)*100,2)</f>
        <v>11.26</v>
      </c>
      <c r="E5" s="21">
        <f>ROUND(($A5-$L$13)/($L$14-$L$13)*100,2)</f>
        <v>3.14</v>
      </c>
      <c r="F5" s="21">
        <f>E5*D5</f>
        <v>35.356400000000001</v>
      </c>
      <c r="G5">
        <v>440</v>
      </c>
      <c r="H5" t="s">
        <v>82</v>
      </c>
      <c r="K5" t="s">
        <v>187</v>
      </c>
      <c r="L5">
        <v>1.1517412692784848E-2</v>
      </c>
      <c r="N5" t="s">
        <v>187</v>
      </c>
      <c r="O5">
        <v>0.18117359859072674</v>
      </c>
      <c r="Q5" t="s">
        <v>187</v>
      </c>
      <c r="R5">
        <v>0.12688803451982131</v>
      </c>
      <c r="T5" s="24" t="s">
        <v>266</v>
      </c>
      <c r="U5" s="24">
        <v>-0.70545460250966086</v>
      </c>
      <c r="V5" s="24">
        <v>0.74800135788172495</v>
      </c>
      <c r="W5" s="24">
        <v>1</v>
      </c>
      <c r="Y5" s="47" t="s">
        <v>266</v>
      </c>
      <c r="Z5" s="30">
        <v>-0.70545460250966086</v>
      </c>
      <c r="AA5" s="30">
        <v>0.74800135788172495</v>
      </c>
      <c r="AB5" s="30">
        <v>1</v>
      </c>
      <c r="AC5" s="30"/>
      <c r="AP5" t="s">
        <v>186</v>
      </c>
      <c r="AQ5">
        <v>1.0977767439821391</v>
      </c>
    </row>
    <row r="6" spans="1:43" x14ac:dyDescent="0.3">
      <c r="A6">
        <v>0.41899999999999998</v>
      </c>
      <c r="B6" s="21">
        <v>2.1590986299999995</v>
      </c>
      <c r="C6" s="21">
        <v>6.2025355171879228</v>
      </c>
      <c r="D6" s="21">
        <f>ROUND(($B6-$O$13)/($O$14-$O$13)*100,2)</f>
        <v>19.02</v>
      </c>
      <c r="E6" s="21">
        <f>ROUND(($A6-$L$13)/($L$14-$L$13)*100,2)</f>
        <v>5.23</v>
      </c>
      <c r="F6" s="21">
        <f>E6*D6</f>
        <v>99.474600000000009</v>
      </c>
      <c r="G6">
        <v>494</v>
      </c>
      <c r="H6" t="s">
        <v>10</v>
      </c>
      <c r="K6" t="s">
        <v>188</v>
      </c>
      <c r="L6">
        <v>0.73399999999999999</v>
      </c>
      <c r="N6" t="s">
        <v>188</v>
      </c>
      <c r="O6">
        <v>3.4131351700000003</v>
      </c>
      <c r="Q6" t="s">
        <v>188</v>
      </c>
      <c r="R6">
        <v>4.0775374439057197</v>
      </c>
      <c r="Y6" s="47" t="s">
        <v>268</v>
      </c>
      <c r="Z6" s="30">
        <v>-0.77575045967424916</v>
      </c>
      <c r="AA6" s="30">
        <v>0.82786102011910734</v>
      </c>
      <c r="AB6" s="30">
        <v>0.95863553369556631</v>
      </c>
      <c r="AC6" s="30">
        <v>1</v>
      </c>
      <c r="AP6" t="s">
        <v>187</v>
      </c>
      <c r="AQ6">
        <v>5.8084004738599183E-2</v>
      </c>
    </row>
    <row r="7" spans="1:43" x14ac:dyDescent="0.3">
      <c r="A7">
        <v>0.44600000000000001</v>
      </c>
      <c r="B7" s="21">
        <v>2.8256711999999999</v>
      </c>
      <c r="C7" s="21">
        <v>5.575949103146316</v>
      </c>
      <c r="D7" s="21">
        <f>ROUND(($B7-$O$13)/($O$14-$O$13)*100,2)</f>
        <v>25.75</v>
      </c>
      <c r="E7" s="21">
        <f>ROUND(($A7-$L$13)/($L$14-$L$13)*100,2)</f>
        <v>9.93</v>
      </c>
      <c r="F7" s="21">
        <f>E7*D7</f>
        <v>255.69749999999999</v>
      </c>
      <c r="G7">
        <v>264</v>
      </c>
      <c r="H7" t="s">
        <v>9</v>
      </c>
      <c r="K7" t="s">
        <v>189</v>
      </c>
      <c r="L7">
        <v>0.72199999999999998</v>
      </c>
      <c r="N7" t="s">
        <v>189</v>
      </c>
      <c r="O7">
        <v>2.36</v>
      </c>
      <c r="Q7" t="s">
        <v>189</v>
      </c>
      <c r="R7">
        <v>1.6094379124341003</v>
      </c>
      <c r="AP7" t="s">
        <v>188</v>
      </c>
      <c r="AQ7">
        <v>1.2276271061930726</v>
      </c>
    </row>
    <row r="8" spans="1:43" x14ac:dyDescent="0.3">
      <c r="A8">
        <v>0.45300000000000001</v>
      </c>
      <c r="B8" s="21">
        <v>1.3640774500000001</v>
      </c>
      <c r="C8" s="21">
        <v>6.0935697700451357</v>
      </c>
      <c r="D8" s="21">
        <f>ROUND(($B8-$O$13)/($O$14-$O$13)*100,2)</f>
        <v>10.99</v>
      </c>
      <c r="E8" s="21">
        <f>ROUND(($A8-$L$13)/($L$14-$L$13)*100,2)</f>
        <v>11.15</v>
      </c>
      <c r="F8" s="21">
        <f>E8*D8</f>
        <v>122.53850000000001</v>
      </c>
      <c r="G8">
        <v>443</v>
      </c>
      <c r="H8" t="s">
        <v>121</v>
      </c>
      <c r="K8" t="s">
        <v>190</v>
      </c>
      <c r="L8">
        <v>0.14928273035698006</v>
      </c>
      <c r="N8" t="s">
        <v>190</v>
      </c>
      <c r="O8">
        <v>2.3482782277278633</v>
      </c>
      <c r="Q8" t="s">
        <v>190</v>
      </c>
      <c r="R8">
        <v>1.6446568989071748</v>
      </c>
      <c r="AE8" t="s">
        <v>297</v>
      </c>
      <c r="AP8" t="s">
        <v>189</v>
      </c>
      <c r="AQ8">
        <v>0.8586616190375187</v>
      </c>
    </row>
    <row r="9" spans="1:43" ht="15" thickBot="1" x14ac:dyDescent="0.35">
      <c r="A9">
        <v>0.46700000000000003</v>
      </c>
      <c r="B9" s="21">
        <v>2.3967418700000005</v>
      </c>
      <c r="C9" s="21">
        <v>4.8441870864585912</v>
      </c>
      <c r="D9" s="21">
        <f>ROUND(($B9-$O$13)/($O$14-$O$13)*100,2)</f>
        <v>21.42</v>
      </c>
      <c r="E9" s="21">
        <f>ROUND(($A9-$L$13)/($L$14-$L$13)*100,2)</f>
        <v>13.59</v>
      </c>
      <c r="F9" s="21">
        <f>E9*D9</f>
        <v>291.09780000000001</v>
      </c>
      <c r="G9">
        <v>127</v>
      </c>
      <c r="H9" t="s">
        <v>90</v>
      </c>
      <c r="K9" t="s">
        <v>191</v>
      </c>
      <c r="L9">
        <v>2.2285333582834813E-2</v>
      </c>
      <c r="N9" t="s">
        <v>191</v>
      </c>
      <c r="O9">
        <v>5.514410634820714</v>
      </c>
      <c r="Q9" t="s">
        <v>191</v>
      </c>
      <c r="R9">
        <v>2.7048963151229652</v>
      </c>
      <c r="T9" t="s">
        <v>295</v>
      </c>
      <c r="AP9" t="s">
        <v>190</v>
      </c>
      <c r="AQ9">
        <v>0.75285474687190945</v>
      </c>
    </row>
    <row r="10" spans="1:43" ht="15" thickBot="1" x14ac:dyDescent="0.35">
      <c r="A10">
        <v>0.47099999999999997</v>
      </c>
      <c r="B10" s="21">
        <v>0.77237736999999995</v>
      </c>
      <c r="C10" s="21">
        <v>6.315358001522335</v>
      </c>
      <c r="D10" s="21">
        <f>ROUND(($B10-$O$13)/($O$14-$O$13)*100,2)</f>
        <v>5.01</v>
      </c>
      <c r="E10" s="21">
        <f>ROUND(($A10-$L$13)/($L$14-$L$13)*100,2)</f>
        <v>14.29</v>
      </c>
      <c r="F10" s="21">
        <f>E10*D10</f>
        <v>71.592899999999986</v>
      </c>
      <c r="G10">
        <v>553</v>
      </c>
      <c r="H10" t="s">
        <v>49</v>
      </c>
      <c r="K10" t="s">
        <v>192</v>
      </c>
      <c r="L10">
        <v>-0.84895204782042288</v>
      </c>
      <c r="N10" t="s">
        <v>192</v>
      </c>
      <c r="O10">
        <v>-5.5179165226998617E-2</v>
      </c>
      <c r="Q10" t="s">
        <v>192</v>
      </c>
      <c r="R10">
        <v>-1.0165249074860192</v>
      </c>
      <c r="AE10" s="25" t="s">
        <v>270</v>
      </c>
      <c r="AF10" s="25"/>
      <c r="AP10" t="s">
        <v>191</v>
      </c>
      <c r="AQ10">
        <v>0.56679026988756687</v>
      </c>
    </row>
    <row r="11" spans="1:43" x14ac:dyDescent="0.3">
      <c r="A11">
        <v>0.47699999999999998</v>
      </c>
      <c r="B11" s="21">
        <v>0.65065557000000018</v>
      </c>
      <c r="C11" s="21">
        <v>6.3044488024219811</v>
      </c>
      <c r="D11" s="21">
        <f>ROUND(($B11-$O$13)/($O$14-$O$13)*100,2)</f>
        <v>3.78</v>
      </c>
      <c r="E11" s="21">
        <f>ROUND(($A11-$L$13)/($L$14-$L$13)*100,2)</f>
        <v>15.33</v>
      </c>
      <c r="F11" s="21">
        <f>E11*D11</f>
        <v>57.947399999999995</v>
      </c>
      <c r="G11">
        <v>547</v>
      </c>
      <c r="H11" t="s">
        <v>26</v>
      </c>
      <c r="K11" t="s">
        <v>193</v>
      </c>
      <c r="L11">
        <v>-0.30209615429657821</v>
      </c>
      <c r="N11" t="s">
        <v>193</v>
      </c>
      <c r="O11">
        <v>0.71422291593998921</v>
      </c>
      <c r="Q11" t="s">
        <v>193</v>
      </c>
      <c r="R11">
        <v>-0.12662974060001225</v>
      </c>
      <c r="T11" s="25" t="s">
        <v>270</v>
      </c>
      <c r="U11" s="25"/>
      <c r="AE11" t="s">
        <v>271</v>
      </c>
      <c r="AF11">
        <v>0.74800135788172517</v>
      </c>
      <c r="AP11" t="s">
        <v>192</v>
      </c>
      <c r="AQ11">
        <v>7.6968706974604117E-2</v>
      </c>
    </row>
    <row r="12" spans="1:43" x14ac:dyDescent="0.3">
      <c r="A12">
        <v>0.48199999999999998</v>
      </c>
      <c r="B12" s="21">
        <v>1.2004870200000002</v>
      </c>
      <c r="C12" s="21">
        <v>6.5861716548546747</v>
      </c>
      <c r="D12" s="21">
        <f>ROUND(($B12-$O$13)/($O$14-$O$13)*100,2)</f>
        <v>9.34</v>
      </c>
      <c r="E12" s="21">
        <f>ROUND(($A12-$L$13)/($L$14-$L$13)*100,2)</f>
        <v>16.2</v>
      </c>
      <c r="F12" s="21">
        <f>E12*D12</f>
        <v>151.30799999999999</v>
      </c>
      <c r="G12">
        <v>725</v>
      </c>
      <c r="H12" t="s">
        <v>50</v>
      </c>
      <c r="K12" t="s">
        <v>194</v>
      </c>
      <c r="L12">
        <v>0.57399999999999995</v>
      </c>
      <c r="N12" t="s">
        <v>194</v>
      </c>
      <c r="O12">
        <v>9.901240829999999</v>
      </c>
      <c r="Q12" t="s">
        <v>194</v>
      </c>
      <c r="R12">
        <v>6.9688503783419478</v>
      </c>
      <c r="T12" t="s">
        <v>271</v>
      </c>
      <c r="U12">
        <v>0.7480013578817255</v>
      </c>
      <c r="AE12" t="s">
        <v>272</v>
      </c>
      <c r="AF12">
        <v>0.55950603139290478</v>
      </c>
      <c r="AG12" t="s">
        <v>298</v>
      </c>
      <c r="AH12">
        <f>ROUND(1/(1-AF12^2),2)</f>
        <v>1.46</v>
      </c>
      <c r="AP12" t="s">
        <v>193</v>
      </c>
      <c r="AQ12">
        <v>-0.72505675657176072</v>
      </c>
    </row>
    <row r="13" spans="1:43" x14ac:dyDescent="0.3">
      <c r="A13">
        <v>0.48299999999999998</v>
      </c>
      <c r="B13" s="21">
        <v>0.92961764000000002</v>
      </c>
      <c r="C13" s="21">
        <v>6.4800445619266531</v>
      </c>
      <c r="D13" s="21">
        <f>ROUND(($B13-$O$13)/($O$14-$O$13)*100,2)</f>
        <v>6.6</v>
      </c>
      <c r="E13" s="21">
        <f>ROUND(($A13-$L$13)/($L$14-$L$13)*100,2)</f>
        <v>16.38</v>
      </c>
      <c r="F13" s="21">
        <f>E13*D13</f>
        <v>108.10799999999999</v>
      </c>
      <c r="G13">
        <v>652</v>
      </c>
      <c r="H13" t="s">
        <v>75</v>
      </c>
      <c r="K13" t="s">
        <v>195</v>
      </c>
      <c r="L13">
        <v>0.38900000000000001</v>
      </c>
      <c r="N13" t="s">
        <v>195</v>
      </c>
      <c r="O13">
        <v>0.27598523999999997</v>
      </c>
      <c r="Q13" t="s">
        <v>195</v>
      </c>
      <c r="R13">
        <v>0</v>
      </c>
      <c r="T13" t="s">
        <v>272</v>
      </c>
      <c r="U13">
        <v>0.55950603139290522</v>
      </c>
      <c r="V13" t="s">
        <v>298</v>
      </c>
      <c r="W13">
        <f>ROUND(1/(1-U13^2),2)</f>
        <v>1.46</v>
      </c>
      <c r="AE13" t="s">
        <v>273</v>
      </c>
      <c r="AF13">
        <v>0.55685245326876565</v>
      </c>
      <c r="AP13" t="s">
        <v>194</v>
      </c>
      <c r="AQ13">
        <v>3.6075603787344077</v>
      </c>
    </row>
    <row r="14" spans="1:43" x14ac:dyDescent="0.3">
      <c r="A14">
        <v>0.48599999999999999</v>
      </c>
      <c r="B14" s="21">
        <v>0.68988532000000002</v>
      </c>
      <c r="C14" s="21">
        <v>5.9712618397904622</v>
      </c>
      <c r="D14" s="21">
        <f>ROUND(($B14-$O$13)/($O$14-$O$13)*100,2)</f>
        <v>4.18</v>
      </c>
      <c r="E14" s="21">
        <f>ROUND(($A14-$L$13)/($L$14-$L$13)*100,2)</f>
        <v>16.899999999999999</v>
      </c>
      <c r="F14" s="21">
        <f>E14*D14</f>
        <v>70.641999999999996</v>
      </c>
      <c r="G14">
        <v>392</v>
      </c>
      <c r="H14" t="s">
        <v>78</v>
      </c>
      <c r="K14" t="s">
        <v>196</v>
      </c>
      <c r="L14">
        <v>0.96299999999999997</v>
      </c>
      <c r="N14" t="s">
        <v>196</v>
      </c>
      <c r="O14">
        <v>10.17722607</v>
      </c>
      <c r="Q14" t="s">
        <v>196</v>
      </c>
      <c r="R14">
        <v>6.9688503783419478</v>
      </c>
      <c r="T14" t="s">
        <v>273</v>
      </c>
      <c r="U14">
        <v>0.55685245326876609</v>
      </c>
      <c r="AE14" t="s">
        <v>187</v>
      </c>
      <c r="AF14">
        <v>17.31283634815998</v>
      </c>
      <c r="AP14" t="s">
        <v>195</v>
      </c>
      <c r="AQ14">
        <v>-1.2874078929558699</v>
      </c>
    </row>
    <row r="15" spans="1:43" ht="15" thickBot="1" x14ac:dyDescent="0.35">
      <c r="A15">
        <v>0.48799999999999999</v>
      </c>
      <c r="B15" s="21">
        <v>1.1862124199999999</v>
      </c>
      <c r="C15" s="21">
        <v>6.4297194780391376</v>
      </c>
      <c r="D15" s="21">
        <f>ROUND(($B15-$O$13)/($O$14-$O$13)*100,2)</f>
        <v>9.19</v>
      </c>
      <c r="E15" s="21">
        <f>ROUND(($A15-$L$13)/($L$14-$L$13)*100,2)</f>
        <v>17.25</v>
      </c>
      <c r="F15" s="21">
        <f>E15*D15</f>
        <v>158.5275</v>
      </c>
      <c r="G15">
        <v>620</v>
      </c>
      <c r="H15" t="s">
        <v>154</v>
      </c>
      <c r="K15" t="s">
        <v>197</v>
      </c>
      <c r="L15">
        <v>120.67299999999997</v>
      </c>
      <c r="N15" t="s">
        <v>197</v>
      </c>
      <c r="O15">
        <v>636.61259291000022</v>
      </c>
      <c r="Q15" t="s">
        <v>197</v>
      </c>
      <c r="R15">
        <v>650.29812769492003</v>
      </c>
      <c r="T15" t="s">
        <v>187</v>
      </c>
      <c r="U15">
        <v>15.788498405219658</v>
      </c>
      <c r="AE15" s="24" t="s">
        <v>274</v>
      </c>
      <c r="AF15" s="24">
        <v>168</v>
      </c>
      <c r="AP15" t="s">
        <v>196</v>
      </c>
      <c r="AQ15">
        <v>2.3201524857785376</v>
      </c>
    </row>
    <row r="16" spans="1:43" ht="15" thickBot="1" x14ac:dyDescent="0.35">
      <c r="A16">
        <v>0.48899999999999999</v>
      </c>
      <c r="B16" s="21">
        <v>0.98278511000000002</v>
      </c>
      <c r="C16" s="21">
        <v>5.5872486584002496</v>
      </c>
      <c r="D16" s="21">
        <f>ROUND(($B16-$O$13)/($O$14-$O$13)*100,2)</f>
        <v>7.14</v>
      </c>
      <c r="E16" s="21">
        <f>ROUND(($A16-$L$13)/($L$14-$L$13)*100,2)</f>
        <v>17.420000000000002</v>
      </c>
      <c r="F16" s="21">
        <f>E16*D16</f>
        <v>124.37880000000001</v>
      </c>
      <c r="G16">
        <v>267</v>
      </c>
      <c r="H16" t="s">
        <v>37</v>
      </c>
      <c r="K16" t="s">
        <v>198</v>
      </c>
      <c r="L16">
        <v>168</v>
      </c>
      <c r="N16" t="s">
        <v>198</v>
      </c>
      <c r="O16">
        <v>168</v>
      </c>
      <c r="Q16" t="s">
        <v>198</v>
      </c>
      <c r="R16">
        <v>168</v>
      </c>
      <c r="T16" s="24" t="s">
        <v>274</v>
      </c>
      <c r="U16" s="24">
        <v>168</v>
      </c>
      <c r="AP16" t="s">
        <v>197</v>
      </c>
      <c r="AQ16">
        <v>184.42649298899937</v>
      </c>
    </row>
    <row r="17" spans="1:43" ht="15" thickBot="1" x14ac:dyDescent="0.35">
      <c r="A17">
        <v>0.49</v>
      </c>
      <c r="B17" s="21">
        <v>0.83485365</v>
      </c>
      <c r="C17" s="21">
        <v>5.7745515455444085</v>
      </c>
      <c r="D17" s="21">
        <f>ROUND(($B17-$O$13)/($O$14-$O$13)*100,2)</f>
        <v>5.64</v>
      </c>
      <c r="E17" s="21">
        <f>ROUND(($A17-$L$13)/($L$14-$L$13)*100,2)</f>
        <v>17.600000000000001</v>
      </c>
      <c r="F17" s="21">
        <f>E17*D17</f>
        <v>99.263999999999996</v>
      </c>
      <c r="G17">
        <v>322</v>
      </c>
      <c r="H17" t="s">
        <v>34</v>
      </c>
      <c r="K17" s="24" t="s">
        <v>185</v>
      </c>
      <c r="L17" s="24">
        <v>2.2738493379471383E-2</v>
      </c>
      <c r="N17" s="24" t="s">
        <v>185</v>
      </c>
      <c r="O17" s="24">
        <v>0.35768577387793032</v>
      </c>
      <c r="Q17" s="24" t="s">
        <v>185</v>
      </c>
      <c r="R17" s="24">
        <v>0.2505113613468562</v>
      </c>
      <c r="AE17" t="s">
        <v>275</v>
      </c>
      <c r="AP17" t="s">
        <v>198</v>
      </c>
      <c r="AQ17">
        <v>168</v>
      </c>
    </row>
    <row r="18" spans="1:43" ht="15" thickBot="1" x14ac:dyDescent="0.35">
      <c r="A18">
        <v>0.49199999999999999</v>
      </c>
      <c r="B18" s="21">
        <v>2.42524147</v>
      </c>
      <c r="C18" s="21">
        <v>6.1268691841141854</v>
      </c>
      <c r="D18" s="21">
        <f>ROUND(($B18-$O$13)/($O$14-$O$13)*100,2)</f>
        <v>21.71</v>
      </c>
      <c r="E18" s="21">
        <f>ROUND(($A18-$L$13)/($L$14-$L$13)*100,2)</f>
        <v>17.940000000000001</v>
      </c>
      <c r="F18" s="21">
        <f>E18*D18</f>
        <v>389.47740000000005</v>
      </c>
      <c r="G18">
        <v>458</v>
      </c>
      <c r="H18" t="s">
        <v>42</v>
      </c>
      <c r="T18" t="s">
        <v>275</v>
      </c>
      <c r="AE18" s="44"/>
      <c r="AF18" s="44" t="s">
        <v>279</v>
      </c>
      <c r="AG18" s="44" t="s">
        <v>280</v>
      </c>
      <c r="AH18" s="44" t="s">
        <v>281</v>
      </c>
      <c r="AI18" s="44" t="s">
        <v>282</v>
      </c>
      <c r="AJ18" s="44" t="s">
        <v>283</v>
      </c>
      <c r="AP18" s="24" t="s">
        <v>185</v>
      </c>
      <c r="AQ18" s="24">
        <v>0.11467356362329614</v>
      </c>
    </row>
    <row r="19" spans="1:43" x14ac:dyDescent="0.3">
      <c r="A19">
        <v>0.501</v>
      </c>
      <c r="B19" s="21">
        <v>0.27598523999999997</v>
      </c>
      <c r="C19" s="21">
        <v>6.2595814640649232</v>
      </c>
      <c r="D19" s="21">
        <f>ROUND(($B19-$O$13)/($O$14-$O$13)*100,2)</f>
        <v>0</v>
      </c>
      <c r="E19" s="21">
        <f>ROUND(($A19-$L$13)/($L$14-$L$13)*100,2)</f>
        <v>19.510000000000002</v>
      </c>
      <c r="F19" s="21">
        <f>E19*D19</f>
        <v>0</v>
      </c>
      <c r="G19">
        <v>523</v>
      </c>
      <c r="H19" t="s">
        <v>2</v>
      </c>
      <c r="T19" s="44"/>
      <c r="U19" s="44" t="s">
        <v>279</v>
      </c>
      <c r="V19" s="44" t="s">
        <v>280</v>
      </c>
      <c r="W19" s="44" t="s">
        <v>281</v>
      </c>
      <c r="X19" s="44" t="s">
        <v>282</v>
      </c>
      <c r="Y19" s="44" t="s">
        <v>283</v>
      </c>
      <c r="AE19" t="s">
        <v>276</v>
      </c>
      <c r="AF19">
        <v>1</v>
      </c>
      <c r="AG19">
        <v>63198.874189060058</v>
      </c>
      <c r="AH19">
        <v>63198.874189060058</v>
      </c>
      <c r="AI19">
        <v>210.84965477487853</v>
      </c>
      <c r="AJ19">
        <v>2.3032154123016563E-31</v>
      </c>
    </row>
    <row r="20" spans="1:43" x14ac:dyDescent="0.3">
      <c r="A20">
        <v>0.51200000000000001</v>
      </c>
      <c r="B20" s="21">
        <v>1.0768225200000001</v>
      </c>
      <c r="C20" s="21">
        <v>5.4553211153577017</v>
      </c>
      <c r="D20" s="21">
        <f>ROUND(($B20-$O$13)/($O$14-$O$13)*100,2)</f>
        <v>8.09</v>
      </c>
      <c r="E20" s="21">
        <f>ROUND(($A20-$L$13)/($L$14-$L$13)*100,2)</f>
        <v>21.43</v>
      </c>
      <c r="F20" s="21">
        <f>E20*D20</f>
        <v>173.36869999999999</v>
      </c>
      <c r="G20">
        <v>234</v>
      </c>
      <c r="H20" t="s">
        <v>28</v>
      </c>
      <c r="T20" t="s">
        <v>276</v>
      </c>
      <c r="U20">
        <v>1</v>
      </c>
      <c r="V20">
        <v>52559.902320276167</v>
      </c>
      <c r="W20">
        <v>52559.902320276167</v>
      </c>
      <c r="X20">
        <v>210.84965477487893</v>
      </c>
      <c r="Y20">
        <v>2.3032154123014264E-31</v>
      </c>
      <c r="AE20" t="s">
        <v>277</v>
      </c>
      <c r="AF20">
        <v>166</v>
      </c>
      <c r="AG20">
        <v>49755.894201416122</v>
      </c>
      <c r="AH20">
        <v>299.73430241816942</v>
      </c>
    </row>
    <row r="21" spans="1:43" ht="15" thickBot="1" x14ac:dyDescent="0.35">
      <c r="A21">
        <v>0.51200000000000001</v>
      </c>
      <c r="B21" s="21">
        <v>1.5622458500000003</v>
      </c>
      <c r="C21" s="21">
        <v>5.9427993751267012</v>
      </c>
      <c r="D21" s="21">
        <f>ROUND(($B21-$O$13)/($O$14-$O$13)*100,2)</f>
        <v>12.99</v>
      </c>
      <c r="E21" s="21">
        <f>ROUND(($A21-$L$13)/($L$14-$L$13)*100,2)</f>
        <v>21.43</v>
      </c>
      <c r="F21" s="21">
        <f>E21*D21</f>
        <v>278.37569999999999</v>
      </c>
      <c r="G21">
        <v>381</v>
      </c>
      <c r="H21" t="s">
        <v>79</v>
      </c>
      <c r="K21" t="s">
        <v>269</v>
      </c>
      <c r="T21" t="s">
        <v>277</v>
      </c>
      <c r="U21">
        <v>166</v>
      </c>
      <c r="V21">
        <v>41379.929194009535</v>
      </c>
      <c r="W21">
        <v>249.2766818916237</v>
      </c>
      <c r="AE21" s="24" t="s">
        <v>203</v>
      </c>
      <c r="AF21" s="24">
        <v>167</v>
      </c>
      <c r="AG21" s="24">
        <v>112954.76839047618</v>
      </c>
      <c r="AH21" s="24"/>
      <c r="AI21" s="24"/>
      <c r="AJ21" s="24"/>
    </row>
    <row r="22" spans="1:43" ht="15" thickBot="1" x14ac:dyDescent="0.35">
      <c r="A22">
        <v>0.51400000000000001</v>
      </c>
      <c r="B22" s="21">
        <v>1.7216187700000003</v>
      </c>
      <c r="C22" s="21">
        <v>5.5645204073226937</v>
      </c>
      <c r="D22" s="21">
        <f>ROUND(($B22-$O$13)/($O$14-$O$13)*100,2)</f>
        <v>14.6</v>
      </c>
      <c r="E22" s="21">
        <f>ROUND(($A22-$L$13)/($L$14-$L$13)*100,2)</f>
        <v>21.78</v>
      </c>
      <c r="F22" s="21">
        <f>E22*D22</f>
        <v>317.988</v>
      </c>
      <c r="G22">
        <v>261</v>
      </c>
      <c r="H22" t="s">
        <v>119</v>
      </c>
      <c r="T22" s="24" t="s">
        <v>203</v>
      </c>
      <c r="U22" s="24">
        <v>167</v>
      </c>
      <c r="V22" s="24">
        <v>93939.831514285703</v>
      </c>
      <c r="W22" s="24"/>
      <c r="X22" s="24"/>
      <c r="Y22" s="24"/>
    </row>
    <row r="23" spans="1:43" ht="15" thickBot="1" x14ac:dyDescent="0.35">
      <c r="A23">
        <v>0.51800000000000002</v>
      </c>
      <c r="B23" s="21">
        <v>1.03047943</v>
      </c>
      <c r="C23" s="21">
        <v>5.598421958998375</v>
      </c>
      <c r="D23" s="21">
        <f>ROUND(($B23-$O$13)/($O$14-$O$13)*100,2)</f>
        <v>7.62</v>
      </c>
      <c r="E23" s="21">
        <f>ROUND(($A23-$L$13)/($L$14-$L$13)*100,2)</f>
        <v>22.47</v>
      </c>
      <c r="F23" s="21">
        <f>E23*D23</f>
        <v>171.22139999999999</v>
      </c>
      <c r="G23">
        <v>270</v>
      </c>
      <c r="H23" t="s">
        <v>130</v>
      </c>
      <c r="K23" s="25" t="s">
        <v>270</v>
      </c>
      <c r="L23" s="25"/>
      <c r="AE23" s="44"/>
      <c r="AF23" s="44" t="s">
        <v>284</v>
      </c>
      <c r="AG23" s="44" t="s">
        <v>187</v>
      </c>
      <c r="AH23" s="44" t="s">
        <v>285</v>
      </c>
      <c r="AI23" s="44" t="s">
        <v>286</v>
      </c>
      <c r="AJ23" s="44" t="s">
        <v>287</v>
      </c>
      <c r="AK23" s="44" t="s">
        <v>288</v>
      </c>
      <c r="AL23" s="44" t="s">
        <v>289</v>
      </c>
      <c r="AM23" s="44" t="s">
        <v>290</v>
      </c>
    </row>
    <row r="24" spans="1:43" x14ac:dyDescent="0.3">
      <c r="A24">
        <v>0.53</v>
      </c>
      <c r="B24" s="21">
        <v>1.3327840600000003</v>
      </c>
      <c r="C24" s="21">
        <v>6.1737861039019366</v>
      </c>
      <c r="D24" s="21">
        <f>ROUND(($B24-$O$13)/($O$14-$O$13)*100,2)</f>
        <v>10.67</v>
      </c>
      <c r="E24" s="21">
        <f>ROUND(($A24-$L$13)/($L$14-$L$13)*100,2)</f>
        <v>24.56</v>
      </c>
      <c r="F24" s="21">
        <f>E24*D24</f>
        <v>262.05519999999996</v>
      </c>
      <c r="G24">
        <v>480</v>
      </c>
      <c r="H24" t="s">
        <v>21</v>
      </c>
      <c r="K24" t="s">
        <v>271</v>
      </c>
      <c r="L24">
        <v>0.89720176421669529</v>
      </c>
      <c r="T24" s="44"/>
      <c r="U24" s="44" t="s">
        <v>284</v>
      </c>
      <c r="V24" s="44" t="s">
        <v>187</v>
      </c>
      <c r="W24" s="44" t="s">
        <v>285</v>
      </c>
      <c r="X24" s="44" t="s">
        <v>286</v>
      </c>
      <c r="Y24" s="44" t="s">
        <v>287</v>
      </c>
      <c r="Z24" s="44" t="s">
        <v>288</v>
      </c>
      <c r="AA24" s="44" t="s">
        <v>289</v>
      </c>
      <c r="AB24" s="44" t="s">
        <v>290</v>
      </c>
      <c r="AE24" t="s">
        <v>278</v>
      </c>
      <c r="AF24">
        <v>28.26321276209152</v>
      </c>
      <c r="AG24">
        <v>2.4086634813622325</v>
      </c>
      <c r="AH24">
        <v>11.733981513310905</v>
      </c>
      <c r="AI24">
        <v>1.540326773461696E-23</v>
      </c>
      <c r="AJ24">
        <v>23.507649317624406</v>
      </c>
      <c r="AK24">
        <v>33.018776206558634</v>
      </c>
      <c r="AL24">
        <v>23.507649317624406</v>
      </c>
      <c r="AM24">
        <v>33.018776206558634</v>
      </c>
    </row>
    <row r="25" spans="1:43" ht="15" thickBot="1" x14ac:dyDescent="0.35">
      <c r="A25">
        <v>0.53</v>
      </c>
      <c r="B25" s="21">
        <v>4.7781925200000002</v>
      </c>
      <c r="C25" s="21">
        <v>6.3385940782031831</v>
      </c>
      <c r="D25" s="21">
        <f>ROUND(($B25-$O$13)/($O$14-$O$13)*100,2)</f>
        <v>45.47</v>
      </c>
      <c r="E25" s="21">
        <f>ROUND(($A25-$L$13)/($L$14-$L$13)*100,2)</f>
        <v>24.56</v>
      </c>
      <c r="F25" s="21">
        <f>E25*D25</f>
        <v>1116.7431999999999</v>
      </c>
      <c r="G25">
        <v>566</v>
      </c>
      <c r="H25" t="s">
        <v>74</v>
      </c>
      <c r="K25" t="s">
        <v>272</v>
      </c>
      <c r="L25">
        <v>0.80497100571355051</v>
      </c>
      <c r="T25" t="s">
        <v>278</v>
      </c>
      <c r="U25">
        <v>-3.6489195131840262</v>
      </c>
      <c r="V25">
        <v>2.9575025935469919</v>
      </c>
      <c r="W25">
        <v>-1.2337840450742612</v>
      </c>
      <c r="X25">
        <v>0.21902737930279229</v>
      </c>
      <c r="Y25">
        <v>-9.4880877197923006</v>
      </c>
      <c r="Z25">
        <v>2.1902486934242491</v>
      </c>
      <c r="AA25">
        <v>-9.4880877197923006</v>
      </c>
      <c r="AB25">
        <v>2.1902486934242491</v>
      </c>
      <c r="AE25" s="24" t="s">
        <v>266</v>
      </c>
      <c r="AF25" s="24">
        <v>0.82021891916754375</v>
      </c>
      <c r="AG25" s="24">
        <v>5.6486326938497179E-2</v>
      </c>
      <c r="AH25" s="24">
        <v>14.52066302807413</v>
      </c>
      <c r="AI25" s="24">
        <v>2.3032154123013935E-31</v>
      </c>
      <c r="AJ25" s="24">
        <v>0.70869470103599586</v>
      </c>
      <c r="AK25" s="24">
        <v>0.93174313729909164</v>
      </c>
      <c r="AL25" s="24">
        <v>0.70869470103599586</v>
      </c>
      <c r="AM25" s="24">
        <v>0.93174313729909164</v>
      </c>
    </row>
    <row r="26" spans="1:43" ht="15" thickBot="1" x14ac:dyDescent="0.35">
      <c r="A26">
        <v>0.53500000000000003</v>
      </c>
      <c r="B26" s="21">
        <v>3.0229272800000002</v>
      </c>
      <c r="C26" s="21">
        <v>5.5568280616995374</v>
      </c>
      <c r="D26" s="21">
        <f>ROUND(($B26-$O$13)/($O$14-$O$13)*100,2)</f>
        <v>27.74</v>
      </c>
      <c r="E26" s="21">
        <f>ROUND(($A26-$L$13)/($L$14-$L$13)*100,2)</f>
        <v>25.44</v>
      </c>
      <c r="F26" s="21">
        <f>E26*D26</f>
        <v>705.7056</v>
      </c>
      <c r="G26">
        <v>259</v>
      </c>
      <c r="H26" t="s">
        <v>113</v>
      </c>
      <c r="K26" t="s">
        <v>273</v>
      </c>
      <c r="L26">
        <v>0.80140340215952999</v>
      </c>
      <c r="T26" s="24" t="s">
        <v>265</v>
      </c>
      <c r="U26" s="24">
        <v>0.68214231386025437</v>
      </c>
      <c r="V26" s="24">
        <v>4.6977353068617181E-2</v>
      </c>
      <c r="W26" s="24">
        <v>14.520663028074132</v>
      </c>
      <c r="X26" s="24">
        <v>2.3032154123013935E-31</v>
      </c>
      <c r="Y26" s="24">
        <v>0.58939221211312542</v>
      </c>
      <c r="Z26" s="24">
        <v>0.77489241560738331</v>
      </c>
      <c r="AA26" s="24">
        <v>0.58939221211312542</v>
      </c>
      <c r="AB26" s="24">
        <v>0.77489241560738331</v>
      </c>
    </row>
    <row r="27" spans="1:43" x14ac:dyDescent="0.3">
      <c r="A27">
        <v>0.53600000000000003</v>
      </c>
      <c r="B27" s="21">
        <v>1.0395474400000002</v>
      </c>
      <c r="C27" s="21">
        <v>5.0369526024136295</v>
      </c>
      <c r="D27" s="21">
        <f>ROUND(($B27-$O$13)/($O$14-$O$13)*100,2)</f>
        <v>7.71</v>
      </c>
      <c r="E27" s="21">
        <f>ROUND(($A27-$L$13)/($L$14-$L$13)*100,2)</f>
        <v>25.61</v>
      </c>
      <c r="F27" s="21">
        <f>E27*D27</f>
        <v>197.45310000000001</v>
      </c>
      <c r="G27">
        <v>154</v>
      </c>
      <c r="H27" t="s">
        <v>102</v>
      </c>
      <c r="K27" t="s">
        <v>187</v>
      </c>
      <c r="L27">
        <v>0.73292783116391813</v>
      </c>
    </row>
    <row r="28" spans="1:43" ht="15" thickBot="1" x14ac:dyDescent="0.35">
      <c r="A28">
        <v>0.53900000000000003</v>
      </c>
      <c r="B28" s="21">
        <v>1.4931711000000001</v>
      </c>
      <c r="C28" s="21">
        <v>6.1398845522262553</v>
      </c>
      <c r="D28" s="21">
        <f>ROUND(($B28-$O$13)/($O$14-$O$13)*100,2)</f>
        <v>12.29</v>
      </c>
      <c r="E28" s="21">
        <f>ROUND(($A28-$L$13)/($L$14-$L$13)*100,2)</f>
        <v>26.13</v>
      </c>
      <c r="F28" s="21">
        <f>E28*D28</f>
        <v>321.13769999999994</v>
      </c>
      <c r="G28">
        <v>464</v>
      </c>
      <c r="H28" t="s">
        <v>83</v>
      </c>
      <c r="K28" s="24" t="s">
        <v>274</v>
      </c>
      <c r="L28" s="24">
        <v>168</v>
      </c>
    </row>
    <row r="29" spans="1:43" x14ac:dyDescent="0.3">
      <c r="A29">
        <v>0.53900000000000003</v>
      </c>
      <c r="B29" s="21">
        <v>0.50597857999999996</v>
      </c>
      <c r="C29" s="21">
        <v>6.953684210870537</v>
      </c>
      <c r="D29" s="21">
        <f>ROUND(($B29-$O$13)/($O$14-$O$13)*100,2)</f>
        <v>2.3199999999999998</v>
      </c>
      <c r="E29" s="21">
        <f>ROUND(($A29-$L$13)/($L$14-$L$13)*100,2)</f>
        <v>26.13</v>
      </c>
      <c r="F29" s="21">
        <f>E29*D29</f>
        <v>60.621599999999994</v>
      </c>
      <c r="G29">
        <v>1047</v>
      </c>
      <c r="H29" t="s">
        <v>98</v>
      </c>
      <c r="AE29" t="s">
        <v>291</v>
      </c>
    </row>
    <row r="30" spans="1:43" ht="15" thickBot="1" x14ac:dyDescent="0.35">
      <c r="A30">
        <v>0.54</v>
      </c>
      <c r="B30" s="21">
        <v>0.89014059000000023</v>
      </c>
      <c r="C30" s="21">
        <v>5.9889614168898637</v>
      </c>
      <c r="D30" s="21">
        <f>ROUND(($B30-$O$13)/($O$14-$O$13)*100,2)</f>
        <v>6.2</v>
      </c>
      <c r="E30" s="21">
        <f>ROUND(($A30-$L$13)/($L$14-$L$13)*100,2)</f>
        <v>26.31</v>
      </c>
      <c r="F30" s="21">
        <f>E30*D30</f>
        <v>163.12199999999999</v>
      </c>
      <c r="G30">
        <v>399</v>
      </c>
      <c r="H30" t="s">
        <v>136</v>
      </c>
      <c r="K30" t="s">
        <v>275</v>
      </c>
      <c r="T30" t="s">
        <v>291</v>
      </c>
    </row>
    <row r="31" spans="1:43" ht="15" thickBot="1" x14ac:dyDescent="0.35">
      <c r="A31">
        <v>0.54500000000000004</v>
      </c>
      <c r="B31" s="21">
        <v>0.94001566999999997</v>
      </c>
      <c r="C31" s="21">
        <v>5.6489742381612063</v>
      </c>
      <c r="D31" s="21">
        <f>ROUND(($B31-$O$13)/($O$14-$O$13)*100,2)</f>
        <v>6.71</v>
      </c>
      <c r="E31" s="21">
        <f>ROUND(($A31-$L$13)/($L$14-$L$13)*100,2)</f>
        <v>27.18</v>
      </c>
      <c r="F31" s="21">
        <f>E31*D31</f>
        <v>182.37780000000001</v>
      </c>
      <c r="G31">
        <v>284</v>
      </c>
      <c r="H31" t="s">
        <v>142</v>
      </c>
      <c r="K31" s="44"/>
      <c r="L31" s="44" t="s">
        <v>279</v>
      </c>
      <c r="M31" s="44" t="s">
        <v>280</v>
      </c>
      <c r="N31" s="44" t="s">
        <v>281</v>
      </c>
      <c r="O31" s="44" t="s">
        <v>282</v>
      </c>
      <c r="P31" s="44" t="s">
        <v>283</v>
      </c>
      <c r="AE31" s="44" t="s">
        <v>292</v>
      </c>
      <c r="AF31" s="44" t="s">
        <v>296</v>
      </c>
      <c r="AG31" s="44" t="s">
        <v>294</v>
      </c>
    </row>
    <row r="32" spans="1:43" x14ac:dyDescent="0.3">
      <c r="A32">
        <v>0.55400000000000005</v>
      </c>
      <c r="B32" s="21">
        <v>0.65268922000000007</v>
      </c>
      <c r="C32" s="21">
        <v>5.8777357817796387</v>
      </c>
      <c r="D32" s="21">
        <f>ROUND(($B32-$O$13)/($O$14-$O$13)*100,2)</f>
        <v>3.8</v>
      </c>
      <c r="E32" s="21">
        <f>ROUND(($A32-$L$13)/($L$14-$L$13)*100,2)</f>
        <v>28.75</v>
      </c>
      <c r="F32" s="21">
        <f>E32*D32</f>
        <v>109.25</v>
      </c>
      <c r="G32">
        <v>357</v>
      </c>
      <c r="H32" t="s">
        <v>152</v>
      </c>
      <c r="K32" t="s">
        <v>276</v>
      </c>
      <c r="L32">
        <v>3</v>
      </c>
      <c r="M32">
        <v>363.6196388916137</v>
      </c>
      <c r="N32">
        <v>121.20654629720457</v>
      </c>
      <c r="O32">
        <v>225.6335362168841</v>
      </c>
      <c r="P32">
        <v>5.6623345085222753E-58</v>
      </c>
      <c r="T32" s="44" t="s">
        <v>292</v>
      </c>
      <c r="U32" s="44" t="s">
        <v>293</v>
      </c>
      <c r="V32" s="44" t="s">
        <v>294</v>
      </c>
      <c r="AE32">
        <v>1</v>
      </c>
      <c r="AF32">
        <v>36.096303440141561</v>
      </c>
      <c r="AG32">
        <v>-36.096303440141561</v>
      </c>
    </row>
    <row r="33" spans="1:33" x14ac:dyDescent="0.3">
      <c r="A33">
        <v>0.55700000000000005</v>
      </c>
      <c r="B33" s="21">
        <v>0.40528840000000005</v>
      </c>
      <c r="C33" s="21">
        <v>5.857933154483459</v>
      </c>
      <c r="D33" s="21">
        <f>ROUND(($B33-$O$13)/($O$14-$O$13)*100,2)</f>
        <v>1.31</v>
      </c>
      <c r="E33" s="21">
        <f>ROUND(($A33-$L$13)/($L$14-$L$13)*100,2)</f>
        <v>29.27</v>
      </c>
      <c r="F33" s="21">
        <f>E33*D33</f>
        <v>38.343699999999998</v>
      </c>
      <c r="G33">
        <v>350</v>
      </c>
      <c r="H33" t="s">
        <v>52</v>
      </c>
      <c r="K33" t="s">
        <v>277</v>
      </c>
      <c r="L33">
        <v>164</v>
      </c>
      <c r="M33">
        <v>88.098045733921779</v>
      </c>
      <c r="N33">
        <v>0.53718320569464495</v>
      </c>
      <c r="T33">
        <v>1</v>
      </c>
      <c r="U33">
        <v>-3.6489195131840262</v>
      </c>
      <c r="V33">
        <v>13.198919513184027</v>
      </c>
      <c r="AE33">
        <v>2</v>
      </c>
      <c r="AF33">
        <v>45.14331811855957</v>
      </c>
      <c r="AG33">
        <v>-44.793318118559569</v>
      </c>
    </row>
    <row r="34" spans="1:33" ht="15" thickBot="1" x14ac:dyDescent="0.35">
      <c r="A34">
        <v>0.56599999999999995</v>
      </c>
      <c r="B34" s="21">
        <v>3.6238062399999995</v>
      </c>
      <c r="C34" s="21">
        <v>4.8040210447332568</v>
      </c>
      <c r="D34" s="21">
        <f>ROUND(($B34-$O$13)/($O$14-$O$13)*100,2)</f>
        <v>33.81</v>
      </c>
      <c r="E34" s="21">
        <f>ROUND(($A34-$L$13)/($L$14-$L$13)*100,2)</f>
        <v>30.84</v>
      </c>
      <c r="F34" s="21">
        <f>E34*D34</f>
        <v>1042.7004000000002</v>
      </c>
      <c r="G34">
        <v>122</v>
      </c>
      <c r="H34" t="s">
        <v>125</v>
      </c>
      <c r="K34" s="24" t="s">
        <v>203</v>
      </c>
      <c r="L34" s="24">
        <v>167</v>
      </c>
      <c r="M34" s="24">
        <v>451.71768462553547</v>
      </c>
      <c r="N34" s="24"/>
      <c r="O34" s="24"/>
      <c r="P34" s="24"/>
      <c r="T34">
        <v>2</v>
      </c>
      <c r="U34">
        <v>-3.410169703332937</v>
      </c>
      <c r="V34">
        <v>23.990169703332935</v>
      </c>
      <c r="AE34">
        <v>3</v>
      </c>
      <c r="AF34">
        <v>33.660253250213955</v>
      </c>
      <c r="AG34">
        <v>-32.440253250213956</v>
      </c>
    </row>
    <row r="35" spans="1:33" x14ac:dyDescent="0.3">
      <c r="A35">
        <v>0.56699999999999995</v>
      </c>
      <c r="B35" s="21">
        <v>1.5820705900000003</v>
      </c>
      <c r="C35" s="21">
        <v>5.2574953720277815</v>
      </c>
      <c r="D35" s="21">
        <f>ROUND(($B35-$O$13)/($O$14-$O$13)*100,2)</f>
        <v>13.19</v>
      </c>
      <c r="E35" s="21">
        <f>ROUND(($A35-$L$13)/($L$14-$L$13)*100,2)</f>
        <v>31.01</v>
      </c>
      <c r="F35" s="21">
        <f>E35*D35</f>
        <v>409.02190000000002</v>
      </c>
      <c r="G35">
        <v>192</v>
      </c>
      <c r="H35" t="s">
        <v>104</v>
      </c>
      <c r="T35">
        <v>3</v>
      </c>
      <c r="U35">
        <v>-2.8167058902745161</v>
      </c>
      <c r="V35">
        <v>9.3967058902745162</v>
      </c>
      <c r="AE35">
        <v>4</v>
      </c>
      <c r="AF35">
        <v>37.498877791918062</v>
      </c>
      <c r="AG35">
        <v>-34.358877791918061</v>
      </c>
    </row>
    <row r="36" spans="1:33" ht="28.8" x14ac:dyDescent="0.3">
      <c r="A36">
        <v>0.56899999999999995</v>
      </c>
      <c r="B36" s="21">
        <v>3.5990383600000002</v>
      </c>
      <c r="C36" s="21">
        <v>4.9052747784384296</v>
      </c>
      <c r="D36" s="21">
        <f>ROUND(($B36-$O$13)/($O$14-$O$13)*100,2)</f>
        <v>33.56</v>
      </c>
      <c r="E36" s="21">
        <f>ROUND(($A36-$L$13)/($L$14-$L$13)*100,2)</f>
        <v>31.36</v>
      </c>
      <c r="F36" s="21">
        <f>E36*D36</f>
        <v>1052.4416000000001</v>
      </c>
      <c r="G36">
        <v>135</v>
      </c>
      <c r="H36" t="s">
        <v>151</v>
      </c>
      <c r="K36" s="45"/>
      <c r="L36" s="45" t="s">
        <v>284</v>
      </c>
      <c r="M36" s="45" t="s">
        <v>187</v>
      </c>
      <c r="N36" s="45" t="s">
        <v>285</v>
      </c>
      <c r="O36" s="45" t="s">
        <v>286</v>
      </c>
      <c r="P36" s="45" t="s">
        <v>287</v>
      </c>
      <c r="Q36" s="45" t="s">
        <v>288</v>
      </c>
      <c r="R36" s="45" t="s">
        <v>289</v>
      </c>
      <c r="S36" s="45" t="s">
        <v>290</v>
      </c>
      <c r="T36">
        <v>4</v>
      </c>
      <c r="U36">
        <v>-1.5069926476628273</v>
      </c>
      <c r="V36">
        <v>12.766992647662827</v>
      </c>
      <c r="AE36">
        <v>5</v>
      </c>
      <c r="AF36">
        <v>43.863776604658199</v>
      </c>
      <c r="AG36">
        <v>-38.633776604658195</v>
      </c>
    </row>
    <row r="37" spans="1:33" x14ac:dyDescent="0.3">
      <c r="A37">
        <v>0.58499999999999996</v>
      </c>
      <c r="B37" s="21">
        <v>0.60675447999999998</v>
      </c>
      <c r="C37" s="21">
        <v>6.0822189103764464</v>
      </c>
      <c r="D37" s="21">
        <f>ROUND(($B37-$O$13)/($O$14-$O$13)*100,2)</f>
        <v>3.34</v>
      </c>
      <c r="E37" s="21">
        <f>ROUND(($A37-$L$13)/($L$14-$L$13)*100,2)</f>
        <v>34.15</v>
      </c>
      <c r="F37" s="21">
        <f>E37*D37</f>
        <v>114.06099999999999</v>
      </c>
      <c r="G37">
        <v>438</v>
      </c>
      <c r="H37" t="s">
        <v>12</v>
      </c>
      <c r="K37" s="30" t="s">
        <v>278</v>
      </c>
      <c r="L37" s="30">
        <v>6.9570918064006113</v>
      </c>
      <c r="M37" s="30">
        <v>0.20937861608046801</v>
      </c>
      <c r="N37" s="30">
        <v>33.227327301307952</v>
      </c>
      <c r="O37" s="30">
        <v>9.6251223890733634E-75</v>
      </c>
      <c r="P37" s="30">
        <v>6.5436664895043295</v>
      </c>
      <c r="Q37" s="30">
        <v>7.3705171232968931</v>
      </c>
      <c r="R37" s="30">
        <v>6.5436664895043295</v>
      </c>
      <c r="S37" s="30">
        <v>7.3705171232968931</v>
      </c>
      <c r="T37">
        <v>5</v>
      </c>
      <c r="U37">
        <v>-8.1315211694895417E-2</v>
      </c>
      <c r="V37">
        <v>19.101315211694896</v>
      </c>
      <c r="AE37">
        <v>6</v>
      </c>
      <c r="AF37">
        <v>49.383849930655771</v>
      </c>
      <c r="AG37">
        <v>-39.453849930655771</v>
      </c>
    </row>
    <row r="38" spans="1:33" x14ac:dyDescent="0.3">
      <c r="A38">
        <v>0.58799999999999997</v>
      </c>
      <c r="B38" s="21">
        <v>1.2928029300000001</v>
      </c>
      <c r="C38" s="21">
        <v>5.3798973535404597</v>
      </c>
      <c r="D38" s="21">
        <f>ROUND(($B38-$O$13)/($O$14-$O$13)*100,2)</f>
        <v>10.27</v>
      </c>
      <c r="E38" s="21">
        <f>ROUND(($A38-$L$13)/($L$14-$L$13)*100,2)</f>
        <v>34.67</v>
      </c>
      <c r="F38" s="21">
        <f>E38*D38</f>
        <v>356.0609</v>
      </c>
      <c r="G38">
        <v>217</v>
      </c>
      <c r="H38" t="s">
        <v>19</v>
      </c>
      <c r="K38" s="30" t="s">
        <v>265</v>
      </c>
      <c r="L38" s="30">
        <v>-5.0621885006546366E-2</v>
      </c>
      <c r="M38" s="30">
        <v>4.0568386767910591E-3</v>
      </c>
      <c r="N38" s="30">
        <v>-12.478160715670372</v>
      </c>
      <c r="O38" s="30">
        <v>1.4968035037565243E-25</v>
      </c>
      <c r="P38" s="30">
        <v>-5.863225324255026E-2</v>
      </c>
      <c r="Q38" s="30">
        <v>-4.2611516770542472E-2</v>
      </c>
      <c r="R38" s="30">
        <v>-5.863225324255026E-2</v>
      </c>
      <c r="S38" s="30">
        <v>-4.2611516770542472E-2</v>
      </c>
      <c r="T38">
        <v>6</v>
      </c>
      <c r="U38">
        <v>3.1247536634482991</v>
      </c>
      <c r="V38">
        <v>22.625246336551701</v>
      </c>
      <c r="AE38">
        <v>7</v>
      </c>
      <c r="AF38">
        <v>37.277418683742823</v>
      </c>
      <c r="AG38">
        <v>-26.127418683742825</v>
      </c>
    </row>
    <row r="39" spans="1:33" x14ac:dyDescent="0.3">
      <c r="A39">
        <v>0.59299999999999997</v>
      </c>
      <c r="B39" s="21">
        <v>1.57</v>
      </c>
      <c r="C39" s="21">
        <v>5.1590552992145291</v>
      </c>
      <c r="D39" s="21">
        <f>ROUND(($B39-$O$13)/($O$14-$O$13)*100,2)</f>
        <v>13.07</v>
      </c>
      <c r="E39" s="21">
        <f>ROUND(($A39-$L$13)/($L$14-$L$13)*100,2)</f>
        <v>35.54</v>
      </c>
      <c r="F39" s="21">
        <f>E39*D39</f>
        <v>464.50779999999997</v>
      </c>
      <c r="G39">
        <v>174</v>
      </c>
      <c r="H39" t="s">
        <v>93</v>
      </c>
      <c r="K39" s="30" t="s">
        <v>266</v>
      </c>
      <c r="L39" s="30">
        <v>1.448540025914559E-3</v>
      </c>
      <c r="M39" s="30">
        <v>8.7666931384506822E-3</v>
      </c>
      <c r="N39" s="30">
        <v>0.16523220364144697</v>
      </c>
      <c r="O39" s="30">
        <v>0.86896471690003463</v>
      </c>
      <c r="P39" s="30">
        <v>-1.5861598691897561E-2</v>
      </c>
      <c r="Q39" s="30">
        <v>1.8758678743726682E-2</v>
      </c>
      <c r="R39" s="30">
        <v>-1.5861598691897561E-2</v>
      </c>
      <c r="S39" s="30">
        <v>1.8758678743726682E-2</v>
      </c>
      <c r="T39">
        <v>7</v>
      </c>
      <c r="U39">
        <v>3.95696728635781</v>
      </c>
      <c r="V39">
        <v>7.0330327136421902</v>
      </c>
      <c r="AE39">
        <v>8</v>
      </c>
      <c r="AF39">
        <v>45.832302010660307</v>
      </c>
      <c r="AG39">
        <v>-32.24230201066031</v>
      </c>
    </row>
    <row r="40" spans="1:33" x14ac:dyDescent="0.3">
      <c r="A40">
        <v>0.59399999999999997</v>
      </c>
      <c r="B40" s="21">
        <v>1.7003692399999994</v>
      </c>
      <c r="C40" s="21">
        <v>5.4026773818722793</v>
      </c>
      <c r="D40" s="21">
        <f>ROUND(($B40-$O$13)/($O$14-$O$13)*100,2)</f>
        <v>14.39</v>
      </c>
      <c r="E40" s="21">
        <f>ROUND(($A40-$L$13)/($L$14-$L$13)*100,2)</f>
        <v>35.71</v>
      </c>
      <c r="F40" s="21">
        <f>E40*D40</f>
        <v>513.86689999999999</v>
      </c>
      <c r="G40">
        <v>222</v>
      </c>
      <c r="H40" t="s">
        <v>157</v>
      </c>
      <c r="K40" s="30" t="s">
        <v>268</v>
      </c>
      <c r="L40" s="30">
        <v>-9.3648926799954173E-5</v>
      </c>
      <c r="M40" s="30">
        <v>1.0526353674141523E-4</v>
      </c>
      <c r="N40" s="30">
        <v>-0.88966160266880556</v>
      </c>
      <c r="O40" s="30">
        <v>0.37495077639598662</v>
      </c>
      <c r="P40" s="30">
        <v>-3.0149541967302749E-4</v>
      </c>
      <c r="Q40" s="30">
        <v>1.1419756607311916E-4</v>
      </c>
      <c r="R40" s="30">
        <v>-3.0149541967302749E-4</v>
      </c>
      <c r="S40" s="30">
        <v>1.1419756607311916E-4</v>
      </c>
      <c r="T40">
        <v>8</v>
      </c>
      <c r="U40">
        <v>5.621394532176831</v>
      </c>
      <c r="V40">
        <v>15.798605467823171</v>
      </c>
      <c r="AE40">
        <v>9</v>
      </c>
      <c r="AF40">
        <v>32.372509547120913</v>
      </c>
      <c r="AG40">
        <v>-18.082509547120914</v>
      </c>
    </row>
    <row r="41" spans="1:33" x14ac:dyDescent="0.3">
      <c r="A41">
        <v>0.59599999999999997</v>
      </c>
      <c r="B41" s="21">
        <v>1.9103192100000004</v>
      </c>
      <c r="C41" s="21">
        <v>5.3844950627890888</v>
      </c>
      <c r="D41" s="21">
        <f>ROUND(($B41-$O$13)/($O$14-$O$13)*100,2)</f>
        <v>16.510000000000002</v>
      </c>
      <c r="E41" s="21">
        <f>ROUND(($A41-$L$13)/($L$14-$L$13)*100,2)</f>
        <v>36.06</v>
      </c>
      <c r="F41" s="21">
        <f>E41*D41</f>
        <v>595.3506000000001</v>
      </c>
      <c r="G41">
        <v>218</v>
      </c>
      <c r="H41" t="s">
        <v>11</v>
      </c>
      <c r="T41">
        <v>9</v>
      </c>
      <c r="U41">
        <v>6.0988941518790085</v>
      </c>
      <c r="V41">
        <v>-1.0888941518790087</v>
      </c>
      <c r="AE41">
        <v>10</v>
      </c>
      <c r="AF41">
        <v>31.363640276544835</v>
      </c>
      <c r="AG41">
        <v>-16.033640276544837</v>
      </c>
    </row>
    <row r="42" spans="1:33" x14ac:dyDescent="0.3">
      <c r="A42">
        <v>0.59799999999999998</v>
      </c>
      <c r="B42" s="21">
        <v>1.8968015899999997</v>
      </c>
      <c r="C42" s="21">
        <v>5.6419070709381138</v>
      </c>
      <c r="D42" s="21">
        <f>ROUND(($B42-$O$13)/($O$14-$O$13)*100,2)</f>
        <v>16.37</v>
      </c>
      <c r="E42" s="21">
        <f>ROUND(($A42-$L$13)/($L$14-$L$13)*100,2)</f>
        <v>36.409999999999997</v>
      </c>
      <c r="F42" s="21">
        <f>E42*D42</f>
        <v>596.0317</v>
      </c>
      <c r="G42">
        <v>282</v>
      </c>
      <c r="H42" t="s">
        <v>176</v>
      </c>
      <c r="T42">
        <v>10</v>
      </c>
      <c r="U42">
        <v>6.8083221582936737</v>
      </c>
      <c r="V42">
        <v>-3.0283221582936739</v>
      </c>
      <c r="AE42">
        <v>11</v>
      </c>
      <c r="AF42">
        <v>35.924057467116377</v>
      </c>
      <c r="AG42">
        <v>-19.724057467116378</v>
      </c>
    </row>
    <row r="43" spans="1:33" x14ac:dyDescent="0.3">
      <c r="A43">
        <v>0.59899999999999998</v>
      </c>
      <c r="B43" s="21">
        <v>2.2097239500000008</v>
      </c>
      <c r="C43" s="21">
        <v>6.2728770065461674</v>
      </c>
      <c r="D43" s="21">
        <f>ROUND(($B43-$O$13)/($O$14-$O$13)*100,2)</f>
        <v>19.53</v>
      </c>
      <c r="E43" s="21">
        <f>ROUND(($A43-$L$13)/($L$14-$L$13)*100,2)</f>
        <v>36.590000000000003</v>
      </c>
      <c r="F43" s="21">
        <f>E43*D43</f>
        <v>714.60270000000014</v>
      </c>
      <c r="G43">
        <v>530</v>
      </c>
      <c r="H43" t="s">
        <v>67</v>
      </c>
      <c r="T43">
        <v>11</v>
      </c>
      <c r="U43">
        <v>7.4017859713520942</v>
      </c>
      <c r="V43">
        <v>1.9382140286479057</v>
      </c>
      <c r="AE43">
        <v>12</v>
      </c>
      <c r="AF43">
        <v>33.676657628597312</v>
      </c>
      <c r="AG43">
        <v>-17.296657628597313</v>
      </c>
    </row>
    <row r="44" spans="1:33" x14ac:dyDescent="0.3">
      <c r="A44">
        <v>0.60099999999999998</v>
      </c>
      <c r="B44" s="21">
        <v>2.1112215499999998</v>
      </c>
      <c r="C44" s="21">
        <v>5.5721540321777647</v>
      </c>
      <c r="D44" s="21">
        <f>ROUND(($B44-$O$13)/($O$14-$O$13)*100,2)</f>
        <v>18.54</v>
      </c>
      <c r="E44" s="21">
        <f>ROUND(($A44-$L$13)/($L$14-$L$13)*100,2)</f>
        <v>36.93</v>
      </c>
      <c r="F44" s="21">
        <f>E44*D44</f>
        <v>684.68219999999997</v>
      </c>
      <c r="G44">
        <v>263</v>
      </c>
      <c r="H44" t="s">
        <v>45</v>
      </c>
      <c r="K44" t="s">
        <v>291</v>
      </c>
      <c r="T44">
        <v>12</v>
      </c>
      <c r="U44">
        <v>7.524571587846939</v>
      </c>
      <c r="V44">
        <v>-0.92457158784693938</v>
      </c>
      <c r="AE44">
        <v>13</v>
      </c>
      <c r="AF44">
        <v>31.691727844211854</v>
      </c>
      <c r="AG44">
        <v>-14.791727844211856</v>
      </c>
    </row>
    <row r="45" spans="1:33" ht="15" thickBot="1" x14ac:dyDescent="0.35">
      <c r="A45">
        <v>0.60899999999999999</v>
      </c>
      <c r="B45" s="21">
        <v>2.9599623700000004</v>
      </c>
      <c r="C45" s="21">
        <v>4.9836066217083363</v>
      </c>
      <c r="D45" s="21">
        <f>ROUND(($B45-$O$13)/($O$14-$O$13)*100,2)</f>
        <v>27.11</v>
      </c>
      <c r="E45" s="21">
        <f>ROUND(($A45-$L$13)/($L$14-$L$13)*100,2)</f>
        <v>38.33</v>
      </c>
      <c r="F45" s="21">
        <f>E45*D45</f>
        <v>1039.1262999999999</v>
      </c>
      <c r="G45">
        <v>146</v>
      </c>
      <c r="H45" t="s">
        <v>117</v>
      </c>
      <c r="T45">
        <v>13</v>
      </c>
      <c r="U45">
        <v>7.8792855910542716</v>
      </c>
      <c r="V45">
        <v>-3.6992855910542719</v>
      </c>
      <c r="AE45">
        <v>14</v>
      </c>
      <c r="AF45">
        <v>35.801024629241248</v>
      </c>
      <c r="AG45">
        <v>-18.551024629241248</v>
      </c>
    </row>
    <row r="46" spans="1:33" x14ac:dyDescent="0.3">
      <c r="A46">
        <v>0.61199999999999999</v>
      </c>
      <c r="B46" s="21">
        <v>2.5721950499999999</v>
      </c>
      <c r="C46" s="21">
        <v>4.5432947822700038</v>
      </c>
      <c r="D46" s="21">
        <f>ROUND(($B46-$O$13)/($O$14-$O$13)*100,2)</f>
        <v>23.19</v>
      </c>
      <c r="E46" s="21">
        <f>ROUND(($A46-$L$13)/($L$14-$L$13)*100,2)</f>
        <v>38.85</v>
      </c>
      <c r="F46" s="21">
        <f>E46*D46</f>
        <v>900.93150000000003</v>
      </c>
      <c r="G46">
        <v>94</v>
      </c>
      <c r="H46" t="s">
        <v>149</v>
      </c>
      <c r="K46" s="44" t="s">
        <v>292</v>
      </c>
      <c r="L46" s="44" t="s">
        <v>299</v>
      </c>
      <c r="M46" s="44" t="s">
        <v>294</v>
      </c>
      <c r="T46">
        <v>14</v>
      </c>
      <c r="U46">
        <v>8.1180354009053612</v>
      </c>
      <c r="V46">
        <v>1.0719645990946383</v>
      </c>
      <c r="AE46">
        <v>15</v>
      </c>
      <c r="AF46">
        <v>34.119575844947782</v>
      </c>
      <c r="AG46">
        <v>-16.69957584494778</v>
      </c>
    </row>
    <row r="47" spans="1:33" x14ac:dyDescent="0.3">
      <c r="A47">
        <v>0.61499999999999999</v>
      </c>
      <c r="B47" s="21">
        <v>0.7</v>
      </c>
      <c r="C47" s="21">
        <v>5.1873858058407549</v>
      </c>
      <c r="D47" s="21">
        <f>ROUND(($B47-$O$13)/($O$14-$O$13)*100,2)</f>
        <v>4.28</v>
      </c>
      <c r="E47" s="21">
        <f>ROUND(($A47-$L$13)/($L$14-$L$13)*100,2)</f>
        <v>39.369999999999997</v>
      </c>
      <c r="F47" s="21">
        <f>E47*D47</f>
        <v>168.50360000000001</v>
      </c>
      <c r="G47">
        <v>179</v>
      </c>
      <c r="H47" t="s">
        <v>91</v>
      </c>
      <c r="K47">
        <v>1</v>
      </c>
      <c r="L47">
        <v>6.970925363648095</v>
      </c>
      <c r="M47">
        <v>-0.24349363879723995</v>
      </c>
      <c r="T47">
        <v>15</v>
      </c>
      <c r="U47">
        <v>8.233999594261606</v>
      </c>
      <c r="V47">
        <v>-1.0939995942616063</v>
      </c>
      <c r="AE47">
        <v>16</v>
      </c>
      <c r="AF47">
        <v>32.889247466196466</v>
      </c>
      <c r="AG47">
        <v>-15.289247466196464</v>
      </c>
    </row>
    <row r="48" spans="1:33" x14ac:dyDescent="0.3">
      <c r="A48">
        <v>0.61599999999999999</v>
      </c>
      <c r="B48" s="21">
        <v>0.79207379000000011</v>
      </c>
      <c r="C48" s="21">
        <v>4.836281906951478</v>
      </c>
      <c r="D48" s="21">
        <f>ROUND(($B48-$O$13)/($O$14-$O$13)*100,2)</f>
        <v>5.21</v>
      </c>
      <c r="E48" s="21">
        <f>ROUND(($A48-$L$13)/($L$14-$L$13)*100,2)</f>
        <v>39.549999999999997</v>
      </c>
      <c r="F48" s="21">
        <f>E48*D48</f>
        <v>206.05549999999999</v>
      </c>
      <c r="G48">
        <v>126</v>
      </c>
      <c r="H48" t="s">
        <v>71</v>
      </c>
      <c r="K48">
        <v>2</v>
      </c>
      <c r="L48">
        <v>6.9685105471619018</v>
      </c>
      <c r="M48">
        <v>-0.87946567171505574</v>
      </c>
      <c r="T48">
        <v>16</v>
      </c>
      <c r="U48">
        <v>8.3567852107564509</v>
      </c>
      <c r="V48">
        <v>-2.7167852107564512</v>
      </c>
      <c r="AE48">
        <v>17</v>
      </c>
      <c r="AF48">
        <v>46.070165497218895</v>
      </c>
      <c r="AG48">
        <v>-28.130165497218893</v>
      </c>
    </row>
    <row r="49" spans="1:33" x14ac:dyDescent="0.3">
      <c r="A49">
        <v>0.621</v>
      </c>
      <c r="B49" s="21">
        <v>3.4371700299999999</v>
      </c>
      <c r="C49" s="21">
        <v>4.2766661190160553</v>
      </c>
      <c r="D49" s="21">
        <f>ROUND(($B49-$O$13)/($O$14-$O$13)*100,2)</f>
        <v>31.93</v>
      </c>
      <c r="E49" s="21">
        <f>ROUND(($A49-$L$13)/($L$14-$L$13)*100,2)</f>
        <v>40.42</v>
      </c>
      <c r="F49" s="21">
        <f>E49*D49</f>
        <v>1290.6106</v>
      </c>
      <c r="G49">
        <v>72</v>
      </c>
      <c r="H49" t="s">
        <v>53</v>
      </c>
      <c r="K49">
        <v>3</v>
      </c>
      <c r="L49">
        <v>6.9041127239383622</v>
      </c>
      <c r="M49">
        <v>6.4737654403585587E-2</v>
      </c>
      <c r="T49">
        <v>17</v>
      </c>
      <c r="U49">
        <v>8.5887135974689386</v>
      </c>
      <c r="V49">
        <v>13.121286402531062</v>
      </c>
      <c r="AE49">
        <v>18</v>
      </c>
      <c r="AF49">
        <v>28.26321276209152</v>
      </c>
      <c r="AG49">
        <v>-8.7532127620915183</v>
      </c>
    </row>
    <row r="50" spans="1:33" x14ac:dyDescent="0.3">
      <c r="A50">
        <v>0.622</v>
      </c>
      <c r="B50" s="21">
        <v>3.5369305599999996</v>
      </c>
      <c r="C50" s="21">
        <v>5.4806389233419912</v>
      </c>
      <c r="D50" s="21">
        <f>ROUND(($B50-$O$13)/($O$14-$O$13)*100,2)</f>
        <v>32.93</v>
      </c>
      <c r="E50" s="21">
        <f>ROUND(($A50-$L$13)/($L$14-$L$13)*100,2)</f>
        <v>40.590000000000003</v>
      </c>
      <c r="F50" s="21">
        <f>E50*D50</f>
        <v>1336.6287000000002</v>
      </c>
      <c r="G50">
        <v>240</v>
      </c>
      <c r="H50" t="s">
        <v>36</v>
      </c>
      <c r="K50">
        <v>4</v>
      </c>
      <c r="L50">
        <v>6.811138559256344</v>
      </c>
      <c r="M50">
        <v>-0.72436383234403756</v>
      </c>
      <c r="T50">
        <v>18</v>
      </c>
      <c r="U50">
        <v>9.6596770302295383</v>
      </c>
      <c r="V50">
        <v>-9.6596770302295383</v>
      </c>
      <c r="AE50">
        <v>19</v>
      </c>
      <c r="AF50">
        <v>34.89878381815695</v>
      </c>
      <c r="AG50">
        <v>-13.46878381815695</v>
      </c>
    </row>
    <row r="51" spans="1:33" x14ac:dyDescent="0.3">
      <c r="A51">
        <v>0.63300000000000001</v>
      </c>
      <c r="B51" s="21">
        <v>5.5078587500000005</v>
      </c>
      <c r="C51" s="21">
        <v>5.3181199938442161</v>
      </c>
      <c r="D51" s="21">
        <f>ROUND(($B51-$O$13)/($O$14-$O$13)*100,2)</f>
        <v>52.84</v>
      </c>
      <c r="E51" s="21">
        <f>ROUND(($A51-$L$13)/($L$14-$L$13)*100,2)</f>
        <v>42.51</v>
      </c>
      <c r="F51" s="21">
        <f>E51*D51</f>
        <v>2246.2284</v>
      </c>
      <c r="G51">
        <v>204</v>
      </c>
      <c r="H51" t="s">
        <v>30</v>
      </c>
      <c r="K51">
        <v>5</v>
      </c>
      <c r="L51">
        <v>6.7105748895754136</v>
      </c>
      <c r="M51">
        <v>-0.50803937238749075</v>
      </c>
      <c r="T51">
        <v>19</v>
      </c>
      <c r="U51">
        <v>10.969390272841224</v>
      </c>
      <c r="V51">
        <v>-2.8793902728412242</v>
      </c>
      <c r="AE51">
        <v>20</v>
      </c>
      <c r="AF51">
        <v>38.917856522077912</v>
      </c>
      <c r="AG51">
        <v>-17.487856522077912</v>
      </c>
    </row>
    <row r="52" spans="1:33" x14ac:dyDescent="0.3">
      <c r="A52">
        <v>0.63400000000000001</v>
      </c>
      <c r="B52" s="21">
        <v>4.4191732400000001</v>
      </c>
      <c r="C52" s="21">
        <v>5.3706380281276624</v>
      </c>
      <c r="D52" s="21">
        <f>ROUND(($B52-$O$13)/($O$14-$O$13)*100,2)</f>
        <v>41.85</v>
      </c>
      <c r="E52" s="21">
        <f>ROUND(($A52-$L$13)/($L$14-$L$13)*100,2)</f>
        <v>42.68</v>
      </c>
      <c r="F52" s="21">
        <f>E52*D52</f>
        <v>1786.1580000000001</v>
      </c>
      <c r="G52">
        <v>215</v>
      </c>
      <c r="H52" t="s">
        <v>92</v>
      </c>
      <c r="K52">
        <v>6</v>
      </c>
      <c r="L52">
        <v>6.4677705974924748</v>
      </c>
      <c r="M52">
        <v>-0.89182149434615887</v>
      </c>
      <c r="T52">
        <v>20</v>
      </c>
      <c r="U52">
        <v>10.969390272841224</v>
      </c>
      <c r="V52">
        <v>2.0206097271587762</v>
      </c>
      <c r="AE52">
        <v>21</v>
      </c>
      <c r="AF52">
        <v>40.23840898193766</v>
      </c>
      <c r="AG52">
        <v>-18.458408981937659</v>
      </c>
    </row>
    <row r="53" spans="1:33" x14ac:dyDescent="0.3">
      <c r="A53">
        <v>0.63600000000000001</v>
      </c>
      <c r="B53" s="21">
        <v>2.6754693999999999</v>
      </c>
      <c r="C53" s="21">
        <v>4.3040650932041702</v>
      </c>
      <c r="D53" s="21">
        <f>ROUND(($B53-$O$13)/($O$14-$O$13)*100,2)</f>
        <v>24.23</v>
      </c>
      <c r="E53" s="21">
        <f>ROUND(($A53-$L$13)/($L$14-$L$13)*100,2)</f>
        <v>43.03</v>
      </c>
      <c r="F53" s="21">
        <f>E53*D53</f>
        <v>1042.6169</v>
      </c>
      <c r="G53">
        <v>74</v>
      </c>
      <c r="H53" t="s">
        <v>178</v>
      </c>
      <c r="K53">
        <v>7</v>
      </c>
      <c r="L53">
        <v>6.397101644445744</v>
      </c>
      <c r="M53">
        <v>-0.30353187440060836</v>
      </c>
      <c r="T53">
        <v>21</v>
      </c>
      <c r="U53">
        <v>11.208140082692315</v>
      </c>
      <c r="V53">
        <v>3.3918599173076842</v>
      </c>
      <c r="AE53">
        <v>22</v>
      </c>
      <c r="AF53">
        <v>34.513280926148205</v>
      </c>
      <c r="AG53">
        <v>-12.043280926148206</v>
      </c>
    </row>
    <row r="54" spans="1:33" x14ac:dyDescent="0.3">
      <c r="A54">
        <v>0.63800000000000001</v>
      </c>
      <c r="B54" s="21">
        <v>2.4752209200000004</v>
      </c>
      <c r="C54" s="21">
        <v>4.5643481914678361</v>
      </c>
      <c r="D54" s="21">
        <f>ROUND(($B54-$O$13)/($O$14-$O$13)*100,2)</f>
        <v>22.21</v>
      </c>
      <c r="E54" s="21">
        <f>ROUND(($A54-$L$13)/($L$14-$L$13)*100,2)</f>
        <v>43.38</v>
      </c>
      <c r="F54" s="21">
        <f>E54*D54</f>
        <v>963.46980000000008</v>
      </c>
      <c r="G54">
        <v>96</v>
      </c>
      <c r="H54" t="s">
        <v>48</v>
      </c>
      <c r="K54">
        <v>8</v>
      </c>
      <c r="L54">
        <v>6.2729071199529081</v>
      </c>
      <c r="M54">
        <v>-1.4287200334943169</v>
      </c>
      <c r="T54">
        <v>22</v>
      </c>
      <c r="U54">
        <v>11.678818279255889</v>
      </c>
      <c r="V54">
        <v>-4.0588182792558891</v>
      </c>
      <c r="AE54">
        <v>23</v>
      </c>
      <c r="AF54">
        <v>37.014948629609208</v>
      </c>
      <c r="AG54">
        <v>-12.454948629609209</v>
      </c>
    </row>
    <row r="55" spans="1:33" x14ac:dyDescent="0.3">
      <c r="A55">
        <v>0.63800000000000001</v>
      </c>
      <c r="B55" s="21">
        <v>1.21</v>
      </c>
      <c r="C55" s="21">
        <v>4.6347289882296359</v>
      </c>
      <c r="D55" s="21">
        <f>ROUND(($B55-$O$13)/($O$14-$O$13)*100,2)</f>
        <v>9.43</v>
      </c>
      <c r="E55" s="21">
        <f>ROUND(($A55-$L$13)/($L$14-$L$13)*100,2)</f>
        <v>43.38</v>
      </c>
      <c r="F55" s="21">
        <f>E55*D55</f>
        <v>409.07339999999999</v>
      </c>
      <c r="G55">
        <v>103</v>
      </c>
      <c r="H55" t="s">
        <v>56</v>
      </c>
      <c r="K55">
        <v>9</v>
      </c>
      <c r="L55">
        <v>6.2342576569353989</v>
      </c>
      <c r="M55">
        <v>8.1100344586936046E-2</v>
      </c>
      <c r="T55">
        <v>23</v>
      </c>
      <c r="U55">
        <v>13.10449571522382</v>
      </c>
      <c r="V55">
        <v>-2.4344957152238198</v>
      </c>
      <c r="AE55">
        <v>24</v>
      </c>
      <c r="AF55">
        <v>65.558567016639728</v>
      </c>
      <c r="AG55">
        <v>-40.998567016639726</v>
      </c>
    </row>
    <row r="56" spans="1:33" x14ac:dyDescent="0.3">
      <c r="A56">
        <v>0.64900000000000002</v>
      </c>
      <c r="B56" s="21">
        <v>4.0052499800000003</v>
      </c>
      <c r="C56" s="21">
        <v>3.7376696182833684</v>
      </c>
      <c r="D56" s="21">
        <f>ROUND(($B56-$O$13)/($O$14-$O$13)*100,2)</f>
        <v>37.659999999999997</v>
      </c>
      <c r="E56" s="21">
        <f>ROUND(($A56-$L$13)/($L$14-$L$13)*100,2)</f>
        <v>45.3</v>
      </c>
      <c r="F56" s="21">
        <f>E56*D56</f>
        <v>1705.9979999999998</v>
      </c>
      <c r="G56">
        <v>42</v>
      </c>
      <c r="H56" t="s">
        <v>175</v>
      </c>
      <c r="K56">
        <v>10</v>
      </c>
      <c r="L56">
        <v>6.181107078727365</v>
      </c>
      <c r="M56">
        <v>0.12334172369461616</v>
      </c>
      <c r="T56">
        <v>24</v>
      </c>
      <c r="U56">
        <v>13.10449571522382</v>
      </c>
      <c r="V56">
        <v>32.365504284776179</v>
      </c>
      <c r="AE56">
        <v>25</v>
      </c>
      <c r="AF56">
        <v>51.016085579799181</v>
      </c>
      <c r="AG56">
        <v>-25.57608557979918</v>
      </c>
    </row>
    <row r="57" spans="1:33" x14ac:dyDescent="0.3">
      <c r="A57">
        <v>0.65</v>
      </c>
      <c r="B57" s="21">
        <v>0.84701848000000024</v>
      </c>
      <c r="C57" s="21">
        <v>5.3565862746720123</v>
      </c>
      <c r="D57" s="21">
        <f>ROUND(($B57-$O$13)/($O$14-$O$13)*100,2)</f>
        <v>5.77</v>
      </c>
      <c r="E57" s="21">
        <f>ROUND(($A57-$L$13)/($L$14-$L$13)*100,2)</f>
        <v>45.47</v>
      </c>
      <c r="F57" s="21">
        <f>E57*D57</f>
        <v>262.36189999999999</v>
      </c>
      <c r="G57">
        <v>212</v>
      </c>
      <c r="H57" t="s">
        <v>33</v>
      </c>
      <c r="K57">
        <v>11</v>
      </c>
      <c r="L57">
        <v>6.1363768013203543</v>
      </c>
      <c r="M57">
        <v>0.44979485353432036</v>
      </c>
      <c r="T57">
        <v>25</v>
      </c>
      <c r="U57">
        <v>13.704780951420847</v>
      </c>
      <c r="V57">
        <v>14.035219048579151</v>
      </c>
      <c r="AE57">
        <v>26</v>
      </c>
      <c r="AF57">
        <v>34.58710062887328</v>
      </c>
      <c r="AG57">
        <v>-8.9771006288732806</v>
      </c>
    </row>
    <row r="58" spans="1:33" x14ac:dyDescent="0.3">
      <c r="A58">
        <v>0.65200000000000002</v>
      </c>
      <c r="B58" s="21">
        <v>5.3503565800000006</v>
      </c>
      <c r="C58" s="21">
        <v>4.3567088266895917</v>
      </c>
      <c r="D58" s="21">
        <f>ROUND(($B58-$O$13)/($O$14-$O$13)*100,2)</f>
        <v>51.25</v>
      </c>
      <c r="E58" s="21">
        <f>ROUND(($A58-$L$13)/($L$14-$L$13)*100,2)</f>
        <v>45.82</v>
      </c>
      <c r="F58" s="21">
        <f>E58*D58</f>
        <v>2348.2750000000001</v>
      </c>
      <c r="G58">
        <v>78</v>
      </c>
      <c r="H58" t="s">
        <v>96</v>
      </c>
      <c r="K58">
        <v>12</v>
      </c>
      <c r="L58">
        <v>6.1273414959859283</v>
      </c>
      <c r="M58">
        <v>0.35270306594072487</v>
      </c>
      <c r="T58">
        <v>26</v>
      </c>
      <c r="U58">
        <v>13.820745144777089</v>
      </c>
      <c r="V58">
        <v>-6.1107451447770886</v>
      </c>
      <c r="AE58">
        <v>27</v>
      </c>
      <c r="AF58">
        <v>38.343703278660634</v>
      </c>
      <c r="AG58">
        <v>-12.213703278660635</v>
      </c>
    </row>
    <row r="59" spans="1:33" x14ac:dyDescent="0.3">
      <c r="A59">
        <v>0.65600000000000003</v>
      </c>
      <c r="B59" s="21">
        <v>2.15</v>
      </c>
      <c r="C59" s="21">
        <v>2.8332133440562162</v>
      </c>
      <c r="D59" s="21">
        <f>ROUND(($B59-$O$13)/($O$14-$O$13)*100,2)</f>
        <v>18.93</v>
      </c>
      <c r="E59" s="21">
        <f>ROUND(($A59-$L$13)/($L$14-$L$13)*100,2)</f>
        <v>46.52</v>
      </c>
      <c r="F59" s="21">
        <f>E59*D59</f>
        <v>880.62360000000001</v>
      </c>
      <c r="G59">
        <v>17</v>
      </c>
      <c r="H59" t="s">
        <v>134</v>
      </c>
      <c r="K59">
        <v>13</v>
      </c>
      <c r="L59">
        <v>6.1010212996112978</v>
      </c>
      <c r="M59">
        <v>-0.12975945982083559</v>
      </c>
      <c r="T59">
        <v>27</v>
      </c>
      <c r="U59">
        <v>14.175459147984419</v>
      </c>
      <c r="V59">
        <v>-1.8854591479844203</v>
      </c>
      <c r="AE59">
        <v>28</v>
      </c>
      <c r="AF59">
        <v>30.166120654560221</v>
      </c>
      <c r="AG59">
        <v>-4.0361206545602215</v>
      </c>
    </row>
    <row r="60" spans="1:33" x14ac:dyDescent="0.3">
      <c r="A60">
        <v>0.65700000000000003</v>
      </c>
      <c r="B60" s="21">
        <v>0.40977541000000006</v>
      </c>
      <c r="C60" s="21">
        <v>4.8121843553724171</v>
      </c>
      <c r="D60" s="21">
        <f>ROUND(($B60-$O$13)/($O$14-$O$13)*100,2)</f>
        <v>1.35</v>
      </c>
      <c r="E60" s="21">
        <f>ROUND(($A60-$L$13)/($L$14-$L$13)*100,2)</f>
        <v>46.69</v>
      </c>
      <c r="F60" s="21">
        <f>E60*D60</f>
        <v>63.031500000000001</v>
      </c>
      <c r="G60">
        <v>123</v>
      </c>
      <c r="H60" t="s">
        <v>166</v>
      </c>
      <c r="K60">
        <v>14</v>
      </c>
      <c r="L60">
        <v>6.0823304426325615</v>
      </c>
      <c r="M60">
        <v>0.34738903540657606</v>
      </c>
      <c r="T60">
        <v>28</v>
      </c>
      <c r="U60">
        <v>14.175459147984419</v>
      </c>
      <c r="V60">
        <v>-11.855459147984419</v>
      </c>
      <c r="AE60">
        <v>29</v>
      </c>
      <c r="AF60">
        <v>33.348570060930292</v>
      </c>
      <c r="AG60">
        <v>-7.0385700609302937</v>
      </c>
    </row>
    <row r="61" spans="1:33" x14ac:dyDescent="0.3">
      <c r="A61">
        <v>0.66100000000000003</v>
      </c>
      <c r="B61" s="21">
        <v>2.7808010599999999</v>
      </c>
      <c r="C61" s="21">
        <v>4.3307333402863311</v>
      </c>
      <c r="D61" s="21">
        <f>ROUND(($B61-$O$13)/($O$14-$O$13)*100,2)</f>
        <v>25.3</v>
      </c>
      <c r="E61" s="21">
        <f>ROUND(($A61-$L$13)/($L$14-$L$13)*100,2)</f>
        <v>47.39</v>
      </c>
      <c r="F61" s="21">
        <f>E61*D61</f>
        <v>1198.9670000000001</v>
      </c>
      <c r="G61">
        <v>76</v>
      </c>
      <c r="H61" t="s">
        <v>59</v>
      </c>
      <c r="K61">
        <v>15</v>
      </c>
      <c r="L61">
        <v>6.0739532042349369</v>
      </c>
      <c r="M61">
        <v>-0.48670454583468725</v>
      </c>
      <c r="T61">
        <v>29</v>
      </c>
      <c r="U61">
        <v>14.298244764479264</v>
      </c>
      <c r="V61">
        <v>-8.098244764479265</v>
      </c>
      <c r="AE61">
        <v>30</v>
      </c>
      <c r="AF61">
        <v>33.766881709705736</v>
      </c>
      <c r="AG61">
        <v>-6.5868817097057359</v>
      </c>
    </row>
    <row r="62" spans="1:33" x14ac:dyDescent="0.3">
      <c r="A62">
        <v>0.66600000000000004</v>
      </c>
      <c r="B62" s="21">
        <v>5.8810334199999996</v>
      </c>
      <c r="C62" s="21">
        <v>3.7612001156935624</v>
      </c>
      <c r="D62" s="21">
        <f>ROUND(($B62-$O$13)/($O$14-$O$13)*100,2)</f>
        <v>56.61</v>
      </c>
      <c r="E62" s="21">
        <f>ROUND(($A62-$L$13)/($L$14-$L$13)*100,2)</f>
        <v>48.26</v>
      </c>
      <c r="F62" s="21">
        <f>E62*D62</f>
        <v>2731.9985999999999</v>
      </c>
      <c r="G62">
        <v>43</v>
      </c>
      <c r="H62" t="s">
        <v>32</v>
      </c>
      <c r="K62">
        <v>16</v>
      </c>
      <c r="L62">
        <v>6.0650204289616827</v>
      </c>
      <c r="M62">
        <v>-0.29046888341727417</v>
      </c>
      <c r="T62">
        <v>30</v>
      </c>
      <c r="U62">
        <v>14.891708577537688</v>
      </c>
      <c r="V62">
        <v>-8.1817085775376874</v>
      </c>
      <c r="AE62">
        <v>31</v>
      </c>
      <c r="AF62">
        <v>31.380044654928184</v>
      </c>
      <c r="AG62">
        <v>-2.6300446549281844</v>
      </c>
    </row>
    <row r="63" spans="1:33" x14ac:dyDescent="0.3">
      <c r="A63">
        <v>0.67500000000000004</v>
      </c>
      <c r="B63" s="21">
        <v>3.4032814500000002</v>
      </c>
      <c r="C63" s="21">
        <v>4.0943445622221004</v>
      </c>
      <c r="D63" s="21">
        <f>ROUND(($B63-$O$13)/($O$14-$O$13)*100,2)</f>
        <v>31.58</v>
      </c>
      <c r="E63" s="21">
        <f>ROUND(($A63-$L$13)/($L$14-$L$13)*100,2)</f>
        <v>49.83</v>
      </c>
      <c r="F63" s="21">
        <f>E63*D63</f>
        <v>1573.6313999999998</v>
      </c>
      <c r="G63">
        <v>60</v>
      </c>
      <c r="H63" t="s">
        <v>3</v>
      </c>
      <c r="K63">
        <v>17</v>
      </c>
      <c r="L63">
        <v>6.0439088528229385</v>
      </c>
      <c r="M63">
        <v>8.2960331291246803E-2</v>
      </c>
      <c r="T63">
        <v>31</v>
      </c>
      <c r="U63">
        <v>15.962672010298288</v>
      </c>
      <c r="V63">
        <v>-12.162672010298287</v>
      </c>
      <c r="AE63">
        <v>32</v>
      </c>
      <c r="AF63">
        <v>29.337699546201002</v>
      </c>
      <c r="AG63">
        <v>-6.7699546201001937E-2</v>
      </c>
    </row>
    <row r="64" spans="1:33" x14ac:dyDescent="0.3">
      <c r="A64">
        <v>0.68300000000000005</v>
      </c>
      <c r="B64" s="21">
        <v>2.4656434100000002</v>
      </c>
      <c r="C64" s="21">
        <v>4.2766661190160553</v>
      </c>
      <c r="D64" s="21">
        <f>ROUND(($B64-$O$13)/($O$14-$O$13)*100,2)</f>
        <v>22.11</v>
      </c>
      <c r="E64" s="21">
        <f>ROUND(($A64-$L$13)/($L$14-$L$13)*100,2)</f>
        <v>51.22</v>
      </c>
      <c r="F64" s="21">
        <f>E64*D64</f>
        <v>1132.4741999999999</v>
      </c>
      <c r="G64">
        <v>72</v>
      </c>
      <c r="H64" t="s">
        <v>89</v>
      </c>
      <c r="K64">
        <v>18</v>
      </c>
      <c r="L64">
        <v>5.9694588299228917</v>
      </c>
      <c r="M64">
        <v>0.29012263414203154</v>
      </c>
      <c r="T64">
        <v>32</v>
      </c>
      <c r="U64">
        <v>16.317386013505619</v>
      </c>
      <c r="V64">
        <v>-15.007386013505618</v>
      </c>
      <c r="AE64">
        <v>33</v>
      </c>
      <c r="AF64">
        <v>55.994814419146181</v>
      </c>
      <c r="AG64">
        <v>-25.154814419146181</v>
      </c>
    </row>
    <row r="65" spans="1:33" x14ac:dyDescent="0.3">
      <c r="A65">
        <v>0.69099999999999995</v>
      </c>
      <c r="B65" s="21">
        <v>5.8023862799999986</v>
      </c>
      <c r="C65" s="21">
        <v>5.0814043649844631</v>
      </c>
      <c r="D65" s="21">
        <f>ROUND(($B65-$O$13)/($O$14-$O$13)*100,2)</f>
        <v>55.82</v>
      </c>
      <c r="E65" s="21">
        <f>ROUND(($A65-$L$13)/($L$14-$L$13)*100,2)</f>
        <v>52.61</v>
      </c>
      <c r="F65" s="21">
        <f>E65*D65</f>
        <v>2936.6902</v>
      </c>
      <c r="G65">
        <v>161</v>
      </c>
      <c r="H65" t="s">
        <v>4</v>
      </c>
      <c r="K65">
        <v>19</v>
      </c>
      <c r="L65">
        <v>5.8677477068242689</v>
      </c>
      <c r="M65">
        <v>-0.41242659146656724</v>
      </c>
      <c r="T65">
        <v>33</v>
      </c>
      <c r="U65">
        <v>17.388349446266218</v>
      </c>
      <c r="V65">
        <v>16.421650553733784</v>
      </c>
      <c r="AE65">
        <v>34</v>
      </c>
      <c r="AF65">
        <v>39.081900305911418</v>
      </c>
      <c r="AG65">
        <v>-8.0719003059114165</v>
      </c>
    </row>
    <row r="66" spans="1:33" x14ac:dyDescent="0.3">
      <c r="A66">
        <v>0.69099999999999995</v>
      </c>
      <c r="B66" s="21">
        <v>2.36</v>
      </c>
      <c r="C66" s="21">
        <v>3.912023005428146</v>
      </c>
      <c r="D66" s="21">
        <f>ROUND(($B66-$O$13)/($O$14-$O$13)*100,2)</f>
        <v>21.05</v>
      </c>
      <c r="E66" s="21">
        <f>ROUND(($A66-$L$13)/($L$14-$L$13)*100,2)</f>
        <v>52.61</v>
      </c>
      <c r="F66" s="21">
        <f>E66*D66</f>
        <v>1107.4404999999999</v>
      </c>
      <c r="G66">
        <v>50</v>
      </c>
      <c r="H66" t="s">
        <v>70</v>
      </c>
      <c r="K66">
        <v>20</v>
      </c>
      <c r="L66">
        <v>5.8650117600947675</v>
      </c>
      <c r="M66">
        <v>7.7787615031933655E-2</v>
      </c>
      <c r="T66">
        <v>34</v>
      </c>
      <c r="U66">
        <v>17.504313639622463</v>
      </c>
      <c r="V66">
        <v>-4.3143136396224637</v>
      </c>
      <c r="AE66">
        <v>35</v>
      </c>
      <c r="AF66">
        <v>55.789759689354291</v>
      </c>
      <c r="AG66">
        <v>-24.429759689354292</v>
      </c>
    </row>
    <row r="67" spans="1:33" x14ac:dyDescent="0.3">
      <c r="A67">
        <v>0.70099999999999996</v>
      </c>
      <c r="B67" s="21">
        <v>4.4899482700000011</v>
      </c>
      <c r="C67" s="21">
        <v>5.2257466737132017</v>
      </c>
      <c r="D67" s="21">
        <f>ROUND(($B67-$O$13)/($O$14-$O$13)*100,2)</f>
        <v>42.56</v>
      </c>
      <c r="E67" s="21">
        <f>ROUND(($A67-$L$13)/($L$14-$L$13)*100,2)</f>
        <v>54.36</v>
      </c>
      <c r="F67" s="21">
        <f>E67*D67</f>
        <v>2313.5616</v>
      </c>
      <c r="G67">
        <v>186</v>
      </c>
      <c r="H67" t="s">
        <v>6</v>
      </c>
      <c r="K67">
        <v>21</v>
      </c>
      <c r="L67">
        <v>5.8459166004011198</v>
      </c>
      <c r="M67">
        <v>-0.28139619307842612</v>
      </c>
      <c r="T67">
        <v>35</v>
      </c>
      <c r="U67">
        <v>17.743063449473549</v>
      </c>
      <c r="V67">
        <v>15.816936550526453</v>
      </c>
      <c r="AE67">
        <v>36</v>
      </c>
      <c r="AF67">
        <v>31.002743952111118</v>
      </c>
      <c r="AG67">
        <v>3.1472560478888809</v>
      </c>
    </row>
    <row r="68" spans="1:33" x14ac:dyDescent="0.3">
      <c r="A68">
        <v>0.70199999999999996</v>
      </c>
      <c r="B68" s="21">
        <v>4.3769655200000006</v>
      </c>
      <c r="C68" s="21">
        <v>4.5643481914678361</v>
      </c>
      <c r="D68" s="21">
        <f>ROUND(($B68-$O$13)/($O$14-$O$13)*100,2)</f>
        <v>41.42</v>
      </c>
      <c r="E68" s="21">
        <f>ROUND(($A68-$L$13)/($L$14-$L$13)*100,2)</f>
        <v>54.53</v>
      </c>
      <c r="F68" s="21">
        <f>E68*D68</f>
        <v>2258.6326000000004</v>
      </c>
      <c r="G68">
        <v>96</v>
      </c>
      <c r="H68" t="s">
        <v>131</v>
      </c>
      <c r="K68">
        <v>22</v>
      </c>
      <c r="L68">
        <v>5.8146212249457978</v>
      </c>
      <c r="M68">
        <v>-0.21619926594742278</v>
      </c>
      <c r="T68">
        <v>36</v>
      </c>
      <c r="U68">
        <v>19.646240505143659</v>
      </c>
      <c r="V68">
        <v>-16.306240505143659</v>
      </c>
      <c r="AE68">
        <v>37</v>
      </c>
      <c r="AF68">
        <v>36.686861061942196</v>
      </c>
      <c r="AG68">
        <v>-2.0168610619421941</v>
      </c>
    </row>
    <row r="69" spans="1:33" x14ac:dyDescent="0.3">
      <c r="A69">
        <v>0.70399999999999996</v>
      </c>
      <c r="B69" s="21">
        <v>1.8999379899999997</v>
      </c>
      <c r="C69" s="21">
        <v>5.4249500174814029</v>
      </c>
      <c r="D69" s="21">
        <f>ROUND(($B69-$O$13)/($O$14-$O$13)*100,2)</f>
        <v>16.399999999999999</v>
      </c>
      <c r="E69" s="21">
        <f>ROUND(($A69-$L$13)/($L$14-$L$13)*100,2)</f>
        <v>54.88</v>
      </c>
      <c r="F69" s="21">
        <f>E69*D69</f>
        <v>900.03199999999993</v>
      </c>
      <c r="G69">
        <v>227</v>
      </c>
      <c r="H69" t="s">
        <v>41</v>
      </c>
      <c r="K69">
        <v>23</v>
      </c>
      <c r="L69">
        <v>5.7047330444739943</v>
      </c>
      <c r="M69">
        <v>0.46905305942794229</v>
      </c>
      <c r="T69">
        <v>37</v>
      </c>
      <c r="U69">
        <v>20.000954508350993</v>
      </c>
      <c r="V69">
        <v>-9.7309545083509938</v>
      </c>
      <c r="AE69">
        <v>38</v>
      </c>
      <c r="AF69">
        <v>38.983474035611316</v>
      </c>
      <c r="AG69">
        <v>-3.4434740356113167</v>
      </c>
    </row>
    <row r="70" spans="1:33" x14ac:dyDescent="0.3">
      <c r="A70">
        <v>0.70499999999999996</v>
      </c>
      <c r="B70" s="21">
        <v>3.7476506200000004</v>
      </c>
      <c r="C70" s="21">
        <v>4.8675344504555822</v>
      </c>
      <c r="D70" s="21">
        <f>ROUND(($B70-$O$13)/($O$14-$O$13)*100,2)</f>
        <v>35.06</v>
      </c>
      <c r="E70" s="21">
        <f>ROUND(($A70-$L$13)/($L$14-$L$13)*100,2)</f>
        <v>55.05</v>
      </c>
      <c r="F70" s="21">
        <f>E70*D70</f>
        <v>1930.0530000000001</v>
      </c>
      <c r="G70">
        <v>130</v>
      </c>
      <c r="H70" t="s">
        <v>1</v>
      </c>
      <c r="K70">
        <v>24</v>
      </c>
      <c r="L70">
        <v>5.6751016234270208</v>
      </c>
      <c r="M70">
        <v>0.66349245477616225</v>
      </c>
      <c r="T70">
        <v>38</v>
      </c>
      <c r="U70">
        <v>20.594418321409414</v>
      </c>
      <c r="V70">
        <v>-7.5244183214094136</v>
      </c>
      <c r="AE70">
        <v>39</v>
      </c>
      <c r="AF70">
        <v>40.066163008912476</v>
      </c>
      <c r="AG70">
        <v>-4.3561630089124748</v>
      </c>
    </row>
    <row r="71" spans="1:33" x14ac:dyDescent="0.3">
      <c r="A71">
        <v>0.70499999999999996</v>
      </c>
      <c r="B71" s="21">
        <v>2.33</v>
      </c>
      <c r="C71" s="21">
        <v>4.3567088266895917</v>
      </c>
      <c r="D71" s="21">
        <f>ROUND(($B71-$O$13)/($O$14-$O$13)*100,2)</f>
        <v>20.75</v>
      </c>
      <c r="E71" s="21">
        <f>ROUND(($A71-$L$13)/($L$14-$L$13)*100,2)</f>
        <v>55.05</v>
      </c>
      <c r="F71" s="21">
        <f>E71*D71</f>
        <v>1142.2874999999999</v>
      </c>
      <c r="G71">
        <v>78</v>
      </c>
      <c r="H71" t="s">
        <v>107</v>
      </c>
      <c r="K71">
        <v>25</v>
      </c>
      <c r="L71">
        <v>5.6433649800762229</v>
      </c>
      <c r="M71">
        <v>-8.6536918376685534E-2</v>
      </c>
      <c r="T71">
        <v>39</v>
      </c>
      <c r="U71">
        <v>20.710382514765659</v>
      </c>
      <c r="V71">
        <v>-6.320382514765658</v>
      </c>
      <c r="AE71">
        <v>40</v>
      </c>
      <c r="AF71">
        <v>41.805027117547667</v>
      </c>
      <c r="AG71">
        <v>-5.7450271175476644</v>
      </c>
    </row>
    <row r="72" spans="1:33" x14ac:dyDescent="0.3">
      <c r="A72">
        <v>0.70699999999999996</v>
      </c>
      <c r="B72" s="21">
        <v>4.5226430899999999</v>
      </c>
      <c r="C72" s="21">
        <v>4.5951198501345898</v>
      </c>
      <c r="D72" s="21">
        <f>ROUND(($B72-$O$13)/($O$14-$O$13)*100,2)</f>
        <v>42.89</v>
      </c>
      <c r="E72" s="21">
        <f>ROUND(($A72-$L$13)/($L$14-$L$13)*100,2)</f>
        <v>55.4</v>
      </c>
      <c r="F72" s="21">
        <f>E72*D72</f>
        <v>2376.1059999999998</v>
      </c>
      <c r="G72">
        <v>99</v>
      </c>
      <c r="H72" t="s">
        <v>63</v>
      </c>
      <c r="K72">
        <v>26</v>
      </c>
      <c r="L72">
        <v>5.6533423040744362</v>
      </c>
      <c r="M72">
        <v>-0.61638970166080664</v>
      </c>
      <c r="T72">
        <v>40</v>
      </c>
      <c r="U72">
        <v>20.949132324616748</v>
      </c>
      <c r="V72">
        <v>-4.4391323246167467</v>
      </c>
      <c r="AE72">
        <v>41</v>
      </c>
      <c r="AF72">
        <v>41.690196468864215</v>
      </c>
      <c r="AG72">
        <v>-5.2801964688642187</v>
      </c>
    </row>
    <row r="73" spans="1:33" x14ac:dyDescent="0.3">
      <c r="A73">
        <v>0.71199999999999997</v>
      </c>
      <c r="B73" s="21">
        <v>1.8872557899999998</v>
      </c>
      <c r="C73" s="21">
        <v>5.1532915944977793</v>
      </c>
      <c r="D73" s="21">
        <f>ROUND(($B73-$O$13)/($O$14-$O$13)*100,2)</f>
        <v>16.27</v>
      </c>
      <c r="E73" s="21">
        <f>ROUND(($A73-$L$13)/($L$14-$L$13)*100,2)</f>
        <v>56.27</v>
      </c>
      <c r="F73" s="21">
        <f>E73*D73</f>
        <v>915.51290000000006</v>
      </c>
      <c r="G73">
        <v>173</v>
      </c>
      <c r="H73" t="s">
        <v>57</v>
      </c>
      <c r="K73">
        <v>27</v>
      </c>
      <c r="L73">
        <v>5.6220703071380385</v>
      </c>
      <c r="M73">
        <v>0.51781424508821683</v>
      </c>
      <c r="T73">
        <v>41</v>
      </c>
      <c r="U73">
        <v>21.187882134467834</v>
      </c>
      <c r="V73">
        <v>-4.8178821344678333</v>
      </c>
      <c r="AE73">
        <v>42</v>
      </c>
      <c r="AF73">
        <v>44.282088253433649</v>
      </c>
      <c r="AG73">
        <v>-7.6920882534336457</v>
      </c>
    </row>
    <row r="74" spans="1:33" x14ac:dyDescent="0.3">
      <c r="A74">
        <v>0.71199999999999997</v>
      </c>
      <c r="B74" s="21">
        <v>4.7128205299999992</v>
      </c>
      <c r="C74" s="21">
        <v>4.0775374439057197</v>
      </c>
      <c r="D74" s="21">
        <f>ROUND(($B74-$O$13)/($O$14-$O$13)*100,2)</f>
        <v>44.81</v>
      </c>
      <c r="E74" s="21">
        <f>ROUND(($A74-$L$13)/($L$14-$L$13)*100,2)</f>
        <v>56.27</v>
      </c>
      <c r="F74" s="21">
        <f>E74*D74</f>
        <v>2521.4587000000001</v>
      </c>
      <c r="G74">
        <v>59</v>
      </c>
      <c r="H74" t="s">
        <v>116</v>
      </c>
      <c r="K74">
        <v>28</v>
      </c>
      <c r="L74">
        <v>5.6320254162587799</v>
      </c>
      <c r="M74">
        <v>1.3216587946117571</v>
      </c>
      <c r="T74">
        <v>42</v>
      </c>
      <c r="U74">
        <v>21.310667750962683</v>
      </c>
      <c r="V74">
        <v>-1.7806677509626816</v>
      </c>
      <c r="AE74">
        <v>43</v>
      </c>
      <c r="AF74">
        <v>43.470071523457783</v>
      </c>
      <c r="AG74">
        <v>-6.5400715234577831</v>
      </c>
    </row>
    <row r="75" spans="1:33" x14ac:dyDescent="0.3">
      <c r="A75">
        <v>0.71599999999999997</v>
      </c>
      <c r="B75" s="21">
        <v>3.12</v>
      </c>
      <c r="C75" s="21">
        <v>3.4011973816621555</v>
      </c>
      <c r="D75" s="21">
        <f>ROUND(($B75-$O$13)/($O$14-$O$13)*100,2)</f>
        <v>28.72</v>
      </c>
      <c r="E75" s="21">
        <f>ROUND(($A75-$L$13)/($L$14-$L$13)*100,2)</f>
        <v>56.97</v>
      </c>
      <c r="F75" s="21">
        <f>E75*D75</f>
        <v>1636.1784</v>
      </c>
      <c r="G75">
        <v>30</v>
      </c>
      <c r="H75" t="s">
        <v>148</v>
      </c>
      <c r="K75">
        <v>29</v>
      </c>
      <c r="L75">
        <v>5.6189347598015846</v>
      </c>
      <c r="M75">
        <v>0.37002665708827909</v>
      </c>
      <c r="T75">
        <v>43</v>
      </c>
      <c r="U75">
        <v>21.542596137675169</v>
      </c>
      <c r="V75">
        <v>-3.0025961376751695</v>
      </c>
      <c r="AE75">
        <v>44</v>
      </c>
      <c r="AF75">
        <v>50.499347660723629</v>
      </c>
      <c r="AG75">
        <v>-12.169347660723631</v>
      </c>
    </row>
    <row r="76" spans="1:33" x14ac:dyDescent="0.3">
      <c r="A76">
        <v>0.72199999999999998</v>
      </c>
      <c r="B76" s="21">
        <v>2.33</v>
      </c>
      <c r="C76" s="21">
        <v>3.713572066704308</v>
      </c>
      <c r="D76" s="21">
        <f>ROUND(($B76-$O$13)/($O$14-$O$13)*100,2)</f>
        <v>20.75</v>
      </c>
      <c r="E76" s="21">
        <f>ROUND(($A76-$L$13)/($L$14-$L$13)*100,2)</f>
        <v>58.01</v>
      </c>
      <c r="F76" s="21">
        <f>E76*D76</f>
        <v>1203.7075</v>
      </c>
      <c r="G76">
        <v>41</v>
      </c>
      <c r="H76" t="s">
        <v>163</v>
      </c>
      <c r="K76">
        <v>30</v>
      </c>
      <c r="L76">
        <v>5.5738291902544308</v>
      </c>
      <c r="M76">
        <v>7.5145047906775453E-2</v>
      </c>
      <c r="T76">
        <v>44</v>
      </c>
      <c r="U76">
        <v>22.497595377079524</v>
      </c>
      <c r="V76">
        <v>4.6124046229204758</v>
      </c>
      <c r="AE76">
        <v>45</v>
      </c>
      <c r="AF76">
        <v>47.284089497586862</v>
      </c>
      <c r="AG76">
        <v>-8.4340894975868608</v>
      </c>
    </row>
    <row r="77" spans="1:33" x14ac:dyDescent="0.3">
      <c r="A77">
        <v>0.72199999999999998</v>
      </c>
      <c r="B77" s="21">
        <v>3.1008660800000003</v>
      </c>
      <c r="C77" s="21">
        <v>3.6375861597263857</v>
      </c>
      <c r="D77" s="21">
        <f>ROUND(($B77-$O$13)/($O$14-$O$13)*100,2)</f>
        <v>28.53</v>
      </c>
      <c r="E77" s="21">
        <f>ROUND(($A77-$L$13)/($L$14-$L$13)*100,2)</f>
        <v>58.01</v>
      </c>
      <c r="F77" s="21">
        <f>E77*D77</f>
        <v>1655.0253</v>
      </c>
      <c r="G77">
        <v>38</v>
      </c>
      <c r="H77" t="s">
        <v>38</v>
      </c>
      <c r="K77">
        <v>31</v>
      </c>
      <c r="L77">
        <v>5.496985919307984</v>
      </c>
      <c r="M77">
        <v>0.38074986247165477</v>
      </c>
      <c r="T77">
        <v>45</v>
      </c>
      <c r="U77">
        <v>22.852309380286858</v>
      </c>
      <c r="V77">
        <v>0.33769061971314329</v>
      </c>
      <c r="AE77">
        <v>46</v>
      </c>
      <c r="AF77">
        <v>31.773749736128607</v>
      </c>
      <c r="AG77">
        <v>7.59625026387139</v>
      </c>
    </row>
    <row r="78" spans="1:33" x14ac:dyDescent="0.3">
      <c r="A78">
        <v>0.72199999999999998</v>
      </c>
      <c r="B78" s="21">
        <v>5.2967476799999984</v>
      </c>
      <c r="C78" s="21">
        <v>4.8441870864585912</v>
      </c>
      <c r="D78" s="21">
        <f>ROUND(($B78-$O$13)/($O$14-$O$13)*100,2)</f>
        <v>50.71</v>
      </c>
      <c r="E78" s="21">
        <f>ROUND(($A78-$L$13)/($L$14-$L$13)*100,2)</f>
        <v>58.01</v>
      </c>
      <c r="F78" s="21">
        <f>E78*D78</f>
        <v>2941.6871000000001</v>
      </c>
      <c r="G78">
        <v>127</v>
      </c>
      <c r="H78" t="s">
        <v>126</v>
      </c>
      <c r="K78">
        <v>32</v>
      </c>
      <c r="L78">
        <v>5.4736959733384083</v>
      </c>
      <c r="M78">
        <v>0.38423718114505068</v>
      </c>
      <c r="T78">
        <v>46</v>
      </c>
      <c r="U78">
        <v>23.207023383494185</v>
      </c>
      <c r="V78">
        <v>-18.927023383494184</v>
      </c>
      <c r="AE78">
        <v>47</v>
      </c>
      <c r="AF78">
        <v>32.536553330954419</v>
      </c>
      <c r="AG78">
        <v>7.0134466690455781</v>
      </c>
    </row>
    <row r="79" spans="1:33" x14ac:dyDescent="0.3">
      <c r="A79">
        <v>0.72399999999999998</v>
      </c>
      <c r="B79" s="21">
        <v>2.9954733799999995</v>
      </c>
      <c r="C79" s="21">
        <v>4.290459441148391</v>
      </c>
      <c r="D79" s="21">
        <f>ROUND(($B79-$O$13)/($O$14-$O$13)*100,2)</f>
        <v>27.47</v>
      </c>
      <c r="E79" s="21">
        <f>ROUND(($A79-$L$13)/($L$14-$L$13)*100,2)</f>
        <v>58.36</v>
      </c>
      <c r="F79" s="21">
        <f>E79*D79</f>
        <v>1603.1491999999998</v>
      </c>
      <c r="G79">
        <v>73</v>
      </c>
      <c r="H79" t="s">
        <v>114</v>
      </c>
      <c r="K79">
        <v>33</v>
      </c>
      <c r="L79">
        <v>5.3472402376410102</v>
      </c>
      <c r="M79">
        <v>-0.54321919290775345</v>
      </c>
      <c r="T79">
        <v>47</v>
      </c>
      <c r="U79">
        <v>23.329808999989034</v>
      </c>
      <c r="V79">
        <v>-18.119808999989033</v>
      </c>
      <c r="AE79">
        <v>48</v>
      </c>
      <c r="AF79">
        <v>54.452802851111187</v>
      </c>
      <c r="AG79">
        <v>-14.032802851111185</v>
      </c>
    </row>
    <row r="80" spans="1:33" x14ac:dyDescent="0.3">
      <c r="A80">
        <v>0.72599999999999998</v>
      </c>
      <c r="B80" s="21">
        <v>1.7906467899999996</v>
      </c>
      <c r="C80" s="21">
        <v>3.8286413964890951</v>
      </c>
      <c r="D80" s="21">
        <f>ROUND(($B80-$O$13)/($O$14-$O$13)*100,2)</f>
        <v>15.3</v>
      </c>
      <c r="E80" s="21">
        <f>ROUND(($A80-$L$13)/($L$14-$L$13)*100,2)</f>
        <v>58.71</v>
      </c>
      <c r="F80" s="21">
        <f>E80*D80</f>
        <v>898.26300000000003</v>
      </c>
      <c r="G80">
        <v>46</v>
      </c>
      <c r="H80" t="s">
        <v>150</v>
      </c>
      <c r="K80">
        <v>34</v>
      </c>
      <c r="L80">
        <v>5.3681089333167433</v>
      </c>
      <c r="M80">
        <v>-0.11061356128896183</v>
      </c>
      <c r="T80">
        <v>48</v>
      </c>
      <c r="U80">
        <v>23.923272813047458</v>
      </c>
      <c r="V80">
        <v>8.006727186952542</v>
      </c>
      <c r="AE80">
        <v>49</v>
      </c>
      <c r="AF80">
        <v>55.273021770278731</v>
      </c>
      <c r="AG80">
        <v>-14.683021770278728</v>
      </c>
    </row>
    <row r="81" spans="1:33" x14ac:dyDescent="0.3">
      <c r="A81">
        <v>0.72699999999999998</v>
      </c>
      <c r="B81" s="21">
        <v>3.9743328099999999</v>
      </c>
      <c r="C81" s="21">
        <v>4.7184988712950942</v>
      </c>
      <c r="D81" s="21">
        <f>ROUND(($B81-$O$13)/($O$14-$O$13)*100,2)</f>
        <v>37.35</v>
      </c>
      <c r="E81" s="21">
        <f>ROUND(($A81-$L$13)/($L$14-$L$13)*100,2)</f>
        <v>58.89</v>
      </c>
      <c r="F81" s="21">
        <f>E81*D81</f>
        <v>2199.5415000000003</v>
      </c>
      <c r="G81">
        <v>112</v>
      </c>
      <c r="H81" t="s">
        <v>51</v>
      </c>
      <c r="K81">
        <v>35</v>
      </c>
      <c r="L81">
        <v>5.319642469505383</v>
      </c>
      <c r="M81">
        <v>-0.41436769106695337</v>
      </c>
      <c r="T81">
        <v>49</v>
      </c>
      <c r="U81">
        <v>24.039237006403702</v>
      </c>
      <c r="V81">
        <v>8.8907629935962973</v>
      </c>
      <c r="AE81">
        <v>50</v>
      </c>
      <c r="AF81">
        <v>71.603580450904531</v>
      </c>
      <c r="AG81">
        <v>-29.093580450904533</v>
      </c>
    </row>
    <row r="82" spans="1:33" x14ac:dyDescent="0.3">
      <c r="A82">
        <v>0.72899999999999998</v>
      </c>
      <c r="B82" s="21">
        <v>1.3261709200000003</v>
      </c>
      <c r="C82" s="21">
        <v>2.8332133440562162</v>
      </c>
      <c r="D82" s="21">
        <f>ROUND(($B82-$O$13)/($O$14-$O$13)*100,2)</f>
        <v>10.61</v>
      </c>
      <c r="E82" s="21">
        <f>ROUND(($A82-$L$13)/($L$14-$L$13)*100,2)</f>
        <v>59.23</v>
      </c>
      <c r="F82" s="21">
        <f>E82*D82</f>
        <v>628.43029999999999</v>
      </c>
      <c r="G82">
        <v>17</v>
      </c>
      <c r="H82" t="s">
        <v>177</v>
      </c>
      <c r="K82">
        <v>36</v>
      </c>
      <c r="L82">
        <v>5.2225108668738782</v>
      </c>
      <c r="M82">
        <v>0.85970804350256813</v>
      </c>
      <c r="T82">
        <v>50</v>
      </c>
      <c r="U82">
        <v>25.348950249015385</v>
      </c>
      <c r="V82">
        <v>27.491049750984619</v>
      </c>
      <c r="AE82">
        <v>51</v>
      </c>
      <c r="AF82">
        <v>62.589374529253227</v>
      </c>
      <c r="AG82">
        <v>-19.909374529253228</v>
      </c>
    </row>
    <row r="83" spans="1:33" x14ac:dyDescent="0.3">
      <c r="A83">
        <v>0.73</v>
      </c>
      <c r="B83" s="21">
        <v>3.7465877499999998</v>
      </c>
      <c r="C83" s="21">
        <v>4.3567088266895917</v>
      </c>
      <c r="D83" s="21">
        <f>ROUND(($B83-$O$13)/($O$14-$O$13)*100,2)</f>
        <v>35.049999999999997</v>
      </c>
      <c r="E83" s="21">
        <f>ROUND(($A83-$L$13)/($L$14-$L$13)*100,2)</f>
        <v>59.41</v>
      </c>
      <c r="F83" s="21">
        <f>E83*D83</f>
        <v>2082.3204999999998</v>
      </c>
      <c r="G83">
        <v>78</v>
      </c>
      <c r="H83" t="s">
        <v>156</v>
      </c>
      <c r="K83">
        <v>37</v>
      </c>
      <c r="L83">
        <v>5.1835628381293652</v>
      </c>
      <c r="M83">
        <v>0.19633451541109448</v>
      </c>
      <c r="T83">
        <v>51</v>
      </c>
      <c r="U83">
        <v>25.464914442371629</v>
      </c>
      <c r="V83">
        <v>16.385085557628372</v>
      </c>
      <c r="AE83">
        <v>52</v>
      </c>
      <c r="AF83">
        <v>48.137117173521105</v>
      </c>
      <c r="AG83">
        <v>-5.1071171735211038</v>
      </c>
    </row>
    <row r="84" spans="1:33" x14ac:dyDescent="0.3">
      <c r="A84">
        <v>0.73099999999999998</v>
      </c>
      <c r="B84" s="21">
        <v>1.0080543800000001</v>
      </c>
      <c r="C84" s="21">
        <v>1.6094379124341003</v>
      </c>
      <c r="D84" s="21">
        <f>ROUND(($B84-$O$13)/($O$14-$O$13)*100,2)</f>
        <v>7.39</v>
      </c>
      <c r="E84" s="21">
        <f>ROUND(($A84-$L$13)/($L$14-$L$13)*100,2)</f>
        <v>59.58</v>
      </c>
      <c r="F84" s="21">
        <f>E84*D84</f>
        <v>440.29619999999994</v>
      </c>
      <c r="G84">
        <v>5</v>
      </c>
      <c r="H84" t="s">
        <v>141</v>
      </c>
      <c r="K84">
        <v>38</v>
      </c>
      <c r="L84">
        <v>5.1334217744464494</v>
      </c>
      <c r="M84">
        <v>2.5633524768079674E-2</v>
      </c>
      <c r="T84">
        <v>52</v>
      </c>
      <c r="U84">
        <v>25.703664252222719</v>
      </c>
      <c r="V84">
        <v>-1.4736642522227186</v>
      </c>
      <c r="AE84">
        <v>53</v>
      </c>
      <c r="AF84">
        <v>46.480274956802667</v>
      </c>
      <c r="AG84">
        <v>-3.1002749568026644</v>
      </c>
    </row>
    <row r="85" spans="1:33" x14ac:dyDescent="0.3">
      <c r="A85">
        <v>0.73399999999999999</v>
      </c>
      <c r="B85" s="21">
        <v>5.0764460600000003</v>
      </c>
      <c r="C85" s="21">
        <v>4.1896547420264252</v>
      </c>
      <c r="D85" s="21">
        <f>ROUND(($B85-$O$13)/($O$14-$O$13)*100,2)</f>
        <v>48.48</v>
      </c>
      <c r="E85" s="21">
        <f>ROUND(($A85-$L$13)/($L$14-$L$13)*100,2)</f>
        <v>60.1</v>
      </c>
      <c r="F85" s="21">
        <f>E85*D85</f>
        <v>2913.6479999999997</v>
      </c>
      <c r="G85">
        <v>66</v>
      </c>
      <c r="H85" t="s">
        <v>31</v>
      </c>
      <c r="K85">
        <v>39</v>
      </c>
      <c r="L85">
        <v>5.122105700086732</v>
      </c>
      <c r="M85">
        <v>0.28057168178554726</v>
      </c>
      <c r="T85">
        <v>53</v>
      </c>
      <c r="U85">
        <v>25.942414062073809</v>
      </c>
      <c r="V85">
        <v>-3.7324140620738078</v>
      </c>
      <c r="AE85">
        <v>54</v>
      </c>
      <c r="AF85">
        <v>35.997877169841459</v>
      </c>
      <c r="AG85">
        <v>7.3821228301585435</v>
      </c>
    </row>
    <row r="86" spans="1:33" x14ac:dyDescent="0.3">
      <c r="A86">
        <v>0.73399999999999999</v>
      </c>
      <c r="B86" s="21">
        <v>4.3100929299999997</v>
      </c>
      <c r="C86" s="21">
        <v>3.6109179126442243</v>
      </c>
      <c r="D86" s="21">
        <f>ROUND(($B86-$O$13)/($O$14-$O$13)*100,2)</f>
        <v>40.74</v>
      </c>
      <c r="E86" s="21">
        <f>ROUND(($A86-$L$13)/($L$14-$L$13)*100,2)</f>
        <v>60.1</v>
      </c>
      <c r="F86" s="21">
        <f>E86*D86</f>
        <v>2448.4740000000002</v>
      </c>
      <c r="G86">
        <v>37</v>
      </c>
      <c r="H86" t="s">
        <v>139</v>
      </c>
      <c r="K86">
        <v>40</v>
      </c>
      <c r="L86">
        <v>5.0998280841326897</v>
      </c>
      <c r="M86">
        <v>0.28466697865639912</v>
      </c>
      <c r="T86">
        <v>54</v>
      </c>
      <c r="U86">
        <v>25.942414062073809</v>
      </c>
      <c r="V86">
        <v>-16.512414062073809</v>
      </c>
      <c r="AE86">
        <v>55</v>
      </c>
      <c r="AF86">
        <v>59.152657257941215</v>
      </c>
      <c r="AG86">
        <v>-13.852657257941217</v>
      </c>
    </row>
    <row r="87" spans="1:33" x14ac:dyDescent="0.3">
      <c r="A87">
        <v>0.73699999999999999</v>
      </c>
      <c r="B87" s="21">
        <v>9.08</v>
      </c>
      <c r="C87" s="21">
        <v>4.0430512678345503</v>
      </c>
      <c r="D87" s="21">
        <f>ROUND(($B87-$O$13)/($O$14-$O$13)*100,2)</f>
        <v>88.92</v>
      </c>
      <c r="E87" s="21">
        <f>ROUND(($A87-$L$13)/($L$14-$L$13)*100,2)</f>
        <v>60.63</v>
      </c>
      <c r="F87" s="21">
        <f>E87*D87</f>
        <v>5391.2196000000004</v>
      </c>
      <c r="G87">
        <v>57</v>
      </c>
      <c r="H87" t="s">
        <v>81</v>
      </c>
      <c r="K87">
        <v>41</v>
      </c>
      <c r="L87">
        <v>5.0818438444927274</v>
      </c>
      <c r="M87">
        <v>0.56006322644538642</v>
      </c>
      <c r="T87">
        <v>55</v>
      </c>
      <c r="U87">
        <v>27.252127304685494</v>
      </c>
      <c r="V87">
        <v>10.407872695314502</v>
      </c>
      <c r="AE87">
        <v>56</v>
      </c>
      <c r="AF87">
        <v>32.995875925688246</v>
      </c>
      <c r="AG87">
        <v>12.474124074311753</v>
      </c>
    </row>
    <row r="88" spans="1:33" x14ac:dyDescent="0.3">
      <c r="A88">
        <v>0.74</v>
      </c>
      <c r="B88" s="21">
        <v>2.74805593</v>
      </c>
      <c r="C88" s="21">
        <v>3.713572066704308</v>
      </c>
      <c r="D88" s="21">
        <f>ROUND(($B88-$O$13)/($O$14-$O$13)*100,2)</f>
        <v>24.97</v>
      </c>
      <c r="E88" s="21">
        <f>ROUND(($A88-$L$13)/($L$14-$L$13)*100,2)</f>
        <v>61.15</v>
      </c>
      <c r="F88" s="21">
        <f>E88*D88</f>
        <v>1526.9154999999998</v>
      </c>
      <c r="G88">
        <v>41</v>
      </c>
      <c r="H88" t="s">
        <v>65</v>
      </c>
      <c r="K88">
        <v>42</v>
      </c>
      <c r="L88">
        <v>5.0662052447738422</v>
      </c>
      <c r="M88">
        <v>1.2066717617723253</v>
      </c>
      <c r="T88">
        <v>56</v>
      </c>
      <c r="U88">
        <v>27.368091498041739</v>
      </c>
      <c r="V88">
        <v>-21.59809149804174</v>
      </c>
      <c r="AE88">
        <v>57</v>
      </c>
      <c r="AF88">
        <v>70.299432369428132</v>
      </c>
      <c r="AG88">
        <v>-24.479432369428132</v>
      </c>
    </row>
    <row r="89" spans="1:33" x14ac:dyDescent="0.3">
      <c r="A89">
        <v>0.74</v>
      </c>
      <c r="B89" s="21">
        <v>2.5692517800000001</v>
      </c>
      <c r="C89" s="21">
        <v>3.6635616461296463</v>
      </c>
      <c r="D89" s="21">
        <f>ROUND(($B89-$O$13)/($O$14-$O$13)*100,2)</f>
        <v>23.16</v>
      </c>
      <c r="E89" s="21">
        <f>ROUND(($A89-$L$13)/($L$14-$L$13)*100,2)</f>
        <v>61.15</v>
      </c>
      <c r="F89" s="21">
        <f>E89*D89</f>
        <v>1416.2339999999999</v>
      </c>
      <c r="G89">
        <v>39</v>
      </c>
      <c r="H89" t="s">
        <v>87</v>
      </c>
      <c r="K89">
        <v>43</v>
      </c>
      <c r="L89">
        <v>5.0503617719602776</v>
      </c>
      <c r="M89">
        <v>0.52179226021748715</v>
      </c>
      <c r="T89">
        <v>57</v>
      </c>
      <c r="U89">
        <v>27.606841307892829</v>
      </c>
      <c r="V89">
        <v>23.643158692107171</v>
      </c>
      <c r="AE89">
        <v>58</v>
      </c>
      <c r="AF89">
        <v>43.789956901933124</v>
      </c>
      <c r="AG89">
        <v>2.7300430980668793</v>
      </c>
    </row>
    <row r="90" spans="1:33" x14ac:dyDescent="0.3">
      <c r="A90">
        <v>0.74199999999999999</v>
      </c>
      <c r="B90" s="21">
        <v>3.3664405299999998</v>
      </c>
      <c r="C90" s="21">
        <v>3.044522437723423</v>
      </c>
      <c r="D90" s="21">
        <f>ROUND(($B90-$O$13)/($O$14-$O$13)*100,2)</f>
        <v>31.21</v>
      </c>
      <c r="E90" s="21">
        <f>ROUND(($A90-$L$13)/($L$14-$L$13)*100,2)</f>
        <v>61.5</v>
      </c>
      <c r="F90" s="21">
        <f>E90*D90</f>
        <v>1919.415</v>
      </c>
      <c r="G90">
        <v>21</v>
      </c>
      <c r="H90" t="s">
        <v>73</v>
      </c>
      <c r="K90">
        <v>44</v>
      </c>
      <c r="L90">
        <v>4.9587118113976247</v>
      </c>
      <c r="M90">
        <v>2.4894810310711613E-2</v>
      </c>
      <c r="T90">
        <v>58</v>
      </c>
      <c r="U90">
        <v>28.084340927595008</v>
      </c>
      <c r="V90">
        <v>-9.1543409275950083</v>
      </c>
      <c r="AE90">
        <v>59</v>
      </c>
      <c r="AF90">
        <v>29.370508302967703</v>
      </c>
      <c r="AG90">
        <v>17.319491697032294</v>
      </c>
    </row>
    <row r="91" spans="1:33" x14ac:dyDescent="0.3">
      <c r="A91">
        <v>0.74199999999999999</v>
      </c>
      <c r="B91" s="21">
        <v>4.1331815699999996</v>
      </c>
      <c r="C91" s="21">
        <v>4.2626798770413155</v>
      </c>
      <c r="D91" s="21">
        <f>ROUND(($B91-$O$13)/($O$14-$O$13)*100,2)</f>
        <v>38.96</v>
      </c>
      <c r="E91" s="21">
        <f>ROUND(($A91-$L$13)/($L$14-$L$13)*100,2)</f>
        <v>61.5</v>
      </c>
      <c r="F91" s="21">
        <f>E91*D91</f>
        <v>2396.04</v>
      </c>
      <c r="G91">
        <v>71</v>
      </c>
      <c r="H91" t="s">
        <v>105</v>
      </c>
      <c r="K91">
        <v>45</v>
      </c>
      <c r="L91">
        <v>4.9396519490019708</v>
      </c>
      <c r="M91">
        <v>-0.39635716673196697</v>
      </c>
      <c r="T91">
        <v>59</v>
      </c>
      <c r="U91">
        <v>28.200305120951249</v>
      </c>
      <c r="V91">
        <v>-26.850305120951248</v>
      </c>
      <c r="AE91">
        <v>60</v>
      </c>
      <c r="AF91">
        <v>49.014751417030382</v>
      </c>
      <c r="AG91">
        <v>-1.6247514170303816</v>
      </c>
    </row>
    <row r="92" spans="1:33" x14ac:dyDescent="0.3">
      <c r="A92">
        <v>0.74199999999999999</v>
      </c>
      <c r="B92" s="21">
        <v>3.06095958</v>
      </c>
      <c r="C92" s="21">
        <v>4.836281906951478</v>
      </c>
      <c r="D92" s="21">
        <f>ROUND(($B92-$O$13)/($O$14-$O$13)*100,2)</f>
        <v>28.13</v>
      </c>
      <c r="E92" s="21">
        <f>ROUND(($A92-$L$13)/($L$14-$L$13)*100,2)</f>
        <v>61.5</v>
      </c>
      <c r="F92" s="21">
        <f>E92*D92</f>
        <v>1729.9949999999999</v>
      </c>
      <c r="G92">
        <v>126</v>
      </c>
      <c r="H92" t="s">
        <v>137</v>
      </c>
      <c r="K92">
        <v>46</v>
      </c>
      <c r="L92">
        <v>4.9545277637018668</v>
      </c>
      <c r="M92">
        <v>0.23285804213888817</v>
      </c>
      <c r="T92">
        <v>60</v>
      </c>
      <c r="U92">
        <v>28.677804740653428</v>
      </c>
      <c r="V92">
        <v>-3.3778047406534277</v>
      </c>
      <c r="AE92">
        <v>61</v>
      </c>
      <c r="AF92">
        <v>74.695805776166168</v>
      </c>
      <c r="AG92">
        <v>-26.43580577616617</v>
      </c>
    </row>
    <row r="93" spans="1:33" x14ac:dyDescent="0.3">
      <c r="A93">
        <v>0.75600000000000001</v>
      </c>
      <c r="B93" s="21">
        <v>6.2121849100000004</v>
      </c>
      <c r="C93" s="21">
        <v>4.3174881135363101</v>
      </c>
      <c r="D93" s="21">
        <f>ROUND(($B93-$O$13)/($O$14-$O$13)*100,2)</f>
        <v>59.95</v>
      </c>
      <c r="E93" s="21">
        <f>ROUND(($A93-$L$13)/($L$14-$L$13)*100,2)</f>
        <v>63.94</v>
      </c>
      <c r="F93" s="21">
        <f>E93*D93</f>
        <v>3833.203</v>
      </c>
      <c r="G93">
        <v>75</v>
      </c>
      <c r="H93" t="s">
        <v>18</v>
      </c>
      <c r="K93">
        <v>47</v>
      </c>
      <c r="L93">
        <v>4.943246271490489</v>
      </c>
      <c r="M93">
        <v>-0.10696436453901104</v>
      </c>
      <c r="T93">
        <v>61</v>
      </c>
      <c r="U93">
        <v>29.271268553711849</v>
      </c>
      <c r="V93">
        <v>27.338731446288151</v>
      </c>
      <c r="AE93">
        <v>62</v>
      </c>
      <c r="AF93">
        <v>54.165726229402551</v>
      </c>
      <c r="AG93">
        <v>-4.3357262294025531</v>
      </c>
    </row>
    <row r="94" spans="1:33" x14ac:dyDescent="0.3">
      <c r="A94">
        <v>0.75700000000000001</v>
      </c>
      <c r="B94" s="21">
        <v>3.2903547299999998</v>
      </c>
      <c r="C94" s="21">
        <v>4.0775374439057197</v>
      </c>
      <c r="D94" s="21">
        <f>ROUND(($B94-$O$13)/($O$14-$O$13)*100,2)</f>
        <v>30.44</v>
      </c>
      <c r="E94" s="21">
        <f>ROUND(($A94-$L$13)/($L$14-$L$13)*100,2)</f>
        <v>64.11</v>
      </c>
      <c r="F94" s="21">
        <f>E94*D94</f>
        <v>1951.5084000000002</v>
      </c>
      <c r="G94">
        <v>59</v>
      </c>
      <c r="H94" t="s">
        <v>85</v>
      </c>
      <c r="K94">
        <v>48</v>
      </c>
      <c r="L94">
        <v>4.8363427998568138</v>
      </c>
      <c r="M94">
        <v>-0.5596766808407585</v>
      </c>
      <c r="T94">
        <v>62</v>
      </c>
      <c r="U94">
        <v>30.342231986472449</v>
      </c>
      <c r="V94">
        <v>1.2377680135275497</v>
      </c>
      <c r="AE94">
        <v>63</v>
      </c>
      <c r="AF94">
        <v>46.398253064885907</v>
      </c>
      <c r="AG94">
        <v>4.821746935114092</v>
      </c>
    </row>
    <row r="95" spans="1:33" x14ac:dyDescent="0.3">
      <c r="A95">
        <v>0.75800000000000001</v>
      </c>
      <c r="B95" s="21">
        <v>4.5290446299999996</v>
      </c>
      <c r="C95" s="21">
        <v>4.2766661190160553</v>
      </c>
      <c r="D95" s="21">
        <f>ROUND(($B95-$O$13)/($O$14-$O$13)*100,2)</f>
        <v>42.95</v>
      </c>
      <c r="E95" s="21">
        <f>ROUND(($A95-$L$13)/($L$14-$L$13)*100,2)</f>
        <v>64.290000000000006</v>
      </c>
      <c r="F95" s="21">
        <f>E95*D95</f>
        <v>2761.2555000000007</v>
      </c>
      <c r="G95">
        <v>72</v>
      </c>
      <c r="H95" t="s">
        <v>7</v>
      </c>
      <c r="K95">
        <v>49</v>
      </c>
      <c r="L95">
        <v>4.8248760737532423</v>
      </c>
      <c r="M95">
        <v>0.65576284958874886</v>
      </c>
      <c r="T95">
        <v>63</v>
      </c>
      <c r="U95">
        <v>31.290409802738203</v>
      </c>
      <c r="V95">
        <v>-9.180409802738204</v>
      </c>
      <c r="AE95">
        <v>64</v>
      </c>
      <c r="AF95">
        <v>74.047832830023822</v>
      </c>
      <c r="AG95">
        <v>-21.437832830023822</v>
      </c>
    </row>
    <row r="96" spans="1:33" x14ac:dyDescent="0.3">
      <c r="A96">
        <v>0.75800000000000001</v>
      </c>
      <c r="B96" s="21">
        <v>4.3261494599999999</v>
      </c>
      <c r="C96" s="21">
        <v>4.2341065045972597</v>
      </c>
      <c r="D96" s="21">
        <f>ROUND(($B96-$O$13)/($O$14-$O$13)*100,2)</f>
        <v>40.909999999999997</v>
      </c>
      <c r="E96" s="21">
        <f>ROUND(($A96-$L$13)/($L$14-$L$13)*100,2)</f>
        <v>64.290000000000006</v>
      </c>
      <c r="F96" s="21">
        <f>E96*D96</f>
        <v>2630.1039000000001</v>
      </c>
      <c r="G96">
        <v>69</v>
      </c>
      <c r="H96" t="s">
        <v>106</v>
      </c>
      <c r="K96">
        <v>50</v>
      </c>
      <c r="L96">
        <v>4.6713394507340729</v>
      </c>
      <c r="M96">
        <v>0.64678054311014321</v>
      </c>
      <c r="T96">
        <v>64</v>
      </c>
      <c r="U96">
        <v>32.238587619003958</v>
      </c>
      <c r="V96">
        <v>23.581412380996042</v>
      </c>
      <c r="AE96">
        <v>65</v>
      </c>
      <c r="AF96">
        <v>45.528821010568315</v>
      </c>
      <c r="AG96">
        <v>7.0811789894316846</v>
      </c>
    </row>
    <row r="97" spans="1:33" x14ac:dyDescent="0.3">
      <c r="A97">
        <v>0.76</v>
      </c>
      <c r="B97" s="21">
        <v>3.2433273800000002</v>
      </c>
      <c r="C97" s="21">
        <v>4.6728288344619058</v>
      </c>
      <c r="D97" s="21">
        <f>ROUND(($B97-$O$13)/($O$14-$O$13)*100,2)</f>
        <v>29.97</v>
      </c>
      <c r="E97" s="21">
        <f>ROUND(($A97-$L$13)/($L$14-$L$13)*100,2)</f>
        <v>64.63</v>
      </c>
      <c r="F97" s="21">
        <f>E97*D97</f>
        <v>1936.9610999999998</v>
      </c>
      <c r="G97">
        <v>107</v>
      </c>
      <c r="H97" t="s">
        <v>29</v>
      </c>
      <c r="K97">
        <v>51</v>
      </c>
      <c r="L97">
        <v>4.6898993746105839</v>
      </c>
      <c r="M97">
        <v>0.68073865351707852</v>
      </c>
      <c r="T97">
        <v>65</v>
      </c>
      <c r="U97">
        <v>32.238587619003958</v>
      </c>
      <c r="V97">
        <v>-11.188587619003957</v>
      </c>
      <c r="AE97">
        <v>66</v>
      </c>
      <c r="AF97">
        <v>63.171729961862184</v>
      </c>
      <c r="AG97">
        <v>-8.8117299618621843</v>
      </c>
    </row>
    <row r="98" spans="1:33" x14ac:dyDescent="0.3">
      <c r="A98">
        <v>0.76200000000000001</v>
      </c>
      <c r="B98" s="21">
        <v>3.73</v>
      </c>
      <c r="C98" s="21">
        <v>2.8332133440562162</v>
      </c>
      <c r="D98" s="21">
        <f>ROUND(($B98-$O$13)/($O$14-$O$13)*100,2)</f>
        <v>34.880000000000003</v>
      </c>
      <c r="E98" s="21">
        <f>ROUND(($A98-$L$13)/($L$14-$L$13)*100,2)</f>
        <v>64.98</v>
      </c>
      <c r="F98" s="21">
        <f>E98*D98</f>
        <v>2266.5024000000003</v>
      </c>
      <c r="G98">
        <v>17</v>
      </c>
      <c r="H98" t="s">
        <v>143</v>
      </c>
      <c r="K98">
        <v>52</v>
      </c>
      <c r="L98">
        <v>4.7162902656483352</v>
      </c>
      <c r="M98">
        <v>-0.41222517244416501</v>
      </c>
      <c r="T98">
        <v>66</v>
      </c>
      <c r="U98">
        <v>33.432336668259403</v>
      </c>
      <c r="V98">
        <v>9.1276633317405995</v>
      </c>
      <c r="AE98">
        <v>67</v>
      </c>
      <c r="AF98">
        <v>62.236680394011181</v>
      </c>
      <c r="AG98">
        <v>-7.7066803940111797</v>
      </c>
    </row>
    <row r="99" spans="1:33" x14ac:dyDescent="0.3">
      <c r="A99">
        <v>0.76500000000000001</v>
      </c>
      <c r="B99" s="21">
        <v>4.54</v>
      </c>
      <c r="C99" s="21">
        <v>2.4849066497880004</v>
      </c>
      <c r="D99" s="21">
        <f>ROUND(($B99-$O$13)/($O$14-$O$13)*100,2)</f>
        <v>43.07</v>
      </c>
      <c r="E99" s="21">
        <f>ROUND(($A99-$L$13)/($L$14-$L$13)*100,2)</f>
        <v>65.510000000000005</v>
      </c>
      <c r="F99" s="21">
        <f>E99*D99</f>
        <v>2821.5157000000004</v>
      </c>
      <c r="G99">
        <v>12</v>
      </c>
      <c r="H99" t="s">
        <v>86</v>
      </c>
      <c r="K99">
        <v>53</v>
      </c>
      <c r="L99">
        <v>4.7030585960180264</v>
      </c>
      <c r="M99">
        <v>-0.13871040455019035</v>
      </c>
      <c r="T99">
        <v>67</v>
      </c>
      <c r="U99">
        <v>33.548300861615644</v>
      </c>
      <c r="V99">
        <v>7.8716991383843578</v>
      </c>
      <c r="AE99">
        <v>68</v>
      </c>
      <c r="AF99">
        <v>41.714803036439235</v>
      </c>
      <c r="AG99">
        <v>13.165196963560767</v>
      </c>
    </row>
    <row r="100" spans="1:33" x14ac:dyDescent="0.3">
      <c r="A100">
        <v>0.76600000000000001</v>
      </c>
      <c r="B100" s="21">
        <v>4.67</v>
      </c>
      <c r="C100" s="21">
        <v>1.0986122886681098</v>
      </c>
      <c r="D100" s="21">
        <f>ROUND(($B100-$O$13)/($O$14-$O$13)*100,2)</f>
        <v>44.38</v>
      </c>
      <c r="E100" s="21">
        <f>ROUND(($A100-$L$13)/($L$14-$L$13)*100,2)</f>
        <v>65.680000000000007</v>
      </c>
      <c r="F100" s="21">
        <f>E100*D100</f>
        <v>2914.8784000000005</v>
      </c>
      <c r="G100">
        <v>3</v>
      </c>
      <c r="H100" t="s">
        <v>99</v>
      </c>
      <c r="K100">
        <v>54</v>
      </c>
      <c r="L100">
        <v>4.7364648823685958</v>
      </c>
      <c r="M100">
        <v>-0.10173589413895989</v>
      </c>
      <c r="T100">
        <v>68</v>
      </c>
      <c r="U100">
        <v>33.787050671466737</v>
      </c>
      <c r="V100">
        <v>-17.387050671466739</v>
      </c>
      <c r="AE100">
        <v>69</v>
      </c>
      <c r="AF100">
        <v>57.020088068105608</v>
      </c>
      <c r="AG100">
        <v>-1.9700880681056105</v>
      </c>
    </row>
    <row r="101" spans="1:33" x14ac:dyDescent="0.3">
      <c r="A101">
        <v>0.76900000000000002</v>
      </c>
      <c r="B101" s="21">
        <v>2.36</v>
      </c>
      <c r="C101" s="21">
        <v>3.2958368660043291</v>
      </c>
      <c r="D101" s="21">
        <f>ROUND(($B101-$O$13)/($O$14-$O$13)*100,2)</f>
        <v>21.05</v>
      </c>
      <c r="E101" s="21">
        <f>ROUND(($A101-$L$13)/($L$14-$L$13)*100,2)</f>
        <v>66.2</v>
      </c>
      <c r="F101" s="21">
        <f>E101*D101</f>
        <v>1393.5100000000002</v>
      </c>
      <c r="G101">
        <v>27</v>
      </c>
      <c r="H101" t="s">
        <v>160</v>
      </c>
      <c r="K101">
        <v>55</v>
      </c>
      <c r="L101">
        <v>4.5587075511571351</v>
      </c>
      <c r="M101">
        <v>-0.8210379328737667</v>
      </c>
      <c r="T101">
        <v>69</v>
      </c>
      <c r="U101">
        <v>33.903014864822978</v>
      </c>
      <c r="V101">
        <v>1.1569851351770239</v>
      </c>
      <c r="AE101">
        <v>70</v>
      </c>
      <c r="AF101">
        <v>45.282755334818049</v>
      </c>
      <c r="AG101">
        <v>9.7672446651819484</v>
      </c>
    </row>
    <row r="102" spans="1:33" x14ac:dyDescent="0.3">
      <c r="A102">
        <v>0.77600000000000002</v>
      </c>
      <c r="B102" s="21">
        <v>6.75</v>
      </c>
      <c r="C102" s="21">
        <v>1.791759469228055</v>
      </c>
      <c r="D102" s="21">
        <f>ROUND(($B102-$O$13)/($O$14-$O$13)*100,2)</f>
        <v>65.39</v>
      </c>
      <c r="E102" s="21">
        <f>ROUND(($A102-$L$13)/($L$14-$L$13)*100,2)</f>
        <v>67.42</v>
      </c>
      <c r="F102" s="21">
        <f>E102*D102</f>
        <v>4408.5938000000006</v>
      </c>
      <c r="G102">
        <v>6</v>
      </c>
      <c r="H102" t="s">
        <v>5</v>
      </c>
      <c r="K102">
        <v>56</v>
      </c>
      <c r="L102">
        <v>4.6391028607342779</v>
      </c>
      <c r="M102">
        <v>0.7174834139377344</v>
      </c>
      <c r="T102">
        <v>70</v>
      </c>
      <c r="U102">
        <v>33.903014864822978</v>
      </c>
      <c r="V102">
        <v>-13.153014864822978</v>
      </c>
      <c r="AE102">
        <v>71</v>
      </c>
      <c r="AF102">
        <v>63.44240220518747</v>
      </c>
      <c r="AG102">
        <v>-8.0424022051874715</v>
      </c>
    </row>
    <row r="103" spans="1:33" x14ac:dyDescent="0.3">
      <c r="A103">
        <v>0.77700000000000002</v>
      </c>
      <c r="B103" s="21">
        <v>1.97</v>
      </c>
      <c r="C103" s="21">
        <v>3.3672958299864741</v>
      </c>
      <c r="D103" s="21">
        <f>ROUND(($B103-$O$13)/($O$14-$O$13)*100,2)</f>
        <v>17.11</v>
      </c>
      <c r="E103" s="21">
        <f>ROUND(($A103-$L$13)/($L$14-$L$13)*100,2)</f>
        <v>67.599999999999994</v>
      </c>
      <c r="F103" s="21">
        <f>E103*D103</f>
        <v>1156.636</v>
      </c>
      <c r="G103">
        <v>29</v>
      </c>
      <c r="H103" t="s">
        <v>129</v>
      </c>
      <c r="K103">
        <v>57</v>
      </c>
      <c r="L103">
        <v>4.4919212781476148</v>
      </c>
      <c r="M103">
        <v>-0.13521245145802308</v>
      </c>
      <c r="T103">
        <v>71</v>
      </c>
      <c r="U103">
        <v>34.141764674674064</v>
      </c>
      <c r="V103">
        <v>8.7482353253259362</v>
      </c>
      <c r="AE103">
        <v>72</v>
      </c>
      <c r="AF103">
        <v>41.608174576947455</v>
      </c>
      <c r="AG103">
        <v>14.661825423052548</v>
      </c>
    </row>
    <row r="104" spans="1:33" x14ac:dyDescent="0.3">
      <c r="A104">
        <v>0.77900000000000003</v>
      </c>
      <c r="B104" s="21">
        <v>2.7775445000000003</v>
      </c>
      <c r="C104" s="21">
        <v>3.0910424533583161</v>
      </c>
      <c r="D104" s="21">
        <f>ROUND(($B104-$O$13)/($O$14-$O$13)*100,2)</f>
        <v>25.27</v>
      </c>
      <c r="E104" s="21">
        <f>ROUND(($A104-$L$13)/($L$14-$L$13)*100,2)</f>
        <v>67.94</v>
      </c>
      <c r="F104" s="21">
        <f>E104*D104</f>
        <v>1716.8437999999999</v>
      </c>
      <c r="G104">
        <v>22</v>
      </c>
      <c r="H104" t="s">
        <v>58</v>
      </c>
      <c r="K104">
        <v>58</v>
      </c>
      <c r="L104">
        <v>4.5471131235319246</v>
      </c>
      <c r="M104">
        <v>-1.7138997794757085</v>
      </c>
      <c r="T104">
        <v>72</v>
      </c>
      <c r="U104">
        <v>34.735228487732492</v>
      </c>
      <c r="V104">
        <v>-18.465228487732492</v>
      </c>
      <c r="AE104">
        <v>73</v>
      </c>
      <c r="AF104">
        <v>65.017222529989155</v>
      </c>
      <c r="AG104">
        <v>-8.747222529989152</v>
      </c>
    </row>
    <row r="105" spans="1:33" x14ac:dyDescent="0.3">
      <c r="A105">
        <v>0.78100000000000003</v>
      </c>
      <c r="B105" s="21">
        <v>3.06103587</v>
      </c>
      <c r="C105" s="21">
        <v>3.1354942159291497</v>
      </c>
      <c r="D105" s="21">
        <f>ROUND(($B105-$O$13)/($O$14-$O$13)*100,2)</f>
        <v>28.13</v>
      </c>
      <c r="E105" s="21">
        <f>ROUND(($A105-$L$13)/($L$14-$L$13)*100,2)</f>
        <v>68.290000000000006</v>
      </c>
      <c r="F105" s="21">
        <f>E105*D105</f>
        <v>1920.9977000000001</v>
      </c>
      <c r="G105">
        <v>23</v>
      </c>
      <c r="H105" t="s">
        <v>17</v>
      </c>
      <c r="K105">
        <v>59</v>
      </c>
      <c r="L105">
        <v>4.5896086921503549</v>
      </c>
      <c r="M105">
        <v>0.22257566322206213</v>
      </c>
      <c r="T105">
        <v>73</v>
      </c>
      <c r="U105">
        <v>34.735228487732492</v>
      </c>
      <c r="V105">
        <v>10.07477151226751</v>
      </c>
      <c r="AE105">
        <v>74</v>
      </c>
      <c r="AF105">
        <v>51.819900120583377</v>
      </c>
      <c r="AG105">
        <v>5.1500998794166222</v>
      </c>
    </row>
    <row r="106" spans="1:33" x14ac:dyDescent="0.3">
      <c r="A106">
        <v>0.78400000000000003</v>
      </c>
      <c r="B106" s="21">
        <v>2.9961023300000003</v>
      </c>
      <c r="C106" s="21">
        <v>2.0794415416798357</v>
      </c>
      <c r="D106" s="21">
        <f>ROUND(($B106-$O$13)/($O$14-$O$13)*100,2)</f>
        <v>27.47</v>
      </c>
      <c r="E106" s="21">
        <f>ROUND(($A106-$L$13)/($L$14-$L$13)*100,2)</f>
        <v>68.819999999999993</v>
      </c>
      <c r="F106" s="21">
        <f>E106*D106</f>
        <v>1890.4853999999998</v>
      </c>
      <c r="G106">
        <v>8</v>
      </c>
      <c r="H106" t="s">
        <v>155</v>
      </c>
      <c r="K106">
        <v>60</v>
      </c>
      <c r="L106">
        <v>4.4824867657774572</v>
      </c>
      <c r="M106">
        <v>-0.15175342549112614</v>
      </c>
      <c r="T106">
        <v>74</v>
      </c>
      <c r="U106">
        <v>35.212728107434664</v>
      </c>
      <c r="V106">
        <v>-6.4927281074346652</v>
      </c>
      <c r="AE106">
        <v>75</v>
      </c>
      <c r="AF106">
        <v>45.282755334818049</v>
      </c>
      <c r="AG106">
        <v>12.727244665181949</v>
      </c>
    </row>
    <row r="107" spans="1:33" x14ac:dyDescent="0.3">
      <c r="A107">
        <v>0.78500000000000003</v>
      </c>
      <c r="B107" s="21">
        <v>3.2571597100000007</v>
      </c>
      <c r="C107" s="21">
        <v>4.1271343850450917</v>
      </c>
      <c r="D107" s="21">
        <f>ROUND(($B107-$O$13)/($O$14-$O$13)*100,2)</f>
        <v>30.11</v>
      </c>
      <c r="E107" s="21">
        <f>ROUND(($A107-$L$13)/($L$14-$L$13)*100,2)</f>
        <v>68.989999999999995</v>
      </c>
      <c r="F107" s="21">
        <f>E107*D107</f>
        <v>2077.2889</v>
      </c>
      <c r="G107">
        <v>62</v>
      </c>
      <c r="H107" t="s">
        <v>115</v>
      </c>
      <c r="K107">
        <v>61</v>
      </c>
      <c r="L107">
        <v>4.3402327499427305</v>
      </c>
      <c r="M107">
        <v>-0.57903263424916807</v>
      </c>
      <c r="T107">
        <v>75</v>
      </c>
      <c r="U107">
        <v>35.922156113849326</v>
      </c>
      <c r="V107">
        <v>-15.172156113849326</v>
      </c>
      <c r="AE107">
        <v>76</v>
      </c>
      <c r="AF107">
        <v>51.664058525941542</v>
      </c>
      <c r="AG107">
        <v>6.3459414740584563</v>
      </c>
    </row>
    <row r="108" spans="1:33" x14ac:dyDescent="0.3">
      <c r="A108">
        <v>0.78600000000000003</v>
      </c>
      <c r="B108" s="21">
        <v>2.2880585200000003</v>
      </c>
      <c r="C108" s="21">
        <v>3.044522437723423</v>
      </c>
      <c r="D108" s="21">
        <f>ROUND(($B108-$O$13)/($O$14-$O$13)*100,2)</f>
        <v>20.32</v>
      </c>
      <c r="E108" s="21">
        <f>ROUND(($A108-$L$13)/($L$14-$L$13)*100,2)</f>
        <v>69.16</v>
      </c>
      <c r="F108" s="21">
        <f>E108*D108</f>
        <v>1405.3311999999999</v>
      </c>
      <c r="G108">
        <v>21</v>
      </c>
      <c r="H108" t="s">
        <v>47</v>
      </c>
      <c r="K108">
        <v>62</v>
      </c>
      <c r="L108">
        <v>4.3329792787540784</v>
      </c>
      <c r="M108">
        <v>-0.23863471653197799</v>
      </c>
      <c r="T108">
        <v>76</v>
      </c>
      <c r="U108">
        <v>35.922156113849326</v>
      </c>
      <c r="V108">
        <v>-7.3921561138493246</v>
      </c>
      <c r="AE108">
        <v>77</v>
      </c>
      <c r="AF108">
        <v>69.856514153077654</v>
      </c>
      <c r="AG108">
        <v>-11.846514153077656</v>
      </c>
    </row>
    <row r="109" spans="1:33" x14ac:dyDescent="0.3">
      <c r="A109">
        <v>0.79200000000000004</v>
      </c>
      <c r="B109" s="21">
        <v>3.3295488399999997</v>
      </c>
      <c r="C109" s="21">
        <v>4.4308167988433134</v>
      </c>
      <c r="D109" s="21">
        <f>ROUND(($B109-$O$13)/($O$14-$O$13)*100,2)</f>
        <v>30.84</v>
      </c>
      <c r="E109" s="21">
        <f>ROUND(($A109-$L$13)/($L$14-$L$13)*100,2)</f>
        <v>70.209999999999994</v>
      </c>
      <c r="F109" s="21">
        <f>E109*D109</f>
        <v>2165.2763999999997</v>
      </c>
      <c r="G109">
        <v>84</v>
      </c>
      <c r="H109" t="s">
        <v>84</v>
      </c>
      <c r="K109">
        <v>63</v>
      </c>
      <c r="L109">
        <v>4.2902110828796403</v>
      </c>
      <c r="M109">
        <v>-1.3544963863584947E-2</v>
      </c>
      <c r="T109">
        <v>77</v>
      </c>
      <c r="U109">
        <v>35.922156113849326</v>
      </c>
      <c r="V109">
        <v>14.787843886150675</v>
      </c>
      <c r="AE109">
        <v>78</v>
      </c>
      <c r="AF109">
        <v>50.794626471623943</v>
      </c>
      <c r="AG109">
        <v>7.5653735283760568</v>
      </c>
    </row>
    <row r="110" spans="1:33" x14ac:dyDescent="0.3">
      <c r="A110">
        <v>0.79800000000000004</v>
      </c>
      <c r="B110" s="21">
        <v>4.6367440200000001</v>
      </c>
      <c r="C110" s="21">
        <v>4.3438054218536841</v>
      </c>
      <c r="D110" s="21">
        <f>ROUND(($B110-$O$13)/($O$14-$O$13)*100,2)</f>
        <v>44.04</v>
      </c>
      <c r="E110" s="21">
        <f>ROUND(($A110-$L$13)/($L$14-$L$13)*100,2)</f>
        <v>71.25</v>
      </c>
      <c r="F110" s="21">
        <f>E110*D110</f>
        <v>3137.85</v>
      </c>
      <c r="G110">
        <v>77</v>
      </c>
      <c r="H110" t="s">
        <v>164</v>
      </c>
      <c r="K110">
        <v>64</v>
      </c>
      <c r="L110">
        <v>4.099714054878814</v>
      </c>
      <c r="M110">
        <v>0.98169031010564911</v>
      </c>
      <c r="T110">
        <v>78</v>
      </c>
      <c r="U110">
        <v>36.160905923700419</v>
      </c>
      <c r="V110">
        <v>-8.69090592370042</v>
      </c>
      <c r="AE110">
        <v>79</v>
      </c>
      <c r="AF110">
        <v>40.812562225354938</v>
      </c>
      <c r="AG110">
        <v>17.897437774645063</v>
      </c>
    </row>
    <row r="111" spans="1:33" x14ac:dyDescent="0.3">
      <c r="A111">
        <v>0.8</v>
      </c>
      <c r="B111" s="21">
        <v>4.54</v>
      </c>
      <c r="C111" s="21">
        <v>0</v>
      </c>
      <c r="D111" s="21">
        <f>ROUND(($B111-$O$13)/($O$14-$O$13)*100,2)</f>
        <v>43.07</v>
      </c>
      <c r="E111" s="21">
        <f>ROUND(($A111-$L$13)/($L$14-$L$13)*100,2)</f>
        <v>71.599999999999994</v>
      </c>
      <c r="F111" s="21">
        <f>E111*D111</f>
        <v>3083.8119999999999</v>
      </c>
      <c r="G111">
        <v>1</v>
      </c>
      <c r="H111" t="s">
        <v>168</v>
      </c>
      <c r="K111">
        <v>65</v>
      </c>
      <c r="L111">
        <v>4.220655589431904</v>
      </c>
      <c r="M111">
        <v>-0.30863258400375804</v>
      </c>
      <c r="T111">
        <v>79</v>
      </c>
      <c r="U111">
        <v>36.399655733551505</v>
      </c>
      <c r="V111">
        <v>-21.099655733551504</v>
      </c>
      <c r="AE111">
        <v>80</v>
      </c>
      <c r="AF111">
        <v>58.898389392999277</v>
      </c>
      <c r="AG111">
        <v>-8.389392999276879E-3</v>
      </c>
    </row>
    <row r="112" spans="1:33" x14ac:dyDescent="0.3">
      <c r="A112">
        <v>0.8</v>
      </c>
      <c r="B112" s="21">
        <v>3.0659668399999997</v>
      </c>
      <c r="C112" s="21">
        <v>3.3672958299864741</v>
      </c>
      <c r="D112" s="21">
        <f>ROUND(($B112-$O$13)/($O$14-$O$13)*100,2)</f>
        <v>28.18</v>
      </c>
      <c r="E112" s="21">
        <f>ROUND(($A112-$L$13)/($L$14-$L$13)*100,2)</f>
        <v>71.599999999999994</v>
      </c>
      <c r="F112" s="21">
        <f>E112*D112</f>
        <v>2017.6879999999999</v>
      </c>
      <c r="G112">
        <v>29</v>
      </c>
      <c r="H112" t="s">
        <v>135</v>
      </c>
      <c r="K112">
        <v>66</v>
      </c>
      <c r="L112">
        <v>4.0502734400220897</v>
      </c>
      <c r="M112">
        <v>1.175473233691112</v>
      </c>
      <c r="T112">
        <v>80</v>
      </c>
      <c r="U112">
        <v>36.522441350046357</v>
      </c>
      <c r="V112">
        <v>0.82755864995364448</v>
      </c>
      <c r="AE112">
        <v>81</v>
      </c>
      <c r="AF112">
        <v>36.96573549445916</v>
      </c>
      <c r="AG112">
        <v>22.264264505540837</v>
      </c>
    </row>
    <row r="113" spans="1:33" x14ac:dyDescent="0.3">
      <c r="A113">
        <v>0.80200000000000005</v>
      </c>
      <c r="B113" s="21">
        <v>5.07</v>
      </c>
      <c r="C113" s="21">
        <v>1.9459101490553132</v>
      </c>
      <c r="D113" s="21">
        <f>ROUND(($B113-$O$13)/($O$14-$O$13)*100,2)</f>
        <v>48.42</v>
      </c>
      <c r="E113" s="21">
        <f>ROUND(($A113-$L$13)/($L$14-$L$13)*100,2)</f>
        <v>71.95</v>
      </c>
      <c r="F113" s="21">
        <f>E113*D113</f>
        <v>3483.8190000000004</v>
      </c>
      <c r="G113">
        <v>7</v>
      </c>
      <c r="H113" t="s">
        <v>8</v>
      </c>
      <c r="K113">
        <v>67</v>
      </c>
      <c r="L113">
        <v>4.0451604258416287</v>
      </c>
      <c r="M113">
        <v>0.51918776562620739</v>
      </c>
      <c r="T113">
        <v>81</v>
      </c>
      <c r="U113">
        <v>36.754369736758839</v>
      </c>
      <c r="V113">
        <v>-26.14436973675884</v>
      </c>
      <c r="AE113">
        <v>82</v>
      </c>
      <c r="AF113">
        <v>57.01188587891393</v>
      </c>
      <c r="AG113">
        <v>2.398114121086067</v>
      </c>
    </row>
    <row r="114" spans="1:33" x14ac:dyDescent="0.3">
      <c r="A114">
        <v>0.80200000000000005</v>
      </c>
      <c r="B114" s="21">
        <v>2.1767413600000003</v>
      </c>
      <c r="C114" s="21">
        <v>3.044522437723423</v>
      </c>
      <c r="D114" s="21">
        <f>ROUND(($B114-$O$13)/($O$14-$O$13)*100,2)</f>
        <v>19.2</v>
      </c>
      <c r="E114" s="21">
        <f>ROUND(($A114-$L$13)/($L$14-$L$13)*100,2)</f>
        <v>71.95</v>
      </c>
      <c r="F114" s="21">
        <f>E114*D114</f>
        <v>1381.44</v>
      </c>
      <c r="G114">
        <v>21</v>
      </c>
      <c r="H114" t="s">
        <v>80</v>
      </c>
      <c r="K114">
        <v>68</v>
      </c>
      <c r="L114">
        <v>4.1184317827807293</v>
      </c>
      <c r="M114">
        <v>1.3065182347006736</v>
      </c>
      <c r="T114">
        <v>82</v>
      </c>
      <c r="U114">
        <v>36.877155353253684</v>
      </c>
      <c r="V114">
        <v>-1.8271553532536871</v>
      </c>
      <c r="AE114">
        <v>83</v>
      </c>
      <c r="AF114">
        <v>34.324630574739672</v>
      </c>
      <c r="AG114">
        <v>25.255369425260326</v>
      </c>
    </row>
    <row r="115" spans="1:33" x14ac:dyDescent="0.3">
      <c r="A115">
        <v>0.80300000000000005</v>
      </c>
      <c r="B115" s="21">
        <v>3.6412131799999998</v>
      </c>
      <c r="C115" s="21">
        <v>3.6635616461296463</v>
      </c>
      <c r="D115" s="21">
        <f>ROUND(($B115-$O$13)/($O$14-$O$13)*100,2)</f>
        <v>33.99</v>
      </c>
      <c r="E115" s="21">
        <f>ROUND(($A115-$L$13)/($L$14-$L$13)*100,2)</f>
        <v>72.13</v>
      </c>
      <c r="F115" s="21">
        <f>E115*D115</f>
        <v>2451.6986999999999</v>
      </c>
      <c r="G115">
        <v>39</v>
      </c>
      <c r="H115" t="s">
        <v>167</v>
      </c>
      <c r="K115">
        <v>69</v>
      </c>
      <c r="L115">
        <v>4.0403954579817665</v>
      </c>
      <c r="M115">
        <v>0.82713899247381573</v>
      </c>
      <c r="T115">
        <v>83</v>
      </c>
      <c r="U115">
        <v>36.993119546609925</v>
      </c>
      <c r="V115">
        <v>-29.603119546609925</v>
      </c>
      <c r="AE115">
        <v>84</v>
      </c>
      <c r="AF115">
        <v>68.027425963334039</v>
      </c>
      <c r="AG115">
        <v>-7.9274259633340378</v>
      </c>
    </row>
    <row r="116" spans="1:33" x14ac:dyDescent="0.3">
      <c r="A116">
        <v>0.80600000000000005</v>
      </c>
      <c r="B116" s="21">
        <v>2.4700000000000002</v>
      </c>
      <c r="C116" s="21">
        <v>2.5649493574615367</v>
      </c>
      <c r="D116" s="21">
        <f>ROUND(($B116-$O$13)/($O$14-$O$13)*100,2)</f>
        <v>22.16</v>
      </c>
      <c r="E116" s="21">
        <f>ROUND(($A116-$L$13)/($L$14-$L$13)*100,2)</f>
        <v>72.650000000000006</v>
      </c>
      <c r="F116" s="21">
        <f>E116*D116</f>
        <v>1609.9240000000002</v>
      </c>
      <c r="G116">
        <v>13</v>
      </c>
      <c r="H116" t="s">
        <v>66</v>
      </c>
      <c r="K116">
        <v>70</v>
      </c>
      <c r="L116">
        <v>4.0934402438559587</v>
      </c>
      <c r="M116">
        <v>0.26326858283363297</v>
      </c>
      <c r="T116">
        <v>84</v>
      </c>
      <c r="U116">
        <v>37.34783354981726</v>
      </c>
      <c r="V116">
        <v>11.132166450182737</v>
      </c>
      <c r="AE116">
        <v>85</v>
      </c>
      <c r="AF116">
        <v>61.678931528977252</v>
      </c>
      <c r="AG116">
        <v>-1.5789315289772503</v>
      </c>
    </row>
    <row r="117" spans="1:33" x14ac:dyDescent="0.3">
      <c r="A117">
        <v>0.80600000000000005</v>
      </c>
      <c r="B117" s="21">
        <v>5.3023901000000002</v>
      </c>
      <c r="C117" s="21">
        <v>2.3025850929940459</v>
      </c>
      <c r="D117" s="21">
        <f>ROUND(($B117-$O$13)/($O$14-$O$13)*100,2)</f>
        <v>50.77</v>
      </c>
      <c r="E117" s="21">
        <f>ROUND(($A117-$L$13)/($L$14-$L$13)*100,2)</f>
        <v>72.650000000000006</v>
      </c>
      <c r="F117" s="21">
        <f>E117*D117</f>
        <v>3688.4405000000006</v>
      </c>
      <c r="G117">
        <v>10</v>
      </c>
      <c r="H117" t="s">
        <v>120</v>
      </c>
      <c r="K117">
        <v>71</v>
      </c>
      <c r="L117">
        <v>3.9922474818864866</v>
      </c>
      <c r="M117">
        <v>0.6028723682481032</v>
      </c>
      <c r="T117">
        <v>85</v>
      </c>
      <c r="U117">
        <v>37.34783354981726</v>
      </c>
      <c r="V117">
        <v>3.3921664501827422</v>
      </c>
      <c r="AE117">
        <v>86</v>
      </c>
      <c r="AF117">
        <v>101.1970790544695</v>
      </c>
      <c r="AG117">
        <v>-40.567079054469495</v>
      </c>
    </row>
    <row r="118" spans="1:33" x14ac:dyDescent="0.3">
      <c r="A118">
        <v>0.80700000000000005</v>
      </c>
      <c r="B118" s="21">
        <v>3.7</v>
      </c>
      <c r="C118" s="21">
        <v>3.3322045101752038</v>
      </c>
      <c r="D118" s="21">
        <f>ROUND(($B118-$O$13)/($O$14-$O$13)*100,2)</f>
        <v>34.58</v>
      </c>
      <c r="E118" s="21">
        <f>ROUND(($A118-$L$13)/($L$14-$L$13)*100,2)</f>
        <v>72.819999999999993</v>
      </c>
      <c r="F118" s="21">
        <f>E118*D118</f>
        <v>2518.1155999999996</v>
      </c>
      <c r="G118">
        <v>28</v>
      </c>
      <c r="H118" t="s">
        <v>43</v>
      </c>
      <c r="K118">
        <v>72</v>
      </c>
      <c r="L118">
        <v>4.046429282747364</v>
      </c>
      <c r="M118">
        <v>1.1068623117504153</v>
      </c>
      <c r="T118">
        <v>86</v>
      </c>
      <c r="U118">
        <v>37.709368976163198</v>
      </c>
      <c r="V118">
        <v>51.210631023836804</v>
      </c>
      <c r="AE118">
        <v>87</v>
      </c>
      <c r="AF118">
        <v>48.744079173705089</v>
      </c>
      <c r="AG118">
        <v>12.40592082629491</v>
      </c>
    </row>
    <row r="119" spans="1:33" x14ac:dyDescent="0.3">
      <c r="A119">
        <v>0.80900000000000005</v>
      </c>
      <c r="B119" s="21">
        <v>5.8625101999999991</v>
      </c>
      <c r="C119" s="21">
        <v>3.912023005428146</v>
      </c>
      <c r="D119" s="21">
        <f>ROUND(($B119-$O$13)/($O$14-$O$13)*100,2)</f>
        <v>56.42</v>
      </c>
      <c r="E119" s="21">
        <f>ROUND(($A119-$L$13)/($L$14-$L$13)*100,2)</f>
        <v>73.17</v>
      </c>
      <c r="F119" s="21">
        <f>E119*D119</f>
        <v>4128.2514000000001</v>
      </c>
      <c r="G119">
        <v>50</v>
      </c>
      <c r="H119" t="s">
        <v>103</v>
      </c>
      <c r="K119">
        <v>73</v>
      </c>
      <c r="L119">
        <v>3.9373755144180711</v>
      </c>
      <c r="M119">
        <v>0.14016192948764861</v>
      </c>
      <c r="T119">
        <v>87</v>
      </c>
      <c r="U119">
        <v>38.064082979370525</v>
      </c>
      <c r="V119">
        <v>-13.094082979370526</v>
      </c>
      <c r="AE119">
        <v>88</v>
      </c>
      <c r="AF119">
        <v>47.259482930011835</v>
      </c>
      <c r="AG119">
        <v>13.890517069988164</v>
      </c>
    </row>
    <row r="120" spans="1:33" x14ac:dyDescent="0.3">
      <c r="A120">
        <v>0.81100000000000005</v>
      </c>
      <c r="B120" s="21">
        <v>5.6191792500000002</v>
      </c>
      <c r="C120" s="21">
        <v>3.0910424533583161</v>
      </c>
      <c r="D120" s="21">
        <f>ROUND(($B120-$O$13)/($O$14-$O$13)*100,2)</f>
        <v>53.96</v>
      </c>
      <c r="E120" s="21">
        <f>ROUND(($A120-$L$13)/($L$14-$L$13)*100,2)</f>
        <v>73.52</v>
      </c>
      <c r="F120" s="21">
        <f>E120*D120</f>
        <v>3967.1392000000001</v>
      </c>
      <c r="G120">
        <v>22</v>
      </c>
      <c r="H120" t="s">
        <v>20</v>
      </c>
      <c r="K120">
        <v>74</v>
      </c>
      <c r="L120">
        <v>3.9615387359086651</v>
      </c>
      <c r="M120">
        <v>-0.56034135424650966</v>
      </c>
      <c r="T120">
        <v>88</v>
      </c>
      <c r="U120">
        <v>38.064082979370525</v>
      </c>
      <c r="V120">
        <v>-14.904082979370525</v>
      </c>
      <c r="AE120">
        <v>89</v>
      </c>
      <c r="AF120">
        <v>53.86224522931056</v>
      </c>
      <c r="AG120">
        <v>7.6377547706894404</v>
      </c>
    </row>
    <row r="121" spans="1:33" x14ac:dyDescent="0.3">
      <c r="A121">
        <v>0.81499999999999995</v>
      </c>
      <c r="B121" s="21">
        <v>3.4342911200000001</v>
      </c>
      <c r="C121" s="21">
        <v>3.2958368660043291</v>
      </c>
      <c r="D121" s="21">
        <f>ROUND(($B121-$O$13)/($O$14-$O$13)*100,2)</f>
        <v>31.9</v>
      </c>
      <c r="E121" s="21">
        <f>ROUND(($A121-$L$13)/($L$14-$L$13)*100,2)</f>
        <v>74.22</v>
      </c>
      <c r="F121" s="21">
        <f>E121*D121</f>
        <v>2367.6179999999999</v>
      </c>
      <c r="G121">
        <v>27</v>
      </c>
      <c r="H121" t="s">
        <v>138</v>
      </c>
      <c r="K121">
        <v>75</v>
      </c>
      <c r="L121">
        <v>3.9378475471525283</v>
      </c>
      <c r="M121">
        <v>-0.22427548044822032</v>
      </c>
      <c r="T121">
        <v>89</v>
      </c>
      <c r="U121">
        <v>38.302832789221618</v>
      </c>
      <c r="V121">
        <v>-7.0928327892216174</v>
      </c>
      <c r="AE121">
        <v>90</v>
      </c>
      <c r="AF121">
        <v>60.218941852859025</v>
      </c>
      <c r="AG121">
        <v>1.2810581471409748</v>
      </c>
    </row>
    <row r="122" spans="1:33" x14ac:dyDescent="0.3">
      <c r="A122">
        <v>0.82</v>
      </c>
      <c r="B122" s="21">
        <v>3.68809605</v>
      </c>
      <c r="C122" s="21">
        <v>3.044522437723423</v>
      </c>
      <c r="D122" s="21">
        <f>ROUND(($B122-$O$13)/($O$14-$O$13)*100,2)</f>
        <v>34.46</v>
      </c>
      <c r="E122" s="21">
        <f>ROUND(($A122-$L$13)/($L$14-$L$13)*100,2)</f>
        <v>75.09</v>
      </c>
      <c r="F122" s="21">
        <f>E122*D122</f>
        <v>2587.6014</v>
      </c>
      <c r="G122">
        <v>21</v>
      </c>
      <c r="H122" t="s">
        <v>158</v>
      </c>
      <c r="K122">
        <v>76</v>
      </c>
      <c r="L122">
        <v>3.906851760938427</v>
      </c>
      <c r="M122">
        <v>-0.26926560121204135</v>
      </c>
      <c r="T122">
        <v>90</v>
      </c>
      <c r="U122">
        <v>38.302832789221618</v>
      </c>
      <c r="V122">
        <v>0.65716721077838258</v>
      </c>
      <c r="AE122">
        <v>91</v>
      </c>
      <c r="AF122">
        <v>51.33597095827453</v>
      </c>
      <c r="AG122">
        <v>10.16402904172547</v>
      </c>
    </row>
    <row r="123" spans="1:33" x14ac:dyDescent="0.3">
      <c r="A123">
        <v>0.82</v>
      </c>
      <c r="B123" s="21">
        <v>6.543526169999998</v>
      </c>
      <c r="C123" s="21">
        <v>2.9444389791664403</v>
      </c>
      <c r="D123" s="21">
        <f>ROUND(($B123-$O$13)/($O$14-$O$13)*100,2)</f>
        <v>63.3</v>
      </c>
      <c r="E123" s="21">
        <f>ROUND(($A123-$L$13)/($L$14-$L$13)*100,2)</f>
        <v>75.09</v>
      </c>
      <c r="F123" s="21">
        <f>E123*D123</f>
        <v>4753.1970000000001</v>
      </c>
      <c r="G123">
        <v>19</v>
      </c>
      <c r="H123" t="s">
        <v>147</v>
      </c>
      <c r="K123">
        <v>77</v>
      </c>
      <c r="L123">
        <v>3.8184858819887149</v>
      </c>
      <c r="M123">
        <v>1.0257012044698763</v>
      </c>
      <c r="T123">
        <v>91</v>
      </c>
      <c r="U123">
        <v>38.302832789221618</v>
      </c>
      <c r="V123">
        <v>-10.172832789221619</v>
      </c>
      <c r="AE123">
        <v>92</v>
      </c>
      <c r="AF123">
        <v>77.435336966185773</v>
      </c>
      <c r="AG123">
        <v>-13.495336966185775</v>
      </c>
    </row>
    <row r="124" spans="1:33" x14ac:dyDescent="0.3">
      <c r="A124">
        <v>0.82299999999999995</v>
      </c>
      <c r="B124" s="21">
        <v>4.6819205299999993</v>
      </c>
      <c r="C124" s="21">
        <v>2.8332133440562162</v>
      </c>
      <c r="D124" s="21">
        <f>ROUND(($B124-$O$13)/($O$14-$O$13)*100,2)</f>
        <v>44.5</v>
      </c>
      <c r="E124" s="21">
        <f>ROUND(($A124-$L$13)/($L$14-$L$13)*100,2)</f>
        <v>75.61</v>
      </c>
      <c r="F124" s="21">
        <f>E124*D124</f>
        <v>3364.645</v>
      </c>
      <c r="G124">
        <v>17</v>
      </c>
      <c r="H124" t="s">
        <v>101</v>
      </c>
      <c r="K124">
        <v>78</v>
      </c>
      <c r="L124">
        <v>3.8924567898502334</v>
      </c>
      <c r="M124">
        <v>0.39800265129815759</v>
      </c>
      <c r="T124">
        <v>92</v>
      </c>
      <c r="U124">
        <v>39.967260035040638</v>
      </c>
      <c r="V124">
        <v>19.982739964959364</v>
      </c>
      <c r="AE124">
        <v>93</v>
      </c>
      <c r="AF124">
        <v>53.230676661551556</v>
      </c>
      <c r="AG124">
        <v>10.879323338448444</v>
      </c>
    </row>
    <row r="125" spans="1:33" x14ac:dyDescent="0.3">
      <c r="A125">
        <v>0.82599999999999996</v>
      </c>
      <c r="B125" s="21">
        <v>5.670455930000001</v>
      </c>
      <c r="C125" s="21">
        <v>1.9459101490553132</v>
      </c>
      <c r="D125" s="21">
        <f>ROUND(($B125-$O$13)/($O$14-$O$13)*100,2)</f>
        <v>54.48</v>
      </c>
      <c r="E125" s="21">
        <f>ROUND(($A125-$L$13)/($L$14-$L$13)*100,2)</f>
        <v>76.13</v>
      </c>
      <c r="F125" s="21">
        <f>E125*D125</f>
        <v>4147.5623999999998</v>
      </c>
      <c r="G125">
        <v>7</v>
      </c>
      <c r="H125" t="s">
        <v>69</v>
      </c>
      <c r="K125">
        <v>79</v>
      </c>
      <c r="L125">
        <v>3.9231222341286593</v>
      </c>
      <c r="M125">
        <v>-9.4480837639564275E-2</v>
      </c>
      <c r="T125">
        <v>93</v>
      </c>
      <c r="U125">
        <v>40.08322422839688</v>
      </c>
      <c r="V125">
        <v>-9.6432242283968783</v>
      </c>
      <c r="AE125">
        <v>94</v>
      </c>
      <c r="AF125">
        <v>63.491615340337525</v>
      </c>
      <c r="AG125">
        <v>0.79838465966248151</v>
      </c>
    </row>
    <row r="126" spans="1:33" x14ac:dyDescent="0.3">
      <c r="A126">
        <v>0.82599999999999996</v>
      </c>
      <c r="B126" s="21">
        <v>5.45</v>
      </c>
      <c r="C126" s="21">
        <v>2.6390573296152584</v>
      </c>
      <c r="D126" s="21">
        <f>ROUND(($B126-$O$13)/($O$14-$O$13)*100,2)</f>
        <v>52.26</v>
      </c>
      <c r="E126" s="21">
        <f>ROUND(($A126-$L$13)/($L$14-$L$13)*100,2)</f>
        <v>76.13</v>
      </c>
      <c r="F126" s="21">
        <f>E126*D126</f>
        <v>3978.5537999999997</v>
      </c>
      <c r="G126">
        <v>14</v>
      </c>
      <c r="H126" t="s">
        <v>112</v>
      </c>
      <c r="K126">
        <v>80</v>
      </c>
      <c r="L126">
        <v>3.8240872674060431</v>
      </c>
      <c r="M126">
        <v>0.89441160388905105</v>
      </c>
      <c r="T126">
        <v>94</v>
      </c>
      <c r="U126">
        <v>40.206009844891732</v>
      </c>
      <c r="V126">
        <v>2.7439901551082713</v>
      </c>
      <c r="AE126">
        <v>95</v>
      </c>
      <c r="AF126">
        <v>61.81836874523573</v>
      </c>
      <c r="AG126">
        <v>2.4716312547642758</v>
      </c>
    </row>
    <row r="127" spans="1:33" x14ac:dyDescent="0.3">
      <c r="A127">
        <v>0.82699999999999996</v>
      </c>
      <c r="B127" s="21">
        <v>2.2518715899999995</v>
      </c>
      <c r="C127" s="21">
        <v>3.784189633918261</v>
      </c>
      <c r="D127" s="21">
        <f>ROUND(($B127-$O$13)/($O$14-$O$13)*100,2)</f>
        <v>19.96</v>
      </c>
      <c r="E127" s="21">
        <f>ROUND(($A127-$L$13)/($L$14-$L$13)*100,2)</f>
        <v>76.31</v>
      </c>
      <c r="F127" s="21">
        <f>E127*D127</f>
        <v>1523.1476</v>
      </c>
      <c r="G127">
        <v>44</v>
      </c>
      <c r="H127" t="s">
        <v>173</v>
      </c>
      <c r="K127">
        <v>81</v>
      </c>
      <c r="L127">
        <v>3.9152747439742508</v>
      </c>
      <c r="M127">
        <v>-1.0820613999180346</v>
      </c>
      <c r="T127">
        <v>95</v>
      </c>
      <c r="U127">
        <v>40.206009844891732</v>
      </c>
      <c r="V127">
        <v>0.70399015510826501</v>
      </c>
      <c r="AE127">
        <v>96</v>
      </c>
      <c r="AF127">
        <v>52.845173769542804</v>
      </c>
      <c r="AG127">
        <v>11.784826230457192</v>
      </c>
    </row>
    <row r="128" spans="1:33" x14ac:dyDescent="0.3">
      <c r="A128">
        <v>0.82799999999999996</v>
      </c>
      <c r="B128" s="21">
        <v>4.99</v>
      </c>
      <c r="C128" s="21">
        <v>2.3025850929940459</v>
      </c>
      <c r="D128" s="21">
        <f>ROUND(($B128-$O$13)/($O$14-$O$13)*100,2)</f>
        <v>47.61</v>
      </c>
      <c r="E128" s="21">
        <f>ROUND(($A128-$L$13)/($L$14-$L$13)*100,2)</f>
        <v>76.48</v>
      </c>
      <c r="F128" s="21">
        <f>E128*D128</f>
        <v>3641.2128000000002</v>
      </c>
      <c r="G128">
        <v>10</v>
      </c>
      <c r="H128" t="s">
        <v>111</v>
      </c>
      <c r="K128">
        <v>82</v>
      </c>
      <c r="L128">
        <v>3.8054098659914528</v>
      </c>
      <c r="M128">
        <v>0.55129896069813888</v>
      </c>
      <c r="T128">
        <v>96</v>
      </c>
      <c r="U128">
        <v>40.437938231604214</v>
      </c>
      <c r="V128">
        <v>-10.467938231604215</v>
      </c>
      <c r="AE128">
        <v>97</v>
      </c>
      <c r="AF128">
        <v>56.872448662655444</v>
      </c>
      <c r="AG128">
        <v>8.1075513373445602</v>
      </c>
    </row>
    <row r="129" spans="1:33" x14ac:dyDescent="0.3">
      <c r="A129">
        <v>0.83199999999999996</v>
      </c>
      <c r="B129" s="21">
        <v>7.13</v>
      </c>
      <c r="C129" s="21">
        <v>1.791759469228055</v>
      </c>
      <c r="D129" s="21">
        <f>ROUND(($B129-$O$13)/($O$14-$O$13)*100,2)</f>
        <v>69.22</v>
      </c>
      <c r="E129" s="21">
        <f>ROUND(($A129-$L$13)/($L$14-$L$13)*100,2)</f>
        <v>77.180000000000007</v>
      </c>
      <c r="F129" s="21">
        <f>E129*D129</f>
        <v>5342.3996000000006</v>
      </c>
      <c r="G129">
        <v>6</v>
      </c>
      <c r="H129" t="s">
        <v>88</v>
      </c>
      <c r="K129">
        <v>83</v>
      </c>
      <c r="L129">
        <v>3.9105113418979895</v>
      </c>
      <c r="M129">
        <v>-2.301073429463889</v>
      </c>
      <c r="T129">
        <v>97</v>
      </c>
      <c r="U129">
        <v>40.676688041455307</v>
      </c>
      <c r="V129">
        <v>-5.7966880414553046</v>
      </c>
      <c r="AE129">
        <v>98</v>
      </c>
      <c r="AF129">
        <v>63.590041610637627</v>
      </c>
      <c r="AG129">
        <v>1.9199583893623782</v>
      </c>
    </row>
    <row r="130" spans="1:33" x14ac:dyDescent="0.3">
      <c r="A130">
        <v>0.83499999999999996</v>
      </c>
      <c r="B130" s="21">
        <v>3.64</v>
      </c>
      <c r="C130" s="21">
        <v>2.8332133440562162</v>
      </c>
      <c r="D130" s="21">
        <f>ROUND(($B130-$O$13)/($O$14-$O$13)*100,2)</f>
        <v>33.979999999999997</v>
      </c>
      <c r="E130" s="21">
        <f>ROUND(($A130-$L$13)/($L$14-$L$13)*100,2)</f>
        <v>77.7</v>
      </c>
      <c r="F130" s="21">
        <f>E130*D130</f>
        <v>2640.2459999999996</v>
      </c>
      <c r="G130">
        <v>17</v>
      </c>
      <c r="H130" t="s">
        <v>140</v>
      </c>
      <c r="K130">
        <v>84</v>
      </c>
      <c r="L130">
        <v>3.7120817296906798</v>
      </c>
      <c r="M130">
        <v>0.47757301233574534</v>
      </c>
      <c r="T130">
        <v>98</v>
      </c>
      <c r="U130">
        <v>41.038223467801238</v>
      </c>
      <c r="V130">
        <v>2.0317765321987622</v>
      </c>
      <c r="AE130">
        <v>99</v>
      </c>
      <c r="AF130">
        <v>64.664528394747123</v>
      </c>
      <c r="AG130">
        <v>1.015471605252884</v>
      </c>
    </row>
    <row r="131" spans="1:33" x14ac:dyDescent="0.3">
      <c r="A131">
        <v>0.84099999999999997</v>
      </c>
      <c r="B131" s="21">
        <v>6.6204872100000021</v>
      </c>
      <c r="C131" s="21">
        <v>3.8066624897703196</v>
      </c>
      <c r="D131" s="21">
        <f>ROUND(($B131-$O$13)/($O$14-$O$13)*100,2)</f>
        <v>64.08</v>
      </c>
      <c r="E131" s="21">
        <f>ROUND(($A131-$L$13)/($L$14-$L$13)*100,2)</f>
        <v>78.75</v>
      </c>
      <c r="F131" s="21">
        <f>E131*D131</f>
        <v>5046.3</v>
      </c>
      <c r="G131">
        <v>45</v>
      </c>
      <c r="H131" t="s">
        <v>159</v>
      </c>
      <c r="K131">
        <v>85</v>
      </c>
      <c r="L131">
        <v>3.7444330757653428</v>
      </c>
      <c r="M131">
        <v>-0.13351516312111844</v>
      </c>
      <c r="T131">
        <v>99</v>
      </c>
      <c r="U131">
        <v>41.154187661157486</v>
      </c>
      <c r="V131">
        <v>3.2258123388425162</v>
      </c>
      <c r="AE131">
        <v>100</v>
      </c>
      <c r="AF131">
        <v>45.528821010568315</v>
      </c>
      <c r="AG131">
        <v>20.671178989431688</v>
      </c>
    </row>
    <row r="132" spans="1:33" x14ac:dyDescent="0.3">
      <c r="A132">
        <v>0.84899999999999998</v>
      </c>
      <c r="B132" s="21">
        <v>5.4753622999999987</v>
      </c>
      <c r="C132" s="21">
        <v>2.7080502011022101</v>
      </c>
      <c r="D132" s="21">
        <f>ROUND(($B132-$O$13)/($O$14-$O$13)*100,2)</f>
        <v>52.51</v>
      </c>
      <c r="E132" s="21">
        <f>ROUND(($A132-$L$13)/($L$14-$L$13)*100,2)</f>
        <v>80.14</v>
      </c>
      <c r="F132" s="21">
        <f>E132*D132</f>
        <v>4208.1513999999997</v>
      </c>
      <c r="G132">
        <v>15</v>
      </c>
      <c r="H132" t="s">
        <v>16</v>
      </c>
      <c r="K132">
        <v>86</v>
      </c>
      <c r="L132">
        <v>3.5118091678751489</v>
      </c>
      <c r="M132">
        <v>0.53124209995940141</v>
      </c>
      <c r="T132">
        <v>100</v>
      </c>
      <c r="U132">
        <v>41.508901664364814</v>
      </c>
      <c r="V132">
        <v>-20.458901664364813</v>
      </c>
      <c r="AE132">
        <v>101</v>
      </c>
      <c r="AF132">
        <v>81.897327886457205</v>
      </c>
      <c r="AG132">
        <v>-14.477327886457203</v>
      </c>
    </row>
    <row r="133" spans="1:33" x14ac:dyDescent="0.3">
      <c r="A133">
        <v>0.84899999999999998</v>
      </c>
      <c r="B133" s="21">
        <v>5.14</v>
      </c>
      <c r="C133" s="21">
        <v>2.7080502011022101</v>
      </c>
      <c r="D133" s="21">
        <f>ROUND(($B133-$O$13)/($O$14-$O$13)*100,2)</f>
        <v>49.13</v>
      </c>
      <c r="E133" s="21">
        <f>ROUND(($A133-$L$13)/($L$14-$L$13)*100,2)</f>
        <v>80.14</v>
      </c>
      <c r="F133" s="21">
        <f>E133*D133</f>
        <v>3937.2782000000002</v>
      </c>
      <c r="G133">
        <v>15</v>
      </c>
      <c r="H133" t="s">
        <v>54</v>
      </c>
      <c r="K133">
        <v>87</v>
      </c>
      <c r="L133">
        <v>3.7547395848081724</v>
      </c>
      <c r="M133">
        <v>-4.1167518103864431E-2</v>
      </c>
      <c r="T133">
        <v>101</v>
      </c>
      <c r="U133">
        <v>42.341115287274327</v>
      </c>
      <c r="V133">
        <v>23.048884712725673</v>
      </c>
      <c r="AE133">
        <v>102</v>
      </c>
      <c r="AF133">
        <v>42.297158469048192</v>
      </c>
      <c r="AG133">
        <v>25.302841530951802</v>
      </c>
    </row>
    <row r="134" spans="1:33" x14ac:dyDescent="0.3">
      <c r="A134">
        <v>0.86</v>
      </c>
      <c r="B134" s="21">
        <v>6.32</v>
      </c>
      <c r="C134" s="21">
        <v>1.6094379124341003</v>
      </c>
      <c r="D134" s="21">
        <f>ROUND(($B134-$O$13)/($O$14-$O$13)*100,2)</f>
        <v>61.04</v>
      </c>
      <c r="E134" s="21">
        <f>ROUND(($A134-$L$13)/($L$14-$L$13)*100,2)</f>
        <v>82.06</v>
      </c>
      <c r="F134" s="21">
        <f>E134*D134</f>
        <v>5008.9423999999999</v>
      </c>
      <c r="G134">
        <v>5</v>
      </c>
      <c r="H134" t="s">
        <v>22</v>
      </c>
      <c r="K134">
        <v>88</v>
      </c>
      <c r="L134">
        <v>3.762482931052876</v>
      </c>
      <c r="M134">
        <v>-9.8921284923229713E-2</v>
      </c>
      <c r="T134">
        <v>102</v>
      </c>
      <c r="U134">
        <v>42.463900903769165</v>
      </c>
      <c r="V134">
        <v>-25.353900903769166</v>
      </c>
      <c r="AE134">
        <v>103</v>
      </c>
      <c r="AF134">
        <v>48.990144849455348</v>
      </c>
      <c r="AG134">
        <v>18.94985515054465</v>
      </c>
    </row>
    <row r="135" spans="1:33" x14ac:dyDescent="0.3">
      <c r="A135">
        <v>0.86</v>
      </c>
      <c r="B135" s="21">
        <v>5.72</v>
      </c>
      <c r="C135" s="21">
        <v>1.6094379124341003</v>
      </c>
      <c r="D135" s="21">
        <f>ROUND(($B135-$O$13)/($O$14-$O$13)*100,2)</f>
        <v>54.98</v>
      </c>
      <c r="E135" s="21">
        <f>ROUND(($A135-$L$13)/($L$14-$L$13)*100,2)</f>
        <v>82.06</v>
      </c>
      <c r="F135" s="21">
        <f>E135*D135</f>
        <v>4511.6588000000002</v>
      </c>
      <c r="G135">
        <v>5</v>
      </c>
      <c r="H135" t="s">
        <v>123</v>
      </c>
      <c r="K135">
        <v>89</v>
      </c>
      <c r="L135">
        <v>3.7093036578730696</v>
      </c>
      <c r="M135">
        <v>-0.66478122014964658</v>
      </c>
      <c r="T135">
        <v>103</v>
      </c>
      <c r="U135">
        <v>42.695829290481655</v>
      </c>
      <c r="V135">
        <v>-17.425829290481655</v>
      </c>
      <c r="AE135">
        <v>104</v>
      </c>
      <c r="AF135">
        <v>51.33597095827453</v>
      </c>
      <c r="AG135">
        <v>16.954029041725477</v>
      </c>
    </row>
    <row r="136" spans="1:33" x14ac:dyDescent="0.3">
      <c r="A136">
        <v>0.86099999999999999</v>
      </c>
      <c r="B136" s="21">
        <v>6.77</v>
      </c>
      <c r="C136" s="21">
        <v>2.4849066497880004</v>
      </c>
      <c r="D136" s="21">
        <f>ROUND(($B136-$O$13)/($O$14-$O$13)*100,2)</f>
        <v>65.59</v>
      </c>
      <c r="E136" s="21">
        <f>ROUND(($A136-$L$13)/($L$14-$L$13)*100,2)</f>
        <v>82.23</v>
      </c>
      <c r="F136" s="21">
        <f>E136*D136</f>
        <v>5393.4657000000007</v>
      </c>
      <c r="G136">
        <v>12</v>
      </c>
      <c r="H136" t="s">
        <v>109</v>
      </c>
      <c r="K136">
        <v>90</v>
      </c>
      <c r="L136">
        <v>3.675894423337879</v>
      </c>
      <c r="M136">
        <v>0.58678545370343649</v>
      </c>
      <c r="T136">
        <v>104</v>
      </c>
      <c r="U136">
        <v>42.934579100332748</v>
      </c>
      <c r="V136">
        <v>-14.804579100332749</v>
      </c>
      <c r="AE136">
        <v>105</v>
      </c>
      <c r="AF136">
        <v>50.794626471623943</v>
      </c>
      <c r="AG136">
        <v>18.025373528376051</v>
      </c>
    </row>
    <row r="137" spans="1:33" x14ac:dyDescent="0.3">
      <c r="A137">
        <v>0.86099999999999999</v>
      </c>
      <c r="B137" s="21">
        <v>5.2034235000000004</v>
      </c>
      <c r="C137" s="21">
        <v>2.7725887222397811</v>
      </c>
      <c r="D137" s="21">
        <f>ROUND(($B137-$O$13)/($O$14-$O$13)*100,2)</f>
        <v>49.77</v>
      </c>
      <c r="E137" s="21">
        <f>ROUND(($A137-$L$13)/($L$14-$L$13)*100,2)</f>
        <v>82.23</v>
      </c>
      <c r="F137" s="21">
        <f>E137*D137</f>
        <v>4092.5871000000006</v>
      </c>
      <c r="G137">
        <v>16</v>
      </c>
      <c r="H137" t="s">
        <v>118</v>
      </c>
      <c r="K137">
        <v>91</v>
      </c>
      <c r="L137">
        <v>3.7225811343076995</v>
      </c>
      <c r="M137">
        <v>1.1137007726437784</v>
      </c>
      <c r="T137">
        <v>105</v>
      </c>
      <c r="U137">
        <v>43.296114526678672</v>
      </c>
      <c r="V137">
        <v>-15.826114526678673</v>
      </c>
      <c r="AE137">
        <v>106</v>
      </c>
      <c r="AF137">
        <v>52.960004418226262</v>
      </c>
      <c r="AG137">
        <v>16.029995581773733</v>
      </c>
    </row>
    <row r="138" spans="1:33" x14ac:dyDescent="0.3">
      <c r="A138">
        <v>0.86299999999999999</v>
      </c>
      <c r="B138" s="21">
        <v>3.3099398600000001</v>
      </c>
      <c r="C138" s="21">
        <v>2.0794415416798357</v>
      </c>
      <c r="D138" s="21">
        <f>ROUND(($B138-$O$13)/($O$14-$O$13)*100,2)</f>
        <v>30.64</v>
      </c>
      <c r="E138" s="21">
        <f>ROUND(($A138-$L$13)/($L$14-$L$13)*100,2)</f>
        <v>82.58</v>
      </c>
      <c r="F138" s="21">
        <f>E138*D138</f>
        <v>2530.2512000000002</v>
      </c>
      <c r="G138">
        <v>8</v>
      </c>
      <c r="H138" t="s">
        <v>110</v>
      </c>
      <c r="K138">
        <v>92</v>
      </c>
      <c r="L138">
        <v>3.4481931064792497</v>
      </c>
      <c r="M138">
        <v>0.86929500705706042</v>
      </c>
      <c r="T138">
        <v>106</v>
      </c>
      <c r="U138">
        <v>43.41207872003492</v>
      </c>
      <c r="V138">
        <v>-13.30207872003492</v>
      </c>
      <c r="AE138">
        <v>107</v>
      </c>
      <c r="AF138">
        <v>44.930061199576009</v>
      </c>
      <c r="AG138">
        <v>24.229938800423987</v>
      </c>
    </row>
    <row r="139" spans="1:33" x14ac:dyDescent="0.3">
      <c r="A139">
        <v>0.873</v>
      </c>
      <c r="B139" s="21">
        <v>4.5999999999999996</v>
      </c>
      <c r="C139" s="21">
        <v>2.8903717578961645</v>
      </c>
      <c r="D139" s="21">
        <f>ROUND(($B139-$O$13)/($O$14-$O$13)*100,2)</f>
        <v>43.67</v>
      </c>
      <c r="E139" s="21">
        <f>ROUND(($A139-$L$13)/($L$14-$L$13)*100,2)</f>
        <v>84.32</v>
      </c>
      <c r="F139" s="21">
        <f>E139*D139</f>
        <v>3682.2543999999998</v>
      </c>
      <c r="G139">
        <v>18</v>
      </c>
      <c r="H139" t="s">
        <v>72</v>
      </c>
      <c r="K139">
        <v>93</v>
      </c>
      <c r="L139">
        <v>3.5730596497186675</v>
      </c>
      <c r="M139">
        <v>0.50447779418705219</v>
      </c>
      <c r="T139">
        <v>107</v>
      </c>
      <c r="U139">
        <v>43.528042913391161</v>
      </c>
      <c r="V139">
        <v>-23.208042913391161</v>
      </c>
      <c r="AE139">
        <v>108</v>
      </c>
      <c r="AF139">
        <v>53.558764229218568</v>
      </c>
      <c r="AG139">
        <v>16.651235770781426</v>
      </c>
    </row>
    <row r="140" spans="1:33" x14ac:dyDescent="0.3">
      <c r="A140">
        <v>0.874</v>
      </c>
      <c r="B140" s="21">
        <v>4.67</v>
      </c>
      <c r="C140" s="21">
        <v>0.69314718055994529</v>
      </c>
      <c r="D140" s="21">
        <f>ROUND(($B140-$O$13)/($O$14-$O$13)*100,2)</f>
        <v>44.38</v>
      </c>
      <c r="E140" s="21">
        <f>ROUND(($A140-$L$13)/($L$14-$L$13)*100,2)</f>
        <v>84.49</v>
      </c>
      <c r="F140" s="21">
        <f>E140*D140</f>
        <v>3749.6662000000001</v>
      </c>
      <c r="G140">
        <v>2</v>
      </c>
      <c r="H140" t="s">
        <v>108</v>
      </c>
      <c r="K140">
        <v>94</v>
      </c>
      <c r="L140">
        <v>3.5062369992473048</v>
      </c>
      <c r="M140">
        <v>0.7704291197687505</v>
      </c>
      <c r="T140">
        <v>108</v>
      </c>
      <c r="U140">
        <v>44.244292342944426</v>
      </c>
      <c r="V140">
        <v>-13.404292342944427</v>
      </c>
      <c r="AE140">
        <v>109</v>
      </c>
      <c r="AF140">
        <v>64.385653962230151</v>
      </c>
      <c r="AG140">
        <v>6.8643460377698489</v>
      </c>
    </row>
    <row r="141" spans="1:33" x14ac:dyDescent="0.3">
      <c r="A141">
        <v>0.88</v>
      </c>
      <c r="B141" s="21">
        <v>5.14</v>
      </c>
      <c r="C141" s="21">
        <v>2.1972245773362196</v>
      </c>
      <c r="D141" s="21">
        <f>ROUND(($B141-$O$13)/($O$14-$O$13)*100,2)</f>
        <v>49.13</v>
      </c>
      <c r="E141" s="21">
        <f>ROUND(($A141-$L$13)/($L$14-$L$13)*100,2)</f>
        <v>85.54</v>
      </c>
      <c r="F141" s="21">
        <f>E141*D141</f>
        <v>4202.5802000000003</v>
      </c>
      <c r="G141">
        <v>9</v>
      </c>
      <c r="H141" t="s">
        <v>76</v>
      </c>
      <c r="K141">
        <v>95</v>
      </c>
      <c r="L141">
        <v>3.5155641841825362</v>
      </c>
      <c r="M141">
        <v>0.71854232041472343</v>
      </c>
      <c r="T141">
        <v>109</v>
      </c>
      <c r="U141">
        <v>44.953720349359095</v>
      </c>
      <c r="V141">
        <v>-0.91372034935909596</v>
      </c>
      <c r="AE141">
        <v>110</v>
      </c>
      <c r="AF141">
        <v>63.590041610637627</v>
      </c>
      <c r="AG141">
        <v>8.0099583893623674</v>
      </c>
    </row>
    <row r="142" spans="1:33" x14ac:dyDescent="0.3">
      <c r="A142">
        <v>0.88400000000000001</v>
      </c>
      <c r="B142" s="21">
        <v>2.9697620899999997</v>
      </c>
      <c r="C142" s="21">
        <v>2.7725887222397811</v>
      </c>
      <c r="D142" s="21">
        <f>ROUND(($B142-$O$13)/($O$14-$O$13)*100,2)</f>
        <v>27.21</v>
      </c>
      <c r="E142" s="21">
        <f>ROUND(($A142-$L$13)/($L$14-$L$13)*100,2)</f>
        <v>86.24</v>
      </c>
      <c r="F142" s="21">
        <f>E142*D142</f>
        <v>2346.5904</v>
      </c>
      <c r="G142">
        <v>16</v>
      </c>
      <c r="H142" t="s">
        <v>165</v>
      </c>
      <c r="K142">
        <v>96</v>
      </c>
      <c r="L142">
        <v>3.5474177947359204</v>
      </c>
      <c r="M142">
        <v>1.1254110397259853</v>
      </c>
      <c r="T142">
        <v>110</v>
      </c>
      <c r="U142">
        <v>45.192470159210181</v>
      </c>
      <c r="V142">
        <v>-2.1224701592101809</v>
      </c>
      <c r="AE142">
        <v>111</v>
      </c>
      <c r="AF142">
        <v>51.376981904232906</v>
      </c>
      <c r="AG142">
        <v>20.223018095767088</v>
      </c>
    </row>
    <row r="143" spans="1:33" x14ac:dyDescent="0.3">
      <c r="A143">
        <v>0.88700000000000001</v>
      </c>
      <c r="B143" s="21">
        <v>5.1293206200000006</v>
      </c>
      <c r="C143" s="21">
        <v>2.0794415416798357</v>
      </c>
      <c r="D143" s="21">
        <f>ROUND(($B143-$O$13)/($O$14-$O$13)*100,2)</f>
        <v>49.02</v>
      </c>
      <c r="E143" s="21">
        <f>ROUND(($A143-$L$13)/($L$14-$L$13)*100,2)</f>
        <v>86.76</v>
      </c>
      <c r="F143" s="21">
        <f>E143*D143</f>
        <v>4252.9752000000008</v>
      </c>
      <c r="G143">
        <v>8</v>
      </c>
      <c r="H143" t="s">
        <v>46</v>
      </c>
      <c r="K143">
        <v>97</v>
      </c>
      <c r="L143">
        <v>3.5059512774296078</v>
      </c>
      <c r="M143">
        <v>-0.67273793337339161</v>
      </c>
      <c r="T143">
        <v>111</v>
      </c>
      <c r="U143">
        <v>45.192470159210181</v>
      </c>
      <c r="V143">
        <v>-17.012470159210181</v>
      </c>
      <c r="AE143">
        <v>112</v>
      </c>
      <c r="AF143">
        <v>67.978212828183985</v>
      </c>
      <c r="AG143">
        <v>3.9717871718160183</v>
      </c>
    </row>
    <row r="144" spans="1:33" x14ac:dyDescent="0.3">
      <c r="A144">
        <v>0.89100000000000001</v>
      </c>
      <c r="B144" s="21">
        <v>8.0565042499999997</v>
      </c>
      <c r="C144" s="21">
        <v>1.0986122886681098</v>
      </c>
      <c r="D144" s="21">
        <f>ROUND(($B144-$O$13)/($O$14-$O$13)*100,2)</f>
        <v>78.58</v>
      </c>
      <c r="E144" s="21">
        <f>ROUND(($A144-$L$13)/($L$14-$L$13)*100,2)</f>
        <v>87.46</v>
      </c>
      <c r="F144" s="21">
        <f>E144*D144</f>
        <v>6872.6067999999996</v>
      </c>
      <c r="G144">
        <v>3</v>
      </c>
      <c r="H144" t="s">
        <v>25</v>
      </c>
      <c r="K144">
        <v>98</v>
      </c>
      <c r="L144">
        <v>3.4390088212836769</v>
      </c>
      <c r="M144">
        <v>-0.95410217149567655</v>
      </c>
      <c r="T144">
        <v>112</v>
      </c>
      <c r="U144">
        <v>45.431219969061274</v>
      </c>
      <c r="V144">
        <v>2.9887800309387274</v>
      </c>
      <c r="AE144">
        <v>113</v>
      </c>
      <c r="AF144">
        <v>44.011416010108363</v>
      </c>
      <c r="AG144">
        <v>27.93858398989164</v>
      </c>
    </row>
    <row r="145" spans="1:33" x14ac:dyDescent="0.3">
      <c r="A145">
        <v>0.89100000000000001</v>
      </c>
      <c r="B145" s="21">
        <v>5.8376035700000006</v>
      </c>
      <c r="C145" s="21">
        <v>1.6094379124341003</v>
      </c>
      <c r="D145" s="21">
        <f>ROUND(($B145-$O$13)/($O$14-$O$13)*100,2)</f>
        <v>56.17</v>
      </c>
      <c r="E145" s="21">
        <f>ROUND(($A145-$L$13)/($L$14-$L$13)*100,2)</f>
        <v>87.46</v>
      </c>
      <c r="F145" s="21">
        <f>E145*D145</f>
        <v>4912.6282000000001</v>
      </c>
      <c r="G145">
        <v>5</v>
      </c>
      <c r="H145" t="s">
        <v>35</v>
      </c>
      <c r="K145">
        <v>99</v>
      </c>
      <c r="L145">
        <v>3.4235573716083665</v>
      </c>
      <c r="M145">
        <v>-2.3249450829402569</v>
      </c>
      <c r="T145">
        <v>113</v>
      </c>
      <c r="U145">
        <v>45.431219969061274</v>
      </c>
      <c r="V145">
        <v>-26.231219969061275</v>
      </c>
      <c r="AE145">
        <v>114</v>
      </c>
      <c r="AF145">
        <v>56.14245382459633</v>
      </c>
      <c r="AG145">
        <v>15.987546175403665</v>
      </c>
    </row>
    <row r="146" spans="1:33" x14ac:dyDescent="0.3">
      <c r="A146">
        <v>0.89200000000000002</v>
      </c>
      <c r="B146" s="21">
        <v>7.31</v>
      </c>
      <c r="C146" s="21">
        <v>1.6094379124341003</v>
      </c>
      <c r="D146" s="21">
        <f>ROUND(($B146-$O$13)/($O$14-$O$13)*100,2)</f>
        <v>71.040000000000006</v>
      </c>
      <c r="E146" s="21">
        <f>ROUND(($A146-$L$13)/($L$14-$L$13)*100,2)</f>
        <v>87.63</v>
      </c>
      <c r="F146" s="21">
        <f>E146*D146</f>
        <v>6225.2352000000001</v>
      </c>
      <c r="G146">
        <v>5</v>
      </c>
      <c r="H146" t="s">
        <v>62</v>
      </c>
      <c r="K146">
        <v>100</v>
      </c>
      <c r="L146">
        <v>3.505914070527739</v>
      </c>
      <c r="M146">
        <v>-0.21007720452340983</v>
      </c>
      <c r="T146">
        <v>114</v>
      </c>
      <c r="U146">
        <v>45.554005585556119</v>
      </c>
      <c r="V146">
        <v>-11.564005585556117</v>
      </c>
      <c r="AE146">
        <v>115</v>
      </c>
      <c r="AF146">
        <v>46.43926401084429</v>
      </c>
      <c r="AG146">
        <v>26.210735989155715</v>
      </c>
    </row>
    <row r="147" spans="1:33" x14ac:dyDescent="0.3">
      <c r="A147">
        <v>0.89400000000000002</v>
      </c>
      <c r="B147" s="21">
        <v>7.8598737700000019</v>
      </c>
      <c r="C147" s="21">
        <v>1.0986122886681098</v>
      </c>
      <c r="D147" s="21">
        <f>ROUND(($B147-$O$13)/($O$14-$O$13)*100,2)</f>
        <v>76.599999999999994</v>
      </c>
      <c r="E147" s="21">
        <f>ROUND(($A147-$L$13)/($L$14-$L$13)*100,2)</f>
        <v>87.98</v>
      </c>
      <c r="F147" s="21">
        <f>E147*D147</f>
        <v>6739.268</v>
      </c>
      <c r="G147">
        <v>3</v>
      </c>
      <c r="H147" t="s">
        <v>128</v>
      </c>
      <c r="K147">
        <v>101</v>
      </c>
      <c r="L147">
        <v>3.2260242734868765</v>
      </c>
      <c r="M147">
        <v>-1.4342648042588215</v>
      </c>
      <c r="T147">
        <v>115</v>
      </c>
      <c r="U147">
        <v>45.908719588763461</v>
      </c>
      <c r="V147">
        <v>-23.748719588763461</v>
      </c>
      <c r="AE147">
        <v>116</v>
      </c>
      <c r="AF147">
        <v>69.905727288227723</v>
      </c>
      <c r="AG147">
        <v>2.7442727117722825</v>
      </c>
    </row>
    <row r="148" spans="1:33" x14ac:dyDescent="0.3">
      <c r="A148">
        <v>0.9</v>
      </c>
      <c r="B148" s="21">
        <v>6.31</v>
      </c>
      <c r="C148" s="21">
        <v>4.219507705176107</v>
      </c>
      <c r="D148" s="21">
        <f>ROUND(($B148-$O$13)/($O$14-$O$13)*100,2)</f>
        <v>60.94</v>
      </c>
      <c r="E148" s="21">
        <f>ROUND(($A148-$L$13)/($L$14-$L$13)*100,2)</f>
        <v>89.02</v>
      </c>
      <c r="F148" s="21">
        <f>E148*D148</f>
        <v>5424.8787999999995</v>
      </c>
      <c r="G148">
        <v>68</v>
      </c>
      <c r="H148" t="s">
        <v>24</v>
      </c>
      <c r="K148">
        <v>102</v>
      </c>
      <c r="L148">
        <v>3.4515191797032836</v>
      </c>
      <c r="M148">
        <v>-8.4223349716809448E-2</v>
      </c>
      <c r="T148">
        <v>116</v>
      </c>
      <c r="U148">
        <v>45.908719588763461</v>
      </c>
      <c r="V148">
        <v>4.8612804112365424</v>
      </c>
      <c r="AE148">
        <v>117</v>
      </c>
      <c r="AF148">
        <v>56.626382986905185</v>
      </c>
      <c r="AG148">
        <v>16.193617013094808</v>
      </c>
    </row>
    <row r="149" spans="1:33" x14ac:dyDescent="0.3">
      <c r="A149">
        <v>0.9</v>
      </c>
      <c r="B149" s="21">
        <v>9.3134336500000003</v>
      </c>
      <c r="C149" s="21">
        <v>2.0794415416798357</v>
      </c>
      <c r="D149" s="21">
        <f>ROUND(($B149-$O$13)/($O$14-$O$13)*100,2)</f>
        <v>91.28</v>
      </c>
      <c r="E149" s="21">
        <f>ROUND(($A149-$L$13)/($L$14-$L$13)*100,2)</f>
        <v>89.02</v>
      </c>
      <c r="F149" s="21">
        <f>E149*D149</f>
        <v>8125.7455999999993</v>
      </c>
      <c r="G149">
        <v>8</v>
      </c>
      <c r="H149" t="s">
        <v>40</v>
      </c>
      <c r="K149">
        <v>103</v>
      </c>
      <c r="L149">
        <v>3.3936649661575573</v>
      </c>
      <c r="M149">
        <v>-0.30262251279924124</v>
      </c>
      <c r="T149">
        <v>117</v>
      </c>
      <c r="U149">
        <v>46.024683782119695</v>
      </c>
      <c r="V149">
        <v>-11.444683782119697</v>
      </c>
      <c r="AE149">
        <v>118</v>
      </c>
      <c r="AF149">
        <v>74.53996418152434</v>
      </c>
      <c r="AG149">
        <v>-1.3699641815243382</v>
      </c>
    </row>
    <row r="150" spans="1:33" x14ac:dyDescent="0.3">
      <c r="A150">
        <v>0.90600000000000003</v>
      </c>
      <c r="B150" s="21">
        <v>5.26</v>
      </c>
      <c r="C150" s="21">
        <v>1.0986122886681098</v>
      </c>
      <c r="D150" s="21">
        <f>ROUND(($B150-$O$13)/($O$14-$O$13)*100,2)</f>
        <v>50.34</v>
      </c>
      <c r="E150" s="21">
        <f>ROUND(($A150-$L$13)/($L$14-$L$13)*100,2)</f>
        <v>90.07</v>
      </c>
      <c r="F150" s="21">
        <f>E150*D150</f>
        <v>4534.1238000000003</v>
      </c>
      <c r="G150">
        <v>3</v>
      </c>
      <c r="H150" t="s">
        <v>61</v>
      </c>
      <c r="K150">
        <v>104</v>
      </c>
      <c r="L150">
        <v>3.360971337242356</v>
      </c>
      <c r="M150">
        <v>-0.2254771213132063</v>
      </c>
      <c r="T150">
        <v>118</v>
      </c>
      <c r="U150">
        <v>46.263433591970788</v>
      </c>
      <c r="V150">
        <v>10.156566408029214</v>
      </c>
      <c r="AE150">
        <v>119</v>
      </c>
      <c r="AF150">
        <v>72.522225640372184</v>
      </c>
      <c r="AG150">
        <v>0.99777435962781169</v>
      </c>
    </row>
    <row r="151" spans="1:33" x14ac:dyDescent="0.3">
      <c r="A151">
        <v>0.91</v>
      </c>
      <c r="B151" s="21">
        <v>6.85</v>
      </c>
      <c r="C151" s="21">
        <v>1.6094379124341003</v>
      </c>
      <c r="D151" s="21">
        <f>ROUND(($B151-$O$13)/($O$14-$O$13)*100,2)</f>
        <v>66.400000000000006</v>
      </c>
      <c r="E151" s="21">
        <f>ROUND(($A151-$L$13)/($L$14-$L$13)*100,2)</f>
        <v>90.77</v>
      </c>
      <c r="F151" s="21">
        <f>E151*D151</f>
        <v>6027.1280000000006</v>
      </c>
      <c r="G151">
        <v>5</v>
      </c>
      <c r="H151" t="s">
        <v>124</v>
      </c>
      <c r="K151">
        <v>105</v>
      </c>
      <c r="L151">
        <v>3.3360431459209821</v>
      </c>
      <c r="M151">
        <v>-1.2566016042411463</v>
      </c>
      <c r="T151">
        <v>119</v>
      </c>
      <c r="U151">
        <v>46.502183401821874</v>
      </c>
      <c r="V151">
        <v>7.4578165981781268</v>
      </c>
      <c r="AE151">
        <v>120</v>
      </c>
      <c r="AF151">
        <v>54.428196283536167</v>
      </c>
      <c r="AG151">
        <v>19.791803716463832</v>
      </c>
    </row>
    <row r="152" spans="1:33" x14ac:dyDescent="0.3">
      <c r="A152">
        <v>0.91600000000000004</v>
      </c>
      <c r="B152" s="21">
        <v>8.74</v>
      </c>
      <c r="C152" s="21">
        <v>1.6094379124341003</v>
      </c>
      <c r="D152" s="21">
        <f>ROUND(($B152-$O$13)/($O$14-$O$13)*100,2)</f>
        <v>85.48</v>
      </c>
      <c r="E152" s="21">
        <f>ROUND(($A152-$L$13)/($L$14-$L$13)*100,2)</f>
        <v>91.81</v>
      </c>
      <c r="F152" s="21">
        <f>E152*D152</f>
        <v>7847.9188000000004</v>
      </c>
      <c r="G152">
        <v>5</v>
      </c>
      <c r="H152" t="s">
        <v>162</v>
      </c>
      <c r="K152">
        <v>106</v>
      </c>
      <c r="L152">
        <v>3.3137676238408078</v>
      </c>
      <c r="M152">
        <v>0.81336676120428386</v>
      </c>
      <c r="T152">
        <v>120</v>
      </c>
      <c r="U152">
        <v>46.979683021524053</v>
      </c>
      <c r="V152">
        <v>-15.079683021524055</v>
      </c>
      <c r="AE152">
        <v>121</v>
      </c>
      <c r="AF152">
        <v>56.527956716605075</v>
      </c>
      <c r="AG152">
        <v>18.562043283394928</v>
      </c>
    </row>
    <row r="153" spans="1:33" x14ac:dyDescent="0.3">
      <c r="A153">
        <v>0.92</v>
      </c>
      <c r="B153" s="21">
        <v>10.17722607</v>
      </c>
      <c r="C153" s="21">
        <v>2.3025850929940459</v>
      </c>
      <c r="D153" s="21">
        <f>ROUND(($B153-$O$13)/($O$14-$O$13)*100,2)</f>
        <v>100</v>
      </c>
      <c r="E153" s="21">
        <f>ROUND(($A153-$L$13)/($L$14-$L$13)*100,2)</f>
        <v>92.51</v>
      </c>
      <c r="F153" s="21">
        <f>E153*D153</f>
        <v>9251</v>
      </c>
      <c r="G153">
        <v>10</v>
      </c>
      <c r="H153" t="s">
        <v>145</v>
      </c>
      <c r="K153">
        <v>107</v>
      </c>
      <c r="L153">
        <v>3.353908813995957</v>
      </c>
      <c r="M153">
        <v>-0.30938637627253396</v>
      </c>
      <c r="T153">
        <v>121</v>
      </c>
      <c r="U153">
        <v>47.573146834582474</v>
      </c>
      <c r="V153">
        <v>-13.113146834582473</v>
      </c>
      <c r="AE153">
        <v>122</v>
      </c>
      <c r="AF153">
        <v>80.183070345397027</v>
      </c>
      <c r="AG153">
        <v>-5.0930703453970239</v>
      </c>
    </row>
    <row r="154" spans="1:33" x14ac:dyDescent="0.3">
      <c r="A154">
        <v>0.92100000000000004</v>
      </c>
      <c r="B154" s="21">
        <v>5.0199999999999996</v>
      </c>
      <c r="C154" s="21">
        <v>1.791759469228055</v>
      </c>
      <c r="D154" s="21">
        <f>ROUND(($B154-$O$13)/($O$14-$O$13)*100,2)</f>
        <v>47.91</v>
      </c>
      <c r="E154" s="21">
        <f>ROUND(($A154-$L$13)/($L$14-$L$13)*100,2)</f>
        <v>92.68</v>
      </c>
      <c r="F154" s="21">
        <f>E154*D154</f>
        <v>4440.2987999999996</v>
      </c>
      <c r="G154">
        <v>6</v>
      </c>
      <c r="H154" t="s">
        <v>77</v>
      </c>
      <c r="K154">
        <v>108</v>
      </c>
      <c r="L154">
        <v>3.2448264234049282</v>
      </c>
      <c r="M154">
        <v>1.1859903754383851</v>
      </c>
      <c r="T154">
        <v>122</v>
      </c>
      <c r="U154">
        <v>47.573146834582474</v>
      </c>
      <c r="V154">
        <v>15.726853165417523</v>
      </c>
      <c r="AE154">
        <v>123</v>
      </c>
      <c r="AF154">
        <v>64.762954665047218</v>
      </c>
      <c r="AG154">
        <v>10.847045334952782</v>
      </c>
    </row>
    <row r="155" spans="1:33" x14ac:dyDescent="0.3">
      <c r="A155">
        <v>0.92200000000000004</v>
      </c>
      <c r="B155" s="21">
        <v>4.995855810000001</v>
      </c>
      <c r="C155" s="21">
        <v>2.0794415416798357</v>
      </c>
      <c r="D155" s="21">
        <f>ROUND(($B155-$O$13)/($O$14-$O$13)*100,2)</f>
        <v>47.67</v>
      </c>
      <c r="E155" s="21">
        <f>ROUND(($A155-$L$13)/($L$14-$L$13)*100,2)</f>
        <v>92.86</v>
      </c>
      <c r="F155" s="21">
        <f>E155*D155</f>
        <v>4426.6361999999999</v>
      </c>
      <c r="G155">
        <v>8</v>
      </c>
      <c r="H155" t="s">
        <v>127</v>
      </c>
      <c r="K155">
        <v>109</v>
      </c>
      <c r="L155">
        <v>3.120219917466224</v>
      </c>
      <c r="M155">
        <v>1.2235855043874602</v>
      </c>
      <c r="T155">
        <v>123</v>
      </c>
      <c r="U155">
        <v>47.927860837789808</v>
      </c>
      <c r="V155">
        <v>-3.4278608377898081</v>
      </c>
      <c r="AE155">
        <v>124</v>
      </c>
      <c r="AF155">
        <v>72.948739478339292</v>
      </c>
      <c r="AG155">
        <v>3.1812605216607039</v>
      </c>
    </row>
    <row r="156" spans="1:33" x14ac:dyDescent="0.3">
      <c r="A156">
        <v>0.92800000000000005</v>
      </c>
      <c r="B156" s="21">
        <v>9.60643387</v>
      </c>
      <c r="C156" s="21">
        <v>2.3978952727983707</v>
      </c>
      <c r="D156" s="21">
        <f>ROUND(($B156-$O$13)/($O$14-$O$13)*100,2)</f>
        <v>94.24</v>
      </c>
      <c r="E156" s="21">
        <f>ROUND(($A156-$L$13)/($L$14-$L$13)*100,2)</f>
        <v>93.9</v>
      </c>
      <c r="F156" s="21">
        <f>E156*D156</f>
        <v>8849.1360000000004</v>
      </c>
      <c r="G156">
        <v>11</v>
      </c>
      <c r="H156" t="s">
        <v>13</v>
      </c>
      <c r="K156">
        <v>110</v>
      </c>
      <c r="L156">
        <v>3.1061577745952116</v>
      </c>
      <c r="M156">
        <v>-3.1061577745952116</v>
      </c>
      <c r="T156">
        <v>124</v>
      </c>
      <c r="U156">
        <v>48.282574840997135</v>
      </c>
      <c r="V156">
        <v>6.1974251590028615</v>
      </c>
      <c r="AE156">
        <v>125</v>
      </c>
      <c r="AF156">
        <v>71.127853477787355</v>
      </c>
      <c r="AG156">
        <v>5.0021465222126409</v>
      </c>
    </row>
    <row r="157" spans="1:33" x14ac:dyDescent="0.3">
      <c r="A157">
        <v>0.93</v>
      </c>
      <c r="B157" s="21">
        <v>8.7233209599999988</v>
      </c>
      <c r="C157" s="21">
        <v>1.6094379124341003</v>
      </c>
      <c r="D157" s="21">
        <f>ROUND(($B157-$O$13)/($O$14-$O$13)*100,2)</f>
        <v>85.32</v>
      </c>
      <c r="E157" s="21">
        <f>ROUND(($A157-$L$13)/($L$14-$L$13)*100,2)</f>
        <v>94.25</v>
      </c>
      <c r="F157" s="21">
        <f>E157*D157</f>
        <v>8041.4099999999989</v>
      </c>
      <c r="G157">
        <v>5</v>
      </c>
      <c r="H157" t="s">
        <v>0</v>
      </c>
      <c r="K157">
        <v>111</v>
      </c>
      <c r="L157">
        <v>3.1844303820450177</v>
      </c>
      <c r="M157">
        <v>0.18286544794145643</v>
      </c>
      <c r="T157">
        <v>125</v>
      </c>
      <c r="U157">
        <v>48.282574840997135</v>
      </c>
      <c r="V157">
        <v>3.9774251590028626</v>
      </c>
      <c r="AE157">
        <v>126</v>
      </c>
      <c r="AF157">
        <v>44.634782388675688</v>
      </c>
      <c r="AG157">
        <v>31.675217611324314</v>
      </c>
    </row>
    <row r="158" spans="1:33" x14ac:dyDescent="0.3">
      <c r="A158">
        <v>0.93</v>
      </c>
      <c r="B158" s="21">
        <v>3.5522999799999995</v>
      </c>
      <c r="C158" s="21">
        <v>2.1972245773362196</v>
      </c>
      <c r="D158" s="21">
        <f>ROUND(($B158-$O$13)/($O$14-$O$13)*100,2)</f>
        <v>33.090000000000003</v>
      </c>
      <c r="E158" s="21">
        <f>ROUND(($A158-$L$13)/($L$14-$L$13)*100,2)</f>
        <v>94.25</v>
      </c>
      <c r="F158" s="21">
        <f>E158*D158</f>
        <v>3118.7325000000005</v>
      </c>
      <c r="G158">
        <v>9</v>
      </c>
      <c r="H158" t="s">
        <v>144</v>
      </c>
      <c r="K158">
        <v>112</v>
      </c>
      <c r="L158">
        <v>3.0587295777190935</v>
      </c>
      <c r="M158">
        <v>-1.1128194286637803</v>
      </c>
      <c r="T158">
        <v>126</v>
      </c>
      <c r="U158">
        <v>48.405360457491987</v>
      </c>
      <c r="V158">
        <v>-28.445360457491986</v>
      </c>
      <c r="AE158">
        <v>127</v>
      </c>
      <c r="AF158">
        <v>67.313835503658282</v>
      </c>
      <c r="AG158">
        <v>9.1661644963417217</v>
      </c>
    </row>
    <row r="159" spans="1:33" x14ac:dyDescent="0.3">
      <c r="A159">
        <v>0.93500000000000005</v>
      </c>
      <c r="B159" s="21">
        <v>7.8431453699999993</v>
      </c>
      <c r="C159" s="21">
        <v>1.9459101490553132</v>
      </c>
      <c r="D159" s="21">
        <f>ROUND(($B159-$O$13)/($O$14-$O$13)*100,2)</f>
        <v>76.430000000000007</v>
      </c>
      <c r="E159" s="21">
        <f>ROUND(($A159-$L$13)/($L$14-$L$13)*100,2)</f>
        <v>95.12</v>
      </c>
      <c r="F159" s="21">
        <f>E159*D159</f>
        <v>7270.0216000000009</v>
      </c>
      <c r="G159">
        <v>7</v>
      </c>
      <c r="H159" t="s">
        <v>95</v>
      </c>
      <c r="K159">
        <v>113</v>
      </c>
      <c r="L159">
        <v>3.213288775238631</v>
      </c>
      <c r="M159">
        <v>-0.16876633751520798</v>
      </c>
      <c r="T159">
        <v>127</v>
      </c>
      <c r="U159">
        <v>48.521324650848229</v>
      </c>
      <c r="V159">
        <v>-0.91132465084822911</v>
      </c>
      <c r="AE159">
        <v>128</v>
      </c>
      <c r="AF159">
        <v>85.038766346868897</v>
      </c>
      <c r="AG159">
        <v>-7.8587663468688902</v>
      </c>
    </row>
    <row r="160" spans="1:33" x14ac:dyDescent="0.3">
      <c r="A160">
        <v>0.93799999999999994</v>
      </c>
      <c r="B160" s="21">
        <v>7.72</v>
      </c>
      <c r="C160" s="21">
        <v>1.3862943611198906</v>
      </c>
      <c r="D160" s="21">
        <f>ROUND(($B160-$O$13)/($O$14-$O$13)*100,2)</f>
        <v>75.180000000000007</v>
      </c>
      <c r="E160" s="21">
        <f>ROUND(($A160-$L$13)/($L$14-$L$13)*100,2)</f>
        <v>95.64</v>
      </c>
      <c r="F160" s="21">
        <f>E160*D160</f>
        <v>7190.2152000000006</v>
      </c>
      <c r="G160">
        <v>4</v>
      </c>
      <c r="H160" t="s">
        <v>94</v>
      </c>
      <c r="K160">
        <v>114</v>
      </c>
      <c r="L160">
        <v>3.1253721642674148</v>
      </c>
      <c r="M160">
        <v>0.53818948186223148</v>
      </c>
      <c r="T160">
        <v>128</v>
      </c>
      <c r="U160">
        <v>48.998824270550408</v>
      </c>
      <c r="V160">
        <v>20.221175729449591</v>
      </c>
      <c r="AE160">
        <v>129</v>
      </c>
      <c r="AF160">
        <v>56.134251635404652</v>
      </c>
      <c r="AG160">
        <v>21.56574836459535</v>
      </c>
    </row>
    <row r="161" spans="1:33" x14ac:dyDescent="0.3">
      <c r="A161">
        <v>0.93899999999999995</v>
      </c>
      <c r="B161" s="21">
        <v>7.83</v>
      </c>
      <c r="C161" s="21">
        <v>2.0794415416798357</v>
      </c>
      <c r="D161" s="21">
        <f>ROUND(($B161-$O$13)/($O$14-$O$13)*100,2)</f>
        <v>76.290000000000006</v>
      </c>
      <c r="E161" s="21">
        <f>ROUND(($A161-$L$13)/($L$14-$L$13)*100,2)</f>
        <v>95.82</v>
      </c>
      <c r="F161" s="21">
        <f>E161*D161</f>
        <v>7310.1077999999998</v>
      </c>
      <c r="G161">
        <v>8</v>
      </c>
      <c r="H161" t="s">
        <v>39</v>
      </c>
      <c r="K161">
        <v>115</v>
      </c>
      <c r="L161">
        <v>3.1607438528197949</v>
      </c>
      <c r="M161">
        <v>-0.59579449535825812</v>
      </c>
      <c r="T161">
        <v>129</v>
      </c>
      <c r="U161">
        <v>49.353538273757742</v>
      </c>
      <c r="V161">
        <v>-15.373538273757745</v>
      </c>
      <c r="AE161">
        <v>130</v>
      </c>
      <c r="AF161">
        <v>80.822841102347724</v>
      </c>
      <c r="AG161">
        <v>-2.0728411023477236</v>
      </c>
    </row>
    <row r="162" spans="1:33" x14ac:dyDescent="0.3">
      <c r="A162">
        <v>0.94199999999999995</v>
      </c>
      <c r="B162" s="21">
        <v>3.4229888900000001</v>
      </c>
      <c r="C162" s="21">
        <v>1.9459101490553132</v>
      </c>
      <c r="D162" s="21">
        <f>ROUND(($B162-$O$13)/($O$14-$O$13)*100,2)</f>
        <v>31.78</v>
      </c>
      <c r="E162" s="21">
        <f>ROUND(($A162-$L$13)/($L$14-$L$13)*100,2)</f>
        <v>96.34</v>
      </c>
      <c r="F162" s="21">
        <f>E162*D162</f>
        <v>3061.6852000000003</v>
      </c>
      <c r="G162">
        <v>7</v>
      </c>
      <c r="H162" t="s">
        <v>122</v>
      </c>
      <c r="K162">
        <v>116</v>
      </c>
      <c r="L162">
        <v>3.0075357434002132</v>
      </c>
      <c r="M162">
        <v>-0.70495065040616733</v>
      </c>
      <c r="T162">
        <v>130</v>
      </c>
      <c r="U162">
        <v>50.069787703311007</v>
      </c>
      <c r="V162">
        <v>14.010212296688991</v>
      </c>
      <c r="AE162">
        <v>131</v>
      </c>
      <c r="AF162">
        <v>71.332908207579237</v>
      </c>
      <c r="AG162">
        <v>8.8070917924207635</v>
      </c>
    </row>
    <row r="163" spans="1:33" x14ac:dyDescent="0.3">
      <c r="A163">
        <v>0.94499999999999995</v>
      </c>
      <c r="B163" s="21">
        <v>5.5475802400000003</v>
      </c>
      <c r="C163" s="21">
        <v>1.6094379124341003</v>
      </c>
      <c r="D163" s="21">
        <f>ROUND(($B163-$O$13)/($O$14-$O$13)*100,2)</f>
        <v>53.24</v>
      </c>
      <c r="E163" s="21">
        <f>ROUND(($A163-$L$13)/($L$14-$L$13)*100,2)</f>
        <v>96.86</v>
      </c>
      <c r="F163" s="21">
        <f>E163*D163</f>
        <v>5156.8263999999999</v>
      </c>
      <c r="G163">
        <v>5</v>
      </c>
      <c r="H163" t="s">
        <v>60</v>
      </c>
      <c r="K163">
        <v>117</v>
      </c>
      <c r="L163">
        <v>3.0850778308218083</v>
      </c>
      <c r="M163">
        <v>0.2471266793533955</v>
      </c>
      <c r="T163">
        <v>131</v>
      </c>
      <c r="U163">
        <v>51.017965519576762</v>
      </c>
      <c r="V163">
        <v>1.4920344804232357</v>
      </c>
      <c r="AE163">
        <v>132</v>
      </c>
      <c r="AF163">
        <v>68.560568260792948</v>
      </c>
      <c r="AG163">
        <v>11.579431739207052</v>
      </c>
    </row>
    <row r="164" spans="1:33" x14ac:dyDescent="0.3">
      <c r="A164">
        <v>0.94599999999999995</v>
      </c>
      <c r="B164" s="21">
        <v>8.9499999999999993</v>
      </c>
      <c r="C164" s="21">
        <v>1.6094379124341003</v>
      </c>
      <c r="D164" s="21">
        <f>ROUND(($B164-$O$13)/($O$14-$O$13)*100,2)</f>
        <v>87.61</v>
      </c>
      <c r="E164" s="21">
        <f>ROUND(($A164-$L$13)/($L$14-$L$13)*100,2)</f>
        <v>97.04</v>
      </c>
      <c r="F164" s="21">
        <f>E164*D164</f>
        <v>8501.6743999999999</v>
      </c>
      <c r="G164">
        <v>5</v>
      </c>
      <c r="H164" t="s">
        <v>27</v>
      </c>
      <c r="K164">
        <v>118</v>
      </c>
      <c r="L164">
        <v>2.9482087955633047</v>
      </c>
      <c r="M164">
        <v>0.96381420986484123</v>
      </c>
      <c r="T164">
        <v>132</v>
      </c>
      <c r="U164">
        <v>51.017965519576762</v>
      </c>
      <c r="V164">
        <v>-1.8879655195767597</v>
      </c>
      <c r="AE164">
        <v>133</v>
      </c>
      <c r="AF164">
        <v>78.329375588078392</v>
      </c>
      <c r="AG164">
        <v>3.7306244119216103</v>
      </c>
    </row>
    <row r="165" spans="1:33" x14ac:dyDescent="0.3">
      <c r="A165">
        <v>0.94799999999999995</v>
      </c>
      <c r="B165" s="21">
        <v>7.8718662299999993</v>
      </c>
      <c r="C165" s="21">
        <v>1.0986122886681098</v>
      </c>
      <c r="D165" s="21">
        <f>ROUND(($B165-$O$13)/($O$14-$O$13)*100,2)</f>
        <v>76.72</v>
      </c>
      <c r="E165" s="21">
        <f>ROUND(($A165-$L$13)/($L$14-$L$13)*100,2)</f>
        <v>97.39</v>
      </c>
      <c r="F165" s="21">
        <f>E165*D165</f>
        <v>7471.7608</v>
      </c>
      <c r="G165">
        <v>3</v>
      </c>
      <c r="H165" t="s">
        <v>161</v>
      </c>
      <c r="K165">
        <v>119</v>
      </c>
      <c r="L165">
        <v>2.9420157119716439</v>
      </c>
      <c r="M165">
        <v>0.14902674138667216</v>
      </c>
      <c r="T165">
        <v>133</v>
      </c>
      <c r="U165">
        <v>52.327678762188448</v>
      </c>
      <c r="V165">
        <v>8.7123212378115511</v>
      </c>
      <c r="AE165">
        <v>134</v>
      </c>
      <c r="AF165">
        <v>73.358848937923071</v>
      </c>
      <c r="AG165">
        <v>8.7011510620769315</v>
      </c>
    </row>
    <row r="166" spans="1:33" x14ac:dyDescent="0.3">
      <c r="A166">
        <v>0.94799999999999995</v>
      </c>
      <c r="B166" s="21">
        <v>9.9639396699999985</v>
      </c>
      <c r="C166" s="21">
        <v>1.3862943611198906</v>
      </c>
      <c r="D166" s="21">
        <f>ROUND(($B166-$O$13)/($O$14-$O$13)*100,2)</f>
        <v>97.85</v>
      </c>
      <c r="E166" s="21">
        <f>ROUND(($A166-$L$13)/($L$14-$L$13)*100,2)</f>
        <v>97.39</v>
      </c>
      <c r="F166" s="21">
        <f>E166*D166</f>
        <v>9529.6114999999991</v>
      </c>
      <c r="G166">
        <v>4</v>
      </c>
      <c r="H166" t="s">
        <v>44</v>
      </c>
      <c r="K166">
        <v>120</v>
      </c>
      <c r="L166">
        <v>3.0244190432691607</v>
      </c>
      <c r="M166">
        <v>0.27141782273516846</v>
      </c>
      <c r="T166">
        <v>134</v>
      </c>
      <c r="U166">
        <v>52.327678762188448</v>
      </c>
      <c r="V166">
        <v>2.6523212378115488</v>
      </c>
      <c r="AE166">
        <v>135</v>
      </c>
      <c r="AF166">
        <v>82.061371670290725</v>
      </c>
      <c r="AG166">
        <v>0.16862832970927855</v>
      </c>
    </row>
    <row r="167" spans="1:33" x14ac:dyDescent="0.3">
      <c r="A167">
        <v>0.95499999999999996</v>
      </c>
      <c r="B167" s="21">
        <v>8.01</v>
      </c>
      <c r="C167" s="21">
        <v>1.0986122886681098</v>
      </c>
      <c r="D167" s="21">
        <f>ROUND(($B167-$O$13)/($O$14-$O$13)*100,2)</f>
        <v>78.11</v>
      </c>
      <c r="E167" s="21">
        <f>ROUND(($A167-$L$13)/($L$14-$L$13)*100,2)</f>
        <v>98.61</v>
      </c>
      <c r="F167" s="21">
        <f>E167*D167</f>
        <v>7702.4270999999999</v>
      </c>
      <c r="G167">
        <v>3</v>
      </c>
      <c r="H167" t="s">
        <v>55</v>
      </c>
      <c r="K167">
        <v>121</v>
      </c>
      <c r="L167">
        <v>2.9634850564560016</v>
      </c>
      <c r="M167">
        <v>8.1037381267421438E-2</v>
      </c>
      <c r="T167">
        <v>135</v>
      </c>
      <c r="U167">
        <v>52.443642955544696</v>
      </c>
      <c r="V167">
        <v>13.146357044455307</v>
      </c>
      <c r="AE167">
        <v>136</v>
      </c>
      <c r="AF167">
        <v>69.085508369060165</v>
      </c>
      <c r="AG167">
        <v>13.144491630939839</v>
      </c>
    </row>
    <row r="168" spans="1:33" x14ac:dyDescent="0.3">
      <c r="A168">
        <v>0.95699999999999996</v>
      </c>
      <c r="B168" s="21">
        <v>4.2129478499999991</v>
      </c>
      <c r="C168" s="21">
        <v>1.9459101490553132</v>
      </c>
      <c r="D168" s="21">
        <f>ROUND(($B168-$O$13)/($O$14-$O$13)*100,2)</f>
        <v>39.76</v>
      </c>
      <c r="E168" s="21">
        <f>ROUND(($A168-$L$13)/($L$14-$L$13)*100,2)</f>
        <v>98.95</v>
      </c>
      <c r="F168" s="21">
        <f>E168*D168</f>
        <v>3934.252</v>
      </c>
      <c r="G168">
        <v>7</v>
      </c>
      <c r="H168" t="s">
        <v>133</v>
      </c>
      <c r="K168">
        <v>122</v>
      </c>
      <c r="L168">
        <v>2.8024552469806747</v>
      </c>
      <c r="M168">
        <v>0.14198373218576554</v>
      </c>
      <c r="T168">
        <v>136</v>
      </c>
      <c r="U168">
        <v>52.443642955544696</v>
      </c>
      <c r="V168">
        <v>-2.6736429555446932</v>
      </c>
      <c r="AE168">
        <v>137</v>
      </c>
      <c r="AF168">
        <v>53.394720445385062</v>
      </c>
      <c r="AG168">
        <v>29.185279554614937</v>
      </c>
    </row>
    <row r="169" spans="1:33" x14ac:dyDescent="0.3">
      <c r="A169">
        <v>0.96299999999999997</v>
      </c>
      <c r="B169" s="21">
        <v>9.82</v>
      </c>
      <c r="C169" s="21">
        <v>0.69314718055994529</v>
      </c>
      <c r="D169" s="21">
        <f>ROUND(($B169-$O$13)/($O$14-$O$13)*100,2)</f>
        <v>96.39</v>
      </c>
      <c r="E169" s="21">
        <f>ROUND(($A169-$L$13)/($L$14-$L$13)*100,2)</f>
        <v>100</v>
      </c>
      <c r="F169" s="21">
        <f>E169*D169</f>
        <v>9639</v>
      </c>
      <c r="G169">
        <v>2</v>
      </c>
      <c r="H169" t="s">
        <v>100</v>
      </c>
      <c r="K169">
        <v>123</v>
      </c>
      <c r="L169">
        <v>2.8789357188960065</v>
      </c>
      <c r="M169">
        <v>-4.5722374839790358E-2</v>
      </c>
      <c r="T169">
        <v>137</v>
      </c>
      <c r="U169">
        <v>52.682392765395775</v>
      </c>
      <c r="V169">
        <v>-22.042392765395775</v>
      </c>
      <c r="AE169">
        <v>138</v>
      </c>
      <c r="AF169">
        <v>64.082172962138159</v>
      </c>
      <c r="AG169">
        <v>20.237827037861834</v>
      </c>
    </row>
    <row r="170" spans="1:33" x14ac:dyDescent="0.3">
      <c r="K170">
        <v>124</v>
      </c>
      <c r="L170">
        <v>2.7937493938682199</v>
      </c>
      <c r="M170">
        <v>-0.84783924481290662</v>
      </c>
      <c r="T170">
        <v>138</v>
      </c>
      <c r="U170">
        <v>53.869320391512616</v>
      </c>
      <c r="V170">
        <v>-10.199320391512614</v>
      </c>
      <c r="AE170">
        <v>139</v>
      </c>
      <c r="AF170">
        <v>64.664528394747123</v>
      </c>
      <c r="AG170">
        <v>19.825471605252872</v>
      </c>
    </row>
    <row r="171" spans="1:33" x14ac:dyDescent="0.3">
      <c r="K171">
        <v>125</v>
      </c>
      <c r="L171">
        <v>2.8063611090206524</v>
      </c>
      <c r="M171">
        <v>-0.16730377940539398</v>
      </c>
      <c r="T171">
        <v>139</v>
      </c>
      <c r="U171">
        <v>53.985284584868864</v>
      </c>
      <c r="V171">
        <v>-9.6052845848688619</v>
      </c>
      <c r="AE171">
        <v>140</v>
      </c>
      <c r="AF171">
        <v>68.560568260792948</v>
      </c>
      <c r="AG171">
        <v>16.979431739207058</v>
      </c>
    </row>
    <row r="172" spans="1:33" x14ac:dyDescent="0.3">
      <c r="K172">
        <v>126</v>
      </c>
      <c r="L172">
        <v>2.9804074823703868</v>
      </c>
      <c r="M172">
        <v>0.80378215154787425</v>
      </c>
      <c r="T172">
        <v>140</v>
      </c>
      <c r="U172">
        <v>54.701534014422137</v>
      </c>
      <c r="V172">
        <v>-5.5715340144221344</v>
      </c>
      <c r="AE172">
        <v>141</v>
      </c>
      <c r="AF172">
        <v>50.581369552640382</v>
      </c>
      <c r="AG172">
        <v>35.658630447359613</v>
      </c>
    </row>
    <row r="173" spans="1:33" x14ac:dyDescent="0.3">
      <c r="K173">
        <v>127</v>
      </c>
      <c r="L173">
        <v>2.8134993607634811</v>
      </c>
      <c r="M173">
        <v>-0.51091426776943516</v>
      </c>
      <c r="T173">
        <v>141</v>
      </c>
      <c r="U173">
        <v>55.179033634124309</v>
      </c>
      <c r="V173">
        <v>-27.969033634124308</v>
      </c>
      <c r="AE173">
        <v>142</v>
      </c>
      <c r="AF173">
        <v>68.470344179684517</v>
      </c>
      <c r="AG173">
        <v>18.289655820315488</v>
      </c>
    </row>
    <row r="174" spans="1:33" x14ac:dyDescent="0.3">
      <c r="K174">
        <v>128</v>
      </c>
      <c r="L174">
        <v>2.6500526731126639</v>
      </c>
      <c r="M174">
        <v>-0.85829320388460895</v>
      </c>
      <c r="T174">
        <v>142</v>
      </c>
      <c r="U174">
        <v>55.533747637331643</v>
      </c>
      <c r="V174">
        <v>-6.5137476373316403</v>
      </c>
      <c r="AE174">
        <v>143</v>
      </c>
      <c r="AF174">
        <v>92.71601543027711</v>
      </c>
      <c r="AG174">
        <v>-5.2560154302771167</v>
      </c>
    </row>
    <row r="175" spans="1:33" x14ac:dyDescent="0.3">
      <c r="K175">
        <v>129</v>
      </c>
      <c r="L175">
        <v>2.8257365270846639</v>
      </c>
      <c r="M175">
        <v>7.4768169715522248E-3</v>
      </c>
      <c r="T175">
        <v>143</v>
      </c>
      <c r="U175">
        <v>56.011247257033816</v>
      </c>
      <c r="V175">
        <v>22.568752742966183</v>
      </c>
      <c r="AE175">
        <v>144</v>
      </c>
      <c r="AF175">
        <v>74.334909451732443</v>
      </c>
      <c r="AG175">
        <v>13.125090548267551</v>
      </c>
    </row>
    <row r="176" spans="1:33" x14ac:dyDescent="0.3">
      <c r="K176">
        <v>130</v>
      </c>
      <c r="L176">
        <v>2.5908602276850812</v>
      </c>
      <c r="M176">
        <v>1.2158022620852384</v>
      </c>
      <c r="T176">
        <v>144</v>
      </c>
      <c r="U176">
        <v>56.011247257033816</v>
      </c>
      <c r="V176">
        <v>0.15875274296618613</v>
      </c>
      <c r="AE176">
        <v>145</v>
      </c>
      <c r="AF176">
        <v>86.531564779753836</v>
      </c>
      <c r="AG176">
        <v>1.0984352202461594</v>
      </c>
    </row>
    <row r="177" spans="11:33" x14ac:dyDescent="0.3">
      <c r="K177">
        <v>131</v>
      </c>
      <c r="L177">
        <v>2.5822279163150341</v>
      </c>
      <c r="M177">
        <v>0.12582228478717594</v>
      </c>
      <c r="T177">
        <v>145</v>
      </c>
      <c r="U177">
        <v>56.127211450390064</v>
      </c>
      <c r="V177">
        <v>14.912788549609942</v>
      </c>
      <c r="AE177">
        <v>146</v>
      </c>
      <c r="AF177">
        <v>91.091981970325364</v>
      </c>
      <c r="AG177">
        <v>-3.1119819703253597</v>
      </c>
    </row>
    <row r="178" spans="11:33" x14ac:dyDescent="0.3">
      <c r="K178">
        <v>132</v>
      </c>
      <c r="L178">
        <v>2.6026988355063123</v>
      </c>
      <c r="M178">
        <v>0.10535136559589775</v>
      </c>
      <c r="T178">
        <v>146</v>
      </c>
      <c r="U178">
        <v>56.365961260241157</v>
      </c>
      <c r="V178">
        <v>20.234038739758837</v>
      </c>
      <c r="AE178">
        <v>147</v>
      </c>
      <c r="AF178">
        <v>78.247353696161639</v>
      </c>
      <c r="AG178">
        <v>10.772646303838357</v>
      </c>
    </row>
    <row r="179" spans="11:33" x14ac:dyDescent="0.3">
      <c r="K179">
        <v>133</v>
      </c>
      <c r="L179">
        <v>2.4223967257824541</v>
      </c>
      <c r="M179">
        <v>-0.81295881334835385</v>
      </c>
      <c r="T179">
        <v>147</v>
      </c>
      <c r="U179">
        <v>57.075389266655812</v>
      </c>
      <c r="V179">
        <v>3.8646107333441861</v>
      </c>
      <c r="AE179">
        <v>148</v>
      </c>
      <c r="AF179">
        <v>103.13279570370491</v>
      </c>
      <c r="AG179">
        <v>-14.112795703704919</v>
      </c>
    </row>
    <row r="180" spans="11:33" x14ac:dyDescent="0.3">
      <c r="K180">
        <v>134</v>
      </c>
      <c r="L180">
        <v>2.4601886486806293</v>
      </c>
      <c r="M180">
        <v>-0.85075073624652897</v>
      </c>
      <c r="T180">
        <v>148</v>
      </c>
      <c r="U180">
        <v>57.075389266655812</v>
      </c>
      <c r="V180">
        <v>34.20461073334419</v>
      </c>
      <c r="AE180">
        <v>149</v>
      </c>
      <c r="AF180">
        <v>69.553033152985677</v>
      </c>
      <c r="AG180">
        <v>20.516966847014316</v>
      </c>
    </row>
    <row r="181" spans="11:33" x14ac:dyDescent="0.3">
      <c r="K181">
        <v>135</v>
      </c>
      <c r="L181">
        <v>2.3843716680746763</v>
      </c>
      <c r="M181">
        <v>0.10053498171332409</v>
      </c>
      <c r="T181">
        <v>149</v>
      </c>
      <c r="U181">
        <v>57.791638696209077</v>
      </c>
      <c r="V181">
        <v>-7.4516386962090735</v>
      </c>
      <c r="AE181">
        <v>150</v>
      </c>
      <c r="AF181">
        <v>82.725748994816428</v>
      </c>
      <c r="AG181">
        <v>8.0442510051835683</v>
      </c>
    </row>
    <row r="182" spans="11:33" x14ac:dyDescent="0.3">
      <c r="K182">
        <v>136</v>
      </c>
      <c r="L182">
        <v>2.4832816496517345</v>
      </c>
      <c r="M182">
        <v>0.28930707258804667</v>
      </c>
      <c r="T182">
        <v>150</v>
      </c>
      <c r="U182">
        <v>58.269138315911263</v>
      </c>
      <c r="V182">
        <v>8.1308616840887424</v>
      </c>
      <c r="AE182">
        <v>151</v>
      </c>
      <c r="AF182">
        <v>98.375525972533154</v>
      </c>
      <c r="AG182">
        <v>-6.5655259725331518</v>
      </c>
    </row>
    <row r="183" spans="11:33" x14ac:dyDescent="0.3">
      <c r="K183">
        <v>137</v>
      </c>
      <c r="L183">
        <v>2.5841644995397388</v>
      </c>
      <c r="M183">
        <v>-0.50472295785990307</v>
      </c>
      <c r="T183">
        <v>151</v>
      </c>
      <c r="U183">
        <v>58.978566322325932</v>
      </c>
      <c r="V183">
        <v>26.501433677674072</v>
      </c>
      <c r="AE183">
        <v>152</v>
      </c>
      <c r="AF183">
        <v>110.2851046788459</v>
      </c>
      <c r="AG183">
        <v>-17.775104678845892</v>
      </c>
    </row>
    <row r="184" spans="11:33" x14ac:dyDescent="0.3">
      <c r="K184">
        <v>138</v>
      </c>
      <c r="L184">
        <v>2.4070730328159016</v>
      </c>
      <c r="M184">
        <v>0.48329872508026295</v>
      </c>
      <c r="T184">
        <v>152</v>
      </c>
      <c r="U184">
        <v>59.456065942028111</v>
      </c>
      <c r="V184">
        <v>40.543934057971889</v>
      </c>
      <c r="AE184">
        <v>153</v>
      </c>
      <c r="AF184">
        <v>67.559901179408541</v>
      </c>
      <c r="AG184">
        <v>25.120098820591465</v>
      </c>
    </row>
    <row r="185" spans="11:33" x14ac:dyDescent="0.3">
      <c r="K185">
        <v>139</v>
      </c>
      <c r="L185">
        <v>2.3931827330595348</v>
      </c>
      <c r="M185">
        <v>-1.7000355524995894</v>
      </c>
      <c r="T185">
        <v>153</v>
      </c>
      <c r="U185">
        <v>59.572030135384352</v>
      </c>
      <c r="V185">
        <v>-11.662030135384356</v>
      </c>
      <c r="AE185">
        <v>154</v>
      </c>
      <c r="AF185">
        <v>67.363048638808323</v>
      </c>
      <c r="AG185">
        <v>25.496951361191677</v>
      </c>
    </row>
    <row r="186" spans="11:33" x14ac:dyDescent="0.3">
      <c r="K186">
        <v>140</v>
      </c>
      <c r="L186">
        <v>2.3044954088930796</v>
      </c>
      <c r="M186">
        <v>-0.10727083155686001</v>
      </c>
      <c r="T186">
        <v>154</v>
      </c>
      <c r="U186">
        <v>59.694815751879197</v>
      </c>
      <c r="V186">
        <v>-12.024815751879196</v>
      </c>
      <c r="AE186">
        <v>155</v>
      </c>
      <c r="AF186">
        <v>105.56064370444085</v>
      </c>
      <c r="AG186">
        <v>-11.660643704440844</v>
      </c>
    </row>
    <row r="187" spans="11:33" x14ac:dyDescent="0.3">
      <c r="K187">
        <v>141</v>
      </c>
      <c r="L187">
        <v>2.4111195449421126</v>
      </c>
      <c r="M187">
        <v>0.36146917729766859</v>
      </c>
      <c r="T187">
        <v>155</v>
      </c>
      <c r="U187">
        <v>60.404243758293859</v>
      </c>
      <c r="V187">
        <v>33.835756241706136</v>
      </c>
      <c r="AE187">
        <v>156</v>
      </c>
      <c r="AF187">
        <v>98.244290945466361</v>
      </c>
      <c r="AG187">
        <v>-3.9942909454663607</v>
      </c>
    </row>
    <row r="188" spans="11:33" x14ac:dyDescent="0.3">
      <c r="K188">
        <v>142</v>
      </c>
      <c r="L188">
        <v>2.2378579321161598</v>
      </c>
      <c r="M188">
        <v>-0.15841639043632405</v>
      </c>
      <c r="T188">
        <v>156</v>
      </c>
      <c r="U188">
        <v>60.642993568144945</v>
      </c>
      <c r="V188">
        <v>24.677006431855048</v>
      </c>
      <c r="AE188">
        <v>157</v>
      </c>
      <c r="AF188">
        <v>55.404256797345546</v>
      </c>
      <c r="AG188">
        <v>38.845743202654454</v>
      </c>
    </row>
    <row r="189" spans="11:33" x14ac:dyDescent="0.3">
      <c r="K189">
        <v>143</v>
      </c>
      <c r="L189">
        <v>1.9999157678263657</v>
      </c>
      <c r="M189">
        <v>-0.90130347915825593</v>
      </c>
      <c r="T189">
        <v>157</v>
      </c>
      <c r="U189">
        <v>60.642993568144945</v>
      </c>
      <c r="V189">
        <v>-27.552993568144942</v>
      </c>
      <c r="AE189">
        <v>158</v>
      </c>
      <c r="AF189">
        <v>90.952544754066892</v>
      </c>
      <c r="AG189">
        <v>4.1674552459331125</v>
      </c>
    </row>
    <row r="190" spans="11:33" x14ac:dyDescent="0.3">
      <c r="K190">
        <v>144</v>
      </c>
      <c r="L190">
        <v>2.1510038782864971</v>
      </c>
      <c r="M190">
        <v>-0.5415659658523968</v>
      </c>
      <c r="T190">
        <v>158</v>
      </c>
      <c r="U190">
        <v>61.236457381203365</v>
      </c>
      <c r="V190">
        <v>15.193542618796641</v>
      </c>
      <c r="AE190">
        <v>159</v>
      </c>
      <c r="AF190">
        <v>89.927271105107465</v>
      </c>
      <c r="AG190">
        <v>5.7127288948925354</v>
      </c>
    </row>
    <row r="191" spans="11:33" x14ac:dyDescent="0.3">
      <c r="K191">
        <v>145</v>
      </c>
      <c r="L191">
        <v>2.0410137111606259</v>
      </c>
      <c r="M191">
        <v>-0.43157579872652563</v>
      </c>
      <c r="T191">
        <v>159</v>
      </c>
      <c r="U191">
        <v>61.5911713844107</v>
      </c>
      <c r="V191">
        <v>13.588828615589307</v>
      </c>
      <c r="AE191">
        <v>160</v>
      </c>
      <c r="AF191">
        <v>90.837714105383441</v>
      </c>
      <c r="AG191">
        <v>4.9822858946165525</v>
      </c>
    </row>
    <row r="192" spans="11:33" x14ac:dyDescent="0.3">
      <c r="K192">
        <v>146</v>
      </c>
      <c r="L192">
        <v>1.9832113138924432</v>
      </c>
      <c r="M192">
        <v>-0.88459902522433342</v>
      </c>
      <c r="T192">
        <v>160</v>
      </c>
      <c r="U192">
        <v>61.713957000905538</v>
      </c>
      <c r="V192">
        <v>14.576042999094469</v>
      </c>
      <c r="AE192">
        <v>161</v>
      </c>
      <c r="AF192">
        <v>54.329770013236057</v>
      </c>
      <c r="AG192">
        <v>42.010229986763946</v>
      </c>
    </row>
    <row r="193" spans="11:33" x14ac:dyDescent="0.3">
      <c r="K193">
        <v>147</v>
      </c>
      <c r="L193">
        <v>2.0309715546572638</v>
      </c>
      <c r="M193">
        <v>2.1885361505188432</v>
      </c>
      <c r="T193">
        <v>161</v>
      </c>
      <c r="U193">
        <v>62.068671004112886</v>
      </c>
      <c r="V193">
        <v>-30.288671004112885</v>
      </c>
      <c r="AE193">
        <v>162</v>
      </c>
      <c r="AF193">
        <v>71.931668018571543</v>
      </c>
      <c r="AG193">
        <v>24.928331981428457</v>
      </c>
    </row>
    <row r="194" spans="11:33" x14ac:dyDescent="0.3">
      <c r="K194">
        <v>148</v>
      </c>
      <c r="L194">
        <v>1.8219869817938847</v>
      </c>
      <c r="M194">
        <v>0.25745455988595101</v>
      </c>
      <c r="T194">
        <v>162</v>
      </c>
      <c r="U194">
        <v>62.423385007320206</v>
      </c>
      <c r="V194">
        <v>-9.1833850073202044</v>
      </c>
      <c r="AE194">
        <v>163</v>
      </c>
      <c r="AF194">
        <v>100.12259227036003</v>
      </c>
      <c r="AG194">
        <v>-3.0825922703600241</v>
      </c>
    </row>
    <row r="195" spans="11:33" x14ac:dyDescent="0.3">
      <c r="K195">
        <v>149</v>
      </c>
      <c r="L195">
        <v>2.0458823009173894</v>
      </c>
      <c r="M195">
        <v>-0.94727001224927965</v>
      </c>
      <c r="T195">
        <v>163</v>
      </c>
      <c r="U195">
        <v>62.546170623815058</v>
      </c>
      <c r="V195">
        <v>25.063829376184941</v>
      </c>
      <c r="AE195">
        <v>164</v>
      </c>
      <c r="AF195">
        <v>91.190408240625473</v>
      </c>
      <c r="AG195">
        <v>6.1995917593745276</v>
      </c>
    </row>
    <row r="196" spans="11:33" x14ac:dyDescent="0.3">
      <c r="K196">
        <v>150</v>
      </c>
      <c r="L196">
        <v>1.8938922931911701</v>
      </c>
      <c r="M196">
        <v>-0.28445438075706986</v>
      </c>
      <c r="T196">
        <v>164</v>
      </c>
      <c r="U196">
        <v>62.784920433666144</v>
      </c>
      <c r="V196">
        <v>13.935079566333854</v>
      </c>
      <c r="AE196">
        <v>165</v>
      </c>
      <c r="AF196">
        <v>108.52163400263566</v>
      </c>
      <c r="AG196">
        <v>-11.131634002635664</v>
      </c>
    </row>
    <row r="197" spans="11:33" x14ac:dyDescent="0.3">
      <c r="K197">
        <v>151</v>
      </c>
      <c r="L197">
        <v>1.698368572131582</v>
      </c>
      <c r="M197">
        <v>-8.8930659697481707E-2</v>
      </c>
      <c r="T197">
        <v>165</v>
      </c>
      <c r="U197">
        <v>62.784920433666144</v>
      </c>
      <c r="V197">
        <v>35.06507956633385</v>
      </c>
      <c r="AE197">
        <v>166</v>
      </c>
      <c r="AF197">
        <v>92.330512538268351</v>
      </c>
      <c r="AG197">
        <v>6.2794874617316481</v>
      </c>
    </row>
    <row r="198" spans="11:33" x14ac:dyDescent="0.3">
      <c r="K198">
        <v>152</v>
      </c>
      <c r="L198">
        <v>1.5525690052100871</v>
      </c>
      <c r="M198">
        <v>0.75001608778395878</v>
      </c>
      <c r="T198">
        <v>166</v>
      </c>
      <c r="U198">
        <v>63.617134056575651</v>
      </c>
      <c r="V198">
        <v>14.492865943424349</v>
      </c>
      <c r="AE198">
        <v>167</v>
      </c>
      <c r="AF198">
        <v>60.875116988193056</v>
      </c>
      <c r="AG198">
        <v>38.074883011806946</v>
      </c>
    </row>
    <row r="199" spans="11:33" ht="15" thickBot="1" x14ac:dyDescent="0.35">
      <c r="K199">
        <v>153</v>
      </c>
      <c r="L199">
        <v>1.9190258393443362</v>
      </c>
      <c r="M199">
        <v>-0.12726637011628128</v>
      </c>
      <c r="T199">
        <v>167</v>
      </c>
      <c r="U199">
        <v>63.849062443288148</v>
      </c>
      <c r="V199">
        <v>-24.089062443288149</v>
      </c>
      <c r="AE199" s="24">
        <v>168</v>
      </c>
      <c r="AF199" s="24">
        <v>107.32411438065105</v>
      </c>
      <c r="AG199" s="24">
        <v>-7.3241143806510536</v>
      </c>
    </row>
    <row r="200" spans="11:33" ht="15" thickBot="1" x14ac:dyDescent="0.35">
      <c r="K200">
        <v>154</v>
      </c>
      <c r="L200">
        <v>1.9108457382642356</v>
      </c>
      <c r="M200">
        <v>0.1685958034156001</v>
      </c>
      <c r="T200" s="24">
        <v>168</v>
      </c>
      <c r="U200" s="24">
        <v>64.565311872841406</v>
      </c>
      <c r="V200" s="24">
        <v>31.824688127158595</v>
      </c>
    </row>
    <row r="201" spans="11:33" x14ac:dyDescent="0.3">
      <c r="K201">
        <v>155</v>
      </c>
      <c r="L201">
        <v>1.5114951268212558</v>
      </c>
      <c r="M201">
        <v>0.88640014597711492</v>
      </c>
    </row>
    <row r="202" spans="11:33" x14ac:dyDescent="0.3">
      <c r="K202">
        <v>156</v>
      </c>
      <c r="L202">
        <v>1.5564991630862277</v>
      </c>
      <c r="M202">
        <v>5.2938749347872571E-2</v>
      </c>
    </row>
    <row r="203" spans="11:33" x14ac:dyDescent="0.3">
      <c r="K203">
        <v>157</v>
      </c>
      <c r="L203">
        <v>1.9418453823899913</v>
      </c>
      <c r="M203">
        <v>0.25537919494622829</v>
      </c>
    </row>
    <row r="204" spans="11:33" x14ac:dyDescent="0.3">
      <c r="K204">
        <v>158</v>
      </c>
      <c r="L204">
        <v>1.5718202981060849</v>
      </c>
      <c r="M204">
        <v>0.37408985094922831</v>
      </c>
    </row>
    <row r="205" spans="11:33" x14ac:dyDescent="0.3">
      <c r="K205">
        <v>159</v>
      </c>
      <c r="L205">
        <v>1.5511600265820555</v>
      </c>
      <c r="M205">
        <v>-0.16486566546216497</v>
      </c>
    </row>
    <row r="206" spans="11:33" x14ac:dyDescent="0.3">
      <c r="K206">
        <v>160</v>
      </c>
      <c r="L206">
        <v>1.5324281533883861</v>
      </c>
      <c r="M206">
        <v>0.54701338829144963</v>
      </c>
    </row>
    <row r="207" spans="11:33" x14ac:dyDescent="0.3">
      <c r="K207">
        <v>161</v>
      </c>
      <c r="L207">
        <v>1.8394904737141959</v>
      </c>
      <c r="M207">
        <v>0.10641967534111729</v>
      </c>
    </row>
    <row r="208" spans="11:33" x14ac:dyDescent="0.3">
      <c r="K208">
        <v>162</v>
      </c>
      <c r="L208">
        <v>1.6480450375925506</v>
      </c>
      <c r="M208">
        <v>-3.8607125158450328E-2</v>
      </c>
    </row>
    <row r="209" spans="11:13" x14ac:dyDescent="0.3">
      <c r="K209">
        <v>163</v>
      </c>
      <c r="L209">
        <v>1.3754779934730821</v>
      </c>
      <c r="M209">
        <v>0.2339599189610182</v>
      </c>
    </row>
    <row r="210" spans="11:13" x14ac:dyDescent="0.3">
      <c r="K210">
        <v>164</v>
      </c>
      <c r="L210">
        <v>1.4384360361752586</v>
      </c>
      <c r="M210">
        <v>-0.33982374750714883</v>
      </c>
    </row>
    <row r="211" spans="11:13" x14ac:dyDescent="0.3">
      <c r="K211">
        <v>165</v>
      </c>
      <c r="L211">
        <v>1.2763281773532986</v>
      </c>
      <c r="M211">
        <v>0.10996618376659195</v>
      </c>
    </row>
    <row r="212" spans="11:13" x14ac:dyDescent="0.3">
      <c r="K212">
        <v>166</v>
      </c>
      <c r="L212">
        <v>1.3570891556593776</v>
      </c>
      <c r="M212">
        <v>-0.25847686699126782</v>
      </c>
    </row>
    <row r="213" spans="11:13" x14ac:dyDescent="0.3">
      <c r="K213">
        <v>167</v>
      </c>
      <c r="L213">
        <v>1.6372117588726376</v>
      </c>
      <c r="M213">
        <v>0.30869839018267564</v>
      </c>
    </row>
    <row r="214" spans="11:13" ht="15" thickBot="1" x14ac:dyDescent="0.35">
      <c r="K214" s="24">
        <v>168</v>
      </c>
      <c r="L214" s="24">
        <v>1.1318460734191205</v>
      </c>
      <c r="M214" s="24">
        <v>-0.43869889285917518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7B94-633E-4EB3-A055-6E12372B84B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7D854-7BE6-468E-B907-B81A3EBD44E4}">
  <sheetPr filterMode="1"/>
  <dimension ref="A1:AF169"/>
  <sheetViews>
    <sheetView workbookViewId="0">
      <pane ySplit="1" topLeftCell="A34" activePane="bottomLeft" state="frozen"/>
      <selection pane="bottomLeft" activeCell="Y46" sqref="Y46"/>
    </sheetView>
  </sheetViews>
  <sheetFormatPr defaultRowHeight="14.4" x14ac:dyDescent="0.3"/>
  <cols>
    <col min="1" max="1" width="13.21875" customWidth="1"/>
    <col min="2" max="2" width="10.21875" bestFit="1" customWidth="1"/>
    <col min="3" max="3" width="10" customWidth="1"/>
    <col min="4" max="4" width="10.77734375" customWidth="1"/>
    <col min="5" max="5" width="9.77734375" customWidth="1"/>
    <col min="6" max="7" width="10.33203125" customWidth="1"/>
    <col min="8" max="8" width="10.77734375" customWidth="1"/>
    <col min="9" max="9" width="10.5546875" customWidth="1"/>
    <col min="12" max="12" width="9.33203125" customWidth="1"/>
    <col min="13" max="13" width="9.6640625" customWidth="1"/>
    <col min="15" max="15" width="12" customWidth="1"/>
    <col min="16" max="16" width="17.88671875" customWidth="1"/>
    <col min="17" max="17" width="12.77734375" customWidth="1"/>
    <col min="18" max="19" width="11" customWidth="1"/>
    <col min="20" max="20" width="9.88671875" customWidth="1"/>
    <col min="21" max="21" width="10.21875" customWidth="1"/>
    <col min="22" max="22" width="12" customWidth="1"/>
    <col min="23" max="23" width="7.44140625" customWidth="1"/>
    <col min="25" max="25" width="16" customWidth="1"/>
    <col min="26" max="26" width="9.44140625" customWidth="1"/>
    <col min="28" max="29" width="10.33203125" customWidth="1"/>
    <col min="31" max="31" width="11.6640625" customWidth="1"/>
  </cols>
  <sheetData>
    <row r="1" spans="1:32" ht="43.8" thickBot="1" x14ac:dyDescent="0.35">
      <c r="A1" t="s">
        <v>153</v>
      </c>
      <c r="B1" s="31" t="s">
        <v>214</v>
      </c>
      <c r="C1" s="31" t="s">
        <v>221</v>
      </c>
      <c r="D1" s="31" t="s">
        <v>229</v>
      </c>
      <c r="E1" s="31" t="s">
        <v>217</v>
      </c>
      <c r="F1" s="31" t="s">
        <v>222</v>
      </c>
      <c r="G1" s="31" t="s">
        <v>230</v>
      </c>
      <c r="H1" s="31" t="s">
        <v>206</v>
      </c>
      <c r="I1" s="31" t="s">
        <v>208</v>
      </c>
      <c r="J1" s="31" t="s">
        <v>213</v>
      </c>
      <c r="K1" s="31" t="s">
        <v>212</v>
      </c>
      <c r="L1" s="31" t="s">
        <v>223</v>
      </c>
      <c r="M1" s="31" t="s">
        <v>224</v>
      </c>
      <c r="N1" s="31" t="s">
        <v>245</v>
      </c>
    </row>
    <row r="2" spans="1:32" x14ac:dyDescent="0.3">
      <c r="A2" t="s">
        <v>2</v>
      </c>
      <c r="B2" s="21">
        <v>0.27598524000000002</v>
      </c>
      <c r="C2" s="21">
        <f t="shared" ref="C2:C33" si="0">ROUND(((B2-gghed_min)/($Q$14-gghed_min))*100,2)</f>
        <v>0</v>
      </c>
      <c r="D2" s="33">
        <f>IF(C2&lt;=25,1,IF(C2&lt;=50,2,IF(C2&lt;=75,3,4)))</f>
        <v>1</v>
      </c>
      <c r="E2" s="21">
        <v>0.31146821000000002</v>
      </c>
      <c r="F2" s="21">
        <f>ROUND((E2-$T$13)/($T$14-$T$13)*100,2)</f>
        <v>0</v>
      </c>
      <c r="G2" s="29">
        <f>IF(F2&lt;=25,1,IF(F2&lt;=50,2,IF(F2&lt;=75,3,4)))</f>
        <v>1</v>
      </c>
      <c r="H2" s="21">
        <v>523</v>
      </c>
      <c r="I2">
        <v>522</v>
      </c>
      <c r="J2" s="21">
        <v>6.2595814640649232</v>
      </c>
      <c r="K2" s="21">
        <v>6.2576675878826391</v>
      </c>
      <c r="L2">
        <f>ROUND(($J2-$AC$13)/($AC$14-$AC$13)*100,2)</f>
        <v>89.82</v>
      </c>
      <c r="M2">
        <f>ROUND((K2-$AF$13)/($AF$14-$AF$13)*100,2)</f>
        <v>89.1</v>
      </c>
      <c r="N2">
        <f>IF(D2=G2,0,1)</f>
        <v>0</v>
      </c>
      <c r="P2" s="25" t="s">
        <v>214</v>
      </c>
      <c r="Q2" s="25"/>
      <c r="S2" s="25" t="s">
        <v>217</v>
      </c>
      <c r="T2" s="25"/>
      <c r="V2" s="25" t="s">
        <v>206</v>
      </c>
      <c r="W2" s="25"/>
      <c r="Y2" s="25" t="s">
        <v>208</v>
      </c>
      <c r="Z2" s="25"/>
      <c r="AB2" s="25" t="s">
        <v>213</v>
      </c>
      <c r="AC2" s="25"/>
      <c r="AE2" s="25" t="s">
        <v>212</v>
      </c>
      <c r="AF2" s="25"/>
    </row>
    <row r="3" spans="1:32" x14ac:dyDescent="0.3">
      <c r="A3" t="s">
        <v>52</v>
      </c>
      <c r="B3" s="21">
        <v>0.40528840000000005</v>
      </c>
      <c r="C3" s="21">
        <f t="shared" si="0"/>
        <v>1.31</v>
      </c>
      <c r="D3" s="33">
        <f t="shared" ref="D3:D66" si="1">IF(C3&lt;=25,1,IF(C3&lt;=50,2,IF(C3&lt;=75,3,4)))</f>
        <v>1</v>
      </c>
      <c r="E3" s="21">
        <v>0.40745704999999999</v>
      </c>
      <c r="F3" s="21">
        <f t="shared" ref="F3:F66" si="2">ROUND((E3-$T$13)/($T$14-$T$13)*100,2)</f>
        <v>1.1000000000000001</v>
      </c>
      <c r="G3" s="29">
        <f t="shared" ref="G3:G66" si="3">IF(F3&lt;=25,1,IF(F3&lt;=50,2,IF(F3&lt;=75,3,4)))</f>
        <v>1</v>
      </c>
      <c r="H3" s="21">
        <v>350</v>
      </c>
      <c r="I3">
        <v>349</v>
      </c>
      <c r="J3" s="21">
        <v>5.857933154483459</v>
      </c>
      <c r="K3" s="21">
        <v>5.855071922202427</v>
      </c>
      <c r="L3">
        <f t="shared" ref="L3:L66" si="4">ROUND(($J3-$AC$13)/($AC$14-$AC$13)*100,2)</f>
        <v>84.06</v>
      </c>
      <c r="M3">
        <f t="shared" ref="M3:M66" si="5">ROUND((K3-$AF$13)/($AF$14-$AF$13)*100,2)</f>
        <v>83.37</v>
      </c>
      <c r="N3">
        <f t="shared" ref="N3:N66" si="6">IF(D3=G3,0,1)</f>
        <v>0</v>
      </c>
    </row>
    <row r="4" spans="1:32" x14ac:dyDescent="0.3">
      <c r="A4" t="s">
        <v>166</v>
      </c>
      <c r="B4" s="21">
        <v>0.40977541000000006</v>
      </c>
      <c r="C4" s="21">
        <f t="shared" si="0"/>
        <v>1.35</v>
      </c>
      <c r="D4" s="33">
        <f t="shared" si="1"/>
        <v>1</v>
      </c>
      <c r="E4" s="21">
        <v>0.44679778999999992</v>
      </c>
      <c r="F4" s="21">
        <f t="shared" si="2"/>
        <v>1.55</v>
      </c>
      <c r="G4" s="29">
        <f t="shared" si="3"/>
        <v>1</v>
      </c>
      <c r="H4" s="21">
        <v>123</v>
      </c>
      <c r="I4">
        <v>157</v>
      </c>
      <c r="J4" s="21">
        <v>4.8121843553724171</v>
      </c>
      <c r="K4" s="21">
        <v>5.0562458053483077</v>
      </c>
      <c r="L4">
        <f t="shared" si="4"/>
        <v>69.05</v>
      </c>
      <c r="M4">
        <f t="shared" si="5"/>
        <v>72</v>
      </c>
      <c r="N4">
        <f t="shared" si="6"/>
        <v>0</v>
      </c>
      <c r="P4" t="s">
        <v>186</v>
      </c>
      <c r="Q4" s="26">
        <v>3.7893606720833355</v>
      </c>
      <c r="S4" t="s">
        <v>186</v>
      </c>
      <c r="T4" s="26">
        <v>3.257290001785714</v>
      </c>
      <c r="V4" t="s">
        <v>186</v>
      </c>
      <c r="W4" s="26">
        <v>140.35119047619048</v>
      </c>
      <c r="Y4" t="s">
        <v>186</v>
      </c>
      <c r="Z4" s="26">
        <v>141.38690476190476</v>
      </c>
      <c r="AB4" t="s">
        <v>186</v>
      </c>
      <c r="AC4">
        <v>3.8708221886602394</v>
      </c>
      <c r="AE4" t="s">
        <v>186</v>
      </c>
      <c r="AF4">
        <v>3.8470418967961666</v>
      </c>
    </row>
    <row r="5" spans="1:32" x14ac:dyDescent="0.3">
      <c r="A5" t="s">
        <v>98</v>
      </c>
      <c r="B5" s="21">
        <v>0.50597857999999996</v>
      </c>
      <c r="C5" s="21">
        <f t="shared" si="0"/>
        <v>2.3199999999999998</v>
      </c>
      <c r="D5" s="33">
        <f t="shared" si="1"/>
        <v>1</v>
      </c>
      <c r="E5" s="21">
        <v>0.46980386999999996</v>
      </c>
      <c r="F5" s="21">
        <f t="shared" si="2"/>
        <v>1.81</v>
      </c>
      <c r="G5" s="29">
        <f t="shared" si="3"/>
        <v>1</v>
      </c>
      <c r="H5" s="21">
        <v>1047</v>
      </c>
      <c r="I5">
        <v>1122</v>
      </c>
      <c r="J5" s="21">
        <v>6.953684210870537</v>
      </c>
      <c r="K5" s="21">
        <v>7.0228680860826413</v>
      </c>
      <c r="L5">
        <f t="shared" si="4"/>
        <v>99.78</v>
      </c>
      <c r="M5">
        <f t="shared" si="5"/>
        <v>100</v>
      </c>
      <c r="N5">
        <f t="shared" si="6"/>
        <v>0</v>
      </c>
      <c r="P5" t="s">
        <v>187</v>
      </c>
      <c r="Q5">
        <v>0.18117359859072654</v>
      </c>
      <c r="S5" t="s">
        <v>187</v>
      </c>
      <c r="T5">
        <v>0.16179550079944158</v>
      </c>
      <c r="V5" t="s">
        <v>187</v>
      </c>
      <c r="W5">
        <v>15.236981569465414</v>
      </c>
      <c r="Y5" t="s">
        <v>187</v>
      </c>
      <c r="Z5">
        <v>15.503556822132781</v>
      </c>
      <c r="AB5" t="s">
        <v>187</v>
      </c>
      <c r="AC5">
        <v>0.12688803451982092</v>
      </c>
      <c r="AE5" t="s">
        <v>187</v>
      </c>
      <c r="AF5">
        <v>0.12879066379346876</v>
      </c>
    </row>
    <row r="6" spans="1:32" x14ac:dyDescent="0.3">
      <c r="A6" t="s">
        <v>12</v>
      </c>
      <c r="B6" s="21">
        <v>0.60675447999999998</v>
      </c>
      <c r="C6" s="21">
        <f t="shared" si="0"/>
        <v>3.34</v>
      </c>
      <c r="D6" s="33">
        <f t="shared" si="1"/>
        <v>1</v>
      </c>
      <c r="E6" s="21">
        <v>0.40687224000000005</v>
      </c>
      <c r="F6" s="21">
        <f t="shared" si="2"/>
        <v>1.0900000000000001</v>
      </c>
      <c r="G6" s="29">
        <f t="shared" si="3"/>
        <v>1</v>
      </c>
      <c r="H6" s="21">
        <v>438</v>
      </c>
      <c r="I6">
        <v>440</v>
      </c>
      <c r="J6" s="21">
        <v>6.0822189103764464</v>
      </c>
      <c r="K6" s="21">
        <v>6.0867747269123065</v>
      </c>
      <c r="L6">
        <f t="shared" si="4"/>
        <v>87.28</v>
      </c>
      <c r="M6">
        <f t="shared" si="5"/>
        <v>86.67</v>
      </c>
      <c r="N6">
        <f t="shared" si="6"/>
        <v>0</v>
      </c>
      <c r="P6" t="s">
        <v>188</v>
      </c>
      <c r="Q6">
        <v>3.4131351700000003</v>
      </c>
      <c r="S6" t="s">
        <v>188</v>
      </c>
      <c r="T6">
        <v>2.8709421150000001</v>
      </c>
      <c r="V6" t="s">
        <v>188</v>
      </c>
      <c r="W6">
        <v>59</v>
      </c>
      <c r="Y6" t="s">
        <v>188</v>
      </c>
      <c r="Z6">
        <v>54.5</v>
      </c>
      <c r="AB6" t="s">
        <v>188</v>
      </c>
      <c r="AC6">
        <v>4.0775374439057197</v>
      </c>
      <c r="AE6" t="s">
        <v>188</v>
      </c>
      <c r="AF6">
        <v>3.9961343216353722</v>
      </c>
    </row>
    <row r="7" spans="1:32" x14ac:dyDescent="0.3">
      <c r="A7" t="s">
        <v>26</v>
      </c>
      <c r="B7" s="21">
        <v>0.65065557000000018</v>
      </c>
      <c r="C7" s="21">
        <f t="shared" si="0"/>
        <v>3.78</v>
      </c>
      <c r="D7" s="33">
        <f t="shared" si="1"/>
        <v>1</v>
      </c>
      <c r="E7" s="21">
        <v>0.55490302999999996</v>
      </c>
      <c r="F7" s="21">
        <f t="shared" si="2"/>
        <v>2.79</v>
      </c>
      <c r="G7" s="29">
        <f t="shared" si="3"/>
        <v>1</v>
      </c>
      <c r="H7" s="21">
        <v>547</v>
      </c>
      <c r="I7">
        <v>541</v>
      </c>
      <c r="J7" s="21">
        <v>6.3044488024219811</v>
      </c>
      <c r="K7" s="21">
        <v>6.2934192788464811</v>
      </c>
      <c r="L7">
        <f t="shared" si="4"/>
        <v>90.47</v>
      </c>
      <c r="M7">
        <f t="shared" si="5"/>
        <v>89.61</v>
      </c>
      <c r="N7">
        <f t="shared" si="6"/>
        <v>0</v>
      </c>
      <c r="P7" t="s">
        <v>189</v>
      </c>
      <c r="Q7">
        <v>2.33</v>
      </c>
      <c r="S7" t="s">
        <v>189</v>
      </c>
      <c r="T7" t="e">
        <v>#N/A</v>
      </c>
      <c r="V7" t="s">
        <v>189</v>
      </c>
      <c r="W7">
        <v>5</v>
      </c>
      <c r="Y7" t="s">
        <v>189</v>
      </c>
      <c r="Z7">
        <v>5</v>
      </c>
      <c r="AB7" t="s">
        <v>189</v>
      </c>
      <c r="AC7">
        <v>1.6094379124341003</v>
      </c>
      <c r="AE7" t="s">
        <v>189</v>
      </c>
      <c r="AF7">
        <v>1.6094379124341003</v>
      </c>
    </row>
    <row r="8" spans="1:32" x14ac:dyDescent="0.3">
      <c r="A8" t="s">
        <v>152</v>
      </c>
      <c r="B8" s="21">
        <v>0.65268922000000007</v>
      </c>
      <c r="C8" s="21">
        <f t="shared" si="0"/>
        <v>3.8</v>
      </c>
      <c r="D8" s="33">
        <f t="shared" si="1"/>
        <v>1</v>
      </c>
      <c r="E8" s="21">
        <v>0.46116894000000014</v>
      </c>
      <c r="F8" s="21">
        <f t="shared" si="2"/>
        <v>1.72</v>
      </c>
      <c r="G8" s="29">
        <f t="shared" si="3"/>
        <v>1</v>
      </c>
      <c r="H8" s="21">
        <v>357</v>
      </c>
      <c r="I8">
        <v>393</v>
      </c>
      <c r="J8" s="21">
        <v>5.8777357817796387</v>
      </c>
      <c r="K8" s="21">
        <v>5.9738096118692612</v>
      </c>
      <c r="L8">
        <f t="shared" si="4"/>
        <v>84.34</v>
      </c>
      <c r="M8">
        <f t="shared" si="5"/>
        <v>85.06</v>
      </c>
      <c r="N8">
        <f t="shared" si="6"/>
        <v>0</v>
      </c>
      <c r="P8" t="s">
        <v>190</v>
      </c>
      <c r="Q8">
        <v>2.3482782277278611</v>
      </c>
      <c r="S8" t="s">
        <v>190</v>
      </c>
      <c r="T8">
        <v>2.0971093737004449</v>
      </c>
      <c r="V8" t="s">
        <v>190</v>
      </c>
      <c r="W8">
        <v>197.49385315624997</v>
      </c>
      <c r="Y8" t="s">
        <v>190</v>
      </c>
      <c r="Z8">
        <v>200.94906333454949</v>
      </c>
      <c r="AB8" t="s">
        <v>190</v>
      </c>
      <c r="AC8">
        <v>1.6446568989071699</v>
      </c>
      <c r="AE8" t="s">
        <v>190</v>
      </c>
      <c r="AF8">
        <v>1.6693177928425933</v>
      </c>
    </row>
    <row r="9" spans="1:32" x14ac:dyDescent="0.3">
      <c r="A9" t="s">
        <v>78</v>
      </c>
      <c r="B9" s="21">
        <v>0.68988532000000002</v>
      </c>
      <c r="C9" s="21">
        <f t="shared" si="0"/>
        <v>4.18</v>
      </c>
      <c r="D9" s="33">
        <f t="shared" si="1"/>
        <v>1</v>
      </c>
      <c r="E9" s="21">
        <v>0.68268955000000009</v>
      </c>
      <c r="F9" s="21">
        <f t="shared" si="2"/>
        <v>4.25</v>
      </c>
      <c r="G9" s="29">
        <f t="shared" si="3"/>
        <v>1</v>
      </c>
      <c r="H9" s="21">
        <v>392</v>
      </c>
      <c r="I9">
        <v>398</v>
      </c>
      <c r="J9" s="21">
        <v>5.9712618397904622</v>
      </c>
      <c r="K9" s="21">
        <v>5.9864520052844377</v>
      </c>
      <c r="L9">
        <f t="shared" si="4"/>
        <v>85.69</v>
      </c>
      <c r="M9">
        <f t="shared" si="5"/>
        <v>85.24</v>
      </c>
      <c r="N9">
        <f t="shared" si="6"/>
        <v>0</v>
      </c>
      <c r="P9" t="s">
        <v>191</v>
      </c>
      <c r="Q9">
        <v>5.5144106348207034</v>
      </c>
      <c r="S9" t="s">
        <v>191</v>
      </c>
      <c r="T9">
        <v>4.3978677252622722</v>
      </c>
      <c r="V9" t="s">
        <v>191</v>
      </c>
      <c r="W9">
        <v>39003.822034502424</v>
      </c>
      <c r="Y9" t="s">
        <v>191</v>
      </c>
      <c r="Z9">
        <v>40380.526055032788</v>
      </c>
      <c r="AB9" t="s">
        <v>191</v>
      </c>
      <c r="AC9">
        <v>2.7048963151229488</v>
      </c>
      <c r="AE9" t="s">
        <v>191</v>
      </c>
      <c r="AF9">
        <v>2.7866218935008669</v>
      </c>
    </row>
    <row r="10" spans="1:32" x14ac:dyDescent="0.3">
      <c r="A10" t="s">
        <v>91</v>
      </c>
      <c r="B10" s="21">
        <v>0.7</v>
      </c>
      <c r="C10" s="21">
        <f t="shared" si="0"/>
        <v>4.28</v>
      </c>
      <c r="D10" s="33">
        <f t="shared" si="1"/>
        <v>1</v>
      </c>
      <c r="E10" s="21">
        <v>0.66</v>
      </c>
      <c r="F10" s="21">
        <f t="shared" si="2"/>
        <v>3.99</v>
      </c>
      <c r="G10" s="29">
        <f t="shared" si="3"/>
        <v>1</v>
      </c>
      <c r="H10" s="21">
        <v>179</v>
      </c>
      <c r="I10">
        <v>213</v>
      </c>
      <c r="J10" s="21">
        <v>5.1873858058407549</v>
      </c>
      <c r="K10" s="21">
        <v>5.3612921657094255</v>
      </c>
      <c r="L10">
        <f t="shared" si="4"/>
        <v>74.44</v>
      </c>
      <c r="M10">
        <f t="shared" si="5"/>
        <v>76.34</v>
      </c>
      <c r="N10">
        <f t="shared" si="6"/>
        <v>0</v>
      </c>
      <c r="P10" t="s">
        <v>192</v>
      </c>
      <c r="Q10">
        <v>-5.5179165226998172E-2</v>
      </c>
      <c r="S10" t="s">
        <v>192</v>
      </c>
      <c r="T10">
        <v>-0.1107773774316323</v>
      </c>
      <c r="V10" t="s">
        <v>192</v>
      </c>
      <c r="W10">
        <v>5.6304681839653306</v>
      </c>
      <c r="Y10" t="s">
        <v>192</v>
      </c>
      <c r="Z10">
        <v>5.9275669550872081</v>
      </c>
      <c r="AB10" t="s">
        <v>192</v>
      </c>
      <c r="AC10">
        <v>-1.0165249074860161</v>
      </c>
      <c r="AE10" t="s">
        <v>192</v>
      </c>
      <c r="AF10">
        <v>-1.0688750598346879</v>
      </c>
    </row>
    <row r="11" spans="1:32" x14ac:dyDescent="0.3">
      <c r="A11" t="s">
        <v>49</v>
      </c>
      <c r="B11" s="21">
        <v>0.77237736999999995</v>
      </c>
      <c r="C11" s="21">
        <f t="shared" si="0"/>
        <v>5.01</v>
      </c>
      <c r="D11" s="33">
        <f t="shared" si="1"/>
        <v>1</v>
      </c>
      <c r="E11" s="21">
        <v>0.92095225999999997</v>
      </c>
      <c r="F11" s="21">
        <f t="shared" si="2"/>
        <v>6.98</v>
      </c>
      <c r="G11" s="29">
        <f t="shared" si="3"/>
        <v>1</v>
      </c>
      <c r="H11" s="21">
        <v>553</v>
      </c>
      <c r="I11">
        <v>556</v>
      </c>
      <c r="J11" s="21">
        <v>6.315358001522335</v>
      </c>
      <c r="K11" s="21">
        <v>6.3207682942505823</v>
      </c>
      <c r="L11">
        <f t="shared" si="4"/>
        <v>90.62</v>
      </c>
      <c r="M11">
        <f t="shared" si="5"/>
        <v>90</v>
      </c>
      <c r="N11">
        <f t="shared" si="6"/>
        <v>0</v>
      </c>
      <c r="P11" t="s">
        <v>193</v>
      </c>
      <c r="Q11">
        <v>0.71422291593998877</v>
      </c>
      <c r="S11" t="s">
        <v>193</v>
      </c>
      <c r="T11">
        <v>0.7319151330864041</v>
      </c>
      <c r="V11" t="s">
        <v>193</v>
      </c>
      <c r="W11">
        <v>2.2211973567311456</v>
      </c>
      <c r="Y11" t="s">
        <v>193</v>
      </c>
      <c r="Z11">
        <v>2.2519693384442743</v>
      </c>
      <c r="AB11" t="s">
        <v>193</v>
      </c>
      <c r="AC11">
        <v>-0.12662974060001503</v>
      </c>
      <c r="AE11" t="s">
        <v>193</v>
      </c>
      <c r="AF11">
        <v>-0.10296034143250138</v>
      </c>
    </row>
    <row r="12" spans="1:32" x14ac:dyDescent="0.3">
      <c r="A12" t="s">
        <v>71</v>
      </c>
      <c r="B12" s="21">
        <v>0.79207379000000011</v>
      </c>
      <c r="C12" s="21">
        <f t="shared" si="0"/>
        <v>5.21</v>
      </c>
      <c r="D12" s="33">
        <f t="shared" si="1"/>
        <v>1</v>
      </c>
      <c r="E12" s="21">
        <v>0.96142328000000021</v>
      </c>
      <c r="F12" s="21">
        <f t="shared" si="2"/>
        <v>7.45</v>
      </c>
      <c r="G12" s="29">
        <f t="shared" si="3"/>
        <v>1</v>
      </c>
      <c r="H12" s="21">
        <v>126</v>
      </c>
      <c r="I12">
        <v>153</v>
      </c>
      <c r="J12" s="21">
        <v>4.836281906951478</v>
      </c>
      <c r="K12" s="21">
        <v>5.0304379213924353</v>
      </c>
      <c r="L12">
        <f t="shared" si="4"/>
        <v>69.400000000000006</v>
      </c>
      <c r="M12">
        <f t="shared" si="5"/>
        <v>71.63</v>
      </c>
      <c r="N12">
        <f t="shared" si="6"/>
        <v>0</v>
      </c>
      <c r="P12" t="s">
        <v>194</v>
      </c>
      <c r="Q12">
        <v>9.901240829999999</v>
      </c>
      <c r="S12" t="s">
        <v>194</v>
      </c>
      <c r="T12">
        <v>8.7286557300000016</v>
      </c>
      <c r="V12" t="s">
        <v>194</v>
      </c>
      <c r="W12">
        <v>1062</v>
      </c>
      <c r="Y12" t="s">
        <v>194</v>
      </c>
      <c r="Z12">
        <v>1121</v>
      </c>
      <c r="AB12" t="s">
        <v>194</v>
      </c>
      <c r="AC12">
        <v>6.9688503783419478</v>
      </c>
      <c r="AE12" t="s">
        <v>194</v>
      </c>
      <c r="AF12">
        <v>7.0228680860826413</v>
      </c>
    </row>
    <row r="13" spans="1:32" x14ac:dyDescent="0.3">
      <c r="A13" t="s">
        <v>34</v>
      </c>
      <c r="B13" s="21">
        <v>0.83485365</v>
      </c>
      <c r="C13" s="21">
        <f t="shared" si="0"/>
        <v>5.64</v>
      </c>
      <c r="D13" s="33">
        <f t="shared" si="1"/>
        <v>1</v>
      </c>
      <c r="E13" s="21">
        <v>0.7853589700000001</v>
      </c>
      <c r="F13" s="21">
        <f t="shared" si="2"/>
        <v>5.43</v>
      </c>
      <c r="G13" s="29">
        <f t="shared" si="3"/>
        <v>1</v>
      </c>
      <c r="H13" s="21">
        <v>322</v>
      </c>
      <c r="I13">
        <v>332</v>
      </c>
      <c r="J13" s="21">
        <v>5.7745515455444085</v>
      </c>
      <c r="K13" s="21">
        <v>5.8051349689164882</v>
      </c>
      <c r="L13">
        <f t="shared" si="4"/>
        <v>82.86</v>
      </c>
      <c r="M13">
        <f t="shared" si="5"/>
        <v>82.66</v>
      </c>
      <c r="N13">
        <f t="shared" si="6"/>
        <v>0</v>
      </c>
      <c r="P13" t="s">
        <v>195</v>
      </c>
      <c r="Q13">
        <v>0.27598524000000002</v>
      </c>
      <c r="S13" t="s">
        <v>195</v>
      </c>
      <c r="T13">
        <v>0.31146821000000002</v>
      </c>
      <c r="V13" t="s">
        <v>195</v>
      </c>
      <c r="W13">
        <v>1</v>
      </c>
      <c r="Y13" t="s">
        <v>195</v>
      </c>
      <c r="Z13">
        <v>1</v>
      </c>
      <c r="AB13" t="s">
        <v>195</v>
      </c>
      <c r="AC13">
        <v>0</v>
      </c>
      <c r="AE13" t="s">
        <v>195</v>
      </c>
      <c r="AF13">
        <v>0</v>
      </c>
    </row>
    <row r="14" spans="1:32" x14ac:dyDescent="0.3">
      <c r="A14" t="s">
        <v>33</v>
      </c>
      <c r="B14" s="21">
        <v>0.84701848000000024</v>
      </c>
      <c r="C14" s="21">
        <f t="shared" si="0"/>
        <v>5.77</v>
      </c>
      <c r="D14" s="33">
        <f t="shared" si="1"/>
        <v>1</v>
      </c>
      <c r="E14" s="21">
        <v>0.64643157000000007</v>
      </c>
      <c r="F14" s="21">
        <f t="shared" si="2"/>
        <v>3.84</v>
      </c>
      <c r="G14" s="29">
        <f t="shared" si="3"/>
        <v>1</v>
      </c>
      <c r="H14" s="21">
        <v>212</v>
      </c>
      <c r="I14">
        <v>216</v>
      </c>
      <c r="J14" s="21">
        <v>5.3565862746720123</v>
      </c>
      <c r="K14" s="21">
        <v>5.3752784076841653</v>
      </c>
      <c r="L14">
        <f t="shared" si="4"/>
        <v>76.86</v>
      </c>
      <c r="M14">
        <f t="shared" si="5"/>
        <v>76.540000000000006</v>
      </c>
      <c r="N14">
        <f t="shared" si="6"/>
        <v>0</v>
      </c>
      <c r="P14" t="s">
        <v>196</v>
      </c>
      <c r="Q14">
        <v>10.17722607</v>
      </c>
      <c r="S14" t="s">
        <v>196</v>
      </c>
      <c r="T14">
        <v>9.0401239400000009</v>
      </c>
      <c r="V14" t="s">
        <v>196</v>
      </c>
      <c r="W14">
        <v>1063</v>
      </c>
      <c r="Y14" t="s">
        <v>196</v>
      </c>
      <c r="Z14">
        <v>1122</v>
      </c>
      <c r="AB14" t="s">
        <v>196</v>
      </c>
      <c r="AC14">
        <v>6.9688503783419478</v>
      </c>
      <c r="AE14" t="s">
        <v>196</v>
      </c>
      <c r="AF14">
        <v>7.0228680860826413</v>
      </c>
    </row>
    <row r="15" spans="1:32" x14ac:dyDescent="0.3">
      <c r="A15" t="s">
        <v>136</v>
      </c>
      <c r="B15" s="21">
        <v>0.89014059000000023</v>
      </c>
      <c r="C15" s="21">
        <f t="shared" si="0"/>
        <v>6.2</v>
      </c>
      <c r="D15" s="33">
        <f t="shared" si="1"/>
        <v>1</v>
      </c>
      <c r="E15" s="21">
        <v>0.86334223000000032</v>
      </c>
      <c r="F15" s="21">
        <f t="shared" si="2"/>
        <v>6.32</v>
      </c>
      <c r="G15" s="29">
        <f t="shared" si="3"/>
        <v>1</v>
      </c>
      <c r="H15" s="21">
        <v>399</v>
      </c>
      <c r="I15">
        <v>418</v>
      </c>
      <c r="J15" s="21">
        <v>5.9889614168898637</v>
      </c>
      <c r="K15" s="21">
        <v>6.0354814325247563</v>
      </c>
      <c r="L15">
        <f t="shared" si="4"/>
        <v>85.94</v>
      </c>
      <c r="M15">
        <f t="shared" si="5"/>
        <v>85.94</v>
      </c>
      <c r="N15">
        <f t="shared" si="6"/>
        <v>0</v>
      </c>
      <c r="P15" t="s">
        <v>197</v>
      </c>
      <c r="Q15">
        <v>636.61259291000033</v>
      </c>
      <c r="S15" t="s">
        <v>197</v>
      </c>
      <c r="T15">
        <v>547.22472029999994</v>
      </c>
      <c r="V15" t="s">
        <v>197</v>
      </c>
      <c r="W15">
        <v>23579</v>
      </c>
      <c r="Y15" t="s">
        <v>197</v>
      </c>
      <c r="Z15">
        <v>23753</v>
      </c>
      <c r="AB15" t="s">
        <v>197</v>
      </c>
      <c r="AC15">
        <v>650.29812769492025</v>
      </c>
      <c r="AE15" t="s">
        <v>197</v>
      </c>
      <c r="AF15">
        <v>646.30303866175598</v>
      </c>
    </row>
    <row r="16" spans="1:32" x14ac:dyDescent="0.3">
      <c r="A16" t="s">
        <v>15</v>
      </c>
      <c r="B16" s="21">
        <v>0.92749428999999994</v>
      </c>
      <c r="C16" s="21">
        <f t="shared" si="0"/>
        <v>6.58</v>
      </c>
      <c r="D16" s="33">
        <f t="shared" si="1"/>
        <v>1</v>
      </c>
      <c r="E16" s="21">
        <v>0.69896411999999997</v>
      </c>
      <c r="F16" s="21">
        <f t="shared" si="2"/>
        <v>4.4400000000000004</v>
      </c>
      <c r="G16" s="29">
        <f t="shared" si="3"/>
        <v>1</v>
      </c>
      <c r="H16" s="21">
        <v>1063</v>
      </c>
      <c r="I16">
        <v>1047</v>
      </c>
      <c r="J16" s="21">
        <v>6.9688503783419478</v>
      </c>
      <c r="K16" s="21">
        <v>6.953684210870537</v>
      </c>
      <c r="L16">
        <f t="shared" si="4"/>
        <v>100</v>
      </c>
      <c r="M16">
        <f t="shared" si="5"/>
        <v>99.01</v>
      </c>
      <c r="N16">
        <f t="shared" si="6"/>
        <v>0</v>
      </c>
      <c r="P16" t="s">
        <v>198</v>
      </c>
      <c r="Q16">
        <v>168</v>
      </c>
      <c r="S16" t="s">
        <v>198</v>
      </c>
      <c r="T16">
        <v>168</v>
      </c>
      <c r="V16" t="s">
        <v>198</v>
      </c>
      <c r="W16">
        <v>168</v>
      </c>
      <c r="Y16" t="s">
        <v>198</v>
      </c>
      <c r="Z16">
        <v>168</v>
      </c>
      <c r="AB16" t="s">
        <v>198</v>
      </c>
      <c r="AC16">
        <v>168</v>
      </c>
      <c r="AE16" t="s">
        <v>198</v>
      </c>
      <c r="AF16">
        <v>168</v>
      </c>
    </row>
    <row r="17" spans="1:32" ht="15" thickBot="1" x14ac:dyDescent="0.35">
      <c r="A17" t="s">
        <v>75</v>
      </c>
      <c r="B17" s="21">
        <v>0.92961764000000002</v>
      </c>
      <c r="C17" s="21">
        <f t="shared" si="0"/>
        <v>6.6</v>
      </c>
      <c r="D17" s="33">
        <f t="shared" si="1"/>
        <v>1</v>
      </c>
      <c r="E17" s="21">
        <v>1.35628378</v>
      </c>
      <c r="F17" s="21">
        <f t="shared" si="2"/>
        <v>11.97</v>
      </c>
      <c r="G17" s="29">
        <f t="shared" si="3"/>
        <v>1</v>
      </c>
      <c r="H17" s="21">
        <v>652</v>
      </c>
      <c r="I17">
        <v>668</v>
      </c>
      <c r="J17" s="21">
        <v>6.4800445619266531</v>
      </c>
      <c r="K17" s="21">
        <v>6.5042881735366453</v>
      </c>
      <c r="L17">
        <f t="shared" si="4"/>
        <v>92.99</v>
      </c>
      <c r="M17">
        <f t="shared" si="5"/>
        <v>92.62</v>
      </c>
      <c r="N17">
        <f t="shared" si="6"/>
        <v>0</v>
      </c>
      <c r="P17" s="24" t="s">
        <v>185</v>
      </c>
      <c r="Q17" s="24">
        <v>0.35768577387792994</v>
      </c>
      <c r="S17" s="24" t="s">
        <v>185</v>
      </c>
      <c r="T17" s="24">
        <v>0.31942815820614656</v>
      </c>
      <c r="V17" s="24" t="s">
        <v>185</v>
      </c>
      <c r="W17" s="24">
        <v>30.08193018536728</v>
      </c>
      <c r="Y17" s="24" t="s">
        <v>185</v>
      </c>
      <c r="Z17" s="24">
        <v>30.60822196457088</v>
      </c>
      <c r="AB17" s="24" t="s">
        <v>185</v>
      </c>
      <c r="AC17" s="24">
        <v>0.25051136134685542</v>
      </c>
      <c r="AE17" s="24" t="s">
        <v>185</v>
      </c>
      <c r="AF17" s="24">
        <v>0.25426766706380971</v>
      </c>
    </row>
    <row r="18" spans="1:32" x14ac:dyDescent="0.3">
      <c r="A18" t="s">
        <v>142</v>
      </c>
      <c r="B18" s="21">
        <v>0.94001566999999997</v>
      </c>
      <c r="C18" s="21">
        <f t="shared" si="0"/>
        <v>6.71</v>
      </c>
      <c r="D18" s="33">
        <f t="shared" si="1"/>
        <v>1</v>
      </c>
      <c r="E18" s="21">
        <v>0.57418673999999992</v>
      </c>
      <c r="F18" s="21">
        <f t="shared" si="2"/>
        <v>3.01</v>
      </c>
      <c r="G18" s="29">
        <f t="shared" si="3"/>
        <v>1</v>
      </c>
      <c r="H18" s="21">
        <v>284</v>
      </c>
      <c r="I18">
        <v>292</v>
      </c>
      <c r="J18" s="21">
        <v>5.6489742381612063</v>
      </c>
      <c r="K18" s="21">
        <v>5.6767538022682817</v>
      </c>
      <c r="L18">
        <f t="shared" si="4"/>
        <v>81.06</v>
      </c>
      <c r="M18">
        <f t="shared" si="5"/>
        <v>80.83</v>
      </c>
      <c r="N18">
        <f t="shared" si="6"/>
        <v>0</v>
      </c>
    </row>
    <row r="19" spans="1:32" x14ac:dyDescent="0.3">
      <c r="A19" t="s">
        <v>37</v>
      </c>
      <c r="B19" s="21">
        <v>0.98278511000000002</v>
      </c>
      <c r="C19" s="21">
        <f t="shared" si="0"/>
        <v>7.14</v>
      </c>
      <c r="D19" s="33">
        <f t="shared" si="1"/>
        <v>1</v>
      </c>
      <c r="E19" s="21">
        <v>0.73088509000000002</v>
      </c>
      <c r="F19" s="21">
        <f t="shared" si="2"/>
        <v>4.8099999999999996</v>
      </c>
      <c r="G19" s="29">
        <f t="shared" si="3"/>
        <v>1</v>
      </c>
      <c r="H19" s="21">
        <v>267</v>
      </c>
      <c r="I19">
        <v>294</v>
      </c>
      <c r="J19" s="21">
        <v>5.5872486584002496</v>
      </c>
      <c r="K19" s="21">
        <v>5.6835797673386814</v>
      </c>
      <c r="L19">
        <f t="shared" si="4"/>
        <v>80.17</v>
      </c>
      <c r="M19">
        <f t="shared" si="5"/>
        <v>80.930000000000007</v>
      </c>
      <c r="N19">
        <f t="shared" si="6"/>
        <v>0</v>
      </c>
    </row>
    <row r="20" spans="1:32" x14ac:dyDescent="0.3">
      <c r="A20" t="s">
        <v>141</v>
      </c>
      <c r="B20" s="21">
        <v>1.0080543800000001</v>
      </c>
      <c r="C20" s="21">
        <f t="shared" si="0"/>
        <v>7.39</v>
      </c>
      <c r="D20" s="33">
        <f t="shared" si="1"/>
        <v>1</v>
      </c>
      <c r="E20" s="21">
        <v>1.0093405199999999</v>
      </c>
      <c r="F20" s="21">
        <f t="shared" si="2"/>
        <v>8</v>
      </c>
      <c r="G20" s="29">
        <f t="shared" si="3"/>
        <v>1</v>
      </c>
      <c r="H20" s="21">
        <v>5</v>
      </c>
      <c r="I20">
        <v>5</v>
      </c>
      <c r="J20" s="21">
        <v>1.6094379124341003</v>
      </c>
      <c r="K20" s="21">
        <v>1.6094379124341003</v>
      </c>
      <c r="L20">
        <f t="shared" si="4"/>
        <v>23.09</v>
      </c>
      <c r="M20">
        <f t="shared" si="5"/>
        <v>22.92</v>
      </c>
      <c r="N20">
        <f t="shared" si="6"/>
        <v>0</v>
      </c>
      <c r="P20" t="s">
        <v>220</v>
      </c>
      <c r="Q20">
        <f>Q14-Q13</f>
        <v>9.901240829999999</v>
      </c>
    </row>
    <row r="21" spans="1:32" x14ac:dyDescent="0.3">
      <c r="A21" t="s">
        <v>130</v>
      </c>
      <c r="B21" s="21">
        <v>1.03047943</v>
      </c>
      <c r="C21" s="21">
        <f t="shared" si="0"/>
        <v>7.62</v>
      </c>
      <c r="D21" s="33">
        <f t="shared" si="1"/>
        <v>1</v>
      </c>
      <c r="E21" s="21">
        <v>1.03844607</v>
      </c>
      <c r="F21" s="21">
        <f t="shared" si="2"/>
        <v>8.33</v>
      </c>
      <c r="G21" s="29">
        <f t="shared" si="3"/>
        <v>1</v>
      </c>
      <c r="H21" s="21">
        <v>270</v>
      </c>
      <c r="I21">
        <v>298</v>
      </c>
      <c r="J21" s="21">
        <v>5.598421958998375</v>
      </c>
      <c r="K21" s="21">
        <v>5.6970934865054046</v>
      </c>
      <c r="L21">
        <f t="shared" si="4"/>
        <v>80.33</v>
      </c>
      <c r="M21">
        <f t="shared" si="5"/>
        <v>81.12</v>
      </c>
      <c r="N21">
        <f t="shared" si="6"/>
        <v>0</v>
      </c>
    </row>
    <row r="22" spans="1:32" x14ac:dyDescent="0.3">
      <c r="A22" t="s">
        <v>102</v>
      </c>
      <c r="B22" s="21">
        <v>1.0395474400000002</v>
      </c>
      <c r="C22" s="21">
        <f t="shared" si="0"/>
        <v>7.71</v>
      </c>
      <c r="D22" s="33">
        <f t="shared" si="1"/>
        <v>1</v>
      </c>
      <c r="E22" s="21">
        <v>0.94301248000000015</v>
      </c>
      <c r="F22" s="21">
        <f t="shared" si="2"/>
        <v>7.24</v>
      </c>
      <c r="G22" s="29">
        <f t="shared" si="3"/>
        <v>1</v>
      </c>
      <c r="H22" s="21">
        <v>154</v>
      </c>
      <c r="I22">
        <v>179</v>
      </c>
      <c r="J22" s="21">
        <v>5.0369526024136295</v>
      </c>
      <c r="K22" s="21">
        <v>5.1873858058407549</v>
      </c>
      <c r="L22">
        <f t="shared" si="4"/>
        <v>72.28</v>
      </c>
      <c r="M22">
        <f t="shared" si="5"/>
        <v>73.86</v>
      </c>
      <c r="N22">
        <f t="shared" si="6"/>
        <v>0</v>
      </c>
    </row>
    <row r="23" spans="1:32" x14ac:dyDescent="0.3">
      <c r="A23" t="s">
        <v>28</v>
      </c>
      <c r="B23" s="21">
        <v>1.0768225200000001</v>
      </c>
      <c r="C23" s="21">
        <f t="shared" si="0"/>
        <v>8.09</v>
      </c>
      <c r="D23" s="33">
        <f t="shared" si="1"/>
        <v>1</v>
      </c>
      <c r="E23" s="21">
        <v>1.0454782200000001</v>
      </c>
      <c r="F23" s="21">
        <f t="shared" si="2"/>
        <v>8.41</v>
      </c>
      <c r="G23" s="29">
        <f t="shared" si="3"/>
        <v>1</v>
      </c>
      <c r="H23" s="21">
        <v>234</v>
      </c>
      <c r="I23">
        <v>244</v>
      </c>
      <c r="J23" s="21">
        <v>5.4553211153577017</v>
      </c>
      <c r="K23" s="21">
        <v>5.4971682252932021</v>
      </c>
      <c r="L23">
        <f t="shared" si="4"/>
        <v>78.28</v>
      </c>
      <c r="M23">
        <f t="shared" si="5"/>
        <v>78.28</v>
      </c>
      <c r="N23">
        <f t="shared" si="6"/>
        <v>0</v>
      </c>
    </row>
    <row r="24" spans="1:32" x14ac:dyDescent="0.3">
      <c r="A24" t="s">
        <v>154</v>
      </c>
      <c r="B24" s="21">
        <v>1.1862124199999999</v>
      </c>
      <c r="C24" s="21">
        <f t="shared" si="0"/>
        <v>9.19</v>
      </c>
      <c r="D24" s="33">
        <f t="shared" si="1"/>
        <v>1</v>
      </c>
      <c r="E24" s="21">
        <v>0.49705607000000002</v>
      </c>
      <c r="F24" s="21">
        <f t="shared" si="2"/>
        <v>2.13</v>
      </c>
      <c r="G24" s="29">
        <f t="shared" si="3"/>
        <v>1</v>
      </c>
      <c r="H24" s="21">
        <v>620</v>
      </c>
      <c r="I24">
        <v>644</v>
      </c>
      <c r="J24" s="21">
        <v>6.4297194780391376</v>
      </c>
      <c r="K24" s="21">
        <v>6.4676987261043539</v>
      </c>
      <c r="L24">
        <f t="shared" si="4"/>
        <v>92.26</v>
      </c>
      <c r="M24">
        <f t="shared" si="5"/>
        <v>92.09</v>
      </c>
      <c r="N24">
        <f t="shared" si="6"/>
        <v>0</v>
      </c>
    </row>
    <row r="25" spans="1:32" x14ac:dyDescent="0.3">
      <c r="A25" t="s">
        <v>50</v>
      </c>
      <c r="B25" s="21">
        <v>1.2004870200000002</v>
      </c>
      <c r="C25" s="21">
        <f t="shared" si="0"/>
        <v>9.34</v>
      </c>
      <c r="D25" s="33">
        <f t="shared" si="1"/>
        <v>1</v>
      </c>
      <c r="E25" s="21">
        <v>0.45877996000000004</v>
      </c>
      <c r="F25" s="21">
        <f t="shared" si="2"/>
        <v>1.69</v>
      </c>
      <c r="G25" s="29">
        <f t="shared" si="3"/>
        <v>1</v>
      </c>
      <c r="H25" s="21">
        <v>725</v>
      </c>
      <c r="I25">
        <v>710</v>
      </c>
      <c r="J25" s="21">
        <v>6.5861716548546747</v>
      </c>
      <c r="K25" s="21">
        <v>6.5652649700353614</v>
      </c>
      <c r="L25">
        <f t="shared" si="4"/>
        <v>94.51</v>
      </c>
      <c r="M25">
        <f t="shared" si="5"/>
        <v>93.48</v>
      </c>
      <c r="N25">
        <f t="shared" si="6"/>
        <v>0</v>
      </c>
      <c r="P25" t="s">
        <v>246</v>
      </c>
      <c r="X25" t="s">
        <v>247</v>
      </c>
    </row>
    <row r="26" spans="1:32" x14ac:dyDescent="0.3">
      <c r="A26" t="s">
        <v>56</v>
      </c>
      <c r="B26" s="21">
        <v>1.21</v>
      </c>
      <c r="C26" s="21">
        <f t="shared" si="0"/>
        <v>9.43</v>
      </c>
      <c r="D26" s="33">
        <f t="shared" si="1"/>
        <v>1</v>
      </c>
      <c r="E26" s="21">
        <v>1.04</v>
      </c>
      <c r="F26" s="21">
        <f t="shared" si="2"/>
        <v>8.35</v>
      </c>
      <c r="G26" s="29">
        <f t="shared" si="3"/>
        <v>1</v>
      </c>
      <c r="H26" s="21">
        <v>103</v>
      </c>
      <c r="I26">
        <v>116</v>
      </c>
      <c r="J26" s="21">
        <v>4.6347289882296359</v>
      </c>
      <c r="K26" s="21">
        <v>4.7535901911063645</v>
      </c>
      <c r="L26">
        <f t="shared" si="4"/>
        <v>66.510000000000005</v>
      </c>
      <c r="M26">
        <f t="shared" si="5"/>
        <v>67.69</v>
      </c>
      <c r="N26">
        <f t="shared" si="6"/>
        <v>0</v>
      </c>
      <c r="P26" s="48" t="s">
        <v>227</v>
      </c>
      <c r="Q26" s="49"/>
      <c r="R26" s="49"/>
      <c r="S26" s="49"/>
      <c r="T26" s="49"/>
      <c r="U26" s="50"/>
      <c r="X26" s="54" t="s">
        <v>227</v>
      </c>
      <c r="Y26" s="55"/>
      <c r="Z26" s="55"/>
      <c r="AA26" s="55"/>
      <c r="AB26" s="55"/>
      <c r="AC26" s="56"/>
    </row>
    <row r="27" spans="1:32" ht="43.2" x14ac:dyDescent="0.3">
      <c r="A27" t="s">
        <v>14</v>
      </c>
      <c r="B27" s="21">
        <v>1.2214847799999999</v>
      </c>
      <c r="C27" s="21">
        <f t="shared" si="0"/>
        <v>9.5500000000000007</v>
      </c>
      <c r="D27" s="33">
        <f t="shared" si="1"/>
        <v>1</v>
      </c>
      <c r="E27" s="21">
        <v>0.81894016000000003</v>
      </c>
      <c r="F27" s="21">
        <f t="shared" si="2"/>
        <v>5.81</v>
      </c>
      <c r="G27" s="29">
        <f t="shared" si="3"/>
        <v>1</v>
      </c>
      <c r="H27" s="21">
        <v>835</v>
      </c>
      <c r="I27">
        <v>847</v>
      </c>
      <c r="J27" s="21">
        <v>6.7274317248508551</v>
      </c>
      <c r="K27" s="21">
        <v>6.7417006946520548</v>
      </c>
      <c r="L27">
        <f t="shared" si="4"/>
        <v>96.54</v>
      </c>
      <c r="M27">
        <f t="shared" si="5"/>
        <v>96</v>
      </c>
      <c r="N27">
        <f t="shared" si="6"/>
        <v>0</v>
      </c>
      <c r="P27" s="35" t="s">
        <v>225</v>
      </c>
      <c r="Q27" s="35" t="s">
        <v>231</v>
      </c>
      <c r="R27" s="35" t="s">
        <v>226</v>
      </c>
      <c r="S27" s="35" t="s">
        <v>198</v>
      </c>
      <c r="T27" s="35" t="s">
        <v>243</v>
      </c>
      <c r="U27" s="35" t="s">
        <v>244</v>
      </c>
      <c r="X27" s="38" t="s">
        <v>225</v>
      </c>
      <c r="Y27" s="38" t="s">
        <v>231</v>
      </c>
      <c r="Z27" s="38" t="s">
        <v>226</v>
      </c>
      <c r="AA27" s="38" t="s">
        <v>198</v>
      </c>
      <c r="AB27" s="38" t="s">
        <v>243</v>
      </c>
      <c r="AC27" s="38" t="s">
        <v>244</v>
      </c>
    </row>
    <row r="28" spans="1:32" x14ac:dyDescent="0.3">
      <c r="A28" t="s">
        <v>19</v>
      </c>
      <c r="B28" s="21">
        <v>1.2928029300000001</v>
      </c>
      <c r="C28" s="21">
        <f t="shared" si="0"/>
        <v>10.27</v>
      </c>
      <c r="D28" s="33">
        <f t="shared" si="1"/>
        <v>1</v>
      </c>
      <c r="E28" s="21">
        <v>0.83244752999999994</v>
      </c>
      <c r="F28" s="21">
        <f t="shared" si="2"/>
        <v>5.97</v>
      </c>
      <c r="G28" s="29">
        <f t="shared" si="3"/>
        <v>1</v>
      </c>
      <c r="H28" s="21">
        <v>217</v>
      </c>
      <c r="I28">
        <v>237</v>
      </c>
      <c r="J28" s="21">
        <v>5.3798973535404597</v>
      </c>
      <c r="K28" s="21">
        <v>5.4680601411351315</v>
      </c>
      <c r="L28">
        <f t="shared" si="4"/>
        <v>77.2</v>
      </c>
      <c r="M28">
        <f t="shared" si="5"/>
        <v>77.86</v>
      </c>
      <c r="N28">
        <f t="shared" si="6"/>
        <v>0</v>
      </c>
      <c r="P28" s="30">
        <v>1</v>
      </c>
      <c r="Q28" s="30">
        <f ca="1">ROUND(R28/S28,2)</f>
        <v>282.61</v>
      </c>
      <c r="R28" s="30">
        <f ca="1">SUMIF($D$2:$D$169,$P28,$H$2:$H$168)</f>
        <v>18087</v>
      </c>
      <c r="S28" s="30">
        <f>COUNTIF($D$2:$D$169,$P28)</f>
        <v>64</v>
      </c>
      <c r="T28" s="30">
        <f ca="1">ROUND(U28/S28,2)</f>
        <v>73.52</v>
      </c>
      <c r="U28" s="30">
        <f ca="1">SUMIF($D$2:$D$169,$P28,$L$2:$L$168)</f>
        <v>4705.2300000000014</v>
      </c>
      <c r="X28" s="39">
        <v>1</v>
      </c>
      <c r="Y28" s="39">
        <f>ROUND(Z28/AA28,2)</f>
        <v>289.87</v>
      </c>
      <c r="Z28" s="39">
        <f>SUMIFS($H$2:$H$169,$D$2:$D$169,$X28,$N$2:$N$169,0)</f>
        <v>17972</v>
      </c>
      <c r="AA28" s="39">
        <f>COUNTIFS($D$2:$D$169,$X28,$N$2:$N$169,0)</f>
        <v>62</v>
      </c>
      <c r="AB28" s="39">
        <f>ROUND(AC28/AA28,2)</f>
        <v>74.040000000000006</v>
      </c>
      <c r="AC28" s="39">
        <f>SUMIFS($L$2:$L$169,$D$2:$D$169,$X28,$N$2:$N$169,0)</f>
        <v>4590.1800000000012</v>
      </c>
    </row>
    <row r="29" spans="1:32" x14ac:dyDescent="0.3">
      <c r="A29" t="s">
        <v>177</v>
      </c>
      <c r="B29" s="21">
        <v>1.3261709200000003</v>
      </c>
      <c r="C29" s="21">
        <f t="shared" si="0"/>
        <v>10.61</v>
      </c>
      <c r="D29" s="33">
        <f t="shared" si="1"/>
        <v>1</v>
      </c>
      <c r="E29" s="21">
        <v>1.2972277400000001</v>
      </c>
      <c r="F29" s="21">
        <f t="shared" si="2"/>
        <v>11.29</v>
      </c>
      <c r="G29" s="29">
        <f t="shared" si="3"/>
        <v>1</v>
      </c>
      <c r="H29" s="21">
        <v>17</v>
      </c>
      <c r="I29">
        <v>18</v>
      </c>
      <c r="J29" s="21">
        <v>2.8332133440562162</v>
      </c>
      <c r="K29" s="21">
        <v>2.8903717578961645</v>
      </c>
      <c r="L29">
        <f t="shared" si="4"/>
        <v>40.659999999999997</v>
      </c>
      <c r="M29">
        <f t="shared" si="5"/>
        <v>41.16</v>
      </c>
      <c r="N29">
        <f t="shared" si="6"/>
        <v>0</v>
      </c>
      <c r="P29" s="30">
        <v>2</v>
      </c>
      <c r="Q29" s="30">
        <f t="shared" ref="Q29:Q31" ca="1" si="7">ROUND(R29/S29,2)</f>
        <v>69.19</v>
      </c>
      <c r="R29" s="30">
        <f ca="1">SUMIF($D$2:$D$169,$P29,$H$2:$H$168)</f>
        <v>4359</v>
      </c>
      <c r="S29" s="30">
        <f>COUNTIF($D$2:$D$169,$P29)</f>
        <v>63</v>
      </c>
      <c r="T29" s="30">
        <f t="shared" ref="T29:T31" ca="1" si="8">ROUND(U29/S29,2)</f>
        <v>50.75</v>
      </c>
      <c r="U29" s="30">
        <f t="shared" ref="U29:U31" ca="1" si="9">SUMIF($D$2:$D$169,$P29,$L$2:$L$168)</f>
        <v>3197.0100000000011</v>
      </c>
      <c r="X29" s="39">
        <v>2</v>
      </c>
      <c r="Y29" s="39">
        <f t="shared" ref="Y29:Y31" si="10">ROUND(Z29/AA29,2)</f>
        <v>58.39</v>
      </c>
      <c r="Z29" s="39">
        <f t="shared" ref="Z29:Z31" si="11">SUMIFS($H$2:$H$169,$D$2:$D$169,$X29,$N$2:$N$169,0)</f>
        <v>2861</v>
      </c>
      <c r="AA29" s="39">
        <f t="shared" ref="AA29:AA31" si="12">COUNTIFS($D$2:$D$169,$X29,$N$2:$N$169,0)</f>
        <v>49</v>
      </c>
      <c r="AB29" s="39">
        <f t="shared" ref="AB29:AB31" si="13">ROUND(AC29/AA29,2)</f>
        <v>49.62</v>
      </c>
      <c r="AC29" s="39">
        <f t="shared" ref="AC29:AC31" si="14">SUMIFS($L$2:$L$169,$D$2:$D$169,$X29,$N$2:$N$169,0)</f>
        <v>2431.2100000000009</v>
      </c>
    </row>
    <row r="30" spans="1:32" x14ac:dyDescent="0.3">
      <c r="A30" t="s">
        <v>21</v>
      </c>
      <c r="B30" s="21">
        <v>1.3327840600000003</v>
      </c>
      <c r="C30" s="21">
        <f t="shared" si="0"/>
        <v>10.67</v>
      </c>
      <c r="D30" s="33">
        <f t="shared" si="1"/>
        <v>1</v>
      </c>
      <c r="E30" s="21">
        <v>0.97108035999999998</v>
      </c>
      <c r="F30" s="21">
        <f t="shared" si="2"/>
        <v>7.56</v>
      </c>
      <c r="G30" s="29">
        <f t="shared" si="3"/>
        <v>1</v>
      </c>
      <c r="H30" s="21">
        <v>480</v>
      </c>
      <c r="I30">
        <v>483</v>
      </c>
      <c r="J30" s="21">
        <v>6.1737861039019366</v>
      </c>
      <c r="K30" s="21">
        <v>6.1800166536525722</v>
      </c>
      <c r="L30">
        <f t="shared" si="4"/>
        <v>88.59</v>
      </c>
      <c r="M30">
        <f t="shared" si="5"/>
        <v>88</v>
      </c>
      <c r="N30">
        <f t="shared" si="6"/>
        <v>0</v>
      </c>
      <c r="P30" s="30">
        <v>3</v>
      </c>
      <c r="Q30" s="30">
        <f t="shared" ca="1" si="7"/>
        <v>39.799999999999997</v>
      </c>
      <c r="R30" s="30">
        <f ca="1">SUMIF($D$2:$D$169,$P30,$H$2:$H$168)</f>
        <v>995</v>
      </c>
      <c r="S30" s="30">
        <f>COUNTIF($D$2:$D$169,$P30)</f>
        <v>25</v>
      </c>
      <c r="T30" s="30">
        <f t="shared" ca="1" si="8"/>
        <v>41.37</v>
      </c>
      <c r="U30" s="30">
        <f t="shared" ca="1" si="9"/>
        <v>1034.17</v>
      </c>
      <c r="X30" s="39">
        <v>3</v>
      </c>
      <c r="Y30" s="39">
        <f t="shared" si="10"/>
        <v>33.619999999999997</v>
      </c>
      <c r="Z30" s="39">
        <f t="shared" si="11"/>
        <v>706</v>
      </c>
      <c r="AA30" s="39">
        <f t="shared" si="12"/>
        <v>21</v>
      </c>
      <c r="AB30" s="39">
        <f t="shared" si="13"/>
        <v>40.18</v>
      </c>
      <c r="AC30" s="39">
        <f t="shared" si="14"/>
        <v>843.68000000000018</v>
      </c>
    </row>
    <row r="31" spans="1:32" x14ac:dyDescent="0.3">
      <c r="A31" t="s">
        <v>121</v>
      </c>
      <c r="B31" s="21">
        <v>1.3640774500000001</v>
      </c>
      <c r="C31" s="21">
        <f t="shared" si="0"/>
        <v>10.99</v>
      </c>
      <c r="D31" s="33">
        <f t="shared" si="1"/>
        <v>1</v>
      </c>
      <c r="E31" s="21">
        <v>1.2427465900000001</v>
      </c>
      <c r="F31" s="21">
        <f t="shared" si="2"/>
        <v>10.67</v>
      </c>
      <c r="G31" s="29">
        <f t="shared" si="3"/>
        <v>1</v>
      </c>
      <c r="H31" s="21">
        <v>443</v>
      </c>
      <c r="I31">
        <v>435</v>
      </c>
      <c r="J31" s="21">
        <v>6.0935697700451357</v>
      </c>
      <c r="K31" s="21">
        <v>6.0753460310886842</v>
      </c>
      <c r="L31">
        <f t="shared" si="4"/>
        <v>87.44</v>
      </c>
      <c r="M31">
        <f t="shared" si="5"/>
        <v>86.51</v>
      </c>
      <c r="N31">
        <f t="shared" si="6"/>
        <v>0</v>
      </c>
      <c r="P31" s="30">
        <v>4</v>
      </c>
      <c r="Q31" s="30">
        <f t="shared" ca="1" si="7"/>
        <v>8.6300000000000008</v>
      </c>
      <c r="R31" s="30">
        <f ca="1">SUMIF($D$2:$D$169,$P31,$H$2:$H$168)</f>
        <v>138</v>
      </c>
      <c r="S31" s="30">
        <f>COUNTIF($D$2:$D$169,$P31)</f>
        <v>16</v>
      </c>
      <c r="T31" s="30">
        <f t="shared" ca="1" si="8"/>
        <v>24.69</v>
      </c>
      <c r="U31" s="30">
        <f t="shared" ca="1" si="9"/>
        <v>395.11</v>
      </c>
      <c r="X31" s="39">
        <v>4</v>
      </c>
      <c r="Y31" s="39">
        <f t="shared" si="10"/>
        <v>5.92</v>
      </c>
      <c r="Z31" s="39">
        <f t="shared" si="11"/>
        <v>71</v>
      </c>
      <c r="AA31" s="39">
        <f t="shared" si="12"/>
        <v>12</v>
      </c>
      <c r="AB31" s="39">
        <f t="shared" si="13"/>
        <v>23.81</v>
      </c>
      <c r="AC31" s="39">
        <f t="shared" si="14"/>
        <v>285.68</v>
      </c>
    </row>
    <row r="32" spans="1:32" x14ac:dyDescent="0.3">
      <c r="A32" t="s">
        <v>82</v>
      </c>
      <c r="B32" s="21">
        <v>1.3905919799999997</v>
      </c>
      <c r="C32" s="21">
        <f t="shared" si="0"/>
        <v>11.26</v>
      </c>
      <c r="D32" s="33">
        <f t="shared" si="1"/>
        <v>1</v>
      </c>
      <c r="E32" s="21">
        <v>1.1192745</v>
      </c>
      <c r="F32" s="21">
        <f t="shared" si="2"/>
        <v>9.25</v>
      </c>
      <c r="G32" s="29">
        <f t="shared" si="3"/>
        <v>1</v>
      </c>
      <c r="H32" s="21">
        <v>440</v>
      </c>
      <c r="I32">
        <v>428</v>
      </c>
      <c r="J32" s="21">
        <v>6.0867747269123065</v>
      </c>
      <c r="K32" s="21">
        <v>6.0591231955817966</v>
      </c>
      <c r="L32">
        <f t="shared" si="4"/>
        <v>87.34</v>
      </c>
      <c r="M32">
        <f t="shared" si="5"/>
        <v>86.28</v>
      </c>
      <c r="N32">
        <f t="shared" si="6"/>
        <v>0</v>
      </c>
      <c r="X32" s="40"/>
      <c r="Y32" s="40"/>
      <c r="Z32" s="40"/>
      <c r="AA32" s="40"/>
      <c r="AB32" s="40"/>
      <c r="AC32" s="40"/>
    </row>
    <row r="33" spans="1:29" x14ac:dyDescent="0.3">
      <c r="A33" t="s">
        <v>83</v>
      </c>
      <c r="B33" s="21">
        <v>1.4931711000000001</v>
      </c>
      <c r="C33" s="21">
        <f t="shared" si="0"/>
        <v>12.29</v>
      </c>
      <c r="D33" s="33">
        <f t="shared" si="1"/>
        <v>1</v>
      </c>
      <c r="E33" s="21">
        <v>1.2447476400000002</v>
      </c>
      <c r="F33" s="21">
        <f t="shared" si="2"/>
        <v>10.69</v>
      </c>
      <c r="G33" s="29">
        <f t="shared" si="3"/>
        <v>1</v>
      </c>
      <c r="H33" s="21">
        <v>464</v>
      </c>
      <c r="I33">
        <v>431</v>
      </c>
      <c r="J33" s="21">
        <v>6.1398845522262553</v>
      </c>
      <c r="K33" s="21">
        <v>6.0661080901037474</v>
      </c>
      <c r="L33">
        <f t="shared" si="4"/>
        <v>88.1</v>
      </c>
      <c r="M33">
        <f t="shared" si="5"/>
        <v>86.38</v>
      </c>
      <c r="N33">
        <f t="shared" si="6"/>
        <v>0</v>
      </c>
      <c r="P33" s="51" t="s">
        <v>228</v>
      </c>
      <c r="Q33" s="52"/>
      <c r="R33" s="52"/>
      <c r="S33" s="52"/>
      <c r="T33" s="52"/>
      <c r="U33" s="53"/>
      <c r="X33" s="57" t="s">
        <v>228</v>
      </c>
      <c r="Y33" s="58"/>
      <c r="Z33" s="58"/>
      <c r="AA33" s="58"/>
      <c r="AB33" s="58"/>
      <c r="AC33" s="59"/>
    </row>
    <row r="34" spans="1:29" ht="28.8" x14ac:dyDescent="0.3">
      <c r="A34" t="s">
        <v>79</v>
      </c>
      <c r="B34" s="21">
        <v>1.5622458500000003</v>
      </c>
      <c r="C34" s="21">
        <f t="shared" ref="C34:C65" si="15">ROUND(((B34-gghed_min)/($Q$14-gghed_min))*100,2)</f>
        <v>12.99</v>
      </c>
      <c r="D34" s="33">
        <f t="shared" si="1"/>
        <v>1</v>
      </c>
      <c r="E34" s="21">
        <v>1.67412877</v>
      </c>
      <c r="F34" s="21">
        <f t="shared" si="2"/>
        <v>15.61</v>
      </c>
      <c r="G34" s="29">
        <f t="shared" si="3"/>
        <v>1</v>
      </c>
      <c r="H34" s="21">
        <v>381</v>
      </c>
      <c r="I34">
        <v>370</v>
      </c>
      <c r="J34" s="21">
        <v>5.9427993751267012</v>
      </c>
      <c r="K34" s="21">
        <v>5.9135030056382698</v>
      </c>
      <c r="L34">
        <f t="shared" si="4"/>
        <v>85.28</v>
      </c>
      <c r="M34">
        <f t="shared" si="5"/>
        <v>84.2</v>
      </c>
      <c r="N34">
        <f t="shared" si="6"/>
        <v>0</v>
      </c>
      <c r="P34" s="35" t="s">
        <v>225</v>
      </c>
      <c r="Q34" s="35" t="s">
        <v>232</v>
      </c>
      <c r="R34" s="35" t="s">
        <v>226</v>
      </c>
      <c r="S34" s="35" t="s">
        <v>198</v>
      </c>
      <c r="T34" s="35" t="s">
        <v>242</v>
      </c>
      <c r="U34" s="35" t="s">
        <v>241</v>
      </c>
      <c r="X34" s="38" t="s">
        <v>225</v>
      </c>
      <c r="Y34" s="38" t="s">
        <v>232</v>
      </c>
      <c r="Z34" s="38" t="s">
        <v>226</v>
      </c>
      <c r="AA34" s="38" t="s">
        <v>198</v>
      </c>
      <c r="AB34" s="38" t="s">
        <v>242</v>
      </c>
      <c r="AC34" s="38" t="s">
        <v>241</v>
      </c>
    </row>
    <row r="35" spans="1:29" x14ac:dyDescent="0.3">
      <c r="A35" t="s">
        <v>93</v>
      </c>
      <c r="B35" s="21">
        <v>1.57</v>
      </c>
      <c r="C35" s="21">
        <f t="shared" si="15"/>
        <v>13.07</v>
      </c>
      <c r="D35" s="33">
        <f t="shared" si="1"/>
        <v>1</v>
      </c>
      <c r="E35" s="21">
        <v>1.1000000000000001</v>
      </c>
      <c r="F35" s="21">
        <f t="shared" si="2"/>
        <v>9.0299999999999994</v>
      </c>
      <c r="G35" s="29">
        <f t="shared" si="3"/>
        <v>1</v>
      </c>
      <c r="H35" s="21">
        <v>174</v>
      </c>
      <c r="I35">
        <v>182</v>
      </c>
      <c r="J35" s="21">
        <v>5.1590552992145291</v>
      </c>
      <c r="K35" s="21">
        <v>5.2040066870767951</v>
      </c>
      <c r="L35">
        <f t="shared" si="4"/>
        <v>74.03</v>
      </c>
      <c r="M35">
        <f t="shared" si="5"/>
        <v>74.099999999999994</v>
      </c>
      <c r="N35">
        <f t="shared" si="6"/>
        <v>0</v>
      </c>
      <c r="P35" s="36">
        <v>1</v>
      </c>
      <c r="Q35" s="36">
        <f ca="1">ROUND(R35/S35,2)</f>
        <v>267.72000000000003</v>
      </c>
      <c r="R35" s="36">
        <f ca="1">SUMIF($G$2:$G$169,$P35,$I$2:$I$168)</f>
        <v>19008</v>
      </c>
      <c r="S35" s="36">
        <f>COUNTIF($G$2:$G$169,$P35)</f>
        <v>71</v>
      </c>
      <c r="T35" s="36">
        <f ca="1">ROUND(U35/S35,2)</f>
        <v>71.22</v>
      </c>
      <c r="U35" s="36">
        <f ca="1">SUMIF($G$2:$G$169,$P35,$M$2:$M$168)</f>
        <v>5056.97</v>
      </c>
      <c r="X35" s="38">
        <v>1</v>
      </c>
      <c r="Y35" s="38">
        <f>ROUND(Z35/AA35,2)</f>
        <v>294.33999999999997</v>
      </c>
      <c r="Z35" s="39">
        <f>SUMIFS($I$2:$I$169,$D$2:$D$169,$X35,$N$2:$N$169,0)</f>
        <v>18249</v>
      </c>
      <c r="AA35" s="39">
        <f>COUNTIFS($D$2:$D$169,$X35,$N$2:$N$169,0)</f>
        <v>62</v>
      </c>
      <c r="AB35" s="38">
        <f>ROUND(AC35/AA35,2)</f>
        <v>73.73</v>
      </c>
      <c r="AC35" s="39">
        <f>SUMIFS($M$2:$M$169,$D$2:$D$169,$X35,$N$2:$N$169,0)</f>
        <v>4571.03</v>
      </c>
    </row>
    <row r="36" spans="1:29" x14ac:dyDescent="0.3">
      <c r="A36" t="s">
        <v>104</v>
      </c>
      <c r="B36" s="21">
        <v>1.5820705900000003</v>
      </c>
      <c r="C36" s="21">
        <f t="shared" si="15"/>
        <v>13.19</v>
      </c>
      <c r="D36" s="33">
        <f t="shared" si="1"/>
        <v>1</v>
      </c>
      <c r="E36" s="21">
        <v>1.3562634</v>
      </c>
      <c r="F36" s="21">
        <f t="shared" si="2"/>
        <v>11.97</v>
      </c>
      <c r="G36" s="29">
        <f t="shared" si="3"/>
        <v>1</v>
      </c>
      <c r="H36" s="21">
        <v>192</v>
      </c>
      <c r="I36">
        <v>190</v>
      </c>
      <c r="J36" s="21">
        <v>5.2574953720277815</v>
      </c>
      <c r="K36" s="21">
        <v>5.2470240721604862</v>
      </c>
      <c r="L36">
        <f t="shared" si="4"/>
        <v>75.44</v>
      </c>
      <c r="M36">
        <f t="shared" si="5"/>
        <v>74.709999999999994</v>
      </c>
      <c r="N36">
        <f t="shared" si="6"/>
        <v>0</v>
      </c>
      <c r="P36" s="36">
        <v>2</v>
      </c>
      <c r="Q36" s="36">
        <f t="shared" ref="Q36:Q38" ca="1" si="16">ROUND(R36/S36,2)</f>
        <v>56.69</v>
      </c>
      <c r="R36" s="36">
        <f t="shared" ref="R36:R38" ca="1" si="17">SUMIF($G$2:$G$169,$P36,$I$2:$I$168)</f>
        <v>3118</v>
      </c>
      <c r="S36" s="36">
        <f t="shared" ref="S36:S38" si="18">COUNTIF($G$2:$G$169,$P36)</f>
        <v>55</v>
      </c>
      <c r="T36" s="36">
        <f t="shared" ref="T36:T38" ca="1" si="19">ROUND(U36/S36,2)</f>
        <v>48.35</v>
      </c>
      <c r="U36" s="36">
        <f t="shared" ref="U36:U38" ca="1" si="20">SUMIF($G$2:$G$169,$P36,$M$2:$M$168)</f>
        <v>2659.12</v>
      </c>
      <c r="X36" s="38">
        <v>2</v>
      </c>
      <c r="Y36" s="38">
        <f t="shared" ref="Y36:Y38" si="21">ROUND(Z36/AA36,2)</f>
        <v>55.39</v>
      </c>
      <c r="Z36" s="39">
        <f t="shared" ref="Z36:Z38" si="22">SUMIFS($I$2:$I$169,$D$2:$D$169,$X36,$N$2:$N$169,0)</f>
        <v>2714</v>
      </c>
      <c r="AA36" s="39">
        <f t="shared" ref="AA36:AA38" si="23">COUNTIFS($D$2:$D$169,$X36,$N$2:$N$169,0)</f>
        <v>49</v>
      </c>
      <c r="AB36" s="38">
        <f t="shared" ref="AB36:AB38" si="24">ROUND(AC36/AA36,2)</f>
        <v>48.31</v>
      </c>
      <c r="AC36" s="39">
        <f t="shared" ref="AC36:AC38" si="25">SUMIFS($M$2:$M$169,$D$2:$D$169,$X36,$N$2:$N$169,0)</f>
        <v>2367.17</v>
      </c>
    </row>
    <row r="37" spans="1:29" x14ac:dyDescent="0.3">
      <c r="A37" t="s">
        <v>157</v>
      </c>
      <c r="B37" s="21">
        <v>1.7003692399999994</v>
      </c>
      <c r="C37" s="21">
        <f t="shared" si="15"/>
        <v>14.39</v>
      </c>
      <c r="D37" s="33">
        <f t="shared" si="1"/>
        <v>1</v>
      </c>
      <c r="E37" s="21">
        <v>1.1235687700000001</v>
      </c>
      <c r="F37" s="21">
        <f t="shared" si="2"/>
        <v>9.3000000000000007</v>
      </c>
      <c r="G37" s="29">
        <f t="shared" si="3"/>
        <v>1</v>
      </c>
      <c r="H37" s="21">
        <v>222</v>
      </c>
      <c r="I37">
        <v>228</v>
      </c>
      <c r="J37" s="21">
        <v>5.4026773818722793</v>
      </c>
      <c r="K37" s="21">
        <v>5.4293456289544411</v>
      </c>
      <c r="L37">
        <f t="shared" si="4"/>
        <v>77.53</v>
      </c>
      <c r="M37">
        <f t="shared" si="5"/>
        <v>77.31</v>
      </c>
      <c r="N37">
        <f t="shared" si="6"/>
        <v>0</v>
      </c>
      <c r="P37" s="36">
        <v>3</v>
      </c>
      <c r="Q37" s="36">
        <f t="shared" ca="1" si="16"/>
        <v>51.8</v>
      </c>
      <c r="R37" s="36">
        <f t="shared" ca="1" si="17"/>
        <v>1554</v>
      </c>
      <c r="S37" s="36">
        <f t="shared" si="18"/>
        <v>30</v>
      </c>
      <c r="T37" s="36">
        <f t="shared" ca="1" si="19"/>
        <v>39.86</v>
      </c>
      <c r="U37" s="36">
        <f t="shared" ca="1" si="20"/>
        <v>1195.8300000000002</v>
      </c>
      <c r="X37" s="38">
        <v>3</v>
      </c>
      <c r="Y37" s="38">
        <f t="shared" si="21"/>
        <v>32.33</v>
      </c>
      <c r="Z37" s="39">
        <f t="shared" si="22"/>
        <v>679</v>
      </c>
      <c r="AA37" s="39">
        <f t="shared" si="23"/>
        <v>21</v>
      </c>
      <c r="AB37" s="38">
        <f t="shared" si="24"/>
        <v>39.020000000000003</v>
      </c>
      <c r="AC37" s="39">
        <f t="shared" si="25"/>
        <v>819.4699999999998</v>
      </c>
    </row>
    <row r="38" spans="1:29" x14ac:dyDescent="0.3">
      <c r="A38" t="s">
        <v>119</v>
      </c>
      <c r="B38" s="21">
        <v>1.7216187700000003</v>
      </c>
      <c r="C38" s="21">
        <f t="shared" si="15"/>
        <v>14.6</v>
      </c>
      <c r="D38" s="33">
        <f t="shared" si="1"/>
        <v>1</v>
      </c>
      <c r="E38" s="21">
        <v>1.0576884699999998</v>
      </c>
      <c r="F38" s="21">
        <f t="shared" si="2"/>
        <v>8.5500000000000007</v>
      </c>
      <c r="G38" s="29">
        <f t="shared" si="3"/>
        <v>1</v>
      </c>
      <c r="H38" s="21">
        <v>261</v>
      </c>
      <c r="I38">
        <v>258</v>
      </c>
      <c r="J38" s="21">
        <v>5.5645204073226937</v>
      </c>
      <c r="K38" s="21">
        <v>5.5529595849216173</v>
      </c>
      <c r="L38">
        <f t="shared" si="4"/>
        <v>79.849999999999994</v>
      </c>
      <c r="M38">
        <f t="shared" si="5"/>
        <v>79.069999999999993</v>
      </c>
      <c r="N38">
        <f t="shared" si="6"/>
        <v>0</v>
      </c>
      <c r="P38" s="36">
        <v>4</v>
      </c>
      <c r="Q38" s="36">
        <f t="shared" ca="1" si="16"/>
        <v>6.08</v>
      </c>
      <c r="R38" s="36">
        <f t="shared" ca="1" si="17"/>
        <v>73</v>
      </c>
      <c r="S38" s="36">
        <f t="shared" si="18"/>
        <v>12</v>
      </c>
      <c r="T38" s="36">
        <f t="shared" ca="1" si="19"/>
        <v>24.25</v>
      </c>
      <c r="U38" s="36">
        <f t="shared" ca="1" si="20"/>
        <v>290.97000000000003</v>
      </c>
      <c r="X38" s="38">
        <v>4</v>
      </c>
      <c r="Y38" s="38">
        <f t="shared" si="21"/>
        <v>6.08</v>
      </c>
      <c r="Z38" s="39">
        <f t="shared" si="22"/>
        <v>73</v>
      </c>
      <c r="AA38" s="39">
        <f t="shared" si="23"/>
        <v>12</v>
      </c>
      <c r="AB38" s="38">
        <f t="shared" si="24"/>
        <v>24.25</v>
      </c>
      <c r="AC38" s="39">
        <f t="shared" si="25"/>
        <v>290.97000000000003</v>
      </c>
    </row>
    <row r="39" spans="1:29" x14ac:dyDescent="0.3">
      <c r="A39" t="s">
        <v>150</v>
      </c>
      <c r="B39" s="21">
        <v>1.7906467899999996</v>
      </c>
      <c r="C39" s="21">
        <f t="shared" si="15"/>
        <v>15.3</v>
      </c>
      <c r="D39" s="33">
        <f t="shared" si="1"/>
        <v>1</v>
      </c>
      <c r="E39" s="21">
        <v>2.0204687100000003</v>
      </c>
      <c r="F39" s="21">
        <f t="shared" si="2"/>
        <v>19.579999999999998</v>
      </c>
      <c r="G39" s="29">
        <f t="shared" si="3"/>
        <v>1</v>
      </c>
      <c r="H39" s="21">
        <v>46</v>
      </c>
      <c r="I39">
        <v>50</v>
      </c>
      <c r="J39" s="21">
        <v>3.8286413964890951</v>
      </c>
      <c r="K39" s="21">
        <v>3.912023005428146</v>
      </c>
      <c r="L39">
        <f t="shared" si="4"/>
        <v>54.94</v>
      </c>
      <c r="M39">
        <f t="shared" si="5"/>
        <v>55.7</v>
      </c>
      <c r="N39">
        <f t="shared" si="6"/>
        <v>0</v>
      </c>
    </row>
    <row r="40" spans="1:29" x14ac:dyDescent="0.3">
      <c r="A40" t="s">
        <v>57</v>
      </c>
      <c r="B40" s="21">
        <v>1.8872557899999998</v>
      </c>
      <c r="C40" s="21">
        <f t="shared" si="15"/>
        <v>16.27</v>
      </c>
      <c r="D40" s="33">
        <f t="shared" si="1"/>
        <v>1</v>
      </c>
      <c r="E40" s="21">
        <v>1.3979165600000001</v>
      </c>
      <c r="F40" s="21">
        <f t="shared" si="2"/>
        <v>12.45</v>
      </c>
      <c r="G40" s="29">
        <f t="shared" si="3"/>
        <v>1</v>
      </c>
      <c r="H40" s="21">
        <v>173</v>
      </c>
      <c r="I40">
        <v>158</v>
      </c>
      <c r="J40" s="21">
        <v>5.1532915944977793</v>
      </c>
      <c r="K40" s="21">
        <v>5.0625950330269669</v>
      </c>
      <c r="L40">
        <f t="shared" si="4"/>
        <v>73.95</v>
      </c>
      <c r="M40">
        <f t="shared" si="5"/>
        <v>72.09</v>
      </c>
      <c r="N40">
        <f t="shared" si="6"/>
        <v>0</v>
      </c>
    </row>
    <row r="41" spans="1:29" x14ac:dyDescent="0.3">
      <c r="A41" t="s">
        <v>176</v>
      </c>
      <c r="B41" s="21">
        <v>1.8968015899999997</v>
      </c>
      <c r="C41" s="21">
        <f t="shared" si="15"/>
        <v>16.37</v>
      </c>
      <c r="D41" s="33">
        <f t="shared" si="1"/>
        <v>1</v>
      </c>
      <c r="E41" s="21">
        <v>1.1143243299999999</v>
      </c>
      <c r="F41" s="21">
        <f t="shared" si="2"/>
        <v>9.1999999999999993</v>
      </c>
      <c r="G41" s="29">
        <f t="shared" si="3"/>
        <v>1</v>
      </c>
      <c r="H41" s="21">
        <v>282</v>
      </c>
      <c r="I41">
        <v>292</v>
      </c>
      <c r="J41" s="21">
        <v>5.6419070709381138</v>
      </c>
      <c r="K41" s="21">
        <v>5.6767538022682817</v>
      </c>
      <c r="L41">
        <f t="shared" si="4"/>
        <v>80.959999999999994</v>
      </c>
      <c r="M41">
        <f t="shared" si="5"/>
        <v>80.83</v>
      </c>
      <c r="N41">
        <f t="shared" si="6"/>
        <v>0</v>
      </c>
    </row>
    <row r="42" spans="1:29" x14ac:dyDescent="0.3">
      <c r="A42" t="s">
        <v>41</v>
      </c>
      <c r="B42" s="21">
        <v>1.8999379899999997</v>
      </c>
      <c r="C42" s="21">
        <f t="shared" si="15"/>
        <v>16.399999999999999</v>
      </c>
      <c r="D42" s="33">
        <f t="shared" si="1"/>
        <v>1</v>
      </c>
      <c r="E42" s="21">
        <v>1.6696257600000002</v>
      </c>
      <c r="F42" s="21">
        <f t="shared" si="2"/>
        <v>15.56</v>
      </c>
      <c r="G42" s="29">
        <f t="shared" si="3"/>
        <v>1</v>
      </c>
      <c r="H42" s="21">
        <v>227</v>
      </c>
      <c r="I42">
        <v>225</v>
      </c>
      <c r="J42" s="21">
        <v>5.4249500174814029</v>
      </c>
      <c r="K42" s="21">
        <v>5.4161004022044201</v>
      </c>
      <c r="L42">
        <f t="shared" si="4"/>
        <v>77.849999999999994</v>
      </c>
      <c r="M42">
        <f t="shared" si="5"/>
        <v>77.12</v>
      </c>
      <c r="N42">
        <f t="shared" si="6"/>
        <v>0</v>
      </c>
    </row>
    <row r="43" spans="1:29" x14ac:dyDescent="0.3">
      <c r="A43" t="s">
        <v>11</v>
      </c>
      <c r="B43" s="21">
        <v>1.9103192100000004</v>
      </c>
      <c r="C43" s="21">
        <f t="shared" si="15"/>
        <v>16.510000000000002</v>
      </c>
      <c r="D43" s="33">
        <f t="shared" si="1"/>
        <v>1</v>
      </c>
      <c r="E43" s="21">
        <v>1.6650121200000001</v>
      </c>
      <c r="F43" s="21">
        <f t="shared" si="2"/>
        <v>15.51</v>
      </c>
      <c r="G43" s="29">
        <f t="shared" si="3"/>
        <v>1</v>
      </c>
      <c r="H43" s="21">
        <v>218</v>
      </c>
      <c r="I43">
        <v>214</v>
      </c>
      <c r="J43" s="21">
        <v>5.3844950627890888</v>
      </c>
      <c r="K43" s="21">
        <v>5.3659760150218512</v>
      </c>
      <c r="L43">
        <f t="shared" si="4"/>
        <v>77.27</v>
      </c>
      <c r="M43">
        <f t="shared" si="5"/>
        <v>76.41</v>
      </c>
      <c r="N43">
        <f t="shared" si="6"/>
        <v>0</v>
      </c>
    </row>
    <row r="44" spans="1:29" x14ac:dyDescent="0.3">
      <c r="A44" t="s">
        <v>129</v>
      </c>
      <c r="B44" s="21">
        <v>1.97</v>
      </c>
      <c r="C44" s="21">
        <f t="shared" si="15"/>
        <v>17.11</v>
      </c>
      <c r="D44" s="33">
        <f t="shared" si="1"/>
        <v>1</v>
      </c>
      <c r="E44" s="21">
        <v>1.85</v>
      </c>
      <c r="F44" s="21">
        <f t="shared" si="2"/>
        <v>17.63</v>
      </c>
      <c r="G44" s="29">
        <f t="shared" si="3"/>
        <v>1</v>
      </c>
      <c r="H44" s="21">
        <v>29</v>
      </c>
      <c r="I44">
        <v>30</v>
      </c>
      <c r="J44" s="21">
        <v>3.3672958299864741</v>
      </c>
      <c r="K44" s="21">
        <v>3.4011973816621555</v>
      </c>
      <c r="L44">
        <f t="shared" si="4"/>
        <v>48.32</v>
      </c>
      <c r="M44">
        <f t="shared" si="5"/>
        <v>48.43</v>
      </c>
      <c r="N44">
        <f t="shared" si="6"/>
        <v>0</v>
      </c>
    </row>
    <row r="45" spans="1:29" x14ac:dyDescent="0.3">
      <c r="A45" t="s">
        <v>45</v>
      </c>
      <c r="B45" s="21">
        <v>2.1112215499999998</v>
      </c>
      <c r="C45" s="21">
        <f t="shared" si="15"/>
        <v>18.54</v>
      </c>
      <c r="D45" s="33">
        <f t="shared" si="1"/>
        <v>1</v>
      </c>
      <c r="E45" s="21">
        <v>2.3053903600000005</v>
      </c>
      <c r="F45" s="21">
        <f t="shared" si="2"/>
        <v>22.84</v>
      </c>
      <c r="G45" s="29">
        <f t="shared" si="3"/>
        <v>1</v>
      </c>
      <c r="H45" s="21">
        <v>263</v>
      </c>
      <c r="I45">
        <v>244</v>
      </c>
      <c r="J45" s="21">
        <v>5.5721540321777647</v>
      </c>
      <c r="K45" s="21">
        <v>5.4971682252932021</v>
      </c>
      <c r="L45">
        <f t="shared" si="4"/>
        <v>79.959999999999994</v>
      </c>
      <c r="M45">
        <f t="shared" si="5"/>
        <v>78.28</v>
      </c>
      <c r="N45">
        <f t="shared" si="6"/>
        <v>0</v>
      </c>
    </row>
    <row r="46" spans="1:29" x14ac:dyDescent="0.3">
      <c r="A46" t="s">
        <v>134</v>
      </c>
      <c r="B46" s="21">
        <v>2.15</v>
      </c>
      <c r="C46" s="21">
        <f t="shared" si="15"/>
        <v>18.93</v>
      </c>
      <c r="D46" s="33">
        <f t="shared" si="1"/>
        <v>1</v>
      </c>
      <c r="E46" s="21">
        <v>1.9</v>
      </c>
      <c r="F46" s="21">
        <f t="shared" si="2"/>
        <v>18.2</v>
      </c>
      <c r="G46" s="29">
        <f t="shared" si="3"/>
        <v>1</v>
      </c>
      <c r="H46" s="21">
        <v>17</v>
      </c>
      <c r="I46">
        <v>16</v>
      </c>
      <c r="J46" s="21">
        <v>2.8332133440562162</v>
      </c>
      <c r="K46" s="21">
        <v>2.7725887222397811</v>
      </c>
      <c r="L46">
        <f t="shared" si="4"/>
        <v>40.659999999999997</v>
      </c>
      <c r="M46">
        <f t="shared" si="5"/>
        <v>39.479999999999997</v>
      </c>
      <c r="N46">
        <f t="shared" si="6"/>
        <v>0</v>
      </c>
    </row>
    <row r="47" spans="1:29" x14ac:dyDescent="0.3">
      <c r="A47" t="s">
        <v>10</v>
      </c>
      <c r="B47" s="21">
        <v>2.1590986299999995</v>
      </c>
      <c r="C47" s="21">
        <f t="shared" si="15"/>
        <v>19.02</v>
      </c>
      <c r="D47" s="33">
        <f t="shared" si="1"/>
        <v>1</v>
      </c>
      <c r="E47" s="21">
        <v>2.2751717600000001</v>
      </c>
      <c r="F47" s="21">
        <f t="shared" si="2"/>
        <v>22.5</v>
      </c>
      <c r="G47" s="29">
        <f t="shared" si="3"/>
        <v>1</v>
      </c>
      <c r="H47" s="21">
        <v>494</v>
      </c>
      <c r="I47">
        <v>479</v>
      </c>
      <c r="J47" s="21">
        <v>6.2025355171879228</v>
      </c>
      <c r="K47" s="21">
        <v>6.1717005974109149</v>
      </c>
      <c r="L47">
        <f t="shared" si="4"/>
        <v>89</v>
      </c>
      <c r="M47">
        <f t="shared" si="5"/>
        <v>87.88</v>
      </c>
      <c r="N47">
        <f t="shared" si="6"/>
        <v>0</v>
      </c>
    </row>
    <row r="48" spans="1:29" x14ac:dyDescent="0.3">
      <c r="A48" t="s">
        <v>80</v>
      </c>
      <c r="B48" s="21">
        <v>2.1767413600000003</v>
      </c>
      <c r="C48" s="21">
        <f t="shared" si="15"/>
        <v>19.2</v>
      </c>
      <c r="D48" s="33">
        <f t="shared" si="1"/>
        <v>1</v>
      </c>
      <c r="E48" s="21">
        <v>2.0095989699999999</v>
      </c>
      <c r="F48" s="21">
        <f t="shared" si="2"/>
        <v>19.45</v>
      </c>
      <c r="G48" s="29">
        <f t="shared" si="3"/>
        <v>1</v>
      </c>
      <c r="H48" s="21">
        <v>21</v>
      </c>
      <c r="I48">
        <v>22</v>
      </c>
      <c r="J48" s="21">
        <v>3.044522437723423</v>
      </c>
      <c r="K48" s="21">
        <v>3.0910424533583161</v>
      </c>
      <c r="L48">
        <f t="shared" si="4"/>
        <v>43.69</v>
      </c>
      <c r="M48">
        <f t="shared" si="5"/>
        <v>44.01</v>
      </c>
      <c r="N48">
        <f t="shared" si="6"/>
        <v>0</v>
      </c>
    </row>
    <row r="49" spans="1:14" x14ac:dyDescent="0.3">
      <c r="A49" t="s">
        <v>67</v>
      </c>
      <c r="B49" s="21">
        <v>2.2097239500000008</v>
      </c>
      <c r="C49" s="21">
        <f t="shared" si="15"/>
        <v>19.53</v>
      </c>
      <c r="D49" s="33">
        <f t="shared" si="1"/>
        <v>1</v>
      </c>
      <c r="E49" s="21">
        <v>2.0087063300000003</v>
      </c>
      <c r="F49" s="21">
        <f t="shared" si="2"/>
        <v>19.440000000000001</v>
      </c>
      <c r="G49" s="29">
        <f t="shared" si="3"/>
        <v>1</v>
      </c>
      <c r="H49" s="21">
        <v>530</v>
      </c>
      <c r="I49">
        <v>503</v>
      </c>
      <c r="J49" s="21">
        <v>6.2728770065461674</v>
      </c>
      <c r="K49" s="21">
        <v>6.2205901700997392</v>
      </c>
      <c r="L49">
        <f t="shared" si="4"/>
        <v>90.01</v>
      </c>
      <c r="M49">
        <f t="shared" si="5"/>
        <v>88.58</v>
      </c>
      <c r="N49">
        <f t="shared" si="6"/>
        <v>0</v>
      </c>
    </row>
    <row r="50" spans="1:14" x14ac:dyDescent="0.3">
      <c r="A50" t="s">
        <v>173</v>
      </c>
      <c r="B50" s="21">
        <v>2.2518715899999995</v>
      </c>
      <c r="C50" s="21">
        <f t="shared" si="15"/>
        <v>19.96</v>
      </c>
      <c r="D50" s="33">
        <f t="shared" si="1"/>
        <v>1</v>
      </c>
      <c r="E50" s="21">
        <v>2.0714013599999999</v>
      </c>
      <c r="F50" s="21">
        <f t="shared" si="2"/>
        <v>20.16</v>
      </c>
      <c r="G50" s="29">
        <f t="shared" si="3"/>
        <v>1</v>
      </c>
      <c r="H50" s="21">
        <v>44</v>
      </c>
      <c r="I50">
        <v>45</v>
      </c>
      <c r="J50" s="21">
        <v>3.784189633918261</v>
      </c>
      <c r="K50" s="21">
        <v>3.8066624897703196</v>
      </c>
      <c r="L50">
        <f t="shared" si="4"/>
        <v>54.3</v>
      </c>
      <c r="M50">
        <f t="shared" si="5"/>
        <v>54.2</v>
      </c>
      <c r="N50">
        <f t="shared" si="6"/>
        <v>0</v>
      </c>
    </row>
    <row r="51" spans="1:14" x14ac:dyDescent="0.3">
      <c r="A51" t="s">
        <v>47</v>
      </c>
      <c r="B51" s="21">
        <v>2.2880585200000003</v>
      </c>
      <c r="C51" s="21">
        <f t="shared" si="15"/>
        <v>20.32</v>
      </c>
      <c r="D51" s="33">
        <f t="shared" si="1"/>
        <v>1</v>
      </c>
      <c r="E51" s="21">
        <v>2.0413405899999999</v>
      </c>
      <c r="F51" s="21">
        <f t="shared" si="2"/>
        <v>19.82</v>
      </c>
      <c r="G51" s="29">
        <f t="shared" si="3"/>
        <v>1</v>
      </c>
      <c r="H51" s="21">
        <v>21</v>
      </c>
      <c r="I51">
        <v>20</v>
      </c>
      <c r="J51" s="21">
        <v>3.044522437723423</v>
      </c>
      <c r="K51" s="21">
        <v>2.9957322735539909</v>
      </c>
      <c r="L51">
        <f t="shared" si="4"/>
        <v>43.69</v>
      </c>
      <c r="M51">
        <f t="shared" si="5"/>
        <v>42.66</v>
      </c>
      <c r="N51">
        <f t="shared" si="6"/>
        <v>0</v>
      </c>
    </row>
    <row r="52" spans="1:14" x14ac:dyDescent="0.3">
      <c r="A52" t="s">
        <v>97</v>
      </c>
      <c r="B52" s="21">
        <v>2.3136591900000001</v>
      </c>
      <c r="C52" s="21">
        <f t="shared" si="15"/>
        <v>20.58</v>
      </c>
      <c r="D52" s="33">
        <f t="shared" si="1"/>
        <v>1</v>
      </c>
      <c r="E52" s="21">
        <v>2.0223650900000001</v>
      </c>
      <c r="F52" s="21">
        <f t="shared" si="2"/>
        <v>19.600000000000001</v>
      </c>
      <c r="G52" s="29">
        <f t="shared" si="3"/>
        <v>1</v>
      </c>
      <c r="H52" s="21">
        <v>441</v>
      </c>
      <c r="I52">
        <v>410</v>
      </c>
      <c r="J52" s="21">
        <v>6.089044875446846</v>
      </c>
      <c r="K52" s="21">
        <v>6.0161571596983539</v>
      </c>
      <c r="L52">
        <f t="shared" si="4"/>
        <v>87.38</v>
      </c>
      <c r="M52">
        <f t="shared" si="5"/>
        <v>85.67</v>
      </c>
      <c r="N52">
        <f t="shared" si="6"/>
        <v>0</v>
      </c>
    </row>
    <row r="53" spans="1:14" x14ac:dyDescent="0.3">
      <c r="A53" t="s">
        <v>107</v>
      </c>
      <c r="B53" s="21">
        <v>2.33</v>
      </c>
      <c r="C53" s="21">
        <f t="shared" si="15"/>
        <v>20.75</v>
      </c>
      <c r="D53" s="33">
        <f t="shared" si="1"/>
        <v>1</v>
      </c>
      <c r="E53" s="21">
        <v>1.69</v>
      </c>
      <c r="F53" s="21">
        <f t="shared" si="2"/>
        <v>15.79</v>
      </c>
      <c r="G53" s="29">
        <f t="shared" si="3"/>
        <v>1</v>
      </c>
      <c r="H53" s="21">
        <v>78</v>
      </c>
      <c r="I53">
        <v>81</v>
      </c>
      <c r="J53" s="21">
        <v>4.3567088266895917</v>
      </c>
      <c r="K53" s="21">
        <v>4.3944491546724391</v>
      </c>
      <c r="L53">
        <f t="shared" si="4"/>
        <v>62.52</v>
      </c>
      <c r="M53">
        <f t="shared" si="5"/>
        <v>62.57</v>
      </c>
      <c r="N53">
        <f t="shared" si="6"/>
        <v>0</v>
      </c>
    </row>
    <row r="54" spans="1:14" x14ac:dyDescent="0.3">
      <c r="A54" t="s">
        <v>163</v>
      </c>
      <c r="B54" s="21">
        <v>2.33</v>
      </c>
      <c r="C54" s="21">
        <f t="shared" si="15"/>
        <v>20.75</v>
      </c>
      <c r="D54" s="33">
        <f t="shared" si="1"/>
        <v>1</v>
      </c>
      <c r="E54" s="21">
        <v>1.07</v>
      </c>
      <c r="F54" s="21">
        <f t="shared" si="2"/>
        <v>8.69</v>
      </c>
      <c r="G54" s="29">
        <f t="shared" si="3"/>
        <v>1</v>
      </c>
      <c r="H54" s="21">
        <v>41</v>
      </c>
      <c r="I54">
        <v>27</v>
      </c>
      <c r="J54" s="21">
        <v>3.713572066704308</v>
      </c>
      <c r="K54" s="21">
        <v>3.2958368660043291</v>
      </c>
      <c r="L54">
        <f t="shared" si="4"/>
        <v>53.29</v>
      </c>
      <c r="M54">
        <f t="shared" si="5"/>
        <v>46.93</v>
      </c>
      <c r="N54">
        <f t="shared" si="6"/>
        <v>0</v>
      </c>
    </row>
    <row r="55" spans="1:14" x14ac:dyDescent="0.3">
      <c r="A55" t="s">
        <v>70</v>
      </c>
      <c r="B55" s="21">
        <v>2.36</v>
      </c>
      <c r="C55" s="21">
        <f t="shared" si="15"/>
        <v>21.05</v>
      </c>
      <c r="D55" s="33">
        <f t="shared" si="1"/>
        <v>1</v>
      </c>
      <c r="E55" s="21">
        <v>2.31</v>
      </c>
      <c r="F55" s="21">
        <f t="shared" si="2"/>
        <v>22.9</v>
      </c>
      <c r="G55" s="29">
        <f t="shared" si="3"/>
        <v>1</v>
      </c>
      <c r="H55" s="21">
        <v>50</v>
      </c>
      <c r="I55">
        <v>47</v>
      </c>
      <c r="J55" s="21">
        <v>3.912023005428146</v>
      </c>
      <c r="K55" s="21">
        <v>3.8501476017100584</v>
      </c>
      <c r="L55">
        <f t="shared" si="4"/>
        <v>56.14</v>
      </c>
      <c r="M55">
        <f t="shared" si="5"/>
        <v>54.82</v>
      </c>
      <c r="N55">
        <f t="shared" si="6"/>
        <v>0</v>
      </c>
    </row>
    <row r="56" spans="1:14" x14ac:dyDescent="0.3">
      <c r="A56" t="s">
        <v>160</v>
      </c>
      <c r="B56" s="21">
        <v>2.36</v>
      </c>
      <c r="C56" s="21">
        <f t="shared" si="15"/>
        <v>21.05</v>
      </c>
      <c r="D56" s="33">
        <f t="shared" si="1"/>
        <v>1</v>
      </c>
      <c r="E56" s="21">
        <v>1.41</v>
      </c>
      <c r="F56" s="21">
        <f t="shared" si="2"/>
        <v>12.59</v>
      </c>
      <c r="G56" s="29">
        <f t="shared" si="3"/>
        <v>1</v>
      </c>
      <c r="H56" s="21">
        <v>27</v>
      </c>
      <c r="I56">
        <v>25</v>
      </c>
      <c r="J56" s="21">
        <v>3.2958368660043291</v>
      </c>
      <c r="K56" s="21">
        <v>3.2188758248682006</v>
      </c>
      <c r="L56">
        <f t="shared" si="4"/>
        <v>47.29</v>
      </c>
      <c r="M56">
        <f t="shared" si="5"/>
        <v>45.83</v>
      </c>
      <c r="N56">
        <f t="shared" si="6"/>
        <v>0</v>
      </c>
    </row>
    <row r="57" spans="1:14" x14ac:dyDescent="0.3">
      <c r="A57" t="s">
        <v>90</v>
      </c>
      <c r="B57" s="21">
        <v>2.3967418700000005</v>
      </c>
      <c r="C57" s="21">
        <f t="shared" si="15"/>
        <v>21.42</v>
      </c>
      <c r="D57" s="33">
        <f t="shared" si="1"/>
        <v>1</v>
      </c>
      <c r="E57" s="21">
        <v>1.8406107399999996</v>
      </c>
      <c r="F57" s="21">
        <f t="shared" si="2"/>
        <v>17.52</v>
      </c>
      <c r="G57" s="29">
        <f t="shared" si="3"/>
        <v>1</v>
      </c>
      <c r="H57" s="21">
        <v>127</v>
      </c>
      <c r="I57">
        <v>150</v>
      </c>
      <c r="J57" s="21">
        <v>4.8441870864585912</v>
      </c>
      <c r="K57" s="21">
        <v>5.0106352940962555</v>
      </c>
      <c r="L57">
        <f t="shared" si="4"/>
        <v>69.510000000000005</v>
      </c>
      <c r="M57">
        <f t="shared" si="5"/>
        <v>71.349999999999994</v>
      </c>
      <c r="N57">
        <f t="shared" si="6"/>
        <v>0</v>
      </c>
    </row>
    <row r="58" spans="1:14" x14ac:dyDescent="0.3">
      <c r="A58" t="s">
        <v>42</v>
      </c>
      <c r="B58" s="21">
        <v>2.42524147</v>
      </c>
      <c r="C58" s="21">
        <f t="shared" si="15"/>
        <v>21.71</v>
      </c>
      <c r="D58" s="33">
        <f t="shared" si="1"/>
        <v>1</v>
      </c>
      <c r="E58" s="21">
        <v>1.3007217599999998</v>
      </c>
      <c r="F58" s="21">
        <f t="shared" si="2"/>
        <v>11.33</v>
      </c>
      <c r="G58" s="29">
        <f t="shared" si="3"/>
        <v>1</v>
      </c>
      <c r="H58" s="21">
        <v>458</v>
      </c>
      <c r="I58">
        <v>474</v>
      </c>
      <c r="J58" s="21">
        <v>6.1268691841141854</v>
      </c>
      <c r="K58" s="21">
        <v>6.1612073216950769</v>
      </c>
      <c r="L58">
        <f t="shared" si="4"/>
        <v>87.92</v>
      </c>
      <c r="M58">
        <f t="shared" si="5"/>
        <v>87.73</v>
      </c>
      <c r="N58">
        <f t="shared" si="6"/>
        <v>0</v>
      </c>
    </row>
    <row r="59" spans="1:14" x14ac:dyDescent="0.3">
      <c r="A59" t="s">
        <v>89</v>
      </c>
      <c r="B59" s="21">
        <v>2.4656434100000002</v>
      </c>
      <c r="C59" s="21">
        <f t="shared" si="15"/>
        <v>22.11</v>
      </c>
      <c r="D59" s="33">
        <f t="shared" si="1"/>
        <v>1</v>
      </c>
      <c r="E59" s="21">
        <v>2.0234210500000001</v>
      </c>
      <c r="F59" s="21">
        <f t="shared" si="2"/>
        <v>19.61</v>
      </c>
      <c r="G59" s="29">
        <f t="shared" si="3"/>
        <v>1</v>
      </c>
      <c r="H59" s="21">
        <v>72</v>
      </c>
      <c r="I59">
        <v>76</v>
      </c>
      <c r="J59" s="21">
        <v>4.2766661190160553</v>
      </c>
      <c r="K59" s="21">
        <v>4.3307333402863311</v>
      </c>
      <c r="L59">
        <f t="shared" si="4"/>
        <v>61.37</v>
      </c>
      <c r="M59">
        <f t="shared" si="5"/>
        <v>61.67</v>
      </c>
      <c r="N59">
        <f t="shared" si="6"/>
        <v>0</v>
      </c>
    </row>
    <row r="60" spans="1:14" x14ac:dyDescent="0.3">
      <c r="A60" t="s">
        <v>66</v>
      </c>
      <c r="B60" s="21">
        <v>2.4700000000000002</v>
      </c>
      <c r="C60" s="21">
        <f t="shared" si="15"/>
        <v>22.16</v>
      </c>
      <c r="D60" s="33">
        <f t="shared" si="1"/>
        <v>1</v>
      </c>
      <c r="E60" s="21">
        <v>1.67</v>
      </c>
      <c r="F60" s="21">
        <f t="shared" si="2"/>
        <v>15.56</v>
      </c>
      <c r="G60" s="29">
        <f t="shared" si="3"/>
        <v>1</v>
      </c>
      <c r="H60" s="21">
        <v>13</v>
      </c>
      <c r="I60">
        <v>14</v>
      </c>
      <c r="J60" s="21">
        <v>2.5649493574615367</v>
      </c>
      <c r="K60" s="21">
        <v>2.6390573296152584</v>
      </c>
      <c r="L60">
        <f t="shared" si="4"/>
        <v>36.81</v>
      </c>
      <c r="M60">
        <f t="shared" si="5"/>
        <v>37.58</v>
      </c>
      <c r="N60">
        <f t="shared" si="6"/>
        <v>0</v>
      </c>
    </row>
    <row r="61" spans="1:14" x14ac:dyDescent="0.3">
      <c r="A61" t="s">
        <v>48</v>
      </c>
      <c r="B61" s="21">
        <v>2.4752209200000004</v>
      </c>
      <c r="C61" s="21">
        <f t="shared" si="15"/>
        <v>22.21</v>
      </c>
      <c r="D61" s="33">
        <f t="shared" si="1"/>
        <v>1</v>
      </c>
      <c r="E61" s="21">
        <v>2.3725874400000002</v>
      </c>
      <c r="F61" s="21">
        <f t="shared" si="2"/>
        <v>23.61</v>
      </c>
      <c r="G61" s="29">
        <f t="shared" si="3"/>
        <v>1</v>
      </c>
      <c r="H61" s="21">
        <v>96</v>
      </c>
      <c r="I61">
        <v>100</v>
      </c>
      <c r="J61" s="21">
        <v>4.5643481914678361</v>
      </c>
      <c r="K61" s="21">
        <v>4.6051701859880918</v>
      </c>
      <c r="L61">
        <f t="shared" si="4"/>
        <v>65.5</v>
      </c>
      <c r="M61">
        <f t="shared" si="5"/>
        <v>65.569999999999993</v>
      </c>
      <c r="N61">
        <f t="shared" si="6"/>
        <v>0</v>
      </c>
    </row>
    <row r="62" spans="1:14" x14ac:dyDescent="0.3">
      <c r="A62" t="s">
        <v>87</v>
      </c>
      <c r="B62" s="21">
        <v>2.5692517800000001</v>
      </c>
      <c r="C62" s="21">
        <f t="shared" si="15"/>
        <v>23.16</v>
      </c>
      <c r="D62" s="33">
        <f t="shared" si="1"/>
        <v>1</v>
      </c>
      <c r="E62" s="21">
        <v>2.1197621799999999</v>
      </c>
      <c r="F62" s="21">
        <f t="shared" si="2"/>
        <v>20.72</v>
      </c>
      <c r="G62" s="29">
        <f t="shared" si="3"/>
        <v>1</v>
      </c>
      <c r="H62" s="21">
        <v>39</v>
      </c>
      <c r="I62">
        <v>40</v>
      </c>
      <c r="J62" s="21">
        <v>3.6635616461296463</v>
      </c>
      <c r="K62" s="21">
        <v>3.6888794541139363</v>
      </c>
      <c r="L62">
        <f t="shared" si="4"/>
        <v>52.57</v>
      </c>
      <c r="M62">
        <f t="shared" si="5"/>
        <v>52.53</v>
      </c>
      <c r="N62">
        <f t="shared" si="6"/>
        <v>0</v>
      </c>
    </row>
    <row r="63" spans="1:14" x14ac:dyDescent="0.3">
      <c r="A63" t="s">
        <v>149</v>
      </c>
      <c r="B63" s="21">
        <v>2.5721950499999999</v>
      </c>
      <c r="C63" s="21">
        <f t="shared" si="15"/>
        <v>23.19</v>
      </c>
      <c r="D63" s="33">
        <f t="shared" si="1"/>
        <v>1</v>
      </c>
      <c r="E63" s="21">
        <v>1.9044034500000002</v>
      </c>
      <c r="F63" s="21">
        <f t="shared" si="2"/>
        <v>18.25</v>
      </c>
      <c r="G63" s="29">
        <f t="shared" si="3"/>
        <v>1</v>
      </c>
      <c r="H63" s="21">
        <v>94</v>
      </c>
      <c r="I63">
        <v>93</v>
      </c>
      <c r="J63" s="21">
        <v>4.5432947822700038</v>
      </c>
      <c r="K63" s="21">
        <v>4.5325994931532563</v>
      </c>
      <c r="L63">
        <f t="shared" si="4"/>
        <v>65.19</v>
      </c>
      <c r="M63">
        <f t="shared" si="5"/>
        <v>64.540000000000006</v>
      </c>
      <c r="N63">
        <f t="shared" si="6"/>
        <v>0</v>
      </c>
    </row>
    <row r="64" spans="1:14" x14ac:dyDescent="0.3">
      <c r="A64" t="s">
        <v>178</v>
      </c>
      <c r="B64" s="21">
        <v>2.6754693999999999</v>
      </c>
      <c r="C64" s="21">
        <f t="shared" si="15"/>
        <v>24.23</v>
      </c>
      <c r="D64" s="33">
        <f t="shared" si="1"/>
        <v>1</v>
      </c>
      <c r="E64" s="21">
        <v>3.1951060300000003</v>
      </c>
      <c r="F64" s="21">
        <f t="shared" si="2"/>
        <v>33.04</v>
      </c>
      <c r="G64" s="29">
        <f t="shared" si="3"/>
        <v>2</v>
      </c>
      <c r="H64" s="21">
        <v>74</v>
      </c>
      <c r="I64">
        <v>65</v>
      </c>
      <c r="J64" s="21">
        <v>4.3040650932041702</v>
      </c>
      <c r="K64" s="21">
        <v>4.1743872698956368</v>
      </c>
      <c r="L64">
        <f t="shared" si="4"/>
        <v>61.76</v>
      </c>
      <c r="M64">
        <f t="shared" si="5"/>
        <v>59.44</v>
      </c>
      <c r="N64">
        <f t="shared" si="6"/>
        <v>1</v>
      </c>
    </row>
    <row r="65" spans="1:22" x14ac:dyDescent="0.3">
      <c r="A65" t="s">
        <v>65</v>
      </c>
      <c r="B65" s="21">
        <v>2.74805593</v>
      </c>
      <c r="C65" s="21">
        <f t="shared" si="15"/>
        <v>24.97</v>
      </c>
      <c r="D65" s="33">
        <f t="shared" si="1"/>
        <v>1</v>
      </c>
      <c r="E65" s="21">
        <v>3.00427818</v>
      </c>
      <c r="F65" s="21">
        <f t="shared" si="2"/>
        <v>30.85</v>
      </c>
      <c r="G65" s="29">
        <f t="shared" si="3"/>
        <v>2</v>
      </c>
      <c r="H65" s="21">
        <v>41</v>
      </c>
      <c r="I65">
        <v>41</v>
      </c>
      <c r="J65" s="21">
        <v>3.713572066704308</v>
      </c>
      <c r="K65" s="21">
        <v>3.713572066704308</v>
      </c>
      <c r="L65">
        <f t="shared" si="4"/>
        <v>53.29</v>
      </c>
      <c r="M65">
        <f t="shared" si="5"/>
        <v>52.88</v>
      </c>
      <c r="N65">
        <f t="shared" si="6"/>
        <v>1</v>
      </c>
    </row>
    <row r="66" spans="1:22" hidden="1" x14ac:dyDescent="0.3">
      <c r="A66" t="s">
        <v>58</v>
      </c>
      <c r="B66" s="21">
        <v>2.7775445000000003</v>
      </c>
      <c r="C66" s="21">
        <f t="shared" ref="C66:C97" si="26">ROUND(((B66-gghed_min)/($Q$14-gghed_min))*100,2)</f>
        <v>25.27</v>
      </c>
      <c r="D66" s="33">
        <f t="shared" si="1"/>
        <v>2</v>
      </c>
      <c r="E66" s="21">
        <v>2.7899677800000005</v>
      </c>
      <c r="F66" s="21">
        <f t="shared" si="2"/>
        <v>28.39</v>
      </c>
      <c r="G66" s="29">
        <f t="shared" si="3"/>
        <v>2</v>
      </c>
      <c r="H66" s="21">
        <v>22</v>
      </c>
      <c r="I66">
        <v>21</v>
      </c>
      <c r="J66" s="21">
        <v>3.0910424533583161</v>
      </c>
      <c r="K66" s="21">
        <v>3.044522437723423</v>
      </c>
      <c r="L66">
        <f t="shared" si="4"/>
        <v>44.36</v>
      </c>
      <c r="M66">
        <f t="shared" si="5"/>
        <v>43.35</v>
      </c>
      <c r="N66">
        <f t="shared" si="6"/>
        <v>0</v>
      </c>
    </row>
    <row r="67" spans="1:22" hidden="1" x14ac:dyDescent="0.3">
      <c r="A67" t="s">
        <v>59</v>
      </c>
      <c r="B67" s="21">
        <v>2.7808010599999999</v>
      </c>
      <c r="C67" s="21">
        <f t="shared" si="26"/>
        <v>25.3</v>
      </c>
      <c r="D67" s="33">
        <f t="shared" ref="D67:D130" si="27">IF(C67&lt;=25,1,IF(C67&lt;=50,2,IF(C67&lt;=75,3,4)))</f>
        <v>2</v>
      </c>
      <c r="E67" s="21">
        <v>2.1007592700000002</v>
      </c>
      <c r="F67" s="21">
        <f t="shared" ref="F67:F130" si="28">ROUND((E67-$T$13)/($T$14-$T$13)*100,2)</f>
        <v>20.5</v>
      </c>
      <c r="G67" s="29">
        <f t="shared" ref="G67:G130" si="29">IF(F67&lt;=25,1,IF(F67&lt;=50,2,IF(F67&lt;=75,3,4)))</f>
        <v>1</v>
      </c>
      <c r="H67" s="21">
        <v>76</v>
      </c>
      <c r="I67">
        <v>73</v>
      </c>
      <c r="J67" s="21">
        <v>4.3307333402863311</v>
      </c>
      <c r="K67" s="21">
        <v>4.290459441148391</v>
      </c>
      <c r="L67">
        <f t="shared" ref="L67:L130" si="30">ROUND(($J67-$AC$13)/($AC$14-$AC$13)*100,2)</f>
        <v>62.14</v>
      </c>
      <c r="M67">
        <f t="shared" ref="M67:M130" si="31">ROUND((K67-$AF$13)/($AF$14-$AF$13)*100,2)</f>
        <v>61.09</v>
      </c>
      <c r="N67">
        <f t="shared" ref="N67:N130" si="32">IF(D67=G67,0,1)</f>
        <v>1</v>
      </c>
      <c r="P67" s="34" t="s">
        <v>233</v>
      </c>
    </row>
    <row r="68" spans="1:22" ht="28.8" hidden="1" x14ac:dyDescent="0.3">
      <c r="A68" t="s">
        <v>9</v>
      </c>
      <c r="B68" s="21">
        <v>2.8256711999999999</v>
      </c>
      <c r="C68" s="21">
        <f t="shared" si="26"/>
        <v>25.75</v>
      </c>
      <c r="D68" s="33">
        <f t="shared" si="27"/>
        <v>2</v>
      </c>
      <c r="E68" s="21">
        <v>2.2239351300000001</v>
      </c>
      <c r="F68" s="21">
        <f t="shared" si="28"/>
        <v>21.91</v>
      </c>
      <c r="G68" s="29">
        <f t="shared" si="29"/>
        <v>1</v>
      </c>
      <c r="H68" s="21">
        <v>264</v>
      </c>
      <c r="I68">
        <v>283</v>
      </c>
      <c r="J68" s="21">
        <v>5.575949103146316</v>
      </c>
      <c r="K68" s="21">
        <v>5.6454468976432377</v>
      </c>
      <c r="L68">
        <f t="shared" si="30"/>
        <v>80.010000000000005</v>
      </c>
      <c r="M68">
        <f t="shared" si="31"/>
        <v>80.39</v>
      </c>
      <c r="N68">
        <f t="shared" si="32"/>
        <v>1</v>
      </c>
      <c r="P68" s="35" t="s">
        <v>225</v>
      </c>
      <c r="Q68" s="35" t="s">
        <v>236</v>
      </c>
      <c r="R68" s="35" t="s">
        <v>238</v>
      </c>
      <c r="S68" s="35" t="s">
        <v>237</v>
      </c>
      <c r="T68" s="35" t="s">
        <v>235</v>
      </c>
      <c r="U68" s="35" t="s">
        <v>239</v>
      </c>
      <c r="V68" s="35" t="s">
        <v>240</v>
      </c>
    </row>
    <row r="69" spans="1:22" hidden="1" x14ac:dyDescent="0.3">
      <c r="A69" t="s">
        <v>117</v>
      </c>
      <c r="B69" s="21">
        <v>2.9599623700000004</v>
      </c>
      <c r="C69" s="21">
        <f t="shared" si="26"/>
        <v>27.11</v>
      </c>
      <c r="D69" s="33">
        <f t="shared" si="27"/>
        <v>2</v>
      </c>
      <c r="E69" s="21">
        <v>2.1570518000000001</v>
      </c>
      <c r="F69" s="21">
        <f t="shared" si="28"/>
        <v>21.14</v>
      </c>
      <c r="G69" s="29">
        <f t="shared" si="29"/>
        <v>1</v>
      </c>
      <c r="H69" s="21">
        <v>146</v>
      </c>
      <c r="I69">
        <v>142</v>
      </c>
      <c r="J69" s="21">
        <v>4.9836066217083363</v>
      </c>
      <c r="K69" s="21">
        <v>4.9558270576012609</v>
      </c>
      <c r="L69">
        <f t="shared" si="30"/>
        <v>71.510000000000005</v>
      </c>
      <c r="M69">
        <f t="shared" si="31"/>
        <v>70.569999999999993</v>
      </c>
      <c r="N69">
        <f t="shared" si="32"/>
        <v>1</v>
      </c>
      <c r="P69" s="30">
        <v>1</v>
      </c>
      <c r="Q69" s="30">
        <f>ROUND(S69/T69,2)</f>
        <v>289.87</v>
      </c>
      <c r="R69" s="30">
        <f>ROUND(U69/V69,2)</f>
        <v>294.33999999999997</v>
      </c>
      <c r="S69" s="30">
        <f>SUMIFS($H$2:$H$169,$D$2:$D$169,$P69,$G$2:$G$169,$P69)</f>
        <v>17972</v>
      </c>
      <c r="T69" s="30">
        <f>COUNTIFS($D$2:$D$169,$P69,$G$2:$G$169,$P69)</f>
        <v>62</v>
      </c>
      <c r="U69" s="30">
        <f>SUMIFS($I$2:$I$169,$D$2:$D$169,$P69,$G$2:$G$169,$P69)</f>
        <v>18249</v>
      </c>
      <c r="V69" s="30">
        <f>COUNTIFS($D$2:$D$169,$P69,$G$2:$G$169,$P69)</f>
        <v>62</v>
      </c>
    </row>
    <row r="70" spans="1:22" hidden="1" x14ac:dyDescent="0.3">
      <c r="A70" t="s">
        <v>165</v>
      </c>
      <c r="B70" s="21">
        <v>2.9697620899999997</v>
      </c>
      <c r="C70" s="21">
        <f t="shared" si="26"/>
        <v>27.21</v>
      </c>
      <c r="D70" s="33">
        <f t="shared" si="27"/>
        <v>2</v>
      </c>
      <c r="E70" s="21">
        <v>2.3075153799999999</v>
      </c>
      <c r="F70" s="21">
        <f t="shared" si="28"/>
        <v>22.87</v>
      </c>
      <c r="G70" s="29">
        <f t="shared" si="29"/>
        <v>1</v>
      </c>
      <c r="H70" s="21">
        <v>16</v>
      </c>
      <c r="I70">
        <v>15</v>
      </c>
      <c r="J70" s="21">
        <v>2.7725887222397811</v>
      </c>
      <c r="K70" s="21">
        <v>2.7080502011022101</v>
      </c>
      <c r="L70">
        <f t="shared" si="30"/>
        <v>39.79</v>
      </c>
      <c r="M70">
        <f t="shared" si="31"/>
        <v>38.56</v>
      </c>
      <c r="N70">
        <f t="shared" si="32"/>
        <v>1</v>
      </c>
      <c r="P70" s="30">
        <v>2</v>
      </c>
      <c r="Q70" s="30">
        <f>ROUND(S70/T70,2)</f>
        <v>58.39</v>
      </c>
      <c r="R70" s="30">
        <f t="shared" ref="R70:R72" si="33">ROUND(U70/V70,2)</f>
        <v>55.39</v>
      </c>
      <c r="S70" s="30">
        <f t="shared" ref="S70:S72" si="34">SUMIFS($H$2:$H$169,$D$2:$D$169,$P70,$G$2:$G$169,$P70)</f>
        <v>2861</v>
      </c>
      <c r="T70" s="30">
        <f t="shared" ref="T70:T72" si="35">COUNTIFS($D$2:$D$169,$P70,$G$2:$G$169,$P70)</f>
        <v>49</v>
      </c>
      <c r="U70" s="30">
        <f t="shared" ref="U70:U72" si="36">SUMIFS($I$2:$I$169,$D$2:$D$169,$P70,$G$2:$G$169,$P70)</f>
        <v>2714</v>
      </c>
      <c r="V70" s="30">
        <f t="shared" ref="V70:V72" si="37">COUNTIFS($D$2:$D$169,$P70,$G$2:$G$169,$P70)</f>
        <v>49</v>
      </c>
    </row>
    <row r="71" spans="1:22" hidden="1" x14ac:dyDescent="0.3">
      <c r="A71" t="s">
        <v>114</v>
      </c>
      <c r="B71" s="21">
        <v>2.9954733799999995</v>
      </c>
      <c r="C71" s="21">
        <f t="shared" si="26"/>
        <v>27.47</v>
      </c>
      <c r="D71" s="33">
        <f t="shared" si="27"/>
        <v>2</v>
      </c>
      <c r="E71" s="21">
        <v>2.0811097600000004</v>
      </c>
      <c r="F71" s="21">
        <f t="shared" si="28"/>
        <v>20.27</v>
      </c>
      <c r="G71" s="29">
        <f t="shared" si="29"/>
        <v>1</v>
      </c>
      <c r="H71" s="21">
        <v>73</v>
      </c>
      <c r="I71">
        <v>72</v>
      </c>
      <c r="J71" s="21">
        <v>4.290459441148391</v>
      </c>
      <c r="K71" s="21">
        <v>4.2766661190160553</v>
      </c>
      <c r="L71">
        <f t="shared" si="30"/>
        <v>61.57</v>
      </c>
      <c r="M71">
        <f t="shared" si="31"/>
        <v>60.9</v>
      </c>
      <c r="N71">
        <f t="shared" si="32"/>
        <v>1</v>
      </c>
      <c r="P71" s="30">
        <v>3</v>
      </c>
      <c r="Q71" s="30">
        <f>ROUND(S71/T71,2)</f>
        <v>33.619999999999997</v>
      </c>
      <c r="R71" s="30">
        <f t="shared" si="33"/>
        <v>32.33</v>
      </c>
      <c r="S71" s="30">
        <f t="shared" si="34"/>
        <v>706</v>
      </c>
      <c r="T71" s="30">
        <f t="shared" si="35"/>
        <v>21</v>
      </c>
      <c r="U71" s="30">
        <f t="shared" si="36"/>
        <v>679</v>
      </c>
      <c r="V71" s="30">
        <f t="shared" si="37"/>
        <v>21</v>
      </c>
    </row>
    <row r="72" spans="1:22" hidden="1" x14ac:dyDescent="0.3">
      <c r="A72" t="s">
        <v>155</v>
      </c>
      <c r="B72" s="21">
        <v>2.9961023300000003</v>
      </c>
      <c r="C72" s="21">
        <f t="shared" si="26"/>
        <v>27.47</v>
      </c>
      <c r="D72" s="33">
        <f t="shared" si="27"/>
        <v>2</v>
      </c>
      <c r="E72" s="21">
        <v>2.9287791299999997</v>
      </c>
      <c r="F72" s="21">
        <f t="shared" si="28"/>
        <v>29.99</v>
      </c>
      <c r="G72" s="29">
        <f t="shared" si="29"/>
        <v>2</v>
      </c>
      <c r="H72" s="21">
        <v>8</v>
      </c>
      <c r="I72">
        <v>5</v>
      </c>
      <c r="J72" s="21">
        <v>2.0794415416798357</v>
      </c>
      <c r="K72" s="21">
        <v>1.6094379124341003</v>
      </c>
      <c r="L72">
        <f t="shared" si="30"/>
        <v>29.84</v>
      </c>
      <c r="M72">
        <f t="shared" si="31"/>
        <v>22.92</v>
      </c>
      <c r="N72">
        <f t="shared" si="32"/>
        <v>0</v>
      </c>
      <c r="P72" s="30">
        <v>4</v>
      </c>
      <c r="Q72" s="30">
        <f>ROUND(S72/T72,2)</f>
        <v>5.92</v>
      </c>
      <c r="R72" s="30">
        <f t="shared" si="33"/>
        <v>6.08</v>
      </c>
      <c r="S72" s="30">
        <f t="shared" si="34"/>
        <v>71</v>
      </c>
      <c r="T72" s="30">
        <f t="shared" si="35"/>
        <v>12</v>
      </c>
      <c r="U72" s="30">
        <f t="shared" si="36"/>
        <v>73</v>
      </c>
      <c r="V72" s="30">
        <f t="shared" si="37"/>
        <v>12</v>
      </c>
    </row>
    <row r="73" spans="1:22" hidden="1" x14ac:dyDescent="0.3">
      <c r="A73" t="s">
        <v>113</v>
      </c>
      <c r="B73" s="21">
        <v>3.0229272800000002</v>
      </c>
      <c r="C73" s="21">
        <f t="shared" si="26"/>
        <v>27.74</v>
      </c>
      <c r="D73" s="33">
        <f t="shared" si="27"/>
        <v>2</v>
      </c>
      <c r="E73" s="21">
        <v>2.5163173700000003</v>
      </c>
      <c r="F73" s="21">
        <f t="shared" si="28"/>
        <v>25.26</v>
      </c>
      <c r="G73" s="29">
        <f t="shared" si="29"/>
        <v>2</v>
      </c>
      <c r="H73" s="21">
        <v>259</v>
      </c>
      <c r="I73">
        <v>281</v>
      </c>
      <c r="J73" s="21">
        <v>5.5568280616995374</v>
      </c>
      <c r="K73" s="21">
        <v>5.6383546693337454</v>
      </c>
      <c r="L73">
        <f t="shared" si="30"/>
        <v>79.739999999999995</v>
      </c>
      <c r="M73">
        <f t="shared" si="31"/>
        <v>80.290000000000006</v>
      </c>
      <c r="N73">
        <f t="shared" si="32"/>
        <v>0</v>
      </c>
    </row>
    <row r="74" spans="1:22" hidden="1" x14ac:dyDescent="0.3">
      <c r="A74" t="s">
        <v>137</v>
      </c>
      <c r="B74" s="21">
        <v>3.06095958</v>
      </c>
      <c r="C74" s="21">
        <f t="shared" si="26"/>
        <v>28.13</v>
      </c>
      <c r="D74" s="33">
        <f t="shared" si="27"/>
        <v>2</v>
      </c>
      <c r="E74" s="21">
        <v>2.8945660600000003</v>
      </c>
      <c r="F74" s="21">
        <f t="shared" si="28"/>
        <v>29.59</v>
      </c>
      <c r="G74" s="29">
        <f t="shared" si="29"/>
        <v>2</v>
      </c>
      <c r="H74" s="21">
        <v>126</v>
      </c>
      <c r="I74">
        <v>125</v>
      </c>
      <c r="J74" s="21">
        <v>4.836281906951478</v>
      </c>
      <c r="K74" s="21">
        <v>4.8283137373023015</v>
      </c>
      <c r="L74">
        <f t="shared" si="30"/>
        <v>69.400000000000006</v>
      </c>
      <c r="M74">
        <f t="shared" si="31"/>
        <v>68.75</v>
      </c>
      <c r="N74">
        <f t="shared" si="32"/>
        <v>0</v>
      </c>
    </row>
    <row r="75" spans="1:22" hidden="1" x14ac:dyDescent="0.3">
      <c r="A75" t="s">
        <v>17</v>
      </c>
      <c r="B75" s="21">
        <v>3.06103587</v>
      </c>
      <c r="C75" s="21">
        <f t="shared" si="26"/>
        <v>28.13</v>
      </c>
      <c r="D75" s="33">
        <f t="shared" si="27"/>
        <v>2</v>
      </c>
      <c r="E75" s="21">
        <v>2.9950342199999995</v>
      </c>
      <c r="F75" s="21">
        <f t="shared" si="28"/>
        <v>30.74</v>
      </c>
      <c r="G75" s="29">
        <f t="shared" si="29"/>
        <v>2</v>
      </c>
      <c r="H75" s="21">
        <v>23</v>
      </c>
      <c r="I75">
        <v>20</v>
      </c>
      <c r="J75" s="21">
        <v>3.1354942159291497</v>
      </c>
      <c r="K75" s="21">
        <v>2.9957322735539909</v>
      </c>
      <c r="L75">
        <f t="shared" si="30"/>
        <v>44.99</v>
      </c>
      <c r="M75">
        <f t="shared" si="31"/>
        <v>42.66</v>
      </c>
      <c r="N75">
        <f t="shared" si="32"/>
        <v>0</v>
      </c>
      <c r="P75" t="s">
        <v>234</v>
      </c>
    </row>
    <row r="76" spans="1:22" hidden="1" x14ac:dyDescent="0.3">
      <c r="A76" t="s">
        <v>135</v>
      </c>
      <c r="B76" s="21">
        <v>3.0659668399999997</v>
      </c>
      <c r="C76" s="21">
        <f t="shared" si="26"/>
        <v>28.18</v>
      </c>
      <c r="D76" s="33">
        <f t="shared" si="27"/>
        <v>2</v>
      </c>
      <c r="E76" s="21">
        <v>2.7152490600000001</v>
      </c>
      <c r="F76" s="21">
        <f t="shared" si="28"/>
        <v>27.54</v>
      </c>
      <c r="G76" s="29">
        <f t="shared" si="29"/>
        <v>2</v>
      </c>
      <c r="H76" s="21">
        <v>29</v>
      </c>
      <c r="I76">
        <v>29</v>
      </c>
      <c r="J76" s="21">
        <v>3.3672958299864741</v>
      </c>
      <c r="K76" s="21">
        <v>3.3672958299864741</v>
      </c>
      <c r="L76">
        <f t="shared" si="30"/>
        <v>48.32</v>
      </c>
      <c r="M76">
        <f t="shared" si="31"/>
        <v>47.95</v>
      </c>
      <c r="N76">
        <f t="shared" si="32"/>
        <v>0</v>
      </c>
    </row>
    <row r="77" spans="1:22" hidden="1" x14ac:dyDescent="0.3">
      <c r="A77" t="s">
        <v>38</v>
      </c>
      <c r="B77" s="21">
        <v>3.1008660800000003</v>
      </c>
      <c r="C77" s="21">
        <f t="shared" si="26"/>
        <v>28.53</v>
      </c>
      <c r="D77" s="33">
        <f t="shared" si="27"/>
        <v>2</v>
      </c>
      <c r="E77" s="21">
        <v>2.6243522199999996</v>
      </c>
      <c r="F77" s="21">
        <f t="shared" si="28"/>
        <v>26.5</v>
      </c>
      <c r="G77" s="29">
        <f t="shared" si="29"/>
        <v>2</v>
      </c>
      <c r="H77" s="21">
        <v>38</v>
      </c>
      <c r="I77">
        <v>38</v>
      </c>
      <c r="J77" s="21">
        <v>3.6375861597263857</v>
      </c>
      <c r="K77" s="21">
        <v>3.6375861597263857</v>
      </c>
      <c r="L77">
        <f t="shared" si="30"/>
        <v>52.2</v>
      </c>
      <c r="M77">
        <f t="shared" si="31"/>
        <v>51.8</v>
      </c>
      <c r="N77">
        <f t="shared" si="32"/>
        <v>0</v>
      </c>
    </row>
    <row r="78" spans="1:22" hidden="1" x14ac:dyDescent="0.3">
      <c r="A78" t="s">
        <v>148</v>
      </c>
      <c r="B78" s="21">
        <v>3.12</v>
      </c>
      <c r="C78" s="21">
        <f t="shared" si="26"/>
        <v>28.72</v>
      </c>
      <c r="D78" s="33">
        <f t="shared" si="27"/>
        <v>2</v>
      </c>
      <c r="E78" s="21">
        <v>2.2599999999999998</v>
      </c>
      <c r="F78" s="21">
        <f t="shared" si="28"/>
        <v>22.32</v>
      </c>
      <c r="G78" s="29">
        <f t="shared" si="29"/>
        <v>1</v>
      </c>
      <c r="H78" s="21">
        <v>30</v>
      </c>
      <c r="I78">
        <v>30</v>
      </c>
      <c r="J78" s="21">
        <v>3.4011973816621555</v>
      </c>
      <c r="K78" s="21">
        <v>3.4011973816621555</v>
      </c>
      <c r="L78">
        <f t="shared" si="30"/>
        <v>48.81</v>
      </c>
      <c r="M78">
        <f t="shared" si="31"/>
        <v>48.43</v>
      </c>
      <c r="N78">
        <f t="shared" si="32"/>
        <v>1</v>
      </c>
    </row>
    <row r="79" spans="1:22" hidden="1" x14ac:dyDescent="0.3">
      <c r="A79" t="s">
        <v>29</v>
      </c>
      <c r="B79" s="21">
        <v>3.2433273800000002</v>
      </c>
      <c r="C79" s="21">
        <f t="shared" si="26"/>
        <v>29.97</v>
      </c>
      <c r="D79" s="33">
        <f t="shared" si="27"/>
        <v>2</v>
      </c>
      <c r="E79" s="21">
        <v>2.5922048100000001</v>
      </c>
      <c r="F79" s="21">
        <f t="shared" si="28"/>
        <v>26.13</v>
      </c>
      <c r="G79" s="29">
        <f t="shared" si="29"/>
        <v>2</v>
      </c>
      <c r="H79" s="21">
        <v>107</v>
      </c>
      <c r="I79">
        <v>103</v>
      </c>
      <c r="J79" s="21">
        <v>4.6728288344619058</v>
      </c>
      <c r="K79" s="21">
        <v>4.6347289882296359</v>
      </c>
      <c r="L79">
        <f t="shared" si="30"/>
        <v>67.05</v>
      </c>
      <c r="M79">
        <f t="shared" si="31"/>
        <v>65.989999999999995</v>
      </c>
      <c r="N79">
        <f t="shared" si="32"/>
        <v>0</v>
      </c>
    </row>
    <row r="80" spans="1:22" hidden="1" x14ac:dyDescent="0.3">
      <c r="A80" t="s">
        <v>115</v>
      </c>
      <c r="B80" s="21">
        <v>3.2571597100000007</v>
      </c>
      <c r="C80" s="21">
        <f t="shared" si="26"/>
        <v>30.11</v>
      </c>
      <c r="D80" s="33">
        <f t="shared" si="27"/>
        <v>2</v>
      </c>
      <c r="E80" s="21">
        <v>2.8691275100000007</v>
      </c>
      <c r="F80" s="21">
        <f t="shared" si="28"/>
        <v>29.3</v>
      </c>
      <c r="G80" s="29">
        <f t="shared" si="29"/>
        <v>2</v>
      </c>
      <c r="H80" s="21">
        <v>62</v>
      </c>
      <c r="I80">
        <v>65</v>
      </c>
      <c r="J80" s="21">
        <v>4.1271343850450917</v>
      </c>
      <c r="K80" s="21">
        <v>4.1743872698956368</v>
      </c>
      <c r="L80">
        <f t="shared" si="30"/>
        <v>59.22</v>
      </c>
      <c r="M80">
        <f t="shared" si="31"/>
        <v>59.44</v>
      </c>
      <c r="N80">
        <f t="shared" si="32"/>
        <v>0</v>
      </c>
    </row>
    <row r="81" spans="1:14" hidden="1" x14ac:dyDescent="0.3">
      <c r="A81" t="s">
        <v>85</v>
      </c>
      <c r="B81" s="21">
        <v>3.2903547299999998</v>
      </c>
      <c r="C81" s="21">
        <f t="shared" si="26"/>
        <v>30.44</v>
      </c>
      <c r="D81" s="33">
        <f t="shared" si="27"/>
        <v>2</v>
      </c>
      <c r="E81" s="21">
        <v>2.6786162900000003</v>
      </c>
      <c r="F81" s="21">
        <f t="shared" si="28"/>
        <v>27.12</v>
      </c>
      <c r="G81" s="29">
        <f t="shared" si="29"/>
        <v>2</v>
      </c>
      <c r="H81" s="21">
        <v>59</v>
      </c>
      <c r="I81">
        <v>58</v>
      </c>
      <c r="J81" s="21">
        <v>4.0775374439057197</v>
      </c>
      <c r="K81" s="21">
        <v>4.0604430105464191</v>
      </c>
      <c r="L81">
        <f t="shared" si="30"/>
        <v>58.51</v>
      </c>
      <c r="M81">
        <f t="shared" si="31"/>
        <v>57.82</v>
      </c>
      <c r="N81">
        <f t="shared" si="32"/>
        <v>0</v>
      </c>
    </row>
    <row r="82" spans="1:14" hidden="1" x14ac:dyDescent="0.3">
      <c r="A82" t="s">
        <v>110</v>
      </c>
      <c r="B82" s="21">
        <v>3.3099398600000001</v>
      </c>
      <c r="C82" s="21">
        <f t="shared" si="26"/>
        <v>30.64</v>
      </c>
      <c r="D82" s="33">
        <f t="shared" si="27"/>
        <v>2</v>
      </c>
      <c r="E82" s="21">
        <v>2.72214365</v>
      </c>
      <c r="F82" s="21">
        <f t="shared" si="28"/>
        <v>27.62</v>
      </c>
      <c r="G82" s="29">
        <f t="shared" si="29"/>
        <v>2</v>
      </c>
      <c r="H82" s="21">
        <v>8</v>
      </c>
      <c r="I82">
        <v>7</v>
      </c>
      <c r="J82" s="21">
        <v>2.0794415416798357</v>
      </c>
      <c r="K82" s="21">
        <v>1.9459101490553132</v>
      </c>
      <c r="L82">
        <f t="shared" si="30"/>
        <v>29.84</v>
      </c>
      <c r="M82">
        <f t="shared" si="31"/>
        <v>27.71</v>
      </c>
      <c r="N82">
        <f t="shared" si="32"/>
        <v>0</v>
      </c>
    </row>
    <row r="83" spans="1:14" hidden="1" x14ac:dyDescent="0.3">
      <c r="A83" t="s">
        <v>84</v>
      </c>
      <c r="B83" s="21">
        <v>3.3295488399999997</v>
      </c>
      <c r="C83" s="21">
        <f t="shared" si="26"/>
        <v>30.84</v>
      </c>
      <c r="D83" s="33">
        <f t="shared" si="27"/>
        <v>2</v>
      </c>
      <c r="E83" s="21">
        <v>2.8379633399999999</v>
      </c>
      <c r="F83" s="21">
        <f t="shared" si="28"/>
        <v>28.94</v>
      </c>
      <c r="G83" s="29">
        <f t="shared" si="29"/>
        <v>2</v>
      </c>
      <c r="H83" s="21">
        <v>84</v>
      </c>
      <c r="I83">
        <v>49</v>
      </c>
      <c r="J83" s="21">
        <v>4.4308167988433134</v>
      </c>
      <c r="K83" s="21">
        <v>3.8918202981106265</v>
      </c>
      <c r="L83">
        <f t="shared" si="30"/>
        <v>63.58</v>
      </c>
      <c r="M83">
        <f t="shared" si="31"/>
        <v>55.42</v>
      </c>
      <c r="N83">
        <f t="shared" si="32"/>
        <v>0</v>
      </c>
    </row>
    <row r="84" spans="1:14" hidden="1" x14ac:dyDescent="0.3">
      <c r="A84" t="s">
        <v>73</v>
      </c>
      <c r="B84" s="21">
        <v>3.3664405299999998</v>
      </c>
      <c r="C84" s="21">
        <f t="shared" si="26"/>
        <v>31.21</v>
      </c>
      <c r="D84" s="33">
        <f t="shared" si="27"/>
        <v>2</v>
      </c>
      <c r="E84" s="21">
        <v>4.285372259999999</v>
      </c>
      <c r="F84" s="21">
        <f t="shared" si="28"/>
        <v>45.53</v>
      </c>
      <c r="G84" s="29">
        <f t="shared" si="29"/>
        <v>2</v>
      </c>
      <c r="H84" s="21">
        <v>21</v>
      </c>
      <c r="I84">
        <v>20</v>
      </c>
      <c r="J84" s="21">
        <v>3.044522437723423</v>
      </c>
      <c r="K84" s="21">
        <v>2.9957322735539909</v>
      </c>
      <c r="L84">
        <f t="shared" si="30"/>
        <v>43.69</v>
      </c>
      <c r="M84">
        <f t="shared" si="31"/>
        <v>42.66</v>
      </c>
      <c r="N84">
        <f t="shared" si="32"/>
        <v>0</v>
      </c>
    </row>
    <row r="85" spans="1:14" hidden="1" x14ac:dyDescent="0.3">
      <c r="A85" t="s">
        <v>3</v>
      </c>
      <c r="B85" s="21">
        <v>3.4032814500000002</v>
      </c>
      <c r="C85" s="21">
        <f t="shared" si="26"/>
        <v>31.58</v>
      </c>
      <c r="D85" s="33">
        <f t="shared" si="27"/>
        <v>2</v>
      </c>
      <c r="E85" s="21">
        <v>2.6510987300000002</v>
      </c>
      <c r="F85" s="21">
        <f t="shared" si="28"/>
        <v>26.8</v>
      </c>
      <c r="G85" s="29">
        <f t="shared" si="29"/>
        <v>2</v>
      </c>
      <c r="H85" s="21">
        <v>60</v>
      </c>
      <c r="I85">
        <v>62</v>
      </c>
      <c r="J85" s="21">
        <v>4.0943445622221004</v>
      </c>
      <c r="K85" s="21">
        <v>4.1271343850450917</v>
      </c>
      <c r="L85">
        <f t="shared" si="30"/>
        <v>58.75</v>
      </c>
      <c r="M85">
        <f t="shared" si="31"/>
        <v>58.77</v>
      </c>
      <c r="N85">
        <f t="shared" si="32"/>
        <v>0</v>
      </c>
    </row>
    <row r="86" spans="1:14" hidden="1" x14ac:dyDescent="0.3">
      <c r="A86" t="s">
        <v>122</v>
      </c>
      <c r="B86" s="21">
        <v>3.4229888900000001</v>
      </c>
      <c r="C86" s="21">
        <f t="shared" si="26"/>
        <v>31.78</v>
      </c>
      <c r="D86" s="33">
        <f t="shared" si="27"/>
        <v>2</v>
      </c>
      <c r="E86" s="21">
        <v>2.2749128300000003</v>
      </c>
      <c r="F86" s="21">
        <f t="shared" si="28"/>
        <v>22.49</v>
      </c>
      <c r="G86" s="29">
        <f t="shared" si="29"/>
        <v>1</v>
      </c>
      <c r="H86" s="21">
        <v>7</v>
      </c>
      <c r="I86">
        <v>6</v>
      </c>
      <c r="J86" s="21">
        <v>1.9459101490553132</v>
      </c>
      <c r="K86" s="21">
        <v>1.791759469228055</v>
      </c>
      <c r="L86">
        <f t="shared" si="30"/>
        <v>27.92</v>
      </c>
      <c r="M86">
        <f t="shared" si="31"/>
        <v>25.51</v>
      </c>
      <c r="N86">
        <f t="shared" si="32"/>
        <v>1</v>
      </c>
    </row>
    <row r="87" spans="1:14" hidden="1" x14ac:dyDescent="0.3">
      <c r="A87" t="s">
        <v>138</v>
      </c>
      <c r="B87" s="21">
        <v>3.4342911200000001</v>
      </c>
      <c r="C87" s="21">
        <f t="shared" si="26"/>
        <v>31.9</v>
      </c>
      <c r="D87" s="33">
        <f t="shared" si="27"/>
        <v>2</v>
      </c>
      <c r="E87" s="21">
        <v>3.1409301800000002</v>
      </c>
      <c r="F87" s="21">
        <f t="shared" si="28"/>
        <v>32.42</v>
      </c>
      <c r="G87" s="29">
        <f t="shared" si="29"/>
        <v>2</v>
      </c>
      <c r="H87" s="21">
        <v>27</v>
      </c>
      <c r="I87">
        <v>26</v>
      </c>
      <c r="J87" s="21">
        <v>3.2958368660043291</v>
      </c>
      <c r="K87" s="21">
        <v>3.2580965380214821</v>
      </c>
      <c r="L87">
        <f t="shared" si="30"/>
        <v>47.29</v>
      </c>
      <c r="M87">
        <f t="shared" si="31"/>
        <v>46.39</v>
      </c>
      <c r="N87">
        <f t="shared" si="32"/>
        <v>0</v>
      </c>
    </row>
    <row r="88" spans="1:14" hidden="1" x14ac:dyDescent="0.3">
      <c r="A88" t="s">
        <v>53</v>
      </c>
      <c r="B88" s="21">
        <v>3.4371700299999999</v>
      </c>
      <c r="C88" s="21">
        <f t="shared" si="26"/>
        <v>31.93</v>
      </c>
      <c r="D88" s="33">
        <f t="shared" si="27"/>
        <v>2</v>
      </c>
      <c r="E88" s="21">
        <v>2.8727567199999999</v>
      </c>
      <c r="F88" s="21">
        <f t="shared" si="28"/>
        <v>29.34</v>
      </c>
      <c r="G88" s="29">
        <f t="shared" si="29"/>
        <v>2</v>
      </c>
      <c r="H88" s="21">
        <v>72</v>
      </c>
      <c r="I88">
        <v>67</v>
      </c>
      <c r="J88" s="21">
        <v>4.2766661190160553</v>
      </c>
      <c r="K88" s="21">
        <v>4.2046926193909657</v>
      </c>
      <c r="L88">
        <f t="shared" si="30"/>
        <v>61.37</v>
      </c>
      <c r="M88">
        <f t="shared" si="31"/>
        <v>59.87</v>
      </c>
      <c r="N88">
        <f t="shared" si="32"/>
        <v>0</v>
      </c>
    </row>
    <row r="89" spans="1:14" hidden="1" x14ac:dyDescent="0.3">
      <c r="A89" t="s">
        <v>36</v>
      </c>
      <c r="B89" s="21">
        <v>3.5369305599999996</v>
      </c>
      <c r="C89" s="21">
        <f t="shared" si="26"/>
        <v>32.93</v>
      </c>
      <c r="D89" s="33">
        <f t="shared" si="27"/>
        <v>2</v>
      </c>
      <c r="E89" s="21">
        <v>3.8297717600000007</v>
      </c>
      <c r="F89" s="21">
        <f t="shared" si="28"/>
        <v>40.31</v>
      </c>
      <c r="G89" s="29">
        <f t="shared" si="29"/>
        <v>2</v>
      </c>
      <c r="H89" s="21">
        <v>240</v>
      </c>
      <c r="I89">
        <v>228</v>
      </c>
      <c r="J89" s="21">
        <v>5.4806389233419912</v>
      </c>
      <c r="K89" s="21">
        <v>5.4293456289544411</v>
      </c>
      <c r="L89">
        <f t="shared" si="30"/>
        <v>78.64</v>
      </c>
      <c r="M89">
        <f t="shared" si="31"/>
        <v>77.31</v>
      </c>
      <c r="N89">
        <f t="shared" si="32"/>
        <v>0</v>
      </c>
    </row>
    <row r="90" spans="1:14" hidden="1" x14ac:dyDescent="0.3">
      <c r="A90" t="s">
        <v>144</v>
      </c>
      <c r="B90" s="21">
        <v>3.5522999799999995</v>
      </c>
      <c r="C90" s="21">
        <f t="shared" si="26"/>
        <v>33.090000000000003</v>
      </c>
      <c r="D90" s="33">
        <f t="shared" si="27"/>
        <v>2</v>
      </c>
      <c r="E90" s="21">
        <v>2.2531426000000003</v>
      </c>
      <c r="F90" s="21">
        <f t="shared" si="28"/>
        <v>22.24</v>
      </c>
      <c r="G90" s="29">
        <f t="shared" si="29"/>
        <v>1</v>
      </c>
      <c r="H90" s="21">
        <v>9</v>
      </c>
      <c r="I90">
        <v>9</v>
      </c>
      <c r="J90" s="21">
        <v>2.1972245773362196</v>
      </c>
      <c r="K90" s="21">
        <v>2.1972245773362196</v>
      </c>
      <c r="L90">
        <f t="shared" si="30"/>
        <v>31.53</v>
      </c>
      <c r="M90">
        <f t="shared" si="31"/>
        <v>31.29</v>
      </c>
      <c r="N90">
        <f t="shared" si="32"/>
        <v>1</v>
      </c>
    </row>
    <row r="91" spans="1:14" hidden="1" x14ac:dyDescent="0.3">
      <c r="A91" t="s">
        <v>151</v>
      </c>
      <c r="B91" s="21">
        <v>3.5990383600000002</v>
      </c>
      <c r="C91" s="21">
        <f t="shared" si="26"/>
        <v>33.56</v>
      </c>
      <c r="D91" s="33">
        <f t="shared" si="27"/>
        <v>2</v>
      </c>
      <c r="E91" s="21">
        <v>2.2583155600000002</v>
      </c>
      <c r="F91" s="21">
        <f t="shared" si="28"/>
        <v>22.3</v>
      </c>
      <c r="G91" s="29">
        <f t="shared" si="29"/>
        <v>1</v>
      </c>
      <c r="H91" s="21">
        <v>135</v>
      </c>
      <c r="I91">
        <v>129</v>
      </c>
      <c r="J91" s="21">
        <v>4.9052747784384296</v>
      </c>
      <c r="K91" s="21">
        <v>4.8598124043616719</v>
      </c>
      <c r="L91">
        <f t="shared" si="30"/>
        <v>70.39</v>
      </c>
      <c r="M91">
        <f t="shared" si="31"/>
        <v>69.2</v>
      </c>
      <c r="N91">
        <f t="shared" si="32"/>
        <v>1</v>
      </c>
    </row>
    <row r="92" spans="1:14" hidden="1" x14ac:dyDescent="0.3">
      <c r="A92" t="s">
        <v>125</v>
      </c>
      <c r="B92" s="21">
        <v>3.6238062399999995</v>
      </c>
      <c r="C92" s="21">
        <f t="shared" si="26"/>
        <v>33.81</v>
      </c>
      <c r="D92" s="33">
        <f t="shared" si="27"/>
        <v>2</v>
      </c>
      <c r="E92" s="21">
        <v>3.2591302399999997</v>
      </c>
      <c r="F92" s="21">
        <f t="shared" si="28"/>
        <v>33.770000000000003</v>
      </c>
      <c r="G92" s="29">
        <f t="shared" si="29"/>
        <v>2</v>
      </c>
      <c r="H92" s="21">
        <v>122</v>
      </c>
      <c r="I92">
        <v>127</v>
      </c>
      <c r="J92" s="21">
        <v>4.8040210447332568</v>
      </c>
      <c r="K92" s="21">
        <v>4.8441870864585912</v>
      </c>
      <c r="L92">
        <f t="shared" si="30"/>
        <v>68.94</v>
      </c>
      <c r="M92">
        <f t="shared" si="31"/>
        <v>68.98</v>
      </c>
      <c r="N92">
        <f t="shared" si="32"/>
        <v>0</v>
      </c>
    </row>
    <row r="93" spans="1:14" hidden="1" x14ac:dyDescent="0.3">
      <c r="A93" t="s">
        <v>140</v>
      </c>
      <c r="B93" s="21">
        <v>3.64</v>
      </c>
      <c r="C93" s="21">
        <f t="shared" si="26"/>
        <v>33.979999999999997</v>
      </c>
      <c r="D93" s="33">
        <f t="shared" si="27"/>
        <v>2</v>
      </c>
      <c r="E93" s="21">
        <v>3.39</v>
      </c>
      <c r="F93" s="21">
        <f t="shared" si="28"/>
        <v>35.270000000000003</v>
      </c>
      <c r="G93" s="29">
        <f t="shared" si="29"/>
        <v>2</v>
      </c>
      <c r="H93" s="21">
        <v>17</v>
      </c>
      <c r="I93">
        <v>17</v>
      </c>
      <c r="J93" s="21">
        <v>2.8332133440562162</v>
      </c>
      <c r="K93" s="21">
        <v>2.8332133440562162</v>
      </c>
      <c r="L93">
        <f t="shared" si="30"/>
        <v>40.659999999999997</v>
      </c>
      <c r="M93">
        <f t="shared" si="31"/>
        <v>40.340000000000003</v>
      </c>
      <c r="N93">
        <f t="shared" si="32"/>
        <v>0</v>
      </c>
    </row>
    <row r="94" spans="1:14" hidden="1" x14ac:dyDescent="0.3">
      <c r="A94" t="s">
        <v>167</v>
      </c>
      <c r="B94" s="21">
        <v>3.6412131799999998</v>
      </c>
      <c r="C94" s="21">
        <f t="shared" si="26"/>
        <v>33.99</v>
      </c>
      <c r="D94" s="33">
        <f t="shared" si="27"/>
        <v>2</v>
      </c>
      <c r="E94" s="21">
        <v>2.7826144699999995</v>
      </c>
      <c r="F94" s="21">
        <f t="shared" si="28"/>
        <v>28.31</v>
      </c>
      <c r="G94" s="29">
        <f t="shared" si="29"/>
        <v>2</v>
      </c>
      <c r="H94" s="21">
        <v>39</v>
      </c>
      <c r="I94">
        <v>47</v>
      </c>
      <c r="J94" s="21">
        <v>3.6635616461296463</v>
      </c>
      <c r="K94" s="21">
        <v>3.8501476017100584</v>
      </c>
      <c r="L94">
        <f t="shared" si="30"/>
        <v>52.57</v>
      </c>
      <c r="M94">
        <f t="shared" si="31"/>
        <v>54.82</v>
      </c>
      <c r="N94">
        <f t="shared" si="32"/>
        <v>0</v>
      </c>
    </row>
    <row r="95" spans="1:14" hidden="1" x14ac:dyDescent="0.3">
      <c r="A95" t="s">
        <v>158</v>
      </c>
      <c r="B95" s="21">
        <v>3.68809605</v>
      </c>
      <c r="C95" s="21">
        <f t="shared" si="26"/>
        <v>34.46</v>
      </c>
      <c r="D95" s="33">
        <f t="shared" si="27"/>
        <v>2</v>
      </c>
      <c r="E95" s="21">
        <v>2.5571322400000001</v>
      </c>
      <c r="F95" s="21">
        <f t="shared" si="28"/>
        <v>25.73</v>
      </c>
      <c r="G95" s="29">
        <f t="shared" si="29"/>
        <v>2</v>
      </c>
      <c r="H95" s="21">
        <v>21</v>
      </c>
      <c r="I95">
        <v>19</v>
      </c>
      <c r="J95" s="21">
        <v>3.044522437723423</v>
      </c>
      <c r="K95" s="21">
        <v>2.9444389791664403</v>
      </c>
      <c r="L95">
        <f t="shared" si="30"/>
        <v>43.69</v>
      </c>
      <c r="M95">
        <f t="shared" si="31"/>
        <v>41.93</v>
      </c>
      <c r="N95">
        <f t="shared" si="32"/>
        <v>0</v>
      </c>
    </row>
    <row r="96" spans="1:14" hidden="1" x14ac:dyDescent="0.3">
      <c r="A96" t="s">
        <v>43</v>
      </c>
      <c r="B96" s="21">
        <v>3.7</v>
      </c>
      <c r="C96" s="21">
        <f t="shared" si="26"/>
        <v>34.58</v>
      </c>
      <c r="D96" s="33">
        <f t="shared" si="27"/>
        <v>2</v>
      </c>
      <c r="E96" s="21">
        <v>2.72</v>
      </c>
      <c r="F96" s="21">
        <f t="shared" si="28"/>
        <v>27.59</v>
      </c>
      <c r="G96" s="29">
        <f t="shared" si="29"/>
        <v>2</v>
      </c>
      <c r="H96" s="21">
        <v>28</v>
      </c>
      <c r="I96">
        <v>26</v>
      </c>
      <c r="J96" s="21">
        <v>3.3322045101752038</v>
      </c>
      <c r="K96" s="21">
        <v>3.2580965380214821</v>
      </c>
      <c r="L96">
        <f t="shared" si="30"/>
        <v>47.82</v>
      </c>
      <c r="M96">
        <f t="shared" si="31"/>
        <v>46.39</v>
      </c>
      <c r="N96">
        <f t="shared" si="32"/>
        <v>0</v>
      </c>
    </row>
    <row r="97" spans="1:14" hidden="1" x14ac:dyDescent="0.3">
      <c r="A97" t="s">
        <v>143</v>
      </c>
      <c r="B97" s="21">
        <v>3.73</v>
      </c>
      <c r="C97" s="21">
        <f t="shared" si="26"/>
        <v>34.880000000000003</v>
      </c>
      <c r="D97" s="33">
        <f t="shared" si="27"/>
        <v>2</v>
      </c>
      <c r="E97" s="21">
        <v>3.18</v>
      </c>
      <c r="F97" s="21">
        <f t="shared" si="28"/>
        <v>32.86</v>
      </c>
      <c r="G97" s="29">
        <f t="shared" si="29"/>
        <v>2</v>
      </c>
      <c r="H97" s="21">
        <v>17</v>
      </c>
      <c r="I97">
        <v>9</v>
      </c>
      <c r="J97" s="21">
        <v>2.8332133440562162</v>
      </c>
      <c r="K97" s="21">
        <v>2.1972245773362196</v>
      </c>
      <c r="L97">
        <f t="shared" si="30"/>
        <v>40.659999999999997</v>
      </c>
      <c r="M97">
        <f t="shared" si="31"/>
        <v>31.29</v>
      </c>
      <c r="N97">
        <f t="shared" si="32"/>
        <v>0</v>
      </c>
    </row>
    <row r="98" spans="1:14" hidden="1" x14ac:dyDescent="0.3">
      <c r="A98" t="s">
        <v>156</v>
      </c>
      <c r="B98" s="21">
        <v>3.7465877499999998</v>
      </c>
      <c r="C98" s="21">
        <f t="shared" ref="C98:C129" si="38">ROUND(((B98-gghed_min)/($Q$14-gghed_min))*100,2)</f>
        <v>35.049999999999997</v>
      </c>
      <c r="D98" s="33">
        <f t="shared" si="27"/>
        <v>2</v>
      </c>
      <c r="E98" s="21">
        <v>3.6898524800000003</v>
      </c>
      <c r="F98" s="21">
        <f t="shared" si="28"/>
        <v>38.700000000000003</v>
      </c>
      <c r="G98" s="29">
        <f t="shared" si="29"/>
        <v>2</v>
      </c>
      <c r="H98" s="21">
        <v>78</v>
      </c>
      <c r="I98">
        <v>77</v>
      </c>
      <c r="J98" s="21">
        <v>4.3567088266895917</v>
      </c>
      <c r="K98" s="21">
        <v>4.3438054218536841</v>
      </c>
      <c r="L98">
        <f t="shared" si="30"/>
        <v>62.52</v>
      </c>
      <c r="M98">
        <f t="shared" si="31"/>
        <v>61.85</v>
      </c>
      <c r="N98">
        <f t="shared" si="32"/>
        <v>0</v>
      </c>
    </row>
    <row r="99" spans="1:14" hidden="1" x14ac:dyDescent="0.3">
      <c r="A99" t="s">
        <v>1</v>
      </c>
      <c r="B99" s="21">
        <v>3.7476506200000004</v>
      </c>
      <c r="C99" s="21">
        <f t="shared" si="38"/>
        <v>35.06</v>
      </c>
      <c r="D99" s="33">
        <f t="shared" si="27"/>
        <v>2</v>
      </c>
      <c r="E99" s="21">
        <v>3.2910051299999998</v>
      </c>
      <c r="F99" s="21">
        <f t="shared" si="28"/>
        <v>34.14</v>
      </c>
      <c r="G99" s="29">
        <f t="shared" si="29"/>
        <v>2</v>
      </c>
      <c r="H99" s="21">
        <v>130</v>
      </c>
      <c r="I99">
        <v>86</v>
      </c>
      <c r="J99" s="21">
        <v>4.8675344504555822</v>
      </c>
      <c r="K99" s="21">
        <v>4.4543472962535073</v>
      </c>
      <c r="L99">
        <f t="shared" si="30"/>
        <v>69.849999999999994</v>
      </c>
      <c r="M99">
        <f t="shared" si="31"/>
        <v>63.43</v>
      </c>
      <c r="N99">
        <f t="shared" si="32"/>
        <v>0</v>
      </c>
    </row>
    <row r="100" spans="1:14" hidden="1" x14ac:dyDescent="0.3">
      <c r="A100" t="s">
        <v>51</v>
      </c>
      <c r="B100" s="21">
        <v>3.9743328099999999</v>
      </c>
      <c r="C100" s="21">
        <f t="shared" si="38"/>
        <v>37.35</v>
      </c>
      <c r="D100" s="33">
        <f t="shared" si="27"/>
        <v>2</v>
      </c>
      <c r="E100" s="21">
        <v>2.9038436399999994</v>
      </c>
      <c r="F100" s="21">
        <f t="shared" si="28"/>
        <v>29.7</v>
      </c>
      <c r="G100" s="29">
        <f t="shared" si="29"/>
        <v>2</v>
      </c>
      <c r="H100" s="21">
        <v>112</v>
      </c>
      <c r="I100">
        <v>110</v>
      </c>
      <c r="J100" s="21">
        <v>4.7184988712950942</v>
      </c>
      <c r="K100" s="21">
        <v>4.7004803657924166</v>
      </c>
      <c r="L100">
        <f t="shared" si="30"/>
        <v>67.709999999999994</v>
      </c>
      <c r="M100">
        <f t="shared" si="31"/>
        <v>66.930000000000007</v>
      </c>
      <c r="N100">
        <f t="shared" si="32"/>
        <v>0</v>
      </c>
    </row>
    <row r="101" spans="1:14" hidden="1" x14ac:dyDescent="0.3">
      <c r="A101" t="s">
        <v>175</v>
      </c>
      <c r="B101" s="21">
        <v>4.0052499800000003</v>
      </c>
      <c r="C101" s="21">
        <f t="shared" si="38"/>
        <v>37.659999999999997</v>
      </c>
      <c r="D101" s="33">
        <f t="shared" si="27"/>
        <v>2</v>
      </c>
      <c r="E101" s="21">
        <v>2.8971686399999994</v>
      </c>
      <c r="F101" s="21">
        <f t="shared" si="28"/>
        <v>29.62</v>
      </c>
      <c r="G101" s="29">
        <f t="shared" si="29"/>
        <v>2</v>
      </c>
      <c r="H101" s="21">
        <v>42</v>
      </c>
      <c r="I101">
        <v>42</v>
      </c>
      <c r="J101" s="21">
        <v>3.7376696182833684</v>
      </c>
      <c r="K101" s="21">
        <v>3.7376696182833684</v>
      </c>
      <c r="L101">
        <f t="shared" si="30"/>
        <v>53.63</v>
      </c>
      <c r="M101">
        <f t="shared" si="31"/>
        <v>53.22</v>
      </c>
      <c r="N101">
        <f t="shared" si="32"/>
        <v>0</v>
      </c>
    </row>
    <row r="102" spans="1:14" hidden="1" x14ac:dyDescent="0.3">
      <c r="A102" t="s">
        <v>105</v>
      </c>
      <c r="B102" s="21">
        <v>4.1331815699999996</v>
      </c>
      <c r="C102" s="21">
        <f t="shared" si="38"/>
        <v>38.96</v>
      </c>
      <c r="D102" s="33">
        <f t="shared" si="27"/>
        <v>2</v>
      </c>
      <c r="E102" s="21">
        <v>3.3188581499999996</v>
      </c>
      <c r="F102" s="21">
        <f t="shared" si="28"/>
        <v>34.450000000000003</v>
      </c>
      <c r="G102" s="29">
        <f t="shared" si="29"/>
        <v>2</v>
      </c>
      <c r="H102" s="21">
        <v>71</v>
      </c>
      <c r="I102">
        <v>70</v>
      </c>
      <c r="J102" s="21">
        <v>4.2626798770413155</v>
      </c>
      <c r="K102" s="21">
        <v>4.2484952420493594</v>
      </c>
      <c r="L102">
        <f t="shared" si="30"/>
        <v>61.17</v>
      </c>
      <c r="M102">
        <f t="shared" si="31"/>
        <v>60.5</v>
      </c>
      <c r="N102">
        <f t="shared" si="32"/>
        <v>0</v>
      </c>
    </row>
    <row r="103" spans="1:14" hidden="1" x14ac:dyDescent="0.3">
      <c r="A103" t="s">
        <v>133</v>
      </c>
      <c r="B103" s="21">
        <v>4.2129478499999991</v>
      </c>
      <c r="C103" s="21">
        <f t="shared" si="38"/>
        <v>39.76</v>
      </c>
      <c r="D103" s="33">
        <f t="shared" si="27"/>
        <v>2</v>
      </c>
      <c r="E103" s="21">
        <v>3.7240991600000002</v>
      </c>
      <c r="F103" s="21">
        <f t="shared" si="28"/>
        <v>39.1</v>
      </c>
      <c r="G103" s="29">
        <f t="shared" si="29"/>
        <v>2</v>
      </c>
      <c r="H103" s="21">
        <v>7</v>
      </c>
      <c r="I103">
        <v>7</v>
      </c>
      <c r="J103" s="21">
        <v>1.9459101490553132</v>
      </c>
      <c r="K103" s="21">
        <v>1.9459101490553132</v>
      </c>
      <c r="L103">
        <f t="shared" si="30"/>
        <v>27.92</v>
      </c>
      <c r="M103">
        <f t="shared" si="31"/>
        <v>27.71</v>
      </c>
      <c r="N103">
        <f t="shared" si="32"/>
        <v>0</v>
      </c>
    </row>
    <row r="104" spans="1:14" hidden="1" x14ac:dyDescent="0.3">
      <c r="A104" t="s">
        <v>139</v>
      </c>
      <c r="B104" s="21">
        <v>4.3100929299999997</v>
      </c>
      <c r="C104" s="21">
        <f t="shared" si="38"/>
        <v>40.74</v>
      </c>
      <c r="D104" s="33">
        <f t="shared" si="27"/>
        <v>2</v>
      </c>
      <c r="E104" s="21">
        <v>3.5671336699999996</v>
      </c>
      <c r="F104" s="21">
        <f t="shared" si="28"/>
        <v>37.299999999999997</v>
      </c>
      <c r="G104" s="29">
        <f t="shared" si="29"/>
        <v>2</v>
      </c>
      <c r="H104" s="21">
        <v>37</v>
      </c>
      <c r="I104">
        <v>40</v>
      </c>
      <c r="J104" s="21">
        <v>3.6109179126442243</v>
      </c>
      <c r="K104" s="21">
        <v>3.6888794541139363</v>
      </c>
      <c r="L104">
        <f t="shared" si="30"/>
        <v>51.82</v>
      </c>
      <c r="M104">
        <f t="shared" si="31"/>
        <v>52.53</v>
      </c>
      <c r="N104">
        <f t="shared" si="32"/>
        <v>0</v>
      </c>
    </row>
    <row r="105" spans="1:14" hidden="1" x14ac:dyDescent="0.3">
      <c r="A105" t="s">
        <v>106</v>
      </c>
      <c r="B105" s="21">
        <v>4.3261494599999999</v>
      </c>
      <c r="C105" s="21">
        <f t="shared" si="38"/>
        <v>40.909999999999997</v>
      </c>
      <c r="D105" s="33">
        <f t="shared" si="27"/>
        <v>2</v>
      </c>
      <c r="E105" s="21">
        <v>3.2572321899999999</v>
      </c>
      <c r="F105" s="21">
        <f t="shared" si="28"/>
        <v>33.75</v>
      </c>
      <c r="G105" s="29">
        <f t="shared" si="29"/>
        <v>2</v>
      </c>
      <c r="H105" s="21">
        <v>69</v>
      </c>
      <c r="I105">
        <v>72</v>
      </c>
      <c r="J105" s="21">
        <v>4.2341065045972597</v>
      </c>
      <c r="K105" s="21">
        <v>4.2766661190160553</v>
      </c>
      <c r="L105">
        <f t="shared" si="30"/>
        <v>60.76</v>
      </c>
      <c r="M105">
        <f t="shared" si="31"/>
        <v>60.9</v>
      </c>
      <c r="N105">
        <f t="shared" si="32"/>
        <v>0</v>
      </c>
    </row>
    <row r="106" spans="1:14" hidden="1" x14ac:dyDescent="0.3">
      <c r="A106" t="s">
        <v>131</v>
      </c>
      <c r="B106" s="21">
        <v>4.3769655200000006</v>
      </c>
      <c r="C106" s="21">
        <f t="shared" si="38"/>
        <v>41.42</v>
      </c>
      <c r="D106" s="33">
        <f t="shared" si="27"/>
        <v>2</v>
      </c>
      <c r="E106" s="21">
        <v>6.1417584399999994</v>
      </c>
      <c r="F106" s="21">
        <f t="shared" si="28"/>
        <v>66.790000000000006</v>
      </c>
      <c r="G106" s="29">
        <f t="shared" si="29"/>
        <v>3</v>
      </c>
      <c r="H106" s="21">
        <v>96</v>
      </c>
      <c r="I106">
        <v>100</v>
      </c>
      <c r="J106" s="21">
        <v>4.5643481914678361</v>
      </c>
      <c r="K106" s="21">
        <v>4.6051701859880918</v>
      </c>
      <c r="L106">
        <f t="shared" si="30"/>
        <v>65.5</v>
      </c>
      <c r="M106">
        <f t="shared" si="31"/>
        <v>65.569999999999993</v>
      </c>
      <c r="N106">
        <f t="shared" si="32"/>
        <v>1</v>
      </c>
    </row>
    <row r="107" spans="1:14" hidden="1" x14ac:dyDescent="0.3">
      <c r="A107" t="s">
        <v>92</v>
      </c>
      <c r="B107" s="21">
        <v>4.4191732400000001</v>
      </c>
      <c r="C107" s="21">
        <f t="shared" si="38"/>
        <v>41.85</v>
      </c>
      <c r="D107" s="33">
        <f t="shared" si="27"/>
        <v>2</v>
      </c>
      <c r="E107" s="21">
        <v>3.9855678100000005</v>
      </c>
      <c r="F107" s="21">
        <f t="shared" si="28"/>
        <v>42.09</v>
      </c>
      <c r="G107" s="29">
        <f t="shared" si="29"/>
        <v>2</v>
      </c>
      <c r="H107" s="21">
        <v>215</v>
      </c>
      <c r="I107">
        <v>223</v>
      </c>
      <c r="J107" s="21">
        <v>5.3706380281276624</v>
      </c>
      <c r="K107" s="21">
        <v>5.4071717714601188</v>
      </c>
      <c r="L107">
        <f t="shared" si="30"/>
        <v>77.069999999999993</v>
      </c>
      <c r="M107">
        <f t="shared" si="31"/>
        <v>76.989999999999995</v>
      </c>
      <c r="N107">
        <f t="shared" si="32"/>
        <v>0</v>
      </c>
    </row>
    <row r="108" spans="1:14" hidden="1" x14ac:dyDescent="0.3">
      <c r="A108" t="s">
        <v>6</v>
      </c>
      <c r="B108" s="21">
        <v>4.4899482700000011</v>
      </c>
      <c r="C108" s="21">
        <f t="shared" si="38"/>
        <v>42.56</v>
      </c>
      <c r="D108" s="33">
        <f t="shared" si="27"/>
        <v>2</v>
      </c>
      <c r="E108" s="21">
        <v>4.3729410200000007</v>
      </c>
      <c r="F108" s="21">
        <f t="shared" si="28"/>
        <v>46.53</v>
      </c>
      <c r="G108" s="29">
        <f t="shared" si="29"/>
        <v>2</v>
      </c>
      <c r="H108" s="21">
        <v>186</v>
      </c>
      <c r="I108">
        <v>118</v>
      </c>
      <c r="J108" s="21">
        <v>5.2257466737132017</v>
      </c>
      <c r="K108" s="21">
        <v>4.7706846244656651</v>
      </c>
      <c r="L108">
        <f t="shared" si="30"/>
        <v>74.989999999999995</v>
      </c>
      <c r="M108">
        <f t="shared" si="31"/>
        <v>67.930000000000007</v>
      </c>
      <c r="N108">
        <f t="shared" si="32"/>
        <v>0</v>
      </c>
    </row>
    <row r="109" spans="1:14" hidden="1" x14ac:dyDescent="0.3">
      <c r="A109" t="s">
        <v>63</v>
      </c>
      <c r="B109" s="21">
        <v>4.5226430899999999</v>
      </c>
      <c r="C109" s="21">
        <f t="shared" si="38"/>
        <v>42.89</v>
      </c>
      <c r="D109" s="33">
        <f t="shared" si="27"/>
        <v>2</v>
      </c>
      <c r="E109" s="21">
        <v>3.9786157599999994</v>
      </c>
      <c r="F109" s="21">
        <f t="shared" si="28"/>
        <v>42.01</v>
      </c>
      <c r="G109" s="29">
        <f t="shared" si="29"/>
        <v>2</v>
      </c>
      <c r="H109" s="21">
        <v>99</v>
      </c>
      <c r="I109">
        <v>93</v>
      </c>
      <c r="J109" s="21">
        <v>4.5951198501345898</v>
      </c>
      <c r="K109" s="21">
        <v>4.5325994931532563</v>
      </c>
      <c r="L109">
        <f t="shared" si="30"/>
        <v>65.94</v>
      </c>
      <c r="M109">
        <f t="shared" si="31"/>
        <v>64.540000000000006</v>
      </c>
      <c r="N109">
        <f t="shared" si="32"/>
        <v>0</v>
      </c>
    </row>
    <row r="110" spans="1:14" hidden="1" x14ac:dyDescent="0.3">
      <c r="A110" t="s">
        <v>7</v>
      </c>
      <c r="B110" s="21">
        <v>4.5290446299999996</v>
      </c>
      <c r="C110" s="21">
        <f t="shared" si="38"/>
        <v>42.95</v>
      </c>
      <c r="D110" s="33">
        <f t="shared" si="27"/>
        <v>2</v>
      </c>
      <c r="E110" s="21">
        <v>3.9170188899999991</v>
      </c>
      <c r="F110" s="21">
        <f t="shared" si="28"/>
        <v>41.31</v>
      </c>
      <c r="G110" s="29">
        <f t="shared" si="29"/>
        <v>2</v>
      </c>
      <c r="H110" s="21">
        <v>72</v>
      </c>
      <c r="I110">
        <v>61</v>
      </c>
      <c r="J110" s="21">
        <v>4.2766661190160553</v>
      </c>
      <c r="K110" s="21">
        <v>4.1108738641733114</v>
      </c>
      <c r="L110">
        <f t="shared" si="30"/>
        <v>61.37</v>
      </c>
      <c r="M110">
        <f t="shared" si="31"/>
        <v>58.54</v>
      </c>
      <c r="N110">
        <f t="shared" si="32"/>
        <v>0</v>
      </c>
    </row>
    <row r="111" spans="1:14" hidden="1" x14ac:dyDescent="0.3">
      <c r="A111" t="s">
        <v>86</v>
      </c>
      <c r="B111" s="21">
        <v>4.54</v>
      </c>
      <c r="C111" s="21">
        <f t="shared" si="38"/>
        <v>43.07</v>
      </c>
      <c r="D111" s="33">
        <f t="shared" si="27"/>
        <v>2</v>
      </c>
      <c r="E111" s="21">
        <v>3.88</v>
      </c>
      <c r="F111" s="21">
        <f t="shared" si="28"/>
        <v>40.880000000000003</v>
      </c>
      <c r="G111" s="29">
        <f t="shared" si="29"/>
        <v>2</v>
      </c>
      <c r="H111" s="21">
        <v>12</v>
      </c>
      <c r="I111">
        <v>12</v>
      </c>
      <c r="J111" s="21">
        <v>2.4849066497880004</v>
      </c>
      <c r="K111" s="21">
        <v>2.4849066497880004</v>
      </c>
      <c r="L111">
        <f t="shared" si="30"/>
        <v>35.659999999999997</v>
      </c>
      <c r="M111">
        <f t="shared" si="31"/>
        <v>35.380000000000003</v>
      </c>
      <c r="N111">
        <f t="shared" si="32"/>
        <v>0</v>
      </c>
    </row>
    <row r="112" spans="1:14" hidden="1" x14ac:dyDescent="0.3">
      <c r="A112" t="s">
        <v>168</v>
      </c>
      <c r="B112" s="21">
        <v>4.54</v>
      </c>
      <c r="C112" s="21">
        <f t="shared" si="38"/>
        <v>43.07</v>
      </c>
      <c r="D112" s="33">
        <f t="shared" si="27"/>
        <v>2</v>
      </c>
      <c r="E112" s="21">
        <v>4.13</v>
      </c>
      <c r="F112" s="21">
        <f t="shared" si="28"/>
        <v>43.75</v>
      </c>
      <c r="G112" s="29">
        <f t="shared" si="29"/>
        <v>2</v>
      </c>
      <c r="H112" s="21">
        <v>1</v>
      </c>
      <c r="I112">
        <v>1</v>
      </c>
      <c r="J112" s="21">
        <v>0</v>
      </c>
      <c r="K112" s="21">
        <v>0</v>
      </c>
      <c r="L112">
        <f t="shared" si="30"/>
        <v>0</v>
      </c>
      <c r="M112">
        <f t="shared" si="31"/>
        <v>0</v>
      </c>
      <c r="N112">
        <f t="shared" si="32"/>
        <v>0</v>
      </c>
    </row>
    <row r="113" spans="1:14" hidden="1" x14ac:dyDescent="0.3">
      <c r="A113" t="s">
        <v>72</v>
      </c>
      <c r="B113" s="21">
        <v>4.5999999999999996</v>
      </c>
      <c r="C113" s="21">
        <f t="shared" si="38"/>
        <v>43.67</v>
      </c>
      <c r="D113" s="33">
        <f t="shared" si="27"/>
        <v>2</v>
      </c>
      <c r="E113" s="21">
        <v>3.96</v>
      </c>
      <c r="F113" s="21">
        <f t="shared" si="28"/>
        <v>41.8</v>
      </c>
      <c r="G113" s="29">
        <f t="shared" si="29"/>
        <v>2</v>
      </c>
      <c r="H113" s="21">
        <v>18</v>
      </c>
      <c r="I113">
        <v>22</v>
      </c>
      <c r="J113" s="21">
        <v>2.8903717578961645</v>
      </c>
      <c r="K113" s="21">
        <v>3.0910424533583161</v>
      </c>
      <c r="L113">
        <f t="shared" si="30"/>
        <v>41.48</v>
      </c>
      <c r="M113">
        <f t="shared" si="31"/>
        <v>44.01</v>
      </c>
      <c r="N113">
        <f t="shared" si="32"/>
        <v>0</v>
      </c>
    </row>
    <row r="114" spans="1:14" hidden="1" x14ac:dyDescent="0.3">
      <c r="A114" t="s">
        <v>164</v>
      </c>
      <c r="B114" s="21">
        <v>4.6367440200000001</v>
      </c>
      <c r="C114" s="21">
        <f t="shared" si="38"/>
        <v>44.04</v>
      </c>
      <c r="D114" s="33">
        <f t="shared" si="27"/>
        <v>2</v>
      </c>
      <c r="E114" s="21">
        <v>3.0147662200000003</v>
      </c>
      <c r="F114" s="21">
        <f t="shared" si="28"/>
        <v>30.97</v>
      </c>
      <c r="G114" s="29">
        <f t="shared" si="29"/>
        <v>2</v>
      </c>
      <c r="H114" s="21">
        <v>77</v>
      </c>
      <c r="I114">
        <v>82</v>
      </c>
      <c r="J114" s="21">
        <v>4.3438054218536841</v>
      </c>
      <c r="K114" s="21">
        <v>4.4067192472642533</v>
      </c>
      <c r="L114">
        <f t="shared" si="30"/>
        <v>62.33</v>
      </c>
      <c r="M114">
        <f t="shared" si="31"/>
        <v>62.75</v>
      </c>
      <c r="N114">
        <f t="shared" si="32"/>
        <v>0</v>
      </c>
    </row>
    <row r="115" spans="1:14" hidden="1" x14ac:dyDescent="0.3">
      <c r="A115" t="s">
        <v>99</v>
      </c>
      <c r="B115" s="21">
        <v>4.67</v>
      </c>
      <c r="C115" s="21">
        <f t="shared" si="38"/>
        <v>44.38</v>
      </c>
      <c r="D115" s="33">
        <f t="shared" si="27"/>
        <v>2</v>
      </c>
      <c r="E115" s="21">
        <v>4.26</v>
      </c>
      <c r="F115" s="21">
        <f t="shared" si="28"/>
        <v>45.24</v>
      </c>
      <c r="G115" s="29">
        <f t="shared" si="29"/>
        <v>2</v>
      </c>
      <c r="H115" s="21">
        <v>3</v>
      </c>
      <c r="I115">
        <v>3</v>
      </c>
      <c r="J115" s="21">
        <v>1.0986122886681098</v>
      </c>
      <c r="K115" s="21">
        <v>1.0986122886681098</v>
      </c>
      <c r="L115">
        <f t="shared" si="30"/>
        <v>15.76</v>
      </c>
      <c r="M115">
        <f t="shared" si="31"/>
        <v>15.64</v>
      </c>
      <c r="N115">
        <f t="shared" si="32"/>
        <v>0</v>
      </c>
    </row>
    <row r="116" spans="1:14" hidden="1" x14ac:dyDescent="0.3">
      <c r="A116" t="s">
        <v>108</v>
      </c>
      <c r="B116" s="21">
        <v>4.67</v>
      </c>
      <c r="C116" s="21">
        <f t="shared" si="38"/>
        <v>44.38</v>
      </c>
      <c r="D116" s="33">
        <f t="shared" si="27"/>
        <v>2</v>
      </c>
      <c r="E116" s="21">
        <v>4.6100000000000003</v>
      </c>
      <c r="F116" s="21">
        <f t="shared" si="28"/>
        <v>49.25</v>
      </c>
      <c r="G116" s="29">
        <f t="shared" si="29"/>
        <v>2</v>
      </c>
      <c r="H116" s="21">
        <v>2</v>
      </c>
      <c r="I116">
        <v>2</v>
      </c>
      <c r="J116" s="21">
        <v>0.69314718055994529</v>
      </c>
      <c r="K116" s="21">
        <v>0.69314718055994529</v>
      </c>
      <c r="L116">
        <f t="shared" si="30"/>
        <v>9.9499999999999993</v>
      </c>
      <c r="M116">
        <f t="shared" si="31"/>
        <v>9.8699999999999992</v>
      </c>
      <c r="N116">
        <f t="shared" si="32"/>
        <v>0</v>
      </c>
    </row>
    <row r="117" spans="1:14" hidden="1" x14ac:dyDescent="0.3">
      <c r="A117" t="s">
        <v>101</v>
      </c>
      <c r="B117" s="21">
        <v>4.6819205299999993</v>
      </c>
      <c r="C117" s="21">
        <f t="shared" si="38"/>
        <v>44.5</v>
      </c>
      <c r="D117" s="33">
        <f t="shared" si="27"/>
        <v>2</v>
      </c>
      <c r="E117" s="21">
        <v>3.3325254899999996</v>
      </c>
      <c r="F117" s="21">
        <f t="shared" si="28"/>
        <v>34.61</v>
      </c>
      <c r="G117" s="29">
        <f t="shared" si="29"/>
        <v>2</v>
      </c>
      <c r="H117" s="21">
        <v>17</v>
      </c>
      <c r="I117">
        <v>16</v>
      </c>
      <c r="J117" s="21">
        <v>2.8332133440562162</v>
      </c>
      <c r="K117" s="21">
        <v>2.7725887222397811</v>
      </c>
      <c r="L117">
        <f t="shared" si="30"/>
        <v>40.659999999999997</v>
      </c>
      <c r="M117">
        <f t="shared" si="31"/>
        <v>39.479999999999997</v>
      </c>
      <c r="N117">
        <f t="shared" si="32"/>
        <v>0</v>
      </c>
    </row>
    <row r="118" spans="1:14" hidden="1" x14ac:dyDescent="0.3">
      <c r="A118" t="s">
        <v>116</v>
      </c>
      <c r="B118" s="21">
        <v>4.7128205299999992</v>
      </c>
      <c r="C118" s="21">
        <f t="shared" si="38"/>
        <v>44.81</v>
      </c>
      <c r="D118" s="33">
        <f t="shared" si="27"/>
        <v>2</v>
      </c>
      <c r="E118" s="21">
        <v>4.314644340000001</v>
      </c>
      <c r="F118" s="21">
        <f t="shared" si="28"/>
        <v>45.86</v>
      </c>
      <c r="G118" s="29">
        <f t="shared" si="29"/>
        <v>2</v>
      </c>
      <c r="H118" s="21">
        <v>59</v>
      </c>
      <c r="I118">
        <v>66</v>
      </c>
      <c r="J118" s="21">
        <v>4.0775374439057197</v>
      </c>
      <c r="K118" s="21">
        <v>4.1896547420264252</v>
      </c>
      <c r="L118">
        <f t="shared" si="30"/>
        <v>58.51</v>
      </c>
      <c r="M118">
        <f t="shared" si="31"/>
        <v>59.66</v>
      </c>
      <c r="N118">
        <f t="shared" si="32"/>
        <v>0</v>
      </c>
    </row>
    <row r="119" spans="1:14" hidden="1" x14ac:dyDescent="0.3">
      <c r="A119" t="s">
        <v>74</v>
      </c>
      <c r="B119" s="21">
        <v>4.7781925200000002</v>
      </c>
      <c r="C119" s="21">
        <f t="shared" si="38"/>
        <v>45.47</v>
      </c>
      <c r="D119" s="33">
        <f t="shared" si="27"/>
        <v>2</v>
      </c>
      <c r="E119" s="21">
        <v>5.7718658400000002</v>
      </c>
      <c r="F119" s="21">
        <f t="shared" si="28"/>
        <v>62.56</v>
      </c>
      <c r="G119" s="29">
        <f t="shared" si="29"/>
        <v>3</v>
      </c>
      <c r="H119" s="21">
        <v>566</v>
      </c>
      <c r="I119">
        <v>629</v>
      </c>
      <c r="J119" s="21">
        <v>6.3385940782031831</v>
      </c>
      <c r="K119" s="21">
        <v>6.444131256700441</v>
      </c>
      <c r="L119">
        <f t="shared" si="30"/>
        <v>90.96</v>
      </c>
      <c r="M119">
        <f t="shared" si="31"/>
        <v>91.76</v>
      </c>
      <c r="N119">
        <f t="shared" si="32"/>
        <v>1</v>
      </c>
    </row>
    <row r="120" spans="1:14" hidden="1" x14ac:dyDescent="0.3">
      <c r="A120" t="s">
        <v>111</v>
      </c>
      <c r="B120" s="21">
        <v>4.99</v>
      </c>
      <c r="C120" s="21">
        <f t="shared" si="38"/>
        <v>47.61</v>
      </c>
      <c r="D120" s="33">
        <f t="shared" si="27"/>
        <v>2</v>
      </c>
      <c r="E120" s="21">
        <v>4.58</v>
      </c>
      <c r="F120" s="21">
        <f t="shared" si="28"/>
        <v>48.9</v>
      </c>
      <c r="G120" s="29">
        <f t="shared" si="29"/>
        <v>2</v>
      </c>
      <c r="H120" s="21">
        <v>10</v>
      </c>
      <c r="I120">
        <v>10</v>
      </c>
      <c r="J120" s="21">
        <v>2.3025850929940459</v>
      </c>
      <c r="K120" s="21">
        <v>2.3025850929940459</v>
      </c>
      <c r="L120">
        <f t="shared" si="30"/>
        <v>33.04</v>
      </c>
      <c r="M120">
        <f t="shared" si="31"/>
        <v>32.79</v>
      </c>
      <c r="N120">
        <f t="shared" si="32"/>
        <v>0</v>
      </c>
    </row>
    <row r="121" spans="1:14" hidden="1" x14ac:dyDescent="0.3">
      <c r="A121" t="s">
        <v>127</v>
      </c>
      <c r="B121" s="21">
        <v>4.995855810000001</v>
      </c>
      <c r="C121" s="21">
        <f t="shared" si="38"/>
        <v>47.67</v>
      </c>
      <c r="D121" s="33">
        <f t="shared" si="27"/>
        <v>2</v>
      </c>
      <c r="E121" s="21">
        <v>4.7318720799999996</v>
      </c>
      <c r="F121" s="21">
        <f t="shared" si="28"/>
        <v>50.64</v>
      </c>
      <c r="G121" s="29">
        <f t="shared" si="29"/>
        <v>3</v>
      </c>
      <c r="H121" s="21">
        <v>8</v>
      </c>
      <c r="I121">
        <v>6</v>
      </c>
      <c r="J121" s="21">
        <v>2.0794415416798357</v>
      </c>
      <c r="K121" s="21">
        <v>1.791759469228055</v>
      </c>
      <c r="L121">
        <f t="shared" si="30"/>
        <v>29.84</v>
      </c>
      <c r="M121">
        <f t="shared" si="31"/>
        <v>25.51</v>
      </c>
      <c r="N121">
        <f t="shared" si="32"/>
        <v>1</v>
      </c>
    </row>
    <row r="122" spans="1:14" hidden="1" x14ac:dyDescent="0.3">
      <c r="A122" t="s">
        <v>77</v>
      </c>
      <c r="B122" s="21">
        <v>5.0199999999999996</v>
      </c>
      <c r="C122" s="21">
        <f t="shared" si="38"/>
        <v>47.91</v>
      </c>
      <c r="D122" s="33">
        <f t="shared" si="27"/>
        <v>2</v>
      </c>
      <c r="E122" s="21">
        <v>4.7</v>
      </c>
      <c r="F122" s="21">
        <f t="shared" si="28"/>
        <v>50.28</v>
      </c>
      <c r="G122" s="29">
        <f t="shared" si="29"/>
        <v>3</v>
      </c>
      <c r="H122" s="21">
        <v>6</v>
      </c>
      <c r="I122">
        <v>6</v>
      </c>
      <c r="J122" s="21">
        <v>1.791759469228055</v>
      </c>
      <c r="K122" s="21">
        <v>1.791759469228055</v>
      </c>
      <c r="L122">
        <f t="shared" si="30"/>
        <v>25.71</v>
      </c>
      <c r="M122">
        <f t="shared" si="31"/>
        <v>25.51</v>
      </c>
      <c r="N122">
        <f t="shared" si="32"/>
        <v>1</v>
      </c>
    </row>
    <row r="123" spans="1:14" hidden="1" x14ac:dyDescent="0.3">
      <c r="A123" t="s">
        <v>8</v>
      </c>
      <c r="B123" s="21">
        <v>5.07</v>
      </c>
      <c r="C123" s="21">
        <f t="shared" si="38"/>
        <v>48.42</v>
      </c>
      <c r="D123" s="33">
        <f t="shared" si="27"/>
        <v>2</v>
      </c>
      <c r="E123" s="21">
        <v>4.1900000000000004</v>
      </c>
      <c r="F123" s="21">
        <f t="shared" si="28"/>
        <v>44.43</v>
      </c>
      <c r="G123" s="29">
        <f t="shared" si="29"/>
        <v>2</v>
      </c>
      <c r="H123" s="21">
        <v>7</v>
      </c>
      <c r="I123">
        <v>7</v>
      </c>
      <c r="J123" s="21">
        <v>1.9459101490553132</v>
      </c>
      <c r="K123" s="21">
        <v>1.9459101490553132</v>
      </c>
      <c r="L123">
        <f t="shared" si="30"/>
        <v>27.92</v>
      </c>
      <c r="M123">
        <f t="shared" si="31"/>
        <v>27.71</v>
      </c>
      <c r="N123">
        <f t="shared" si="32"/>
        <v>0</v>
      </c>
    </row>
    <row r="124" spans="1:14" hidden="1" x14ac:dyDescent="0.3">
      <c r="A124" t="s">
        <v>31</v>
      </c>
      <c r="B124" s="21">
        <v>5.0764460600000003</v>
      </c>
      <c r="C124" s="21">
        <f t="shared" si="38"/>
        <v>48.48</v>
      </c>
      <c r="D124" s="33">
        <f t="shared" si="27"/>
        <v>2</v>
      </c>
      <c r="E124" s="21">
        <v>4.8712553999999999</v>
      </c>
      <c r="F124" s="21">
        <f t="shared" si="28"/>
        <v>52.24</v>
      </c>
      <c r="G124" s="29">
        <f t="shared" si="29"/>
        <v>3</v>
      </c>
      <c r="H124" s="21">
        <v>66</v>
      </c>
      <c r="I124">
        <v>74</v>
      </c>
      <c r="J124" s="21">
        <v>4.1896547420264252</v>
      </c>
      <c r="K124" s="21">
        <v>4.3040650932041702</v>
      </c>
      <c r="L124">
        <f t="shared" si="30"/>
        <v>60.12</v>
      </c>
      <c r="M124">
        <f t="shared" si="31"/>
        <v>61.29</v>
      </c>
      <c r="N124">
        <f t="shared" si="32"/>
        <v>1</v>
      </c>
    </row>
    <row r="125" spans="1:14" hidden="1" x14ac:dyDescent="0.3">
      <c r="A125" t="s">
        <v>46</v>
      </c>
      <c r="B125" s="21">
        <v>5.1293206200000006</v>
      </c>
      <c r="C125" s="21">
        <f t="shared" si="38"/>
        <v>49.02</v>
      </c>
      <c r="D125" s="33">
        <f t="shared" si="27"/>
        <v>2</v>
      </c>
      <c r="E125" s="21">
        <v>3.9974646599999999</v>
      </c>
      <c r="F125" s="21">
        <f t="shared" si="28"/>
        <v>42.23</v>
      </c>
      <c r="G125" s="29">
        <f t="shared" si="29"/>
        <v>2</v>
      </c>
      <c r="H125" s="21">
        <v>8</v>
      </c>
      <c r="I125">
        <v>6</v>
      </c>
      <c r="J125" s="21">
        <v>2.0794415416798357</v>
      </c>
      <c r="K125" s="21">
        <v>1.791759469228055</v>
      </c>
      <c r="L125">
        <f t="shared" si="30"/>
        <v>29.84</v>
      </c>
      <c r="M125">
        <f t="shared" si="31"/>
        <v>25.51</v>
      </c>
      <c r="N125">
        <f t="shared" si="32"/>
        <v>0</v>
      </c>
    </row>
    <row r="126" spans="1:14" hidden="1" x14ac:dyDescent="0.3">
      <c r="A126" t="s">
        <v>54</v>
      </c>
      <c r="B126" s="21">
        <v>5.14</v>
      </c>
      <c r="C126" s="21">
        <f t="shared" si="38"/>
        <v>49.13</v>
      </c>
      <c r="D126" s="33">
        <f t="shared" si="27"/>
        <v>2</v>
      </c>
      <c r="E126" s="21">
        <v>4.29</v>
      </c>
      <c r="F126" s="21">
        <f t="shared" si="28"/>
        <v>45.58</v>
      </c>
      <c r="G126" s="29">
        <f t="shared" si="29"/>
        <v>2</v>
      </c>
      <c r="H126" s="21">
        <v>15</v>
      </c>
      <c r="I126">
        <v>14</v>
      </c>
      <c r="J126" s="21">
        <v>2.7080502011022101</v>
      </c>
      <c r="K126" s="21">
        <v>2.6390573296152584</v>
      </c>
      <c r="L126">
        <f t="shared" si="30"/>
        <v>38.86</v>
      </c>
      <c r="M126">
        <f t="shared" si="31"/>
        <v>37.58</v>
      </c>
      <c r="N126">
        <f t="shared" si="32"/>
        <v>0</v>
      </c>
    </row>
    <row r="127" spans="1:14" hidden="1" x14ac:dyDescent="0.3">
      <c r="A127" t="s">
        <v>76</v>
      </c>
      <c r="B127" s="21">
        <v>5.14</v>
      </c>
      <c r="C127" s="21">
        <f t="shared" si="38"/>
        <v>49.13</v>
      </c>
      <c r="D127" s="33">
        <f t="shared" si="27"/>
        <v>2</v>
      </c>
      <c r="E127" s="21">
        <v>4.55</v>
      </c>
      <c r="F127" s="21">
        <f t="shared" si="28"/>
        <v>48.56</v>
      </c>
      <c r="G127" s="29">
        <f t="shared" si="29"/>
        <v>2</v>
      </c>
      <c r="H127" s="21">
        <v>9</v>
      </c>
      <c r="I127">
        <v>7</v>
      </c>
      <c r="J127" s="21">
        <v>2.1972245773362196</v>
      </c>
      <c r="K127" s="21">
        <v>1.9459101490553132</v>
      </c>
      <c r="L127">
        <f t="shared" si="30"/>
        <v>31.53</v>
      </c>
      <c r="M127">
        <f t="shared" si="31"/>
        <v>27.71</v>
      </c>
      <c r="N127">
        <f t="shared" si="32"/>
        <v>0</v>
      </c>
    </row>
    <row r="128" spans="1:14" hidden="1" x14ac:dyDescent="0.3">
      <c r="A128" t="s">
        <v>118</v>
      </c>
      <c r="B128" s="21">
        <v>5.2034235000000004</v>
      </c>
      <c r="C128" s="21">
        <f t="shared" si="38"/>
        <v>49.77</v>
      </c>
      <c r="D128" s="33">
        <f t="shared" si="27"/>
        <v>2</v>
      </c>
      <c r="E128" s="21">
        <v>4.0341925600000001</v>
      </c>
      <c r="F128" s="21">
        <f t="shared" si="28"/>
        <v>42.65</v>
      </c>
      <c r="G128" s="29">
        <f t="shared" si="29"/>
        <v>2</v>
      </c>
      <c r="H128" s="21">
        <v>16</v>
      </c>
      <c r="I128">
        <v>18</v>
      </c>
      <c r="J128" s="21">
        <v>2.7725887222397811</v>
      </c>
      <c r="K128" s="21">
        <v>2.8903717578961645</v>
      </c>
      <c r="L128">
        <f t="shared" si="30"/>
        <v>39.79</v>
      </c>
      <c r="M128">
        <f t="shared" si="31"/>
        <v>41.16</v>
      </c>
      <c r="N128">
        <f t="shared" si="32"/>
        <v>0</v>
      </c>
    </row>
    <row r="129" spans="1:14" hidden="1" x14ac:dyDescent="0.3">
      <c r="A129" t="s">
        <v>61</v>
      </c>
      <c r="B129" s="21">
        <v>5.26</v>
      </c>
      <c r="C129" s="21">
        <f t="shared" si="38"/>
        <v>50.34</v>
      </c>
      <c r="D129" s="33">
        <f t="shared" si="27"/>
        <v>3</v>
      </c>
      <c r="E129" s="21">
        <v>4.6500000000000004</v>
      </c>
      <c r="F129" s="21">
        <f t="shared" si="28"/>
        <v>49.7</v>
      </c>
      <c r="G129" s="29">
        <f t="shared" si="29"/>
        <v>2</v>
      </c>
      <c r="H129" s="21">
        <v>3</v>
      </c>
      <c r="I129">
        <v>3</v>
      </c>
      <c r="J129" s="21">
        <v>1.0986122886681098</v>
      </c>
      <c r="K129" s="21">
        <v>1.0986122886681098</v>
      </c>
      <c r="L129">
        <f t="shared" si="30"/>
        <v>15.76</v>
      </c>
      <c r="M129">
        <f t="shared" si="31"/>
        <v>15.64</v>
      </c>
      <c r="N129">
        <f t="shared" si="32"/>
        <v>1</v>
      </c>
    </row>
    <row r="130" spans="1:14" hidden="1" x14ac:dyDescent="0.3">
      <c r="A130" t="s">
        <v>126</v>
      </c>
      <c r="B130" s="21">
        <v>5.2967476799999984</v>
      </c>
      <c r="C130" s="21">
        <f t="shared" ref="C130:C161" si="39">ROUND(((B130-gghed_min)/($Q$14-gghed_min))*100,2)</f>
        <v>50.71</v>
      </c>
      <c r="D130" s="33">
        <f t="shared" si="27"/>
        <v>3</v>
      </c>
      <c r="E130" s="21">
        <v>4.80993271</v>
      </c>
      <c r="F130" s="21">
        <f t="shared" si="28"/>
        <v>51.54</v>
      </c>
      <c r="G130" s="29">
        <f t="shared" si="29"/>
        <v>3</v>
      </c>
      <c r="H130" s="21">
        <v>127</v>
      </c>
      <c r="I130">
        <v>118</v>
      </c>
      <c r="J130" s="21">
        <v>4.8441870864585912</v>
      </c>
      <c r="K130" s="21">
        <v>4.7706846244656651</v>
      </c>
      <c r="L130">
        <f t="shared" si="30"/>
        <v>69.510000000000005</v>
      </c>
      <c r="M130">
        <f t="shared" si="31"/>
        <v>67.930000000000007</v>
      </c>
      <c r="N130">
        <f t="shared" si="32"/>
        <v>0</v>
      </c>
    </row>
    <row r="131" spans="1:14" hidden="1" x14ac:dyDescent="0.3">
      <c r="A131" t="s">
        <v>120</v>
      </c>
      <c r="B131" s="21">
        <v>5.3023901000000002</v>
      </c>
      <c r="C131" s="21">
        <f t="shared" si="39"/>
        <v>50.77</v>
      </c>
      <c r="D131" s="33">
        <f t="shared" ref="D131:D169" si="40">IF(C131&lt;=25,1,IF(C131&lt;=50,2,IF(C131&lt;=75,3,4)))</f>
        <v>3</v>
      </c>
      <c r="E131" s="21">
        <v>5.0564289100000011</v>
      </c>
      <c r="F131" s="21">
        <f t="shared" ref="F131:F169" si="41">ROUND((E131-$T$13)/($T$14-$T$13)*100,2)</f>
        <v>54.36</v>
      </c>
      <c r="G131" s="29">
        <f t="shared" ref="G131:G169" si="42">IF(F131&lt;=25,1,IF(F131&lt;=50,2,IF(F131&lt;=75,3,4)))</f>
        <v>3</v>
      </c>
      <c r="H131" s="21">
        <v>10</v>
      </c>
      <c r="I131">
        <v>10</v>
      </c>
      <c r="J131" s="21">
        <v>2.3025850929940459</v>
      </c>
      <c r="K131" s="21">
        <v>2.3025850929940459</v>
      </c>
      <c r="L131">
        <f t="shared" ref="L131:L169" si="43">ROUND(($J131-$AC$13)/($AC$14-$AC$13)*100,2)</f>
        <v>33.04</v>
      </c>
      <c r="M131">
        <f t="shared" ref="M131:M169" si="44">ROUND((K131-$AF$13)/($AF$14-$AF$13)*100,2)</f>
        <v>32.79</v>
      </c>
      <c r="N131">
        <f t="shared" ref="N131:N169" si="45">IF(D131=G131,0,1)</f>
        <v>0</v>
      </c>
    </row>
    <row r="132" spans="1:14" hidden="1" x14ac:dyDescent="0.3">
      <c r="A132" t="s">
        <v>96</v>
      </c>
      <c r="B132" s="21">
        <v>5.3503565800000006</v>
      </c>
      <c r="C132" s="21">
        <f t="shared" si="39"/>
        <v>51.25</v>
      </c>
      <c r="D132" s="33">
        <f t="shared" si="40"/>
        <v>3</v>
      </c>
      <c r="E132" s="21">
        <v>5.276075360000001</v>
      </c>
      <c r="F132" s="21">
        <f t="shared" si="41"/>
        <v>56.88</v>
      </c>
      <c r="G132" s="29">
        <f t="shared" si="42"/>
        <v>3</v>
      </c>
      <c r="H132" s="21">
        <v>78</v>
      </c>
      <c r="I132">
        <v>75</v>
      </c>
      <c r="J132" s="21">
        <v>4.3567088266895917</v>
      </c>
      <c r="K132" s="21">
        <v>4.3174881135363101</v>
      </c>
      <c r="L132">
        <f t="shared" si="43"/>
        <v>62.52</v>
      </c>
      <c r="M132">
        <f t="shared" si="44"/>
        <v>61.48</v>
      </c>
      <c r="N132">
        <f t="shared" si="45"/>
        <v>0</v>
      </c>
    </row>
    <row r="133" spans="1:14" hidden="1" x14ac:dyDescent="0.3">
      <c r="A133" t="s">
        <v>112</v>
      </c>
      <c r="B133" s="21">
        <v>5.45</v>
      </c>
      <c r="C133" s="21">
        <f t="shared" si="39"/>
        <v>52.26</v>
      </c>
      <c r="D133" s="33">
        <f t="shared" si="40"/>
        <v>3</v>
      </c>
      <c r="E133" s="21">
        <v>3.45</v>
      </c>
      <c r="F133" s="21">
        <f t="shared" si="41"/>
        <v>35.96</v>
      </c>
      <c r="G133" s="29">
        <f t="shared" si="42"/>
        <v>2</v>
      </c>
      <c r="H133" s="21">
        <v>14</v>
      </c>
      <c r="I133">
        <v>7</v>
      </c>
      <c r="J133" s="21">
        <v>2.6390573296152584</v>
      </c>
      <c r="K133" s="21">
        <v>1.9459101490553132</v>
      </c>
      <c r="L133">
        <f t="shared" si="43"/>
        <v>37.869999999999997</v>
      </c>
      <c r="M133">
        <f t="shared" si="44"/>
        <v>27.71</v>
      </c>
      <c r="N133">
        <f t="shared" si="45"/>
        <v>1</v>
      </c>
    </row>
    <row r="134" spans="1:14" hidden="1" x14ac:dyDescent="0.3">
      <c r="A134" t="s">
        <v>16</v>
      </c>
      <c r="B134" s="21">
        <v>5.4753622999999987</v>
      </c>
      <c r="C134" s="21">
        <f t="shared" si="39"/>
        <v>52.51</v>
      </c>
      <c r="D134" s="33">
        <f t="shared" si="40"/>
        <v>3</v>
      </c>
      <c r="E134" s="21">
        <v>4.7671833000000001</v>
      </c>
      <c r="F134" s="21">
        <f t="shared" si="41"/>
        <v>51.05</v>
      </c>
      <c r="G134" s="29">
        <f t="shared" si="42"/>
        <v>3</v>
      </c>
      <c r="H134" s="21">
        <v>15</v>
      </c>
      <c r="I134">
        <v>15</v>
      </c>
      <c r="J134" s="21">
        <v>2.7080502011022101</v>
      </c>
      <c r="K134" s="21">
        <v>2.7080502011022101</v>
      </c>
      <c r="L134">
        <f t="shared" si="43"/>
        <v>38.86</v>
      </c>
      <c r="M134">
        <f t="shared" si="44"/>
        <v>38.56</v>
      </c>
      <c r="N134">
        <f t="shared" si="45"/>
        <v>0</v>
      </c>
    </row>
    <row r="135" spans="1:14" hidden="1" x14ac:dyDescent="0.3">
      <c r="A135" t="s">
        <v>30</v>
      </c>
      <c r="B135" s="21">
        <v>5.5078587500000005</v>
      </c>
      <c r="C135" s="21">
        <f t="shared" si="39"/>
        <v>52.84</v>
      </c>
      <c r="D135" s="33">
        <f t="shared" si="40"/>
        <v>3</v>
      </c>
      <c r="E135" s="21">
        <v>3.4762470700000008</v>
      </c>
      <c r="F135" s="21">
        <f t="shared" si="41"/>
        <v>36.26</v>
      </c>
      <c r="G135" s="29">
        <f t="shared" si="42"/>
        <v>2</v>
      </c>
      <c r="H135" s="21">
        <v>204</v>
      </c>
      <c r="I135">
        <v>224</v>
      </c>
      <c r="J135" s="21">
        <v>5.3181199938442161</v>
      </c>
      <c r="K135" s="21">
        <v>5.4116460518550396</v>
      </c>
      <c r="L135">
        <f t="shared" si="43"/>
        <v>76.31</v>
      </c>
      <c r="M135">
        <f t="shared" si="44"/>
        <v>77.06</v>
      </c>
      <c r="N135">
        <f t="shared" si="45"/>
        <v>1</v>
      </c>
    </row>
    <row r="136" spans="1:14" hidden="1" x14ac:dyDescent="0.3">
      <c r="A136" t="s">
        <v>60</v>
      </c>
      <c r="B136" s="21">
        <v>5.5475802400000003</v>
      </c>
      <c r="C136" s="21">
        <f t="shared" si="39"/>
        <v>53.24</v>
      </c>
      <c r="D136" s="33">
        <f t="shared" si="40"/>
        <v>3</v>
      </c>
      <c r="E136" s="21">
        <v>4.9813590000000003</v>
      </c>
      <c r="F136" s="21">
        <f t="shared" si="41"/>
        <v>53.5</v>
      </c>
      <c r="G136" s="29">
        <f t="shared" si="42"/>
        <v>3</v>
      </c>
      <c r="H136" s="21">
        <v>5</v>
      </c>
      <c r="I136">
        <v>6</v>
      </c>
      <c r="J136" s="21">
        <v>1.6094379124341003</v>
      </c>
      <c r="K136" s="21">
        <v>1.791759469228055</v>
      </c>
      <c r="L136">
        <f t="shared" si="43"/>
        <v>23.09</v>
      </c>
      <c r="M136">
        <f t="shared" si="44"/>
        <v>25.51</v>
      </c>
      <c r="N136">
        <f t="shared" si="45"/>
        <v>0</v>
      </c>
    </row>
    <row r="137" spans="1:14" hidden="1" x14ac:dyDescent="0.3">
      <c r="A137" t="s">
        <v>20</v>
      </c>
      <c r="B137" s="21">
        <v>5.6191792500000002</v>
      </c>
      <c r="C137" s="21">
        <f t="shared" si="39"/>
        <v>53.96</v>
      </c>
      <c r="D137" s="33">
        <f t="shared" si="40"/>
        <v>3</v>
      </c>
      <c r="E137" s="21">
        <v>5.2379970599999996</v>
      </c>
      <c r="F137" s="21">
        <f t="shared" si="41"/>
        <v>56.44</v>
      </c>
      <c r="G137" s="29">
        <f t="shared" si="42"/>
        <v>3</v>
      </c>
      <c r="H137" s="21">
        <v>22</v>
      </c>
      <c r="I137">
        <v>19</v>
      </c>
      <c r="J137" s="21">
        <v>3.0910424533583161</v>
      </c>
      <c r="K137" s="21">
        <v>2.9444389791664403</v>
      </c>
      <c r="L137">
        <f t="shared" si="43"/>
        <v>44.36</v>
      </c>
      <c r="M137">
        <f t="shared" si="44"/>
        <v>41.93</v>
      </c>
      <c r="N137">
        <f t="shared" si="45"/>
        <v>0</v>
      </c>
    </row>
    <row r="138" spans="1:14" hidden="1" x14ac:dyDescent="0.3">
      <c r="A138" t="s">
        <v>69</v>
      </c>
      <c r="B138" s="21">
        <v>5.670455930000001</v>
      </c>
      <c r="C138" s="21">
        <f t="shared" si="39"/>
        <v>54.48</v>
      </c>
      <c r="D138" s="33">
        <f t="shared" si="40"/>
        <v>3</v>
      </c>
      <c r="E138" s="21">
        <v>4.7243752499999996</v>
      </c>
      <c r="F138" s="21">
        <f t="shared" si="41"/>
        <v>50.56</v>
      </c>
      <c r="G138" s="29">
        <f t="shared" si="42"/>
        <v>3</v>
      </c>
      <c r="H138" s="21">
        <v>7</v>
      </c>
      <c r="I138">
        <v>7</v>
      </c>
      <c r="J138" s="21">
        <v>1.9459101490553132</v>
      </c>
      <c r="K138" s="21">
        <v>1.9459101490553132</v>
      </c>
      <c r="L138">
        <f t="shared" si="43"/>
        <v>27.92</v>
      </c>
      <c r="M138">
        <f t="shared" si="44"/>
        <v>27.71</v>
      </c>
      <c r="N138">
        <f t="shared" si="45"/>
        <v>0</v>
      </c>
    </row>
    <row r="139" spans="1:14" hidden="1" x14ac:dyDescent="0.3">
      <c r="A139" t="s">
        <v>123</v>
      </c>
      <c r="B139" s="21">
        <v>5.72</v>
      </c>
      <c r="C139" s="21">
        <f t="shared" si="39"/>
        <v>54.98</v>
      </c>
      <c r="D139" s="33">
        <f t="shared" si="40"/>
        <v>3</v>
      </c>
      <c r="E139" s="21">
        <v>5.45</v>
      </c>
      <c r="F139" s="21">
        <f t="shared" si="41"/>
        <v>58.87</v>
      </c>
      <c r="G139" s="29">
        <f t="shared" si="42"/>
        <v>3</v>
      </c>
      <c r="H139" s="21">
        <v>5</v>
      </c>
      <c r="I139">
        <v>5</v>
      </c>
      <c r="J139" s="21">
        <v>1.6094379124341003</v>
      </c>
      <c r="K139" s="21">
        <v>1.6094379124341003</v>
      </c>
      <c r="L139">
        <f t="shared" si="43"/>
        <v>23.09</v>
      </c>
      <c r="M139">
        <f t="shared" si="44"/>
        <v>22.92</v>
      </c>
      <c r="N139">
        <f t="shared" si="45"/>
        <v>0</v>
      </c>
    </row>
    <row r="140" spans="1:14" hidden="1" x14ac:dyDescent="0.3">
      <c r="A140" t="s">
        <v>4</v>
      </c>
      <c r="B140" s="21">
        <v>5.8023862799999986</v>
      </c>
      <c r="C140" s="21">
        <f t="shared" si="39"/>
        <v>55.82</v>
      </c>
      <c r="D140" s="33">
        <f t="shared" si="40"/>
        <v>3</v>
      </c>
      <c r="E140" s="21">
        <v>4.8966178899999999</v>
      </c>
      <c r="F140" s="21">
        <f t="shared" si="41"/>
        <v>52.53</v>
      </c>
      <c r="G140" s="29">
        <f t="shared" si="42"/>
        <v>3</v>
      </c>
      <c r="H140" s="21">
        <v>161</v>
      </c>
      <c r="I140">
        <v>176</v>
      </c>
      <c r="J140" s="21">
        <v>5.0814043649844631</v>
      </c>
      <c r="K140" s="21">
        <v>5.1704839950381514</v>
      </c>
      <c r="L140">
        <f t="shared" si="43"/>
        <v>72.92</v>
      </c>
      <c r="M140">
        <f t="shared" si="44"/>
        <v>73.62</v>
      </c>
      <c r="N140">
        <f t="shared" si="45"/>
        <v>0</v>
      </c>
    </row>
    <row r="141" spans="1:14" hidden="1" x14ac:dyDescent="0.3">
      <c r="A141" t="s">
        <v>35</v>
      </c>
      <c r="B141" s="21">
        <v>5.8376035700000006</v>
      </c>
      <c r="C141" s="21">
        <f t="shared" si="39"/>
        <v>56.17</v>
      </c>
      <c r="D141" s="33">
        <f t="shared" si="40"/>
        <v>3</v>
      </c>
      <c r="E141" s="21">
        <v>5.0697359999999998</v>
      </c>
      <c r="F141" s="21">
        <f t="shared" si="41"/>
        <v>54.51</v>
      </c>
      <c r="G141" s="29">
        <f t="shared" si="42"/>
        <v>3</v>
      </c>
      <c r="H141" s="21">
        <v>5</v>
      </c>
      <c r="I141">
        <v>5</v>
      </c>
      <c r="J141" s="21">
        <v>1.6094379124341003</v>
      </c>
      <c r="K141" s="21">
        <v>1.6094379124341003</v>
      </c>
      <c r="L141">
        <f t="shared" si="43"/>
        <v>23.09</v>
      </c>
      <c r="M141">
        <f t="shared" si="44"/>
        <v>22.92</v>
      </c>
      <c r="N141">
        <f t="shared" si="45"/>
        <v>0</v>
      </c>
    </row>
    <row r="142" spans="1:14" hidden="1" x14ac:dyDescent="0.3">
      <c r="A142" t="s">
        <v>103</v>
      </c>
      <c r="B142" s="21">
        <v>5.8625101999999991</v>
      </c>
      <c r="C142" s="21">
        <f t="shared" si="39"/>
        <v>56.42</v>
      </c>
      <c r="D142" s="33">
        <f t="shared" si="40"/>
        <v>3</v>
      </c>
      <c r="E142" s="21">
        <v>4.8047561600000002</v>
      </c>
      <c r="F142" s="21">
        <f t="shared" si="41"/>
        <v>51.48</v>
      </c>
      <c r="G142" s="29">
        <f t="shared" si="42"/>
        <v>3</v>
      </c>
      <c r="H142" s="21">
        <v>50</v>
      </c>
      <c r="I142">
        <v>51</v>
      </c>
      <c r="J142" s="21">
        <v>3.912023005428146</v>
      </c>
      <c r="K142" s="21">
        <v>3.9318256327243257</v>
      </c>
      <c r="L142">
        <f t="shared" si="43"/>
        <v>56.14</v>
      </c>
      <c r="M142">
        <f t="shared" si="44"/>
        <v>55.99</v>
      </c>
      <c r="N142">
        <f t="shared" si="45"/>
        <v>0</v>
      </c>
    </row>
    <row r="143" spans="1:14" hidden="1" x14ac:dyDescent="0.3">
      <c r="A143" t="s">
        <v>32</v>
      </c>
      <c r="B143" s="21">
        <v>5.8810334199999996</v>
      </c>
      <c r="C143" s="21">
        <f t="shared" si="39"/>
        <v>56.61</v>
      </c>
      <c r="D143" s="33">
        <f t="shared" si="40"/>
        <v>3</v>
      </c>
      <c r="E143" s="21">
        <v>4.7148718799999996</v>
      </c>
      <c r="F143" s="21">
        <f t="shared" si="41"/>
        <v>50.45</v>
      </c>
      <c r="G143" s="29">
        <f t="shared" si="42"/>
        <v>3</v>
      </c>
      <c r="H143" s="21">
        <v>43</v>
      </c>
      <c r="I143">
        <v>39</v>
      </c>
      <c r="J143" s="21">
        <v>3.7612001156935624</v>
      </c>
      <c r="K143" s="21">
        <v>3.6635616461296463</v>
      </c>
      <c r="L143">
        <f t="shared" si="43"/>
        <v>53.97</v>
      </c>
      <c r="M143">
        <f t="shared" si="44"/>
        <v>52.17</v>
      </c>
      <c r="N143">
        <f t="shared" si="45"/>
        <v>0</v>
      </c>
    </row>
    <row r="144" spans="1:14" hidden="1" x14ac:dyDescent="0.3">
      <c r="A144" t="s">
        <v>18</v>
      </c>
      <c r="B144" s="21">
        <v>6.2121849100000004</v>
      </c>
      <c r="C144" s="21">
        <f t="shared" si="39"/>
        <v>59.95</v>
      </c>
      <c r="D144" s="33">
        <f t="shared" si="40"/>
        <v>3</v>
      </c>
      <c r="E144" s="21">
        <v>5.4360647200000001</v>
      </c>
      <c r="F144" s="21">
        <f t="shared" si="41"/>
        <v>58.71</v>
      </c>
      <c r="G144" s="29">
        <f t="shared" si="42"/>
        <v>3</v>
      </c>
      <c r="H144" s="21">
        <v>75</v>
      </c>
      <c r="I144">
        <v>65</v>
      </c>
      <c r="J144" s="21">
        <v>4.3174881135363101</v>
      </c>
      <c r="K144" s="21">
        <v>4.1743872698956368</v>
      </c>
      <c r="L144">
        <f t="shared" si="43"/>
        <v>61.95</v>
      </c>
      <c r="M144">
        <f t="shared" si="44"/>
        <v>59.44</v>
      </c>
      <c r="N144">
        <f t="shared" si="45"/>
        <v>0</v>
      </c>
    </row>
    <row r="145" spans="1:14" hidden="1" x14ac:dyDescent="0.3">
      <c r="A145" t="s">
        <v>24</v>
      </c>
      <c r="B145" s="21">
        <v>6.31</v>
      </c>
      <c r="C145" s="21">
        <f t="shared" si="39"/>
        <v>60.94</v>
      </c>
      <c r="D145" s="33">
        <f t="shared" si="40"/>
        <v>3</v>
      </c>
      <c r="E145" s="21">
        <v>3.83</v>
      </c>
      <c r="F145" s="21">
        <f t="shared" si="41"/>
        <v>40.31</v>
      </c>
      <c r="G145" s="29">
        <f t="shared" si="42"/>
        <v>2</v>
      </c>
      <c r="H145" s="21">
        <v>68</v>
      </c>
      <c r="I145">
        <v>64</v>
      </c>
      <c r="J145" s="21">
        <v>4.219507705176107</v>
      </c>
      <c r="K145" s="21">
        <v>4.1588830833596715</v>
      </c>
      <c r="L145">
        <f t="shared" si="43"/>
        <v>60.55</v>
      </c>
      <c r="M145">
        <f t="shared" si="44"/>
        <v>59.22</v>
      </c>
      <c r="N145">
        <f t="shared" si="45"/>
        <v>1</v>
      </c>
    </row>
    <row r="146" spans="1:14" hidden="1" x14ac:dyDescent="0.3">
      <c r="A146" t="s">
        <v>22</v>
      </c>
      <c r="B146" s="21">
        <v>6.32</v>
      </c>
      <c r="C146" s="21">
        <f t="shared" si="39"/>
        <v>61.04</v>
      </c>
      <c r="D146" s="33">
        <f t="shared" si="40"/>
        <v>3</v>
      </c>
      <c r="E146" s="21">
        <v>5.55</v>
      </c>
      <c r="F146" s="21">
        <f t="shared" si="41"/>
        <v>60.02</v>
      </c>
      <c r="G146" s="29">
        <f t="shared" si="42"/>
        <v>3</v>
      </c>
      <c r="H146" s="21">
        <v>5</v>
      </c>
      <c r="I146">
        <v>5</v>
      </c>
      <c r="J146" s="21">
        <v>1.6094379124341003</v>
      </c>
      <c r="K146" s="21">
        <v>1.6094379124341003</v>
      </c>
      <c r="L146">
        <f t="shared" si="43"/>
        <v>23.09</v>
      </c>
      <c r="M146">
        <f t="shared" si="44"/>
        <v>22.92</v>
      </c>
      <c r="N146">
        <f t="shared" si="45"/>
        <v>0</v>
      </c>
    </row>
    <row r="147" spans="1:14" hidden="1" x14ac:dyDescent="0.3">
      <c r="A147" t="s">
        <v>147</v>
      </c>
      <c r="B147" s="21">
        <v>6.543526169999998</v>
      </c>
      <c r="C147" s="21">
        <f t="shared" si="39"/>
        <v>63.3</v>
      </c>
      <c r="D147" s="33">
        <f t="shared" si="40"/>
        <v>3</v>
      </c>
      <c r="E147" s="21">
        <v>6.2539763500000003</v>
      </c>
      <c r="F147" s="21">
        <f t="shared" si="41"/>
        <v>68.08</v>
      </c>
      <c r="G147" s="29">
        <f t="shared" si="42"/>
        <v>3</v>
      </c>
      <c r="H147" s="21">
        <v>19</v>
      </c>
      <c r="I147">
        <v>20</v>
      </c>
      <c r="J147" s="21">
        <v>2.9444389791664403</v>
      </c>
      <c r="K147" s="21">
        <v>2.9957322735539909</v>
      </c>
      <c r="L147">
        <f t="shared" si="43"/>
        <v>42.25</v>
      </c>
      <c r="M147">
        <f t="shared" si="44"/>
        <v>42.66</v>
      </c>
      <c r="N147">
        <f t="shared" si="45"/>
        <v>0</v>
      </c>
    </row>
    <row r="148" spans="1:14" hidden="1" x14ac:dyDescent="0.3">
      <c r="A148" t="s">
        <v>159</v>
      </c>
      <c r="B148" s="21">
        <v>6.6204872100000021</v>
      </c>
      <c r="C148" s="21">
        <f t="shared" si="39"/>
        <v>64.08</v>
      </c>
      <c r="D148" s="33">
        <f t="shared" si="40"/>
        <v>3</v>
      </c>
      <c r="E148" s="21">
        <v>6.0822539299999994</v>
      </c>
      <c r="F148" s="21">
        <f t="shared" si="41"/>
        <v>66.11</v>
      </c>
      <c r="G148" s="29">
        <f t="shared" si="42"/>
        <v>3</v>
      </c>
      <c r="H148" s="21">
        <v>45</v>
      </c>
      <c r="I148">
        <v>33</v>
      </c>
      <c r="J148" s="21">
        <v>3.8066624897703196</v>
      </c>
      <c r="K148" s="21">
        <v>3.4965075614664802</v>
      </c>
      <c r="L148">
        <f t="shared" si="43"/>
        <v>54.62</v>
      </c>
      <c r="M148">
        <f t="shared" si="44"/>
        <v>49.79</v>
      </c>
      <c r="N148">
        <f t="shared" si="45"/>
        <v>0</v>
      </c>
    </row>
    <row r="149" spans="1:14" hidden="1" x14ac:dyDescent="0.3">
      <c r="A149" t="s">
        <v>5</v>
      </c>
      <c r="B149" s="21">
        <v>6.75</v>
      </c>
      <c r="C149" s="21">
        <f t="shared" si="39"/>
        <v>65.39</v>
      </c>
      <c r="D149" s="33">
        <f t="shared" si="40"/>
        <v>3</v>
      </c>
      <c r="E149" s="21">
        <v>6.13</v>
      </c>
      <c r="F149" s="21">
        <f t="shared" si="41"/>
        <v>66.66</v>
      </c>
      <c r="G149" s="29">
        <f t="shared" si="42"/>
        <v>3</v>
      </c>
      <c r="H149" s="21">
        <v>6</v>
      </c>
      <c r="I149">
        <v>5</v>
      </c>
      <c r="J149" s="21">
        <v>1.791759469228055</v>
      </c>
      <c r="K149" s="21">
        <v>1.6094379124341003</v>
      </c>
      <c r="L149">
        <f t="shared" si="43"/>
        <v>25.71</v>
      </c>
      <c r="M149">
        <f t="shared" si="44"/>
        <v>22.92</v>
      </c>
      <c r="N149">
        <f t="shared" si="45"/>
        <v>0</v>
      </c>
    </row>
    <row r="150" spans="1:14" hidden="1" x14ac:dyDescent="0.3">
      <c r="A150" t="s">
        <v>109</v>
      </c>
      <c r="B150" s="21">
        <v>6.77</v>
      </c>
      <c r="C150" s="21">
        <f t="shared" si="39"/>
        <v>65.59</v>
      </c>
      <c r="D150" s="33">
        <f t="shared" si="40"/>
        <v>3</v>
      </c>
      <c r="E150" s="21">
        <v>5.78</v>
      </c>
      <c r="F150" s="21">
        <f t="shared" si="41"/>
        <v>62.65</v>
      </c>
      <c r="G150" s="29">
        <f t="shared" si="42"/>
        <v>3</v>
      </c>
      <c r="H150" s="21">
        <v>12</v>
      </c>
      <c r="I150">
        <v>11</v>
      </c>
      <c r="J150" s="21">
        <v>2.4849066497880004</v>
      </c>
      <c r="K150" s="21">
        <v>2.3978952727983707</v>
      </c>
      <c r="L150">
        <f t="shared" si="43"/>
        <v>35.659999999999997</v>
      </c>
      <c r="M150">
        <f t="shared" si="44"/>
        <v>34.14</v>
      </c>
      <c r="N150">
        <f t="shared" si="45"/>
        <v>0</v>
      </c>
    </row>
    <row r="151" spans="1:14" hidden="1" x14ac:dyDescent="0.3">
      <c r="A151" t="s">
        <v>124</v>
      </c>
      <c r="B151" s="21">
        <v>6.85</v>
      </c>
      <c r="C151" s="21">
        <f t="shared" si="39"/>
        <v>66.400000000000006</v>
      </c>
      <c r="D151" s="33">
        <f t="shared" si="40"/>
        <v>3</v>
      </c>
      <c r="E151" s="21">
        <v>6.15</v>
      </c>
      <c r="F151" s="21">
        <f t="shared" si="41"/>
        <v>66.89</v>
      </c>
      <c r="G151" s="29">
        <f t="shared" si="42"/>
        <v>3</v>
      </c>
      <c r="H151" s="21">
        <v>5</v>
      </c>
      <c r="I151">
        <v>3</v>
      </c>
      <c r="J151" s="21">
        <v>1.6094379124341003</v>
      </c>
      <c r="K151" s="21">
        <v>1.0986122886681098</v>
      </c>
      <c r="L151">
        <f t="shared" si="43"/>
        <v>23.09</v>
      </c>
      <c r="M151">
        <f t="shared" si="44"/>
        <v>15.64</v>
      </c>
      <c r="N151">
        <f t="shared" si="45"/>
        <v>0</v>
      </c>
    </row>
    <row r="152" spans="1:14" hidden="1" x14ac:dyDescent="0.3">
      <c r="A152" t="s">
        <v>88</v>
      </c>
      <c r="B152" s="21">
        <v>7.13</v>
      </c>
      <c r="C152" s="21">
        <f t="shared" si="39"/>
        <v>69.22</v>
      </c>
      <c r="D152" s="33">
        <f t="shared" si="40"/>
        <v>3</v>
      </c>
      <c r="E152" s="21">
        <v>5.07</v>
      </c>
      <c r="F152" s="21">
        <f t="shared" si="41"/>
        <v>54.52</v>
      </c>
      <c r="G152" s="29">
        <f t="shared" si="42"/>
        <v>3</v>
      </c>
      <c r="H152" s="21">
        <v>6</v>
      </c>
      <c r="I152">
        <v>6</v>
      </c>
      <c r="J152" s="21">
        <v>1.791759469228055</v>
      </c>
      <c r="K152" s="21">
        <v>1.791759469228055</v>
      </c>
      <c r="L152">
        <f t="shared" si="43"/>
        <v>25.71</v>
      </c>
      <c r="M152">
        <f t="shared" si="44"/>
        <v>25.51</v>
      </c>
      <c r="N152">
        <f t="shared" si="45"/>
        <v>0</v>
      </c>
    </row>
    <row r="153" spans="1:14" hidden="1" x14ac:dyDescent="0.3">
      <c r="A153" t="s">
        <v>62</v>
      </c>
      <c r="B153" s="21">
        <v>7.31</v>
      </c>
      <c r="C153" s="21">
        <f t="shared" si="39"/>
        <v>71.040000000000006</v>
      </c>
      <c r="D153" s="33">
        <f t="shared" si="40"/>
        <v>3</v>
      </c>
      <c r="E153" s="21">
        <v>6.38</v>
      </c>
      <c r="F153" s="21">
        <f t="shared" si="41"/>
        <v>69.52</v>
      </c>
      <c r="G153" s="29">
        <f t="shared" si="42"/>
        <v>3</v>
      </c>
      <c r="H153" s="21">
        <v>5</v>
      </c>
      <c r="I153">
        <v>5</v>
      </c>
      <c r="J153" s="21">
        <v>1.6094379124341003</v>
      </c>
      <c r="K153" s="21">
        <v>1.6094379124341003</v>
      </c>
      <c r="L153">
        <f t="shared" si="43"/>
        <v>23.09</v>
      </c>
      <c r="M153">
        <f t="shared" si="44"/>
        <v>22.92</v>
      </c>
      <c r="N153">
        <f t="shared" si="45"/>
        <v>0</v>
      </c>
    </row>
    <row r="154" spans="1:14" hidden="1" x14ac:dyDescent="0.3">
      <c r="A154" t="s">
        <v>94</v>
      </c>
      <c r="B154" s="21">
        <v>7.72</v>
      </c>
      <c r="C154" s="21">
        <f t="shared" si="39"/>
        <v>75.180000000000007</v>
      </c>
      <c r="D154" s="33">
        <f t="shared" si="40"/>
        <v>4</v>
      </c>
      <c r="E154" s="21">
        <v>6.69</v>
      </c>
      <c r="F154" s="21">
        <f t="shared" si="41"/>
        <v>73.08</v>
      </c>
      <c r="G154" s="29">
        <f t="shared" si="42"/>
        <v>3</v>
      </c>
      <c r="H154" s="21">
        <v>4</v>
      </c>
      <c r="I154">
        <v>4</v>
      </c>
      <c r="J154" s="21">
        <v>1.3862943611198906</v>
      </c>
      <c r="K154" s="21">
        <v>1.3862943611198906</v>
      </c>
      <c r="L154">
        <f t="shared" si="43"/>
        <v>19.89</v>
      </c>
      <c r="M154">
        <f t="shared" si="44"/>
        <v>19.739999999999998</v>
      </c>
      <c r="N154">
        <f t="shared" si="45"/>
        <v>1</v>
      </c>
    </row>
    <row r="155" spans="1:14" hidden="1" x14ac:dyDescent="0.3">
      <c r="A155" t="s">
        <v>39</v>
      </c>
      <c r="B155" s="21">
        <v>7.83</v>
      </c>
      <c r="C155" s="21">
        <f t="shared" si="39"/>
        <v>76.290000000000006</v>
      </c>
      <c r="D155" s="33">
        <f t="shared" si="40"/>
        <v>4</v>
      </c>
      <c r="E155" s="21">
        <v>7.35</v>
      </c>
      <c r="F155" s="21">
        <f t="shared" si="41"/>
        <v>80.64</v>
      </c>
      <c r="G155" s="29">
        <f t="shared" si="42"/>
        <v>4</v>
      </c>
      <c r="H155" s="21">
        <v>8</v>
      </c>
      <c r="I155">
        <v>9</v>
      </c>
      <c r="J155" s="21">
        <v>2.0794415416798357</v>
      </c>
      <c r="K155" s="21">
        <v>2.1972245773362196</v>
      </c>
      <c r="L155">
        <f t="shared" si="43"/>
        <v>29.84</v>
      </c>
      <c r="M155">
        <f t="shared" si="44"/>
        <v>31.29</v>
      </c>
      <c r="N155">
        <f t="shared" si="45"/>
        <v>0</v>
      </c>
    </row>
    <row r="156" spans="1:14" hidden="1" x14ac:dyDescent="0.3">
      <c r="A156" t="s">
        <v>95</v>
      </c>
      <c r="B156" s="21">
        <v>7.8431453699999993</v>
      </c>
      <c r="C156" s="21">
        <f t="shared" si="39"/>
        <v>76.430000000000007</v>
      </c>
      <c r="D156" s="33">
        <f t="shared" si="40"/>
        <v>4</v>
      </c>
      <c r="E156" s="21">
        <v>7.1306643499999991</v>
      </c>
      <c r="F156" s="21">
        <f t="shared" si="41"/>
        <v>78.12</v>
      </c>
      <c r="G156" s="29">
        <f t="shared" si="42"/>
        <v>4</v>
      </c>
      <c r="H156" s="21">
        <v>7</v>
      </c>
      <c r="I156">
        <v>7</v>
      </c>
      <c r="J156" s="21">
        <v>1.9459101490553132</v>
      </c>
      <c r="K156" s="21">
        <v>1.9459101490553132</v>
      </c>
      <c r="L156">
        <f t="shared" si="43"/>
        <v>27.92</v>
      </c>
      <c r="M156">
        <f t="shared" si="44"/>
        <v>27.71</v>
      </c>
      <c r="N156">
        <f t="shared" si="45"/>
        <v>0</v>
      </c>
    </row>
    <row r="157" spans="1:14" hidden="1" x14ac:dyDescent="0.3">
      <c r="A157" t="s">
        <v>128</v>
      </c>
      <c r="B157" s="21">
        <v>7.8598737700000019</v>
      </c>
      <c r="C157" s="21">
        <f t="shared" si="39"/>
        <v>76.599999999999994</v>
      </c>
      <c r="D157" s="33">
        <f t="shared" si="40"/>
        <v>4</v>
      </c>
      <c r="E157" s="21">
        <v>6.45209455</v>
      </c>
      <c r="F157" s="21">
        <f t="shared" si="41"/>
        <v>70.349999999999994</v>
      </c>
      <c r="G157" s="29">
        <f t="shared" si="42"/>
        <v>3</v>
      </c>
      <c r="H157" s="21">
        <v>3</v>
      </c>
      <c r="I157">
        <v>3</v>
      </c>
      <c r="J157" s="21">
        <v>1.0986122886681098</v>
      </c>
      <c r="K157" s="21">
        <v>1.0986122886681098</v>
      </c>
      <c r="L157">
        <f t="shared" si="43"/>
        <v>15.76</v>
      </c>
      <c r="M157">
        <f t="shared" si="44"/>
        <v>15.64</v>
      </c>
      <c r="N157">
        <f t="shared" si="45"/>
        <v>1</v>
      </c>
    </row>
    <row r="158" spans="1:14" hidden="1" x14ac:dyDescent="0.3">
      <c r="A158" t="s">
        <v>161</v>
      </c>
      <c r="B158" s="21">
        <v>7.8718662299999993</v>
      </c>
      <c r="C158" s="21">
        <f t="shared" si="39"/>
        <v>76.72</v>
      </c>
      <c r="D158" s="33">
        <f t="shared" si="40"/>
        <v>4</v>
      </c>
      <c r="E158" s="21">
        <v>7.5358567200000008</v>
      </c>
      <c r="F158" s="21">
        <f t="shared" si="41"/>
        <v>82.77</v>
      </c>
      <c r="G158" s="29">
        <f t="shared" si="42"/>
        <v>4</v>
      </c>
      <c r="H158" s="21">
        <v>3</v>
      </c>
      <c r="I158">
        <v>5</v>
      </c>
      <c r="J158" s="21">
        <v>1.0986122886681098</v>
      </c>
      <c r="K158" s="21">
        <v>1.6094379124341003</v>
      </c>
      <c r="L158">
        <f t="shared" si="43"/>
        <v>15.76</v>
      </c>
      <c r="M158">
        <f t="shared" si="44"/>
        <v>22.92</v>
      </c>
      <c r="N158">
        <f t="shared" si="45"/>
        <v>0</v>
      </c>
    </row>
    <row r="159" spans="1:14" hidden="1" x14ac:dyDescent="0.3">
      <c r="A159" t="s">
        <v>55</v>
      </c>
      <c r="B159" s="21">
        <v>8.01</v>
      </c>
      <c r="C159" s="21">
        <f t="shared" si="39"/>
        <v>78.11</v>
      </c>
      <c r="D159" s="33">
        <f t="shared" si="40"/>
        <v>4</v>
      </c>
      <c r="E159" s="21">
        <v>7.1</v>
      </c>
      <c r="F159" s="21">
        <f t="shared" si="41"/>
        <v>77.77</v>
      </c>
      <c r="G159" s="29">
        <f t="shared" si="42"/>
        <v>4</v>
      </c>
      <c r="H159" s="21">
        <v>3</v>
      </c>
      <c r="I159">
        <v>3</v>
      </c>
      <c r="J159" s="21">
        <v>1.0986122886681098</v>
      </c>
      <c r="K159" s="21">
        <v>1.0986122886681098</v>
      </c>
      <c r="L159">
        <f t="shared" si="43"/>
        <v>15.76</v>
      </c>
      <c r="M159">
        <f t="shared" si="44"/>
        <v>15.64</v>
      </c>
      <c r="N159">
        <f t="shared" si="45"/>
        <v>0</v>
      </c>
    </row>
    <row r="160" spans="1:14" hidden="1" x14ac:dyDescent="0.3">
      <c r="A160" t="s">
        <v>25</v>
      </c>
      <c r="B160" s="21">
        <v>8.0565042499999997</v>
      </c>
      <c r="C160" s="21">
        <f t="shared" si="39"/>
        <v>78.58</v>
      </c>
      <c r="D160" s="33">
        <f t="shared" si="40"/>
        <v>4</v>
      </c>
      <c r="E160" s="21">
        <v>6.4377198199999999</v>
      </c>
      <c r="F160" s="21">
        <f t="shared" si="41"/>
        <v>70.19</v>
      </c>
      <c r="G160" s="29">
        <f t="shared" si="42"/>
        <v>3</v>
      </c>
      <c r="H160" s="21">
        <v>3</v>
      </c>
      <c r="I160">
        <v>3</v>
      </c>
      <c r="J160" s="21">
        <v>1.0986122886681098</v>
      </c>
      <c r="K160" s="21">
        <v>1.0986122886681098</v>
      </c>
      <c r="L160">
        <f t="shared" si="43"/>
        <v>15.76</v>
      </c>
      <c r="M160">
        <f t="shared" si="44"/>
        <v>15.64</v>
      </c>
      <c r="N160">
        <f t="shared" si="45"/>
        <v>1</v>
      </c>
    </row>
    <row r="161" spans="1:14" hidden="1" x14ac:dyDescent="0.3">
      <c r="A161" t="s">
        <v>0</v>
      </c>
      <c r="B161" s="21">
        <v>8.7233209599999988</v>
      </c>
      <c r="C161" s="21">
        <f t="shared" si="39"/>
        <v>85.32</v>
      </c>
      <c r="D161" s="33">
        <f t="shared" si="40"/>
        <v>4</v>
      </c>
      <c r="E161" s="21">
        <v>8.1208000200000008</v>
      </c>
      <c r="F161" s="21">
        <f t="shared" si="41"/>
        <v>89.47</v>
      </c>
      <c r="G161" s="29">
        <f t="shared" si="42"/>
        <v>4</v>
      </c>
      <c r="H161" s="21">
        <v>5</v>
      </c>
      <c r="I161">
        <v>5</v>
      </c>
      <c r="J161" s="21">
        <v>1.6094379124341003</v>
      </c>
      <c r="K161" s="21">
        <v>1.6094379124341003</v>
      </c>
      <c r="L161">
        <f t="shared" si="43"/>
        <v>23.09</v>
      </c>
      <c r="M161">
        <f t="shared" si="44"/>
        <v>22.92</v>
      </c>
      <c r="N161">
        <f t="shared" si="45"/>
        <v>0</v>
      </c>
    </row>
    <row r="162" spans="1:14" hidden="1" x14ac:dyDescent="0.3">
      <c r="A162" t="s">
        <v>162</v>
      </c>
      <c r="B162" s="21">
        <v>8.74</v>
      </c>
      <c r="C162" s="21">
        <f t="shared" ref="C162:C169" si="46">ROUND(((B162-gghed_min)/($Q$14-gghed_min))*100,2)</f>
        <v>85.48</v>
      </c>
      <c r="D162" s="33">
        <f t="shared" si="40"/>
        <v>4</v>
      </c>
      <c r="E162" s="21">
        <v>7.85</v>
      </c>
      <c r="F162" s="21">
        <f t="shared" si="41"/>
        <v>86.37</v>
      </c>
      <c r="G162" s="29">
        <f t="shared" si="42"/>
        <v>4</v>
      </c>
      <c r="H162" s="21">
        <v>5</v>
      </c>
      <c r="I162">
        <v>5</v>
      </c>
      <c r="J162" s="21">
        <v>1.6094379124341003</v>
      </c>
      <c r="K162" s="21">
        <v>1.6094379124341003</v>
      </c>
      <c r="L162">
        <f t="shared" si="43"/>
        <v>23.09</v>
      </c>
      <c r="M162">
        <f t="shared" si="44"/>
        <v>22.92</v>
      </c>
      <c r="N162">
        <f t="shared" si="45"/>
        <v>0</v>
      </c>
    </row>
    <row r="163" spans="1:14" hidden="1" x14ac:dyDescent="0.3">
      <c r="A163" t="s">
        <v>27</v>
      </c>
      <c r="B163" s="21">
        <v>8.9499999999999993</v>
      </c>
      <c r="C163" s="21">
        <f t="shared" si="46"/>
        <v>87.61</v>
      </c>
      <c r="D163" s="33">
        <f t="shared" si="40"/>
        <v>4</v>
      </c>
      <c r="E163" s="21">
        <v>8.5</v>
      </c>
      <c r="F163" s="21">
        <f t="shared" si="41"/>
        <v>93.81</v>
      </c>
      <c r="G163" s="29">
        <f t="shared" si="42"/>
        <v>4</v>
      </c>
      <c r="H163" s="21">
        <v>5</v>
      </c>
      <c r="I163">
        <v>5</v>
      </c>
      <c r="J163" s="21">
        <v>1.6094379124341003</v>
      </c>
      <c r="K163" s="21">
        <v>1.6094379124341003</v>
      </c>
      <c r="L163">
        <f t="shared" si="43"/>
        <v>23.09</v>
      </c>
      <c r="M163">
        <f t="shared" si="44"/>
        <v>22.92</v>
      </c>
      <c r="N163">
        <f t="shared" si="45"/>
        <v>0</v>
      </c>
    </row>
    <row r="164" spans="1:14" hidden="1" x14ac:dyDescent="0.3">
      <c r="A164" t="s">
        <v>81</v>
      </c>
      <c r="B164" s="21">
        <v>9.08</v>
      </c>
      <c r="C164" s="21">
        <f t="shared" si="46"/>
        <v>88.92</v>
      </c>
      <c r="D164" s="33">
        <f t="shared" si="40"/>
        <v>4</v>
      </c>
      <c r="E164" s="21">
        <v>6</v>
      </c>
      <c r="F164" s="21">
        <f t="shared" si="41"/>
        <v>65.17</v>
      </c>
      <c r="G164" s="29">
        <f t="shared" si="42"/>
        <v>3</v>
      </c>
      <c r="H164" s="21">
        <v>57</v>
      </c>
      <c r="I164">
        <v>50</v>
      </c>
      <c r="J164" s="21">
        <v>4.0430512678345503</v>
      </c>
      <c r="K164" s="21">
        <v>3.912023005428146</v>
      </c>
      <c r="L164">
        <f t="shared" si="43"/>
        <v>58.02</v>
      </c>
      <c r="M164">
        <f t="shared" si="44"/>
        <v>55.7</v>
      </c>
      <c r="N164">
        <f t="shared" si="45"/>
        <v>1</v>
      </c>
    </row>
    <row r="165" spans="1:14" hidden="1" x14ac:dyDescent="0.3">
      <c r="A165" t="s">
        <v>40</v>
      </c>
      <c r="B165" s="21">
        <v>9.3134336500000003</v>
      </c>
      <c r="C165" s="21">
        <f t="shared" si="46"/>
        <v>91.28</v>
      </c>
      <c r="D165" s="33">
        <f t="shared" si="40"/>
        <v>4</v>
      </c>
      <c r="E165" s="21">
        <v>8.3343076700000012</v>
      </c>
      <c r="F165" s="21">
        <f t="shared" si="41"/>
        <v>91.91</v>
      </c>
      <c r="G165" s="29">
        <f t="shared" si="42"/>
        <v>4</v>
      </c>
      <c r="H165" s="21">
        <v>8</v>
      </c>
      <c r="I165">
        <v>8</v>
      </c>
      <c r="J165" s="21">
        <v>2.0794415416798357</v>
      </c>
      <c r="K165" s="21">
        <v>2.0794415416798357</v>
      </c>
      <c r="L165">
        <f t="shared" si="43"/>
        <v>29.84</v>
      </c>
      <c r="M165">
        <f t="shared" si="44"/>
        <v>29.61</v>
      </c>
      <c r="N165">
        <f t="shared" si="45"/>
        <v>0</v>
      </c>
    </row>
    <row r="166" spans="1:14" hidden="1" x14ac:dyDescent="0.3">
      <c r="A166" t="s">
        <v>13</v>
      </c>
      <c r="B166" s="21">
        <v>9.60643387</v>
      </c>
      <c r="C166" s="21">
        <f t="shared" si="46"/>
        <v>94.24</v>
      </c>
      <c r="D166" s="33">
        <f t="shared" si="40"/>
        <v>4</v>
      </c>
      <c r="E166" s="21">
        <v>7.6523394599999985</v>
      </c>
      <c r="F166" s="21">
        <f t="shared" si="41"/>
        <v>84.1</v>
      </c>
      <c r="G166" s="29">
        <f t="shared" si="42"/>
        <v>4</v>
      </c>
      <c r="H166" s="21">
        <v>11</v>
      </c>
      <c r="I166">
        <v>11</v>
      </c>
      <c r="J166" s="21">
        <v>2.3978952727983707</v>
      </c>
      <c r="K166" s="21">
        <v>2.3978952727983707</v>
      </c>
      <c r="L166">
        <f t="shared" si="43"/>
        <v>34.409999999999997</v>
      </c>
      <c r="M166">
        <f t="shared" si="44"/>
        <v>34.14</v>
      </c>
      <c r="N166">
        <f t="shared" si="45"/>
        <v>0</v>
      </c>
    </row>
    <row r="167" spans="1:14" hidden="1" x14ac:dyDescent="0.3">
      <c r="A167" t="s">
        <v>100</v>
      </c>
      <c r="B167" s="21">
        <v>9.82</v>
      </c>
      <c r="C167" s="21">
        <f t="shared" si="46"/>
        <v>96.39</v>
      </c>
      <c r="D167" s="33">
        <f t="shared" si="40"/>
        <v>4</v>
      </c>
      <c r="E167" s="21">
        <v>8.9499999999999993</v>
      </c>
      <c r="F167" s="21">
        <f t="shared" si="41"/>
        <v>98.97</v>
      </c>
      <c r="G167" s="29">
        <f t="shared" si="42"/>
        <v>4</v>
      </c>
      <c r="H167" s="21">
        <v>2</v>
      </c>
      <c r="I167">
        <v>2</v>
      </c>
      <c r="J167" s="21">
        <v>0.69314718055994529</v>
      </c>
      <c r="K167" s="21">
        <v>0.69314718055994529</v>
      </c>
      <c r="L167">
        <f t="shared" si="43"/>
        <v>9.9499999999999993</v>
      </c>
      <c r="M167">
        <f t="shared" si="44"/>
        <v>9.8699999999999992</v>
      </c>
      <c r="N167">
        <f t="shared" si="45"/>
        <v>0</v>
      </c>
    </row>
    <row r="168" spans="1:14" hidden="1" x14ac:dyDescent="0.3">
      <c r="A168" t="s">
        <v>44</v>
      </c>
      <c r="B168" s="21">
        <v>9.9639396699999985</v>
      </c>
      <c r="C168" s="21">
        <f t="shared" si="46"/>
        <v>97.85</v>
      </c>
      <c r="D168" s="33">
        <f t="shared" si="40"/>
        <v>4</v>
      </c>
      <c r="E168" s="21">
        <v>9.0401239400000009</v>
      </c>
      <c r="F168" s="21">
        <f t="shared" si="41"/>
        <v>100</v>
      </c>
      <c r="G168" s="29">
        <f t="shared" si="42"/>
        <v>4</v>
      </c>
      <c r="H168" s="21">
        <v>4</v>
      </c>
      <c r="I168">
        <v>4</v>
      </c>
      <c r="J168" s="21">
        <v>1.3862943611198906</v>
      </c>
      <c r="K168" s="21">
        <v>1.3862943611198906</v>
      </c>
      <c r="L168">
        <f t="shared" si="43"/>
        <v>19.89</v>
      </c>
      <c r="M168">
        <f t="shared" si="44"/>
        <v>19.739999999999998</v>
      </c>
      <c r="N168">
        <f t="shared" si="45"/>
        <v>0</v>
      </c>
    </row>
    <row r="169" spans="1:14" hidden="1" x14ac:dyDescent="0.3">
      <c r="A169" t="s">
        <v>145</v>
      </c>
      <c r="B169" s="21">
        <v>10.17722607</v>
      </c>
      <c r="C169" s="21">
        <f t="shared" si="46"/>
        <v>100</v>
      </c>
      <c r="D169" s="33">
        <f t="shared" si="40"/>
        <v>4</v>
      </c>
      <c r="E169" s="21">
        <v>7.9679574999999998</v>
      </c>
      <c r="F169" s="21">
        <f t="shared" si="41"/>
        <v>87.72</v>
      </c>
      <c r="G169" s="29">
        <f t="shared" si="42"/>
        <v>4</v>
      </c>
      <c r="H169" s="21">
        <v>10</v>
      </c>
      <c r="I169">
        <v>9</v>
      </c>
      <c r="J169" s="21">
        <v>2.3025850929940459</v>
      </c>
      <c r="K169" s="21">
        <v>2.1972245773362196</v>
      </c>
      <c r="L169">
        <f t="shared" si="43"/>
        <v>33.04</v>
      </c>
      <c r="M169">
        <f t="shared" si="44"/>
        <v>31.29</v>
      </c>
      <c r="N169">
        <f t="shared" si="45"/>
        <v>0</v>
      </c>
    </row>
  </sheetData>
  <autoFilter ref="A1:N169" xr:uid="{1F97D854-7BE6-468E-B907-B81A3EBD44E4}">
    <filterColumn colId="3">
      <filters>
        <filter val="1"/>
      </filters>
    </filterColumn>
  </autoFilter>
  <mergeCells count="4">
    <mergeCell ref="P26:U26"/>
    <mergeCell ref="P33:U33"/>
    <mergeCell ref="X26:AC26"/>
    <mergeCell ref="X33:AC3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1F28-562D-4BDC-80A0-FA0BF7A78FF8}">
  <dimension ref="A2:N7"/>
  <sheetViews>
    <sheetView topLeftCell="D1" workbookViewId="0">
      <selection activeCell="K19" sqref="K19"/>
    </sheetView>
  </sheetViews>
  <sheetFormatPr defaultColWidth="8.88671875" defaultRowHeight="14.4" x14ac:dyDescent="0.3"/>
  <cols>
    <col min="1" max="1" width="14.5546875" style="31" customWidth="1"/>
    <col min="2" max="2" width="38" style="31" customWidth="1"/>
    <col min="3" max="3" width="8.88671875" style="31"/>
    <col min="4" max="4" width="8.88671875" style="31" customWidth="1"/>
    <col min="5" max="5" width="10.77734375" style="31" customWidth="1"/>
    <col min="6" max="6" width="11" style="31" customWidth="1"/>
    <col min="7" max="8" width="8.88671875" style="31"/>
    <col min="9" max="10" width="10.5546875" style="31" customWidth="1"/>
    <col min="11" max="16384" width="8.88671875" style="31"/>
  </cols>
  <sheetData>
    <row r="2" spans="1:14" ht="43.2" x14ac:dyDescent="0.3">
      <c r="D2" s="43" t="s">
        <v>254</v>
      </c>
      <c r="E2" s="43" t="s">
        <v>255</v>
      </c>
      <c r="F2" s="43" t="s">
        <v>256</v>
      </c>
      <c r="G2" s="43" t="s">
        <v>257</v>
      </c>
      <c r="H2" s="43" t="s">
        <v>258</v>
      </c>
      <c r="I2" s="43" t="s">
        <v>260</v>
      </c>
      <c r="J2" s="43" t="s">
        <v>259</v>
      </c>
      <c r="K2" s="43" t="s">
        <v>261</v>
      </c>
      <c r="L2" s="43" t="s">
        <v>262</v>
      </c>
      <c r="M2" s="43" t="s">
        <v>264</v>
      </c>
      <c r="N2" s="43" t="s">
        <v>263</v>
      </c>
    </row>
    <row r="3" spans="1:14" x14ac:dyDescent="0.3">
      <c r="A3" s="36" t="s">
        <v>248</v>
      </c>
      <c r="B3" s="36" t="s">
        <v>249</v>
      </c>
      <c r="D3" s="37">
        <v>1</v>
      </c>
      <c r="E3" s="36">
        <v>40</v>
      </c>
      <c r="F3" s="36">
        <v>20</v>
      </c>
      <c r="G3" s="36">
        <v>2</v>
      </c>
      <c r="H3" s="36">
        <v>62</v>
      </c>
      <c r="I3" s="36">
        <v>30.88</v>
      </c>
      <c r="J3" s="36">
        <v>29.75</v>
      </c>
      <c r="K3" s="36">
        <v>1235</v>
      </c>
      <c r="L3" s="36">
        <v>595</v>
      </c>
      <c r="M3" s="41">
        <v>1.7999999999999999E-2</v>
      </c>
      <c r="N3" s="41">
        <v>1.4E-2</v>
      </c>
    </row>
    <row r="4" spans="1:14" x14ac:dyDescent="0.3">
      <c r="A4" s="36" t="s">
        <v>250</v>
      </c>
      <c r="B4" s="36" t="s">
        <v>251</v>
      </c>
      <c r="D4" s="37">
        <v>2</v>
      </c>
      <c r="E4" s="36">
        <v>37</v>
      </c>
      <c r="F4" s="36">
        <v>11</v>
      </c>
      <c r="G4" s="36">
        <v>1</v>
      </c>
      <c r="H4" s="36">
        <v>49</v>
      </c>
      <c r="I4" s="36">
        <v>26.08</v>
      </c>
      <c r="J4" s="36">
        <v>19.18</v>
      </c>
      <c r="K4" s="36">
        <v>965</v>
      </c>
      <c r="L4" s="36">
        <v>211</v>
      </c>
      <c r="M4" s="41">
        <v>0</v>
      </c>
      <c r="N4" s="41">
        <v>0</v>
      </c>
    </row>
    <row r="5" spans="1:14" x14ac:dyDescent="0.3">
      <c r="A5" s="36" t="s">
        <v>252</v>
      </c>
      <c r="B5" s="36" t="s">
        <v>253</v>
      </c>
      <c r="D5" s="37">
        <v>3</v>
      </c>
      <c r="E5" s="36">
        <v>18</v>
      </c>
      <c r="F5" s="36">
        <v>3</v>
      </c>
      <c r="G5" s="36">
        <v>0</v>
      </c>
      <c r="H5" s="36">
        <v>21</v>
      </c>
      <c r="I5" s="36">
        <v>10.78</v>
      </c>
      <c r="J5" s="36">
        <v>12.33</v>
      </c>
      <c r="K5" s="36">
        <v>197</v>
      </c>
      <c r="L5" s="36">
        <v>37</v>
      </c>
      <c r="M5" s="41">
        <v>6.0000000000000001E-3</v>
      </c>
      <c r="N5" s="41">
        <v>0</v>
      </c>
    </row>
    <row r="6" spans="1:14" x14ac:dyDescent="0.3">
      <c r="D6" s="37">
        <v>4</v>
      </c>
      <c r="E6" s="36">
        <v>10</v>
      </c>
      <c r="F6" s="36">
        <v>2</v>
      </c>
      <c r="G6" s="36">
        <v>0</v>
      </c>
      <c r="H6" s="36">
        <v>12</v>
      </c>
      <c r="I6" s="36">
        <v>5.6</v>
      </c>
      <c r="J6" s="36">
        <v>11</v>
      </c>
      <c r="K6" s="36">
        <v>56</v>
      </c>
      <c r="L6" s="36">
        <v>22</v>
      </c>
      <c r="M6" s="42">
        <v>0.182</v>
      </c>
      <c r="N6" s="42">
        <v>0.20799999999999999</v>
      </c>
    </row>
    <row r="7" spans="1:14" x14ac:dyDescent="0.3">
      <c r="D7" s="36" t="s">
        <v>203</v>
      </c>
      <c r="E7" s="36">
        <f>SUM(E3:E6)</f>
        <v>105</v>
      </c>
      <c r="F7" s="36">
        <f>SUM(F3:F6)</f>
        <v>36</v>
      </c>
      <c r="G7" s="36">
        <f>SUM(G3:G6)</f>
        <v>3</v>
      </c>
      <c r="H7" s="36">
        <f>SUM(H3:H6)</f>
        <v>144</v>
      </c>
      <c r="I7" s="36"/>
      <c r="J7" s="36"/>
      <c r="K7" s="36"/>
      <c r="L7" s="36"/>
      <c r="M7" s="36"/>
      <c r="N7" s="3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2A58D-EC4D-44AC-B41F-E731432F18CC}">
  <dimension ref="A1:F174"/>
  <sheetViews>
    <sheetView workbookViewId="0">
      <selection activeCell="D41" sqref="D41"/>
    </sheetView>
  </sheetViews>
  <sheetFormatPr defaultRowHeight="14.4" x14ac:dyDescent="0.3"/>
  <cols>
    <col min="1" max="1" width="24.77734375" customWidth="1"/>
    <col min="4" max="4" width="12.21875" customWidth="1"/>
    <col min="5" max="7" width="11" customWidth="1"/>
  </cols>
  <sheetData>
    <row r="1" spans="1:5" x14ac:dyDescent="0.3">
      <c r="A1" t="s">
        <v>153</v>
      </c>
      <c r="B1" t="s">
        <v>172</v>
      </c>
      <c r="C1" t="s">
        <v>201</v>
      </c>
      <c r="D1" t="s">
        <v>180</v>
      </c>
      <c r="E1" t="s">
        <v>174</v>
      </c>
    </row>
    <row r="2" spans="1:5" x14ac:dyDescent="0.3">
      <c r="A2" t="s">
        <v>154</v>
      </c>
      <c r="B2">
        <v>0.48799999999999999</v>
      </c>
      <c r="C2">
        <v>49</v>
      </c>
      <c r="D2" s="27">
        <v>620</v>
      </c>
      <c r="E2">
        <v>1.1862124199999999</v>
      </c>
    </row>
    <row r="3" spans="1:5" x14ac:dyDescent="0.3">
      <c r="A3" t="s">
        <v>155</v>
      </c>
      <c r="B3">
        <v>0.78400000000000003</v>
      </c>
      <c r="C3">
        <v>78</v>
      </c>
      <c r="D3">
        <v>8</v>
      </c>
      <c r="E3">
        <v>2.9961023300000003</v>
      </c>
    </row>
    <row r="4" spans="1:5" x14ac:dyDescent="0.3">
      <c r="A4" t="s">
        <v>156</v>
      </c>
      <c r="B4">
        <v>0.73</v>
      </c>
      <c r="C4">
        <v>73</v>
      </c>
      <c r="D4">
        <v>78</v>
      </c>
      <c r="E4">
        <v>3.7465877499999998</v>
      </c>
    </row>
    <row r="5" spans="1:5" x14ac:dyDescent="0.3">
      <c r="A5" t="s">
        <v>157</v>
      </c>
      <c r="B5">
        <v>0.59399999999999997</v>
      </c>
      <c r="C5">
        <v>59</v>
      </c>
      <c r="D5">
        <v>222</v>
      </c>
      <c r="E5">
        <v>1.7003692399999994</v>
      </c>
    </row>
    <row r="6" spans="1:5" x14ac:dyDescent="0.3">
      <c r="A6" t="s">
        <v>158</v>
      </c>
      <c r="B6">
        <v>0.82</v>
      </c>
      <c r="C6">
        <v>82</v>
      </c>
      <c r="D6">
        <v>21</v>
      </c>
      <c r="E6">
        <v>3.68809605</v>
      </c>
    </row>
    <row r="7" spans="1:5" x14ac:dyDescent="0.3">
      <c r="A7" t="s">
        <v>159</v>
      </c>
      <c r="B7">
        <v>0.84099999999999997</v>
      </c>
      <c r="C7">
        <v>84</v>
      </c>
      <c r="D7">
        <v>45</v>
      </c>
      <c r="E7">
        <v>6.6204872100000021</v>
      </c>
    </row>
    <row r="8" spans="1:5" x14ac:dyDescent="0.3">
      <c r="A8" t="s">
        <v>160</v>
      </c>
      <c r="B8">
        <v>0.76900000000000002</v>
      </c>
      <c r="C8">
        <v>77</v>
      </c>
      <c r="D8">
        <v>27</v>
      </c>
      <c r="E8">
        <v>2.36</v>
      </c>
    </row>
    <row r="9" spans="1:5" x14ac:dyDescent="0.3">
      <c r="A9" t="s">
        <v>161</v>
      </c>
      <c r="B9">
        <v>0.94799999999999995</v>
      </c>
      <c r="C9">
        <v>95</v>
      </c>
      <c r="D9">
        <v>3</v>
      </c>
      <c r="E9">
        <v>7.8718662299999993</v>
      </c>
    </row>
    <row r="10" spans="1:5" x14ac:dyDescent="0.3">
      <c r="A10" t="s">
        <v>162</v>
      </c>
      <c r="B10">
        <v>0.91600000000000004</v>
      </c>
      <c r="C10">
        <v>92</v>
      </c>
      <c r="D10">
        <v>5</v>
      </c>
      <c r="E10">
        <v>8.74</v>
      </c>
    </row>
    <row r="11" spans="1:5" x14ac:dyDescent="0.3">
      <c r="A11" t="s">
        <v>163</v>
      </c>
      <c r="B11">
        <v>0.72199999999999998</v>
      </c>
      <c r="C11">
        <v>72</v>
      </c>
      <c r="D11">
        <v>41</v>
      </c>
      <c r="E11">
        <v>2.33</v>
      </c>
    </row>
    <row r="12" spans="1:5" x14ac:dyDescent="0.3">
      <c r="A12" t="s">
        <v>164</v>
      </c>
      <c r="B12">
        <v>0.79800000000000004</v>
      </c>
      <c r="C12">
        <v>80</v>
      </c>
      <c r="D12">
        <v>77</v>
      </c>
      <c r="E12">
        <v>4.6367440200000001</v>
      </c>
    </row>
    <row r="13" spans="1:5" x14ac:dyDescent="0.3">
      <c r="A13" t="s">
        <v>165</v>
      </c>
      <c r="B13">
        <v>0.88400000000000001</v>
      </c>
      <c r="C13">
        <v>88</v>
      </c>
      <c r="D13">
        <v>16</v>
      </c>
      <c r="E13">
        <v>2.9697620899999997</v>
      </c>
    </row>
    <row r="14" spans="1:5" x14ac:dyDescent="0.3">
      <c r="A14" t="s">
        <v>166</v>
      </c>
      <c r="B14">
        <v>0.65700000000000003</v>
      </c>
      <c r="C14">
        <v>66</v>
      </c>
      <c r="D14">
        <v>123</v>
      </c>
      <c r="E14">
        <v>0.40977541000000006</v>
      </c>
    </row>
    <row r="15" spans="1:5" x14ac:dyDescent="0.3">
      <c r="A15" t="s">
        <v>167</v>
      </c>
      <c r="B15">
        <v>0.80300000000000005</v>
      </c>
      <c r="C15">
        <v>80</v>
      </c>
      <c r="D15">
        <v>39</v>
      </c>
      <c r="E15">
        <v>3.6412131799999998</v>
      </c>
    </row>
    <row r="16" spans="1:5" x14ac:dyDescent="0.3">
      <c r="A16" t="s">
        <v>168</v>
      </c>
      <c r="B16">
        <v>0.8</v>
      </c>
      <c r="C16">
        <v>80</v>
      </c>
      <c r="D16">
        <v>1</v>
      </c>
      <c r="E16">
        <v>4.54</v>
      </c>
    </row>
    <row r="17" spans="1:5" x14ac:dyDescent="0.3">
      <c r="A17" t="s">
        <v>0</v>
      </c>
      <c r="B17">
        <v>0.93</v>
      </c>
      <c r="C17">
        <v>93</v>
      </c>
      <c r="D17">
        <v>5</v>
      </c>
      <c r="E17">
        <v>8.7233209599999988</v>
      </c>
    </row>
    <row r="18" spans="1:5" x14ac:dyDescent="0.3">
      <c r="A18" t="s">
        <v>1</v>
      </c>
      <c r="B18">
        <v>0.70499999999999996</v>
      </c>
      <c r="C18">
        <v>71</v>
      </c>
      <c r="D18">
        <v>130</v>
      </c>
      <c r="E18">
        <v>3.7476506200000004</v>
      </c>
    </row>
    <row r="19" spans="1:5" x14ac:dyDescent="0.3">
      <c r="A19" t="s">
        <v>2</v>
      </c>
      <c r="B19">
        <v>0.501</v>
      </c>
      <c r="C19">
        <v>50</v>
      </c>
      <c r="D19" s="27">
        <v>523</v>
      </c>
      <c r="E19">
        <v>0.27598523999999997</v>
      </c>
    </row>
    <row r="20" spans="1:5" x14ac:dyDescent="0.3">
      <c r="A20" t="s">
        <v>3</v>
      </c>
      <c r="B20">
        <v>0.67500000000000004</v>
      </c>
      <c r="C20">
        <v>68</v>
      </c>
      <c r="D20">
        <v>60</v>
      </c>
      <c r="E20">
        <v>3.4032814500000002</v>
      </c>
    </row>
    <row r="21" spans="1:5" x14ac:dyDescent="0.3">
      <c r="A21" t="s">
        <v>4</v>
      </c>
      <c r="B21">
        <v>0.69099999999999995</v>
      </c>
      <c r="C21">
        <v>69</v>
      </c>
      <c r="D21">
        <v>161</v>
      </c>
      <c r="E21">
        <v>5.8023862799999986</v>
      </c>
    </row>
    <row r="22" spans="1:5" x14ac:dyDescent="0.3">
      <c r="A22" t="s">
        <v>5</v>
      </c>
      <c r="B22">
        <v>0.77600000000000002</v>
      </c>
      <c r="C22">
        <v>78</v>
      </c>
      <c r="D22">
        <v>6</v>
      </c>
      <c r="E22">
        <v>6.75</v>
      </c>
    </row>
    <row r="23" spans="1:5" x14ac:dyDescent="0.3">
      <c r="A23" t="s">
        <v>6</v>
      </c>
      <c r="B23">
        <v>0.70099999999999996</v>
      </c>
      <c r="C23">
        <v>70</v>
      </c>
      <c r="D23">
        <v>186</v>
      </c>
      <c r="E23">
        <v>4.4899482700000011</v>
      </c>
    </row>
    <row r="24" spans="1:5" x14ac:dyDescent="0.3">
      <c r="A24" t="s">
        <v>7</v>
      </c>
      <c r="B24">
        <v>0.75800000000000001</v>
      </c>
      <c r="C24">
        <v>76</v>
      </c>
      <c r="D24">
        <v>72</v>
      </c>
      <c r="E24">
        <v>4.5290446299999996</v>
      </c>
    </row>
    <row r="25" spans="1:5" x14ac:dyDescent="0.3">
      <c r="A25" t="s">
        <v>173</v>
      </c>
      <c r="B25">
        <v>0.82699999999999996</v>
      </c>
      <c r="C25">
        <v>83</v>
      </c>
      <c r="D25">
        <v>44</v>
      </c>
      <c r="E25">
        <v>2.2518715899999995</v>
      </c>
    </row>
    <row r="26" spans="1:5" x14ac:dyDescent="0.3">
      <c r="A26" t="s">
        <v>8</v>
      </c>
      <c r="B26">
        <v>0.80200000000000005</v>
      </c>
      <c r="C26">
        <v>80</v>
      </c>
      <c r="D26">
        <v>7</v>
      </c>
      <c r="E26">
        <v>5.07</v>
      </c>
    </row>
    <row r="27" spans="1:5" x14ac:dyDescent="0.3">
      <c r="A27" t="s">
        <v>9</v>
      </c>
      <c r="B27">
        <v>0.44600000000000001</v>
      </c>
      <c r="C27">
        <v>45</v>
      </c>
      <c r="D27">
        <v>264</v>
      </c>
      <c r="E27">
        <v>2.8256711999999999</v>
      </c>
    </row>
    <row r="28" spans="1:5" x14ac:dyDescent="0.3">
      <c r="A28" t="s">
        <v>10</v>
      </c>
      <c r="B28">
        <v>0.41899999999999998</v>
      </c>
      <c r="C28">
        <v>42</v>
      </c>
      <c r="D28" s="27">
        <v>494</v>
      </c>
      <c r="E28">
        <v>2.1590986299999995</v>
      </c>
    </row>
    <row r="29" spans="1:5" x14ac:dyDescent="0.3">
      <c r="A29" t="s">
        <v>11</v>
      </c>
      <c r="B29">
        <v>0.59599999999999997</v>
      </c>
      <c r="C29">
        <v>60</v>
      </c>
      <c r="D29">
        <v>218</v>
      </c>
      <c r="E29">
        <v>1.9103192100000004</v>
      </c>
    </row>
    <row r="30" spans="1:5" x14ac:dyDescent="0.3">
      <c r="A30" t="s">
        <v>12</v>
      </c>
      <c r="B30">
        <v>0.58499999999999996</v>
      </c>
      <c r="C30">
        <v>59</v>
      </c>
      <c r="D30">
        <v>438</v>
      </c>
      <c r="E30">
        <v>0.60675447999999998</v>
      </c>
    </row>
    <row r="31" spans="1:5" x14ac:dyDescent="0.3">
      <c r="A31" t="s">
        <v>13</v>
      </c>
      <c r="B31">
        <v>0.92800000000000005</v>
      </c>
      <c r="C31">
        <v>93</v>
      </c>
      <c r="D31">
        <v>11</v>
      </c>
      <c r="E31">
        <v>9.60643387</v>
      </c>
    </row>
    <row r="32" spans="1:5" x14ac:dyDescent="0.3">
      <c r="A32" t="s">
        <v>175</v>
      </c>
      <c r="B32">
        <v>0.64900000000000002</v>
      </c>
      <c r="C32">
        <v>65</v>
      </c>
      <c r="D32">
        <v>42</v>
      </c>
      <c r="E32">
        <v>4.0052499800000003</v>
      </c>
    </row>
    <row r="33" spans="1:6" x14ac:dyDescent="0.3">
      <c r="A33" t="s">
        <v>14</v>
      </c>
      <c r="B33">
        <v>0.38900000000000001</v>
      </c>
      <c r="C33">
        <v>39</v>
      </c>
      <c r="D33" s="27">
        <v>835</v>
      </c>
      <c r="E33">
        <v>1.2214847799999999</v>
      </c>
    </row>
    <row r="34" spans="1:6" x14ac:dyDescent="0.3">
      <c r="A34" t="s">
        <v>15</v>
      </c>
      <c r="B34">
        <v>0.39600000000000002</v>
      </c>
      <c r="C34">
        <v>40</v>
      </c>
      <c r="D34" s="27">
        <v>1063</v>
      </c>
      <c r="E34">
        <v>0.92749428999999994</v>
      </c>
    </row>
    <row r="35" spans="1:6" x14ac:dyDescent="0.3">
      <c r="A35" t="s">
        <v>16</v>
      </c>
      <c r="B35">
        <v>0.84899999999999998</v>
      </c>
      <c r="C35">
        <v>85</v>
      </c>
      <c r="D35">
        <v>15</v>
      </c>
      <c r="E35">
        <v>5.4753622999999987</v>
      </c>
    </row>
    <row r="36" spans="1:6" x14ac:dyDescent="0.3">
      <c r="A36" t="s">
        <v>17</v>
      </c>
      <c r="B36">
        <v>0.78100000000000003</v>
      </c>
      <c r="C36">
        <v>78</v>
      </c>
      <c r="D36">
        <v>23</v>
      </c>
      <c r="E36">
        <v>3.06103587</v>
      </c>
    </row>
    <row r="37" spans="1:6" x14ac:dyDescent="0.3">
      <c r="A37" t="s">
        <v>18</v>
      </c>
      <c r="B37">
        <v>0.75600000000000001</v>
      </c>
      <c r="C37">
        <v>76</v>
      </c>
      <c r="D37">
        <v>75</v>
      </c>
      <c r="E37">
        <v>6.2121849100000004</v>
      </c>
    </row>
    <row r="38" spans="1:6" x14ac:dyDescent="0.3">
      <c r="A38" t="s">
        <v>19</v>
      </c>
      <c r="B38">
        <v>0.58799999999999997</v>
      </c>
      <c r="C38">
        <v>59</v>
      </c>
      <c r="D38">
        <v>217</v>
      </c>
      <c r="E38">
        <v>1.2928029300000001</v>
      </c>
    </row>
    <row r="39" spans="1:6" x14ac:dyDescent="0.3">
      <c r="A39" t="s">
        <v>176</v>
      </c>
      <c r="B39">
        <v>0.59799999999999998</v>
      </c>
      <c r="C39">
        <v>60</v>
      </c>
      <c r="D39">
        <v>282</v>
      </c>
      <c r="E39">
        <v>1.8968015899999997</v>
      </c>
    </row>
    <row r="40" spans="1:6" x14ac:dyDescent="0.3">
      <c r="A40" t="s">
        <v>20</v>
      </c>
      <c r="B40">
        <v>0.81100000000000005</v>
      </c>
      <c r="C40">
        <v>81</v>
      </c>
      <c r="D40">
        <v>22</v>
      </c>
      <c r="E40">
        <v>5.6191792500000002</v>
      </c>
    </row>
    <row r="41" spans="1:6" x14ac:dyDescent="0.3">
      <c r="A41" t="s">
        <v>21</v>
      </c>
      <c r="B41">
        <v>0.53</v>
      </c>
      <c r="C41">
        <v>53</v>
      </c>
      <c r="D41" s="27">
        <v>480</v>
      </c>
      <c r="E41">
        <v>1.3327840600000003</v>
      </c>
    </row>
    <row r="42" spans="1:6" x14ac:dyDescent="0.3">
      <c r="A42" t="s">
        <v>22</v>
      </c>
      <c r="B42">
        <v>0.86</v>
      </c>
      <c r="C42">
        <v>86</v>
      </c>
      <c r="D42">
        <v>5</v>
      </c>
      <c r="E42">
        <v>6.32</v>
      </c>
    </row>
    <row r="43" spans="1:6" x14ac:dyDescent="0.3">
      <c r="A43" t="s">
        <v>23</v>
      </c>
      <c r="B43">
        <v>0.75900000000000001</v>
      </c>
      <c r="C43">
        <v>76</v>
      </c>
      <c r="D43">
        <v>39</v>
      </c>
      <c r="E43" s="26">
        <v>11.365660670000002</v>
      </c>
      <c r="F43" s="26"/>
    </row>
    <row r="44" spans="1:6" x14ac:dyDescent="0.3">
      <c r="A44" t="s">
        <v>24</v>
      </c>
      <c r="B44">
        <v>0.9</v>
      </c>
      <c r="C44">
        <v>90</v>
      </c>
      <c r="D44">
        <v>68</v>
      </c>
      <c r="E44">
        <v>6.31</v>
      </c>
    </row>
    <row r="45" spans="1:6" x14ac:dyDescent="0.3">
      <c r="A45" t="s">
        <v>25</v>
      </c>
      <c r="B45">
        <v>0.89100000000000001</v>
      </c>
      <c r="C45">
        <v>89</v>
      </c>
      <c r="D45">
        <v>3</v>
      </c>
      <c r="E45">
        <v>8.0565042499999997</v>
      </c>
    </row>
    <row r="46" spans="1:6" x14ac:dyDescent="0.3">
      <c r="A46" t="s">
        <v>26</v>
      </c>
      <c r="B46">
        <v>0.47699999999999998</v>
      </c>
      <c r="C46">
        <v>48</v>
      </c>
      <c r="D46" s="27">
        <v>547</v>
      </c>
      <c r="E46">
        <v>0.65065557000000018</v>
      </c>
    </row>
    <row r="47" spans="1:6" x14ac:dyDescent="0.3">
      <c r="A47" t="s">
        <v>27</v>
      </c>
      <c r="B47">
        <v>0.94599999999999995</v>
      </c>
      <c r="C47">
        <v>95</v>
      </c>
      <c r="D47">
        <v>5</v>
      </c>
      <c r="E47">
        <v>8.9499999999999993</v>
      </c>
    </row>
    <row r="48" spans="1:6" x14ac:dyDescent="0.3">
      <c r="A48" t="s">
        <v>28</v>
      </c>
      <c r="B48">
        <v>0.51200000000000001</v>
      </c>
      <c r="C48">
        <v>51</v>
      </c>
      <c r="D48">
        <v>234</v>
      </c>
      <c r="E48">
        <v>1.0768225200000001</v>
      </c>
    </row>
    <row r="49" spans="1:5" x14ac:dyDescent="0.3">
      <c r="A49" t="s">
        <v>29</v>
      </c>
      <c r="B49">
        <v>0.76</v>
      </c>
      <c r="C49">
        <v>76</v>
      </c>
      <c r="D49">
        <v>107</v>
      </c>
      <c r="E49">
        <v>3.2433273800000002</v>
      </c>
    </row>
    <row r="50" spans="1:5" x14ac:dyDescent="0.3">
      <c r="A50" t="s">
        <v>30</v>
      </c>
      <c r="B50">
        <v>0.63300000000000001</v>
      </c>
      <c r="C50">
        <v>63</v>
      </c>
      <c r="D50">
        <v>204</v>
      </c>
      <c r="E50">
        <v>5.5078587500000005</v>
      </c>
    </row>
    <row r="51" spans="1:5" x14ac:dyDescent="0.3">
      <c r="A51" t="s">
        <v>31</v>
      </c>
      <c r="B51">
        <v>0.73399999999999999</v>
      </c>
      <c r="C51">
        <v>73</v>
      </c>
      <c r="D51">
        <v>66</v>
      </c>
      <c r="E51">
        <v>5.0764460600000003</v>
      </c>
    </row>
    <row r="52" spans="1:5" x14ac:dyDescent="0.3">
      <c r="A52" t="s">
        <v>177</v>
      </c>
      <c r="B52">
        <v>0.72899999999999998</v>
      </c>
      <c r="C52">
        <v>73</v>
      </c>
      <c r="D52">
        <v>17</v>
      </c>
      <c r="E52">
        <v>1.3261709200000003</v>
      </c>
    </row>
    <row r="53" spans="1:5" x14ac:dyDescent="0.3">
      <c r="A53" t="s">
        <v>32</v>
      </c>
      <c r="B53">
        <v>0.66600000000000004</v>
      </c>
      <c r="C53">
        <v>67</v>
      </c>
      <c r="D53">
        <v>43</v>
      </c>
      <c r="E53">
        <v>5.8810334199999996</v>
      </c>
    </row>
    <row r="54" spans="1:5" x14ac:dyDescent="0.3">
      <c r="A54" t="s">
        <v>33</v>
      </c>
      <c r="B54">
        <v>0.65</v>
      </c>
      <c r="C54">
        <v>65</v>
      </c>
      <c r="D54">
        <v>212</v>
      </c>
      <c r="E54">
        <v>0.84701848000000024</v>
      </c>
    </row>
    <row r="55" spans="1:5" x14ac:dyDescent="0.3">
      <c r="A55" t="s">
        <v>34</v>
      </c>
      <c r="B55">
        <v>0.49</v>
      </c>
      <c r="C55">
        <v>49</v>
      </c>
      <c r="D55">
        <v>322</v>
      </c>
      <c r="E55">
        <v>0.83485365</v>
      </c>
    </row>
    <row r="56" spans="1:5" x14ac:dyDescent="0.3">
      <c r="A56" t="s">
        <v>35</v>
      </c>
      <c r="B56">
        <v>0.89100000000000001</v>
      </c>
      <c r="C56">
        <v>89</v>
      </c>
      <c r="D56">
        <v>5</v>
      </c>
      <c r="E56">
        <v>5.8376035700000006</v>
      </c>
    </row>
    <row r="57" spans="1:5" x14ac:dyDescent="0.3">
      <c r="A57" t="s">
        <v>36</v>
      </c>
      <c r="B57">
        <v>0.622</v>
      </c>
      <c r="C57">
        <v>62</v>
      </c>
      <c r="D57">
        <v>240</v>
      </c>
      <c r="E57">
        <v>3.5369305599999996</v>
      </c>
    </row>
    <row r="58" spans="1:5" x14ac:dyDescent="0.3">
      <c r="A58" t="s">
        <v>37</v>
      </c>
      <c r="B58">
        <v>0.48899999999999999</v>
      </c>
      <c r="C58">
        <v>49</v>
      </c>
      <c r="D58">
        <v>267</v>
      </c>
      <c r="E58">
        <v>0.98278511000000002</v>
      </c>
    </row>
    <row r="59" spans="1:5" x14ac:dyDescent="0.3">
      <c r="A59" t="s">
        <v>38</v>
      </c>
      <c r="B59">
        <v>0.72199999999999998</v>
      </c>
      <c r="C59">
        <v>72</v>
      </c>
      <c r="D59">
        <v>38</v>
      </c>
      <c r="E59">
        <v>3.1008660800000003</v>
      </c>
    </row>
    <row r="60" spans="1:5" x14ac:dyDescent="0.3">
      <c r="A60" t="s">
        <v>39</v>
      </c>
      <c r="B60">
        <v>0.93899999999999995</v>
      </c>
      <c r="C60">
        <v>94</v>
      </c>
      <c r="D60">
        <v>8</v>
      </c>
      <c r="E60">
        <v>7.83</v>
      </c>
    </row>
    <row r="61" spans="1:5" x14ac:dyDescent="0.3">
      <c r="A61" t="s">
        <v>40</v>
      </c>
      <c r="B61">
        <v>0.9</v>
      </c>
      <c r="C61">
        <v>90</v>
      </c>
      <c r="D61">
        <v>8</v>
      </c>
      <c r="E61">
        <v>9.3134336500000003</v>
      </c>
    </row>
    <row r="62" spans="1:5" x14ac:dyDescent="0.3">
      <c r="A62" t="s">
        <v>41</v>
      </c>
      <c r="B62">
        <v>0.70399999999999996</v>
      </c>
      <c r="C62">
        <v>70</v>
      </c>
      <c r="D62">
        <v>227</v>
      </c>
      <c r="E62">
        <v>1.8999379899999997</v>
      </c>
    </row>
    <row r="63" spans="1:5" x14ac:dyDescent="0.3">
      <c r="A63" t="s">
        <v>42</v>
      </c>
      <c r="B63">
        <v>0.49199999999999999</v>
      </c>
      <c r="C63">
        <v>49</v>
      </c>
      <c r="D63" s="27">
        <v>458</v>
      </c>
      <c r="E63">
        <v>2.42524147</v>
      </c>
    </row>
    <row r="64" spans="1:5" x14ac:dyDescent="0.3">
      <c r="A64" t="s">
        <v>43</v>
      </c>
      <c r="B64">
        <v>0.80700000000000005</v>
      </c>
      <c r="C64">
        <v>81</v>
      </c>
      <c r="D64">
        <v>28</v>
      </c>
      <c r="E64">
        <v>3.7</v>
      </c>
    </row>
    <row r="65" spans="1:5" x14ac:dyDescent="0.3">
      <c r="A65" t="s">
        <v>44</v>
      </c>
      <c r="B65">
        <v>0.94799999999999995</v>
      </c>
      <c r="C65">
        <v>95</v>
      </c>
      <c r="D65">
        <v>4</v>
      </c>
      <c r="E65">
        <v>9.9639396699999985</v>
      </c>
    </row>
    <row r="66" spans="1:5" x14ac:dyDescent="0.3">
      <c r="A66" t="s">
        <v>45</v>
      </c>
      <c r="B66">
        <v>0.60099999999999998</v>
      </c>
      <c r="C66">
        <v>60</v>
      </c>
      <c r="D66">
        <v>263</v>
      </c>
      <c r="E66">
        <v>2.1112215499999998</v>
      </c>
    </row>
    <row r="67" spans="1:5" x14ac:dyDescent="0.3">
      <c r="A67" t="s">
        <v>46</v>
      </c>
      <c r="B67">
        <v>0.88700000000000001</v>
      </c>
      <c r="C67">
        <v>89</v>
      </c>
      <c r="D67">
        <v>8</v>
      </c>
      <c r="E67">
        <v>5.1293206200000006</v>
      </c>
    </row>
    <row r="68" spans="1:5" x14ac:dyDescent="0.3">
      <c r="A68" t="s">
        <v>47</v>
      </c>
      <c r="B68">
        <v>0.78600000000000003</v>
      </c>
      <c r="C68">
        <v>79</v>
      </c>
      <c r="D68">
        <v>21</v>
      </c>
      <c r="E68">
        <v>2.2880585200000003</v>
      </c>
    </row>
    <row r="69" spans="1:5" x14ac:dyDescent="0.3">
      <c r="A69" t="s">
        <v>48</v>
      </c>
      <c r="B69">
        <v>0.63800000000000001</v>
      </c>
      <c r="C69">
        <v>64</v>
      </c>
      <c r="D69">
        <v>96</v>
      </c>
      <c r="E69">
        <v>2.4752209200000004</v>
      </c>
    </row>
    <row r="70" spans="1:5" x14ac:dyDescent="0.3">
      <c r="A70" t="s">
        <v>49</v>
      </c>
      <c r="B70">
        <v>0.47099999999999997</v>
      </c>
      <c r="C70">
        <v>47</v>
      </c>
      <c r="D70" s="27">
        <v>553</v>
      </c>
      <c r="E70">
        <v>0.77237736999999995</v>
      </c>
    </row>
    <row r="71" spans="1:5" x14ac:dyDescent="0.3">
      <c r="A71" t="s">
        <v>50</v>
      </c>
      <c r="B71">
        <v>0.48199999999999998</v>
      </c>
      <c r="C71">
        <v>48</v>
      </c>
      <c r="D71" s="27">
        <v>725</v>
      </c>
      <c r="E71">
        <v>1.2004870200000002</v>
      </c>
    </row>
    <row r="72" spans="1:5" x14ac:dyDescent="0.3">
      <c r="A72" t="s">
        <v>51</v>
      </c>
      <c r="B72">
        <v>0.72699999999999998</v>
      </c>
      <c r="C72">
        <v>73</v>
      </c>
      <c r="D72">
        <v>112</v>
      </c>
      <c r="E72">
        <v>3.9743328099999999</v>
      </c>
    </row>
    <row r="73" spans="1:5" x14ac:dyDescent="0.3">
      <c r="A73" t="s">
        <v>52</v>
      </c>
      <c r="B73">
        <v>0.55700000000000005</v>
      </c>
      <c r="C73">
        <v>56</v>
      </c>
      <c r="D73">
        <v>350</v>
      </c>
      <c r="E73">
        <v>0.40528840000000005</v>
      </c>
    </row>
    <row r="74" spans="1:5" x14ac:dyDescent="0.3">
      <c r="A74" t="s">
        <v>53</v>
      </c>
      <c r="B74">
        <v>0.621</v>
      </c>
      <c r="C74">
        <v>62</v>
      </c>
      <c r="D74">
        <v>72</v>
      </c>
      <c r="E74">
        <v>3.4371700299999999</v>
      </c>
    </row>
    <row r="75" spans="1:5" x14ac:dyDescent="0.3">
      <c r="A75" t="s">
        <v>54</v>
      </c>
      <c r="B75">
        <v>0.84899999999999998</v>
      </c>
      <c r="C75">
        <v>85</v>
      </c>
      <c r="D75">
        <v>15</v>
      </c>
      <c r="E75">
        <v>5.14</v>
      </c>
    </row>
    <row r="76" spans="1:5" x14ac:dyDescent="0.3">
      <c r="A76" t="s">
        <v>55</v>
      </c>
      <c r="B76">
        <v>0.95499999999999996</v>
      </c>
      <c r="C76">
        <v>96</v>
      </c>
      <c r="D76">
        <v>3</v>
      </c>
      <c r="E76">
        <v>8.01</v>
      </c>
    </row>
    <row r="77" spans="1:5" x14ac:dyDescent="0.3">
      <c r="A77" t="s">
        <v>56</v>
      </c>
      <c r="B77">
        <v>0.63800000000000001</v>
      </c>
      <c r="C77">
        <v>64</v>
      </c>
      <c r="D77">
        <v>103</v>
      </c>
      <c r="E77">
        <v>1.21</v>
      </c>
    </row>
    <row r="78" spans="1:5" x14ac:dyDescent="0.3">
      <c r="A78" t="s">
        <v>57</v>
      </c>
      <c r="B78">
        <v>0.71199999999999997</v>
      </c>
      <c r="C78">
        <v>71</v>
      </c>
      <c r="D78">
        <v>173</v>
      </c>
      <c r="E78">
        <v>1.8872557899999998</v>
      </c>
    </row>
    <row r="79" spans="1:5" x14ac:dyDescent="0.3">
      <c r="A79" t="s">
        <v>58</v>
      </c>
      <c r="B79">
        <v>0.77900000000000003</v>
      </c>
      <c r="C79">
        <v>78</v>
      </c>
      <c r="D79">
        <v>22</v>
      </c>
      <c r="E79">
        <v>2.7775445000000003</v>
      </c>
    </row>
    <row r="80" spans="1:5" x14ac:dyDescent="0.3">
      <c r="A80" t="s">
        <v>59</v>
      </c>
      <c r="B80">
        <v>0.66100000000000003</v>
      </c>
      <c r="C80">
        <v>66</v>
      </c>
      <c r="D80">
        <v>76</v>
      </c>
      <c r="E80">
        <v>2.7808010599999999</v>
      </c>
    </row>
    <row r="81" spans="1:6" x14ac:dyDescent="0.3">
      <c r="A81" t="s">
        <v>60</v>
      </c>
      <c r="B81">
        <v>0.94499999999999995</v>
      </c>
      <c r="C81">
        <v>95</v>
      </c>
      <c r="D81">
        <v>5</v>
      </c>
      <c r="E81">
        <v>5.5475802400000003</v>
      </c>
    </row>
    <row r="82" spans="1:6" x14ac:dyDescent="0.3">
      <c r="A82" t="s">
        <v>61</v>
      </c>
      <c r="B82">
        <v>0.90600000000000003</v>
      </c>
      <c r="C82">
        <v>91</v>
      </c>
      <c r="D82">
        <v>3</v>
      </c>
      <c r="E82">
        <v>5.26</v>
      </c>
    </row>
    <row r="83" spans="1:6" x14ac:dyDescent="0.3">
      <c r="A83" t="s">
        <v>62</v>
      </c>
      <c r="B83">
        <v>0.89200000000000002</v>
      </c>
      <c r="C83">
        <v>89</v>
      </c>
      <c r="D83">
        <v>5</v>
      </c>
      <c r="E83">
        <v>7.31</v>
      </c>
    </row>
    <row r="84" spans="1:6" x14ac:dyDescent="0.3">
      <c r="A84" t="s">
        <v>63</v>
      </c>
      <c r="B84">
        <v>0.70699999999999996</v>
      </c>
      <c r="C84">
        <v>71</v>
      </c>
      <c r="D84">
        <v>99</v>
      </c>
      <c r="E84">
        <v>4.5226430899999999</v>
      </c>
    </row>
    <row r="85" spans="1:6" x14ac:dyDescent="0.3">
      <c r="A85" t="s">
        <v>64</v>
      </c>
      <c r="B85">
        <v>0.91700000000000004</v>
      </c>
      <c r="C85">
        <v>92</v>
      </c>
      <c r="D85">
        <v>4</v>
      </c>
      <c r="E85">
        <v>9.34</v>
      </c>
    </row>
    <row r="86" spans="1:6" x14ac:dyDescent="0.3">
      <c r="A86" t="s">
        <v>65</v>
      </c>
      <c r="B86">
        <v>0.74</v>
      </c>
      <c r="C86">
        <v>74</v>
      </c>
      <c r="D86">
        <v>41</v>
      </c>
      <c r="E86">
        <v>2.74805593</v>
      </c>
    </row>
    <row r="87" spans="1:6" x14ac:dyDescent="0.3">
      <c r="A87" t="s">
        <v>66</v>
      </c>
      <c r="B87">
        <v>0.80600000000000005</v>
      </c>
      <c r="C87">
        <v>81</v>
      </c>
      <c r="D87">
        <v>13</v>
      </c>
      <c r="E87">
        <v>2.4700000000000002</v>
      </c>
    </row>
    <row r="88" spans="1:6" x14ac:dyDescent="0.3">
      <c r="A88" t="s">
        <v>67</v>
      </c>
      <c r="B88">
        <v>0.59899999999999998</v>
      </c>
      <c r="C88">
        <v>60</v>
      </c>
      <c r="D88" s="27">
        <v>530</v>
      </c>
      <c r="E88">
        <v>2.2097239500000008</v>
      </c>
    </row>
    <row r="89" spans="1:6" x14ac:dyDescent="0.3">
      <c r="A89" t="s">
        <v>68</v>
      </c>
      <c r="B89">
        <v>0.629</v>
      </c>
      <c r="C89">
        <v>63</v>
      </c>
      <c r="D89">
        <v>76</v>
      </c>
      <c r="E89" s="26">
        <v>11.82</v>
      </c>
      <c r="F89" s="26"/>
    </row>
    <row r="90" spans="1:6" x14ac:dyDescent="0.3">
      <c r="A90" t="s">
        <v>69</v>
      </c>
      <c r="B90">
        <v>0.82599999999999996</v>
      </c>
      <c r="C90">
        <v>83</v>
      </c>
      <c r="D90">
        <v>7</v>
      </c>
      <c r="E90">
        <v>5.670455930000001</v>
      </c>
    </row>
    <row r="91" spans="1:6" x14ac:dyDescent="0.3">
      <c r="A91" t="s">
        <v>70</v>
      </c>
      <c r="B91">
        <v>0.69099999999999995</v>
      </c>
      <c r="C91">
        <v>69</v>
      </c>
      <c r="D91">
        <v>50</v>
      </c>
      <c r="E91">
        <v>2.36</v>
      </c>
    </row>
    <row r="92" spans="1:6" x14ac:dyDescent="0.3">
      <c r="A92" t="s">
        <v>71</v>
      </c>
      <c r="B92">
        <v>0.61599999999999999</v>
      </c>
      <c r="C92">
        <v>62</v>
      </c>
      <c r="D92">
        <v>126</v>
      </c>
      <c r="E92">
        <v>0.79207379000000011</v>
      </c>
    </row>
    <row r="93" spans="1:6" x14ac:dyDescent="0.3">
      <c r="A93" t="s">
        <v>72</v>
      </c>
      <c r="B93">
        <v>0.873</v>
      </c>
      <c r="C93">
        <v>87</v>
      </c>
      <c r="D93">
        <v>18</v>
      </c>
      <c r="E93">
        <v>4.5999999999999996</v>
      </c>
    </row>
    <row r="94" spans="1:6" x14ac:dyDescent="0.3">
      <c r="A94" t="s">
        <v>73</v>
      </c>
      <c r="B94">
        <v>0.74199999999999999</v>
      </c>
      <c r="C94">
        <v>74</v>
      </c>
      <c r="D94">
        <v>21</v>
      </c>
      <c r="E94">
        <v>3.3664405299999998</v>
      </c>
    </row>
    <row r="95" spans="1:6" x14ac:dyDescent="0.3">
      <c r="A95" t="s">
        <v>74</v>
      </c>
      <c r="B95">
        <v>0.53</v>
      </c>
      <c r="C95">
        <v>53</v>
      </c>
      <c r="D95" s="27">
        <v>566</v>
      </c>
      <c r="E95">
        <v>4.7781925200000002</v>
      </c>
    </row>
    <row r="96" spans="1:6" x14ac:dyDescent="0.3">
      <c r="A96" t="s">
        <v>75</v>
      </c>
      <c r="B96">
        <v>0.48299999999999998</v>
      </c>
      <c r="C96">
        <v>48</v>
      </c>
      <c r="D96" s="27">
        <v>652</v>
      </c>
      <c r="E96">
        <v>0.92961764000000002</v>
      </c>
    </row>
    <row r="97" spans="1:5" x14ac:dyDescent="0.3">
      <c r="A97" t="s">
        <v>76</v>
      </c>
      <c r="B97">
        <v>0.88</v>
      </c>
      <c r="C97">
        <v>88</v>
      </c>
      <c r="D97">
        <v>9</v>
      </c>
      <c r="E97">
        <v>5.14</v>
      </c>
    </row>
    <row r="98" spans="1:5" x14ac:dyDescent="0.3">
      <c r="A98" t="s">
        <v>77</v>
      </c>
      <c r="B98">
        <v>0.92100000000000004</v>
      </c>
      <c r="C98">
        <v>92</v>
      </c>
      <c r="D98">
        <v>6</v>
      </c>
      <c r="E98">
        <v>5.0199999999999996</v>
      </c>
    </row>
    <row r="99" spans="1:5" x14ac:dyDescent="0.3">
      <c r="A99" t="s">
        <v>78</v>
      </c>
      <c r="B99">
        <v>0.48599999999999999</v>
      </c>
      <c r="C99">
        <v>49</v>
      </c>
      <c r="D99">
        <v>392</v>
      </c>
      <c r="E99">
        <v>0.68988532000000002</v>
      </c>
    </row>
    <row r="100" spans="1:5" x14ac:dyDescent="0.3">
      <c r="A100" t="s">
        <v>79</v>
      </c>
      <c r="B100">
        <v>0.51200000000000001</v>
      </c>
      <c r="C100">
        <v>51</v>
      </c>
      <c r="D100">
        <v>381</v>
      </c>
      <c r="E100">
        <v>1.5622458500000003</v>
      </c>
    </row>
    <row r="101" spans="1:5" x14ac:dyDescent="0.3">
      <c r="A101" t="s">
        <v>80</v>
      </c>
      <c r="B101">
        <v>0.80200000000000005</v>
      </c>
      <c r="C101">
        <v>80</v>
      </c>
      <c r="D101">
        <v>21</v>
      </c>
      <c r="E101">
        <v>2.1767413600000003</v>
      </c>
    </row>
    <row r="102" spans="1:5" x14ac:dyDescent="0.3">
      <c r="A102" t="s">
        <v>81</v>
      </c>
      <c r="B102">
        <v>0.73699999999999999</v>
      </c>
      <c r="C102">
        <v>74</v>
      </c>
      <c r="D102">
        <v>57</v>
      </c>
      <c r="E102">
        <v>9.08</v>
      </c>
    </row>
    <row r="103" spans="1:5" x14ac:dyDescent="0.3">
      <c r="A103" t="s">
        <v>82</v>
      </c>
      <c r="B103">
        <v>0.40699999999999997</v>
      </c>
      <c r="C103">
        <v>41</v>
      </c>
      <c r="D103">
        <v>440</v>
      </c>
      <c r="E103">
        <v>1.3905919799999997</v>
      </c>
    </row>
    <row r="104" spans="1:5" x14ac:dyDescent="0.3">
      <c r="A104" t="s">
        <v>83</v>
      </c>
      <c r="B104">
        <v>0.53900000000000003</v>
      </c>
      <c r="C104">
        <v>54</v>
      </c>
      <c r="D104" s="27">
        <v>464</v>
      </c>
      <c r="E104">
        <v>1.4931711000000001</v>
      </c>
    </row>
    <row r="105" spans="1:5" x14ac:dyDescent="0.3">
      <c r="A105" t="s">
        <v>84</v>
      </c>
      <c r="B105">
        <v>0.79200000000000004</v>
      </c>
      <c r="C105">
        <v>79</v>
      </c>
      <c r="D105">
        <v>84</v>
      </c>
      <c r="E105">
        <v>3.3295488399999997</v>
      </c>
    </row>
    <row r="106" spans="1:5" x14ac:dyDescent="0.3">
      <c r="A106" t="s">
        <v>85</v>
      </c>
      <c r="B106">
        <v>0.75700000000000001</v>
      </c>
      <c r="C106">
        <v>76</v>
      </c>
      <c r="D106">
        <v>59</v>
      </c>
      <c r="E106">
        <v>3.2903547299999998</v>
      </c>
    </row>
    <row r="107" spans="1:5" x14ac:dyDescent="0.3">
      <c r="A107" t="s">
        <v>178</v>
      </c>
      <c r="B107">
        <v>0.63600000000000001</v>
      </c>
      <c r="C107">
        <v>64</v>
      </c>
      <c r="D107">
        <v>74</v>
      </c>
      <c r="E107">
        <v>2.6754693999999999</v>
      </c>
    </row>
    <row r="108" spans="1:5" x14ac:dyDescent="0.3">
      <c r="A108" t="s">
        <v>86</v>
      </c>
      <c r="B108">
        <v>0.76500000000000001</v>
      </c>
      <c r="C108">
        <v>77</v>
      </c>
      <c r="D108">
        <v>12</v>
      </c>
      <c r="E108">
        <v>4.54</v>
      </c>
    </row>
    <row r="109" spans="1:5" x14ac:dyDescent="0.3">
      <c r="A109" t="s">
        <v>87</v>
      </c>
      <c r="B109">
        <v>0.74</v>
      </c>
      <c r="C109">
        <v>74</v>
      </c>
      <c r="D109">
        <v>39</v>
      </c>
      <c r="E109">
        <v>2.5692517800000001</v>
      </c>
    </row>
    <row r="110" spans="1:5" x14ac:dyDescent="0.3">
      <c r="A110" t="s">
        <v>88</v>
      </c>
      <c r="B110">
        <v>0.83199999999999996</v>
      </c>
      <c r="C110">
        <v>83</v>
      </c>
      <c r="D110">
        <v>6</v>
      </c>
      <c r="E110">
        <v>7.13</v>
      </c>
    </row>
    <row r="111" spans="1:5" x14ac:dyDescent="0.3">
      <c r="A111" t="s">
        <v>89</v>
      </c>
      <c r="B111">
        <v>0.68300000000000005</v>
      </c>
      <c r="C111">
        <v>68</v>
      </c>
      <c r="D111">
        <v>72</v>
      </c>
      <c r="E111">
        <v>2.4656434100000002</v>
      </c>
    </row>
    <row r="112" spans="1:5" x14ac:dyDescent="0.3">
      <c r="A112" t="s">
        <v>90</v>
      </c>
      <c r="B112">
        <v>0.46700000000000003</v>
      </c>
      <c r="C112">
        <v>47</v>
      </c>
      <c r="D112">
        <v>127</v>
      </c>
      <c r="E112">
        <v>2.3967418700000005</v>
      </c>
    </row>
    <row r="113" spans="1:5" x14ac:dyDescent="0.3">
      <c r="A113" t="s">
        <v>91</v>
      </c>
      <c r="B113">
        <v>0.61499999999999999</v>
      </c>
      <c r="C113">
        <v>62</v>
      </c>
      <c r="D113">
        <v>179</v>
      </c>
      <c r="E113">
        <v>0.7</v>
      </c>
    </row>
    <row r="114" spans="1:5" x14ac:dyDescent="0.3">
      <c r="A114" t="s">
        <v>92</v>
      </c>
      <c r="B114">
        <v>0.63400000000000001</v>
      </c>
      <c r="C114">
        <v>63</v>
      </c>
      <c r="D114">
        <v>215</v>
      </c>
      <c r="E114">
        <v>4.4191732400000001</v>
      </c>
    </row>
    <row r="115" spans="1:5" x14ac:dyDescent="0.3">
      <c r="A115" t="s">
        <v>93</v>
      </c>
      <c r="B115">
        <v>0.59299999999999997</v>
      </c>
      <c r="C115">
        <v>59</v>
      </c>
      <c r="D115">
        <v>174</v>
      </c>
      <c r="E115">
        <v>1.57</v>
      </c>
    </row>
    <row r="116" spans="1:5" x14ac:dyDescent="0.3">
      <c r="A116" t="s">
        <v>94</v>
      </c>
      <c r="B116">
        <v>0.93799999999999994</v>
      </c>
      <c r="C116">
        <v>94</v>
      </c>
      <c r="D116">
        <v>4</v>
      </c>
      <c r="E116">
        <v>7.72</v>
      </c>
    </row>
    <row r="117" spans="1:5" x14ac:dyDescent="0.3">
      <c r="A117" t="s">
        <v>95</v>
      </c>
      <c r="B117">
        <v>0.93500000000000005</v>
      </c>
      <c r="C117">
        <v>94</v>
      </c>
      <c r="D117">
        <v>7</v>
      </c>
      <c r="E117">
        <v>7.8431453699999993</v>
      </c>
    </row>
    <row r="118" spans="1:5" x14ac:dyDescent="0.3">
      <c r="A118" t="s">
        <v>96</v>
      </c>
      <c r="B118">
        <v>0.65200000000000002</v>
      </c>
      <c r="C118">
        <v>65</v>
      </c>
      <c r="D118">
        <v>78</v>
      </c>
      <c r="E118">
        <v>5.3503565800000006</v>
      </c>
    </row>
    <row r="119" spans="1:5" x14ac:dyDescent="0.3">
      <c r="A119" t="s">
        <v>97</v>
      </c>
      <c r="B119">
        <v>0.39100000000000001</v>
      </c>
      <c r="C119">
        <v>39</v>
      </c>
      <c r="D119">
        <v>441</v>
      </c>
      <c r="E119">
        <v>2.3136591900000001</v>
      </c>
    </row>
    <row r="120" spans="1:5" x14ac:dyDescent="0.3">
      <c r="A120" t="s">
        <v>98</v>
      </c>
      <c r="B120">
        <v>0.53900000000000003</v>
      </c>
      <c r="C120">
        <v>54</v>
      </c>
      <c r="D120" s="27">
        <v>1047</v>
      </c>
      <c r="E120">
        <v>0.50597857999999996</v>
      </c>
    </row>
    <row r="121" spans="1:5" x14ac:dyDescent="0.3">
      <c r="A121" t="s">
        <v>99</v>
      </c>
      <c r="B121">
        <v>0.76600000000000001</v>
      </c>
      <c r="C121">
        <v>77</v>
      </c>
      <c r="D121">
        <v>3</v>
      </c>
      <c r="E121">
        <v>4.67</v>
      </c>
    </row>
    <row r="122" spans="1:5" x14ac:dyDescent="0.3">
      <c r="A122" t="s">
        <v>100</v>
      </c>
      <c r="B122">
        <v>0.96299999999999997</v>
      </c>
      <c r="C122">
        <v>96</v>
      </c>
      <c r="D122">
        <v>2</v>
      </c>
      <c r="E122">
        <v>9.82</v>
      </c>
    </row>
    <row r="123" spans="1:5" x14ac:dyDescent="0.3">
      <c r="A123" t="s">
        <v>101</v>
      </c>
      <c r="B123">
        <v>0.82299999999999995</v>
      </c>
      <c r="C123">
        <v>82</v>
      </c>
      <c r="D123">
        <v>17</v>
      </c>
      <c r="E123">
        <v>4.6819205299999993</v>
      </c>
    </row>
    <row r="124" spans="1:5" x14ac:dyDescent="0.3">
      <c r="A124" t="s">
        <v>102</v>
      </c>
      <c r="B124">
        <v>0.53600000000000003</v>
      </c>
      <c r="C124">
        <v>54</v>
      </c>
      <c r="D124">
        <v>154</v>
      </c>
      <c r="E124">
        <v>1.0395474400000002</v>
      </c>
    </row>
    <row r="125" spans="1:5" x14ac:dyDescent="0.3">
      <c r="A125" t="s">
        <v>103</v>
      </c>
      <c r="B125">
        <v>0.80900000000000005</v>
      </c>
      <c r="C125">
        <v>81</v>
      </c>
      <c r="D125">
        <v>50</v>
      </c>
      <c r="E125">
        <v>5.8625101999999991</v>
      </c>
    </row>
    <row r="126" spans="1:5" x14ac:dyDescent="0.3">
      <c r="A126" t="s">
        <v>104</v>
      </c>
      <c r="B126">
        <v>0.56699999999999995</v>
      </c>
      <c r="C126">
        <v>57</v>
      </c>
      <c r="D126">
        <v>192</v>
      </c>
      <c r="E126">
        <v>1.5820705900000003</v>
      </c>
    </row>
    <row r="127" spans="1:5" x14ac:dyDescent="0.3">
      <c r="A127" t="s">
        <v>105</v>
      </c>
      <c r="B127">
        <v>0.74199999999999999</v>
      </c>
      <c r="C127">
        <v>74</v>
      </c>
      <c r="D127">
        <v>71</v>
      </c>
      <c r="E127">
        <v>4.1331815699999996</v>
      </c>
    </row>
    <row r="128" spans="1:5" x14ac:dyDescent="0.3">
      <c r="A128" t="s">
        <v>106</v>
      </c>
      <c r="B128">
        <v>0.75800000000000001</v>
      </c>
      <c r="C128">
        <v>76</v>
      </c>
      <c r="D128">
        <v>69</v>
      </c>
      <c r="E128">
        <v>4.3261494599999999</v>
      </c>
    </row>
    <row r="129" spans="1:5" x14ac:dyDescent="0.3">
      <c r="A129" t="s">
        <v>107</v>
      </c>
      <c r="B129">
        <v>0.70499999999999996</v>
      </c>
      <c r="C129">
        <v>71</v>
      </c>
      <c r="D129">
        <v>78</v>
      </c>
      <c r="E129">
        <v>2.33</v>
      </c>
    </row>
    <row r="130" spans="1:5" x14ac:dyDescent="0.3">
      <c r="A130" t="s">
        <v>108</v>
      </c>
      <c r="B130">
        <v>0.874</v>
      </c>
      <c r="C130">
        <v>87</v>
      </c>
      <c r="D130">
        <v>2</v>
      </c>
      <c r="E130">
        <v>4.67</v>
      </c>
    </row>
    <row r="131" spans="1:5" x14ac:dyDescent="0.3">
      <c r="A131" t="s">
        <v>109</v>
      </c>
      <c r="B131">
        <v>0.86099999999999999</v>
      </c>
      <c r="C131">
        <v>86</v>
      </c>
      <c r="D131">
        <v>12</v>
      </c>
      <c r="E131">
        <v>6.77</v>
      </c>
    </row>
    <row r="132" spans="1:5" x14ac:dyDescent="0.3">
      <c r="A132" t="s">
        <v>110</v>
      </c>
      <c r="B132">
        <v>0.86299999999999999</v>
      </c>
      <c r="C132">
        <v>86</v>
      </c>
      <c r="D132">
        <v>8</v>
      </c>
      <c r="E132">
        <v>3.3099398600000001</v>
      </c>
    </row>
    <row r="133" spans="1:5" x14ac:dyDescent="0.3">
      <c r="A133" t="s">
        <v>111</v>
      </c>
      <c r="B133">
        <v>0.82799999999999996</v>
      </c>
      <c r="C133">
        <v>83</v>
      </c>
      <c r="D133">
        <v>10</v>
      </c>
      <c r="E133">
        <v>4.99</v>
      </c>
    </row>
    <row r="134" spans="1:5" x14ac:dyDescent="0.3">
      <c r="A134" t="s">
        <v>112</v>
      </c>
      <c r="B134">
        <v>0.82599999999999996</v>
      </c>
      <c r="C134">
        <v>83</v>
      </c>
      <c r="D134">
        <v>14</v>
      </c>
      <c r="E134">
        <v>5.45</v>
      </c>
    </row>
    <row r="135" spans="1:5" x14ac:dyDescent="0.3">
      <c r="A135" t="s">
        <v>113</v>
      </c>
      <c r="B135">
        <v>0.53500000000000003</v>
      </c>
      <c r="C135">
        <v>54</v>
      </c>
      <c r="D135">
        <v>259</v>
      </c>
      <c r="E135">
        <v>3.0229272800000002</v>
      </c>
    </row>
    <row r="136" spans="1:5" x14ac:dyDescent="0.3">
      <c r="A136" t="s">
        <v>114</v>
      </c>
      <c r="B136">
        <v>0.72399999999999998</v>
      </c>
      <c r="C136">
        <v>72</v>
      </c>
      <c r="D136">
        <v>73</v>
      </c>
      <c r="E136">
        <v>2.9954733799999995</v>
      </c>
    </row>
    <row r="137" spans="1:5" x14ac:dyDescent="0.3">
      <c r="A137" t="s">
        <v>115</v>
      </c>
      <c r="B137">
        <v>0.78500000000000003</v>
      </c>
      <c r="C137">
        <v>79</v>
      </c>
      <c r="D137">
        <v>62</v>
      </c>
      <c r="E137">
        <v>3.2571597100000007</v>
      </c>
    </row>
    <row r="138" spans="1:5" x14ac:dyDescent="0.3">
      <c r="A138" t="s">
        <v>116</v>
      </c>
      <c r="B138">
        <v>0.71199999999999997</v>
      </c>
      <c r="C138">
        <v>71</v>
      </c>
      <c r="D138">
        <v>59</v>
      </c>
      <c r="E138">
        <v>4.7128205299999992</v>
      </c>
    </row>
    <row r="139" spans="1:5" x14ac:dyDescent="0.3">
      <c r="A139" t="s">
        <v>117</v>
      </c>
      <c r="B139">
        <v>0.60899999999999999</v>
      </c>
      <c r="C139">
        <v>61</v>
      </c>
      <c r="D139">
        <v>146</v>
      </c>
      <c r="E139">
        <v>2.9599623700000004</v>
      </c>
    </row>
    <row r="140" spans="1:5" x14ac:dyDescent="0.3">
      <c r="A140" t="s">
        <v>118</v>
      </c>
      <c r="B140">
        <v>0.86099999999999999</v>
      </c>
      <c r="C140">
        <v>86</v>
      </c>
      <c r="D140">
        <v>16</v>
      </c>
      <c r="E140">
        <v>5.2034235000000004</v>
      </c>
    </row>
    <row r="141" spans="1:5" x14ac:dyDescent="0.3">
      <c r="A141" t="s">
        <v>119</v>
      </c>
      <c r="B141">
        <v>0.51400000000000001</v>
      </c>
      <c r="C141">
        <v>51</v>
      </c>
      <c r="D141">
        <v>261</v>
      </c>
      <c r="E141">
        <v>1.7216187700000003</v>
      </c>
    </row>
    <row r="142" spans="1:5" x14ac:dyDescent="0.3">
      <c r="A142" t="s">
        <v>120</v>
      </c>
      <c r="B142">
        <v>0.80600000000000005</v>
      </c>
      <c r="C142">
        <v>81</v>
      </c>
      <c r="D142">
        <v>10</v>
      </c>
      <c r="E142">
        <v>5.3023901000000002</v>
      </c>
    </row>
    <row r="143" spans="1:5" x14ac:dyDescent="0.3">
      <c r="A143" t="s">
        <v>121</v>
      </c>
      <c r="B143">
        <v>0.45300000000000001</v>
      </c>
      <c r="C143">
        <v>45</v>
      </c>
      <c r="D143">
        <v>443</v>
      </c>
      <c r="E143">
        <v>1.3640774500000001</v>
      </c>
    </row>
    <row r="144" spans="1:5" x14ac:dyDescent="0.3">
      <c r="A144" t="s">
        <v>122</v>
      </c>
      <c r="B144">
        <v>0.94199999999999995</v>
      </c>
      <c r="C144">
        <v>94</v>
      </c>
      <c r="D144">
        <v>7</v>
      </c>
      <c r="E144">
        <v>3.4229888900000001</v>
      </c>
    </row>
    <row r="145" spans="1:5" x14ac:dyDescent="0.3">
      <c r="A145" t="s">
        <v>123</v>
      </c>
      <c r="B145">
        <v>0.86</v>
      </c>
      <c r="C145">
        <v>86</v>
      </c>
      <c r="D145">
        <v>5</v>
      </c>
      <c r="E145">
        <v>5.72</v>
      </c>
    </row>
    <row r="146" spans="1:5" x14ac:dyDescent="0.3">
      <c r="A146" t="s">
        <v>124</v>
      </c>
      <c r="B146">
        <v>0.91</v>
      </c>
      <c r="C146">
        <v>91</v>
      </c>
      <c r="D146">
        <v>5</v>
      </c>
      <c r="E146">
        <v>6.85</v>
      </c>
    </row>
    <row r="147" spans="1:5" x14ac:dyDescent="0.3">
      <c r="A147" t="s">
        <v>125</v>
      </c>
      <c r="B147">
        <v>0.56599999999999995</v>
      </c>
      <c r="C147">
        <v>57</v>
      </c>
      <c r="D147">
        <v>122</v>
      </c>
      <c r="E147">
        <v>3.6238062399999995</v>
      </c>
    </row>
    <row r="148" spans="1:5" x14ac:dyDescent="0.3">
      <c r="A148" t="s">
        <v>126</v>
      </c>
      <c r="B148">
        <v>0.72199999999999998</v>
      </c>
      <c r="C148">
        <v>72</v>
      </c>
      <c r="D148">
        <v>127</v>
      </c>
      <c r="E148">
        <v>5.2967476799999984</v>
      </c>
    </row>
    <row r="149" spans="1:5" x14ac:dyDescent="0.3">
      <c r="A149" t="s">
        <v>127</v>
      </c>
      <c r="B149">
        <v>0.92200000000000004</v>
      </c>
      <c r="C149">
        <v>92</v>
      </c>
      <c r="D149">
        <v>8</v>
      </c>
      <c r="E149">
        <v>4.995855810000001</v>
      </c>
    </row>
    <row r="150" spans="1:5" x14ac:dyDescent="0.3">
      <c r="A150" t="s">
        <v>128</v>
      </c>
      <c r="B150">
        <v>0.89400000000000002</v>
      </c>
      <c r="C150">
        <v>89</v>
      </c>
      <c r="D150">
        <v>3</v>
      </c>
      <c r="E150">
        <v>7.8598737700000019</v>
      </c>
    </row>
    <row r="151" spans="1:5" x14ac:dyDescent="0.3">
      <c r="A151" t="s">
        <v>129</v>
      </c>
      <c r="B151">
        <v>0.77700000000000002</v>
      </c>
      <c r="C151">
        <v>78</v>
      </c>
      <c r="D151">
        <v>29</v>
      </c>
      <c r="E151">
        <v>1.97</v>
      </c>
    </row>
    <row r="152" spans="1:5" x14ac:dyDescent="0.3">
      <c r="A152" t="s">
        <v>130</v>
      </c>
      <c r="B152">
        <v>0.51800000000000002</v>
      </c>
      <c r="C152">
        <v>52</v>
      </c>
      <c r="D152">
        <v>270</v>
      </c>
      <c r="E152">
        <v>1.03047943</v>
      </c>
    </row>
    <row r="153" spans="1:5" x14ac:dyDescent="0.3">
      <c r="A153" t="s">
        <v>131</v>
      </c>
      <c r="B153">
        <v>0.70199999999999996</v>
      </c>
      <c r="C153">
        <v>70</v>
      </c>
      <c r="D153">
        <v>96</v>
      </c>
      <c r="E153">
        <v>4.3769655200000006</v>
      </c>
    </row>
    <row r="154" spans="1:5" x14ac:dyDescent="0.3">
      <c r="A154" t="s">
        <v>132</v>
      </c>
      <c r="B154">
        <v>0.94399999999999995</v>
      </c>
      <c r="C154">
        <v>94</v>
      </c>
      <c r="D154">
        <v>5</v>
      </c>
      <c r="E154">
        <v>9.77</v>
      </c>
    </row>
    <row r="155" spans="1:5" x14ac:dyDescent="0.3">
      <c r="A155" t="s">
        <v>133</v>
      </c>
      <c r="B155">
        <v>0.95699999999999996</v>
      </c>
      <c r="C155">
        <v>96</v>
      </c>
      <c r="D155">
        <v>7</v>
      </c>
      <c r="E155">
        <v>4.2129478499999991</v>
      </c>
    </row>
    <row r="156" spans="1:5" x14ac:dyDescent="0.3">
      <c r="A156" t="s">
        <v>134</v>
      </c>
      <c r="B156">
        <v>0.65600000000000003</v>
      </c>
      <c r="C156">
        <v>66</v>
      </c>
      <c r="D156">
        <v>17</v>
      </c>
      <c r="E156">
        <v>2.15</v>
      </c>
    </row>
    <row r="157" spans="1:5" x14ac:dyDescent="0.3">
      <c r="A157" t="s">
        <v>135</v>
      </c>
      <c r="B157">
        <v>0.8</v>
      </c>
      <c r="C157">
        <v>80</v>
      </c>
      <c r="D157">
        <v>29</v>
      </c>
      <c r="E157">
        <v>3.0659668399999997</v>
      </c>
    </row>
    <row r="158" spans="1:5" x14ac:dyDescent="0.3">
      <c r="A158" t="s">
        <v>136</v>
      </c>
      <c r="B158">
        <v>0.54</v>
      </c>
      <c r="C158">
        <v>54</v>
      </c>
      <c r="D158">
        <v>399</v>
      </c>
      <c r="E158">
        <v>0.89014059000000023</v>
      </c>
    </row>
    <row r="159" spans="1:5" x14ac:dyDescent="0.3">
      <c r="A159" t="s">
        <v>137</v>
      </c>
      <c r="B159">
        <v>0.74199999999999999</v>
      </c>
      <c r="C159">
        <v>74</v>
      </c>
      <c r="D159">
        <v>126</v>
      </c>
      <c r="E159">
        <v>3.06095958</v>
      </c>
    </row>
    <row r="160" spans="1:5" x14ac:dyDescent="0.3">
      <c r="A160" t="s">
        <v>138</v>
      </c>
      <c r="B160">
        <v>0.81499999999999995</v>
      </c>
      <c r="C160">
        <v>82</v>
      </c>
      <c r="D160">
        <v>27</v>
      </c>
      <c r="E160">
        <v>3.4342911200000001</v>
      </c>
    </row>
    <row r="161" spans="1:6" x14ac:dyDescent="0.3">
      <c r="A161" t="s">
        <v>139</v>
      </c>
      <c r="B161">
        <v>0.73399999999999999</v>
      </c>
      <c r="C161">
        <v>73</v>
      </c>
      <c r="D161">
        <v>37</v>
      </c>
      <c r="E161">
        <v>4.3100929299999997</v>
      </c>
    </row>
    <row r="162" spans="1:6" x14ac:dyDescent="0.3">
      <c r="A162" t="s">
        <v>140</v>
      </c>
      <c r="B162">
        <v>0.83499999999999996</v>
      </c>
      <c r="C162">
        <v>84</v>
      </c>
      <c r="D162">
        <v>17</v>
      </c>
      <c r="E162">
        <v>3.64</v>
      </c>
    </row>
    <row r="163" spans="1:6" x14ac:dyDescent="0.3">
      <c r="A163" t="s">
        <v>141</v>
      </c>
      <c r="B163">
        <v>0.73099999999999998</v>
      </c>
      <c r="C163">
        <v>73</v>
      </c>
      <c r="D163">
        <v>5</v>
      </c>
      <c r="E163">
        <v>1.0080543800000001</v>
      </c>
    </row>
    <row r="164" spans="1:6" x14ac:dyDescent="0.3">
      <c r="A164" t="s">
        <v>142</v>
      </c>
      <c r="B164">
        <v>0.54500000000000004</v>
      </c>
      <c r="C164">
        <v>55</v>
      </c>
      <c r="D164">
        <v>284</v>
      </c>
      <c r="E164">
        <v>0.94001566999999997</v>
      </c>
    </row>
    <row r="165" spans="1:6" x14ac:dyDescent="0.3">
      <c r="A165" t="s">
        <v>143</v>
      </c>
      <c r="B165">
        <v>0.76200000000000001</v>
      </c>
      <c r="C165">
        <v>76</v>
      </c>
      <c r="D165">
        <v>17</v>
      </c>
      <c r="E165">
        <v>3.73</v>
      </c>
    </row>
    <row r="166" spans="1:6" x14ac:dyDescent="0.3">
      <c r="A166" t="s">
        <v>144</v>
      </c>
      <c r="B166">
        <v>0.93</v>
      </c>
      <c r="C166">
        <v>93</v>
      </c>
      <c r="D166">
        <v>9</v>
      </c>
      <c r="E166">
        <v>3.5522999799999995</v>
      </c>
    </row>
    <row r="167" spans="1:6" x14ac:dyDescent="0.3">
      <c r="A167" t="s">
        <v>145</v>
      </c>
      <c r="B167">
        <v>0.92</v>
      </c>
      <c r="C167">
        <v>92</v>
      </c>
      <c r="D167">
        <v>10</v>
      </c>
      <c r="E167">
        <v>10.17722607</v>
      </c>
    </row>
    <row r="168" spans="1:6" x14ac:dyDescent="0.3">
      <c r="A168" t="s">
        <v>146</v>
      </c>
      <c r="B168">
        <v>0.92300000000000004</v>
      </c>
      <c r="C168">
        <v>92</v>
      </c>
      <c r="D168">
        <v>21</v>
      </c>
      <c r="E168" s="26">
        <v>10.692573550000001</v>
      </c>
      <c r="F168" s="26"/>
    </row>
    <row r="169" spans="1:6" x14ac:dyDescent="0.3">
      <c r="A169" t="s">
        <v>147</v>
      </c>
      <c r="B169">
        <v>0.82</v>
      </c>
      <c r="C169">
        <v>82</v>
      </c>
      <c r="D169">
        <v>19</v>
      </c>
      <c r="E169">
        <v>6.543526169999998</v>
      </c>
    </row>
    <row r="170" spans="1:6" x14ac:dyDescent="0.3">
      <c r="A170" t="s">
        <v>148</v>
      </c>
      <c r="B170">
        <v>0.71599999999999997</v>
      </c>
      <c r="C170">
        <v>72</v>
      </c>
      <c r="D170">
        <v>30</v>
      </c>
      <c r="E170">
        <v>3.12</v>
      </c>
    </row>
    <row r="171" spans="1:6" x14ac:dyDescent="0.3">
      <c r="A171" t="s">
        <v>149</v>
      </c>
      <c r="B171">
        <v>0.61199999999999999</v>
      </c>
      <c r="C171">
        <v>61</v>
      </c>
      <c r="D171">
        <v>94</v>
      </c>
      <c r="E171">
        <v>2.5721950499999999</v>
      </c>
    </row>
    <row r="172" spans="1:6" x14ac:dyDescent="0.3">
      <c r="A172" t="s">
        <v>150</v>
      </c>
      <c r="B172">
        <v>0.72599999999999998</v>
      </c>
      <c r="C172">
        <v>73</v>
      </c>
      <c r="D172">
        <v>46</v>
      </c>
      <c r="E172">
        <v>1.7906467899999996</v>
      </c>
    </row>
    <row r="173" spans="1:6" x14ac:dyDescent="0.3">
      <c r="A173" t="s">
        <v>151</v>
      </c>
      <c r="B173">
        <v>0.56899999999999995</v>
      </c>
      <c r="C173">
        <v>57</v>
      </c>
      <c r="D173">
        <v>135</v>
      </c>
      <c r="E173">
        <v>3.5990383600000002</v>
      </c>
    </row>
    <row r="174" spans="1:6" x14ac:dyDescent="0.3">
      <c r="A174" t="s">
        <v>152</v>
      </c>
      <c r="B174">
        <v>0.55400000000000005</v>
      </c>
      <c r="C174">
        <v>55</v>
      </c>
      <c r="D174">
        <v>357</v>
      </c>
      <c r="E174">
        <v>0.65268922000000007</v>
      </c>
    </row>
  </sheetData>
  <autoFilter ref="A1:E174" xr:uid="{5802A58D-EC4D-44AC-B41F-E731432F18CC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4B6FF-2369-4CF5-86BF-974B95435165}">
  <dimension ref="A1:AB193"/>
  <sheetViews>
    <sheetView topLeftCell="F1" workbookViewId="0">
      <selection activeCell="X19" sqref="X19"/>
    </sheetView>
  </sheetViews>
  <sheetFormatPr defaultRowHeight="14.4" x14ac:dyDescent="0.3"/>
  <cols>
    <col min="1" max="1" width="14.77734375" customWidth="1"/>
    <col min="2" max="2" width="13" customWidth="1"/>
    <col min="20" max="20" width="14.5546875" customWidth="1"/>
  </cols>
  <sheetData>
    <row r="1" spans="1:25" x14ac:dyDescent="0.3">
      <c r="A1" t="s">
        <v>269</v>
      </c>
    </row>
    <row r="2" spans="1:25" ht="15" thickBot="1" x14ac:dyDescent="0.35">
      <c r="T2" t="s">
        <v>269</v>
      </c>
    </row>
    <row r="3" spans="1:25" ht="15" thickBot="1" x14ac:dyDescent="0.35">
      <c r="A3" s="63" t="s">
        <v>270</v>
      </c>
      <c r="B3" s="63"/>
    </row>
    <row r="4" spans="1:25" x14ac:dyDescent="0.3">
      <c r="A4" s="60" t="s">
        <v>271</v>
      </c>
      <c r="B4" s="60">
        <v>0.89503423500487611</v>
      </c>
      <c r="T4" s="63" t="s">
        <v>270</v>
      </c>
      <c r="U4" s="63"/>
    </row>
    <row r="5" spans="1:25" x14ac:dyDescent="0.3">
      <c r="A5" s="60" t="s">
        <v>272</v>
      </c>
      <c r="B5" s="60">
        <v>0.8010862818307638</v>
      </c>
      <c r="T5" s="60" t="s">
        <v>271</v>
      </c>
      <c r="U5" s="60">
        <v>0.70545460250966097</v>
      </c>
    </row>
    <row r="6" spans="1:25" x14ac:dyDescent="0.3">
      <c r="A6" s="60" t="s">
        <v>273</v>
      </c>
      <c r="B6" s="60">
        <v>0.79988800642010582</v>
      </c>
      <c r="T6" s="60" t="s">
        <v>272</v>
      </c>
      <c r="U6" s="60">
        <v>0.49766619620206382</v>
      </c>
    </row>
    <row r="7" spans="1:25" x14ac:dyDescent="0.3">
      <c r="A7" s="60" t="s">
        <v>187</v>
      </c>
      <c r="B7" s="60">
        <v>0.73571882811721423</v>
      </c>
      <c r="T7" s="60" t="s">
        <v>273</v>
      </c>
      <c r="U7" s="60">
        <v>0.49464008895026901</v>
      </c>
    </row>
    <row r="8" spans="1:25" ht="15" thickBot="1" x14ac:dyDescent="0.35">
      <c r="A8" s="61" t="s">
        <v>274</v>
      </c>
      <c r="B8" s="61">
        <v>168</v>
      </c>
      <c r="T8" s="60" t="s">
        <v>187</v>
      </c>
      <c r="U8" s="60">
        <v>1.1691647280042652</v>
      </c>
    </row>
    <row r="9" spans="1:25" ht="15" thickBot="1" x14ac:dyDescent="0.35">
      <c r="T9" s="61" t="s">
        <v>274</v>
      </c>
      <c r="U9" s="61">
        <v>168</v>
      </c>
    </row>
    <row r="10" spans="1:25" ht="15" thickBot="1" x14ac:dyDescent="0.35">
      <c r="A10" t="s">
        <v>275</v>
      </c>
    </row>
    <row r="11" spans="1:25" ht="15" thickBot="1" x14ac:dyDescent="0.35">
      <c r="A11" s="62"/>
      <c r="B11" s="62" t="s">
        <v>279</v>
      </c>
      <c r="C11" s="62" t="s">
        <v>280</v>
      </c>
      <c r="D11" s="62" t="s">
        <v>281</v>
      </c>
      <c r="E11" s="62" t="s">
        <v>282</v>
      </c>
      <c r="F11" s="62" t="s">
        <v>283</v>
      </c>
      <c r="T11" t="s">
        <v>275</v>
      </c>
    </row>
    <row r="12" spans="1:25" x14ac:dyDescent="0.3">
      <c r="A12" s="60" t="s">
        <v>276</v>
      </c>
      <c r="B12" s="60">
        <v>1</v>
      </c>
      <c r="C12" s="60">
        <v>361.86484041387172</v>
      </c>
      <c r="D12" s="60">
        <v>361.86484041387172</v>
      </c>
      <c r="E12" s="60">
        <v>668.53268848338951</v>
      </c>
      <c r="F12" s="60">
        <v>4.2454701474613749E-60</v>
      </c>
      <c r="T12" s="62"/>
      <c r="U12" s="62" t="s">
        <v>279</v>
      </c>
      <c r="V12" s="62" t="s">
        <v>280</v>
      </c>
      <c r="W12" s="62" t="s">
        <v>281</v>
      </c>
      <c r="X12" s="62" t="s">
        <v>282</v>
      </c>
      <c r="Y12" s="62" t="s">
        <v>283</v>
      </c>
    </row>
    <row r="13" spans="1:25" x14ac:dyDescent="0.3">
      <c r="A13" s="60" t="s">
        <v>277</v>
      </c>
      <c r="B13" s="60">
        <v>166</v>
      </c>
      <c r="C13" s="60">
        <v>89.852844211663708</v>
      </c>
      <c r="D13" s="60">
        <v>0.54128219404616695</v>
      </c>
      <c r="E13" s="60"/>
      <c r="F13" s="60"/>
      <c r="T13" s="60" t="s">
        <v>276</v>
      </c>
      <c r="U13" s="60">
        <v>1</v>
      </c>
      <c r="V13" s="60">
        <v>224.80462186479369</v>
      </c>
      <c r="W13" s="60">
        <v>224.80462186479369</v>
      </c>
      <c r="X13" s="60">
        <v>164.45755381171503</v>
      </c>
      <c r="Y13" s="60">
        <v>1.326052408545603E-26</v>
      </c>
    </row>
    <row r="14" spans="1:25" ht="15" thickBot="1" x14ac:dyDescent="0.35">
      <c r="A14" s="61" t="s">
        <v>203</v>
      </c>
      <c r="B14" s="61">
        <v>167</v>
      </c>
      <c r="C14" s="61">
        <v>451.71768462553541</v>
      </c>
      <c r="D14" s="61"/>
      <c r="E14" s="61"/>
      <c r="F14" s="61"/>
      <c r="T14" s="60" t="s">
        <v>277</v>
      </c>
      <c r="U14" s="60">
        <v>166</v>
      </c>
      <c r="V14" s="60">
        <v>226.91306276074172</v>
      </c>
      <c r="W14" s="60">
        <v>1.3669461612092875</v>
      </c>
      <c r="X14" s="60"/>
      <c r="Y14" s="60"/>
    </row>
    <row r="15" spans="1:25" ht="15" thickBot="1" x14ac:dyDescent="0.35">
      <c r="T15" s="61" t="s">
        <v>203</v>
      </c>
      <c r="U15" s="61">
        <v>167</v>
      </c>
      <c r="V15" s="61">
        <v>451.71768462553541</v>
      </c>
      <c r="W15" s="61"/>
      <c r="X15" s="61"/>
      <c r="Y15" s="61"/>
    </row>
    <row r="16" spans="1:25" ht="15" thickBot="1" x14ac:dyDescent="0.35">
      <c r="A16" s="62"/>
      <c r="B16" s="62" t="s">
        <v>284</v>
      </c>
      <c r="C16" s="62" t="s">
        <v>187</v>
      </c>
      <c r="D16" s="62" t="s">
        <v>285</v>
      </c>
      <c r="E16" s="62" t="s">
        <v>286</v>
      </c>
      <c r="F16" s="62" t="s">
        <v>287</v>
      </c>
      <c r="G16" s="62" t="s">
        <v>288</v>
      </c>
      <c r="H16" s="62" t="s">
        <v>289</v>
      </c>
      <c r="I16" s="62" t="s">
        <v>290</v>
      </c>
    </row>
    <row r="17" spans="1:28" x14ac:dyDescent="0.3">
      <c r="A17" s="60" t="s">
        <v>278</v>
      </c>
      <c r="B17" s="60">
        <v>7.1178547960566991</v>
      </c>
      <c r="C17" s="60">
        <v>0.13781366506576365</v>
      </c>
      <c r="D17" s="60">
        <v>51.64839635213324</v>
      </c>
      <c r="E17" s="60">
        <v>3.3853338700313624E-104</v>
      </c>
      <c r="F17" s="60">
        <v>6.845761316495941</v>
      </c>
      <c r="G17" s="60">
        <v>7.3899482756174573</v>
      </c>
      <c r="H17" s="60">
        <v>6.845761316495941</v>
      </c>
      <c r="I17" s="60">
        <v>7.3899482756174573</v>
      </c>
      <c r="T17" s="62"/>
      <c r="U17" s="62" t="s">
        <v>284</v>
      </c>
      <c r="V17" s="62" t="s">
        <v>187</v>
      </c>
      <c r="W17" s="62" t="s">
        <v>285</v>
      </c>
      <c r="X17" s="62" t="s">
        <v>286</v>
      </c>
      <c r="Y17" s="62" t="s">
        <v>287</v>
      </c>
      <c r="Z17" s="62" t="s">
        <v>288</v>
      </c>
      <c r="AA17" s="62" t="s">
        <v>289</v>
      </c>
      <c r="AB17" s="62" t="s">
        <v>290</v>
      </c>
    </row>
    <row r="18" spans="1:28" ht="15" thickBot="1" x14ac:dyDescent="0.35">
      <c r="A18" s="61" t="s">
        <v>301</v>
      </c>
      <c r="B18" s="61">
        <v>-5.6600163318850052E-2</v>
      </c>
      <c r="C18" s="61">
        <v>2.1890534239753195E-3</v>
      </c>
      <c r="D18" s="61">
        <v>-25.855999081129866</v>
      </c>
      <c r="E18" s="61">
        <v>4.2454701474618585E-60</v>
      </c>
      <c r="F18" s="61">
        <v>-6.0922137941537925E-2</v>
      </c>
      <c r="G18" s="61">
        <v>-5.227818869616218E-2</v>
      </c>
      <c r="H18" s="61">
        <v>-6.0922137941537925E-2</v>
      </c>
      <c r="I18" s="61">
        <v>-5.227818869616218E-2</v>
      </c>
      <c r="T18" s="60" t="s">
        <v>278</v>
      </c>
      <c r="U18" s="60">
        <v>5.6066785963982486</v>
      </c>
      <c r="V18" s="60">
        <v>0.1626610641612159</v>
      </c>
      <c r="W18" s="60">
        <v>34.468473603746887</v>
      </c>
      <c r="X18" s="60">
        <v>1.4517056850642512E-77</v>
      </c>
      <c r="Y18" s="60">
        <v>5.2855274615266747</v>
      </c>
      <c r="Z18" s="60">
        <v>5.9278297312698225</v>
      </c>
      <c r="AA18" s="60">
        <v>5.2855274615266747</v>
      </c>
      <c r="AB18" s="60">
        <v>5.9278297312698225</v>
      </c>
    </row>
    <row r="19" spans="1:28" ht="15" thickBot="1" x14ac:dyDescent="0.35">
      <c r="T19" s="61" t="s">
        <v>302</v>
      </c>
      <c r="U19" s="61">
        <v>-4.8919017891888003E-2</v>
      </c>
      <c r="V19" s="61">
        <v>3.8146159152036944E-3</v>
      </c>
      <c r="W19" s="61">
        <v>-12.824100506925035</v>
      </c>
      <c r="X19" s="61">
        <v>1.3260524085456314E-26</v>
      </c>
      <c r="Y19" s="61">
        <v>-5.6450434439443913E-2</v>
      </c>
      <c r="Z19" s="61">
        <v>-4.1387601344332094E-2</v>
      </c>
      <c r="AA19" s="61">
        <v>-5.6450434439443913E-2</v>
      </c>
      <c r="AB19" s="61">
        <v>-4.1387601344332094E-2</v>
      </c>
    </row>
    <row r="22" spans="1:28" x14ac:dyDescent="0.3">
      <c r="A22" t="s">
        <v>291</v>
      </c>
    </row>
    <row r="23" spans="1:28" ht="15" thickBot="1" x14ac:dyDescent="0.35">
      <c r="T23" t="s">
        <v>291</v>
      </c>
    </row>
    <row r="24" spans="1:28" ht="15" thickBot="1" x14ac:dyDescent="0.35">
      <c r="A24" s="62" t="s">
        <v>292</v>
      </c>
      <c r="B24" s="62" t="s">
        <v>303</v>
      </c>
      <c r="C24" s="62" t="s">
        <v>294</v>
      </c>
    </row>
    <row r="25" spans="1:28" x14ac:dyDescent="0.3">
      <c r="A25" s="60">
        <v>1</v>
      </c>
      <c r="B25" s="60">
        <v>6.1415019788065361</v>
      </c>
      <c r="C25" s="60">
        <v>0.28821749923260143</v>
      </c>
      <c r="T25" s="62" t="s">
        <v>292</v>
      </c>
      <c r="U25" s="62" t="s">
        <v>303</v>
      </c>
      <c r="V25" s="62" t="s">
        <v>294</v>
      </c>
    </row>
    <row r="26" spans="1:28" x14ac:dyDescent="0.3">
      <c r="A26" s="60">
        <v>2</v>
      </c>
      <c r="B26" s="60">
        <v>3.2228958220243338</v>
      </c>
      <c r="C26" s="60">
        <v>-1.143454280344498</v>
      </c>
      <c r="T26" s="60">
        <v>1</v>
      </c>
      <c r="U26" s="60">
        <v>5.1571128219717979</v>
      </c>
      <c r="V26" s="60">
        <v>1.2726066560673397</v>
      </c>
    </row>
    <row r="27" spans="1:28" x14ac:dyDescent="0.3">
      <c r="A27" s="60">
        <v>3</v>
      </c>
      <c r="B27" s="60">
        <v>3.7553712260692658</v>
      </c>
      <c r="C27" s="60">
        <v>0.60133760062032593</v>
      </c>
      <c r="T27" s="60">
        <v>2</v>
      </c>
      <c r="U27" s="60">
        <v>4.2628731749080853</v>
      </c>
      <c r="V27" s="60">
        <v>-2.1834316332282495</v>
      </c>
    </row>
    <row r="28" spans="1:28" x14ac:dyDescent="0.3">
      <c r="A28" s="60">
        <v>4</v>
      </c>
      <c r="B28" s="60">
        <v>5.096420391812055</v>
      </c>
      <c r="C28" s="60">
        <v>0.30625699006022433</v>
      </c>
      <c r="T28" s="60">
        <v>3</v>
      </c>
      <c r="U28" s="60">
        <v>3.8920670192875741</v>
      </c>
      <c r="V28" s="60">
        <v>0.46464180740201755</v>
      </c>
    </row>
    <row r="29" spans="1:28" x14ac:dyDescent="0.3">
      <c r="A29" s="60">
        <v>5</v>
      </c>
      <c r="B29" s="60">
        <v>2.8679122193277147</v>
      </c>
      <c r="C29" s="60">
        <v>0.17661021839570834</v>
      </c>
      <c r="T29" s="60">
        <v>4</v>
      </c>
      <c r="U29" s="60">
        <v>4.90273392893398</v>
      </c>
      <c r="V29" s="60">
        <v>0.49994345293829934</v>
      </c>
    </row>
    <row r="30" spans="1:28" x14ac:dyDescent="0.3">
      <c r="A30" s="60">
        <v>6</v>
      </c>
      <c r="B30" s="60">
        <v>2.6608384510880194</v>
      </c>
      <c r="C30" s="60">
        <v>1.1458240386823002</v>
      </c>
      <c r="T30" s="60">
        <v>5</v>
      </c>
      <c r="U30" s="60">
        <v>3.9209292398437881</v>
      </c>
      <c r="V30" s="60">
        <v>-0.87640680212036504</v>
      </c>
    </row>
    <row r="31" spans="1:28" x14ac:dyDescent="0.3">
      <c r="A31" s="60">
        <v>7</v>
      </c>
      <c r="B31" s="60">
        <v>3.3708056564812598</v>
      </c>
      <c r="C31" s="60">
        <v>-7.4968790476930725E-2</v>
      </c>
      <c r="T31" s="60">
        <v>6</v>
      </c>
      <c r="U31" s="60">
        <v>2.4719479298860656</v>
      </c>
      <c r="V31" s="60">
        <v>1.334714559884254</v>
      </c>
    </row>
    <row r="32" spans="1:28" x14ac:dyDescent="0.3">
      <c r="A32" s="60">
        <v>8</v>
      </c>
      <c r="B32" s="60">
        <v>1.6057482986286189</v>
      </c>
      <c r="C32" s="60">
        <v>-0.50713600996050912</v>
      </c>
      <c r="T32" s="60">
        <v>7</v>
      </c>
      <c r="U32" s="60">
        <v>4.5769332697740062</v>
      </c>
      <c r="V32" s="60">
        <v>-1.281096403769677</v>
      </c>
    </row>
    <row r="33" spans="1:22" x14ac:dyDescent="0.3">
      <c r="A33" s="60">
        <v>9</v>
      </c>
      <c r="B33" s="60">
        <v>1.9212892788033926</v>
      </c>
      <c r="C33" s="60">
        <v>-0.31185136636929234</v>
      </c>
      <c r="T33" s="60">
        <v>8</v>
      </c>
      <c r="U33" s="60">
        <v>1.8536115437326011</v>
      </c>
      <c r="V33" s="60">
        <v>-0.75499925506449128</v>
      </c>
    </row>
    <row r="34" spans="1:22" x14ac:dyDescent="0.3">
      <c r="A34" s="60">
        <v>10</v>
      </c>
      <c r="B34" s="60">
        <v>3.8342564711129592</v>
      </c>
      <c r="C34" s="60">
        <v>-0.12068440440865125</v>
      </c>
      <c r="T34" s="60">
        <v>9</v>
      </c>
      <c r="U34" s="60">
        <v>1.4250809469996621</v>
      </c>
      <c r="V34" s="60">
        <v>0.18435696543443814</v>
      </c>
    </row>
    <row r="35" spans="1:22" x14ac:dyDescent="0.3">
      <c r="A35" s="60">
        <v>11</v>
      </c>
      <c r="B35" s="60">
        <v>3.0848466431978707</v>
      </c>
      <c r="C35" s="60">
        <v>1.2589587786558134</v>
      </c>
      <c r="T35" s="60">
        <v>10</v>
      </c>
      <c r="U35" s="60">
        <v>4.5916089751415727</v>
      </c>
      <c r="V35" s="60">
        <v>-0.87803690843726478</v>
      </c>
    </row>
    <row r="36" spans="1:22" x14ac:dyDescent="0.3">
      <c r="A36" s="60">
        <v>12</v>
      </c>
      <c r="B36" s="60">
        <v>2.2368302589781663</v>
      </c>
      <c r="C36" s="60">
        <v>0.5357584632616148</v>
      </c>
      <c r="T36" s="60">
        <v>11</v>
      </c>
      <c r="U36" s="60">
        <v>3.4522850484395011</v>
      </c>
      <c r="V36" s="60">
        <v>0.891520373414183</v>
      </c>
    </row>
    <row r="37" spans="1:22" x14ac:dyDescent="0.3">
      <c r="A37" s="60">
        <v>13</v>
      </c>
      <c r="B37" s="60">
        <v>4.4751990870929683</v>
      </c>
      <c r="C37" s="60">
        <v>0.33698526827944875</v>
      </c>
      <c r="T37" s="60">
        <v>12</v>
      </c>
      <c r="U37" s="60">
        <v>4.2755921195599758</v>
      </c>
      <c r="V37" s="60">
        <v>-1.5030033973201946</v>
      </c>
    </row>
    <row r="38" spans="1:22" x14ac:dyDescent="0.3">
      <c r="A38" s="60">
        <v>14</v>
      </c>
      <c r="B38" s="60">
        <v>3.0355433650455632</v>
      </c>
      <c r="C38" s="60">
        <v>0.62801828108408309</v>
      </c>
      <c r="T38" s="60">
        <v>13</v>
      </c>
      <c r="U38" s="60">
        <v>5.5406379222441995</v>
      </c>
      <c r="V38" s="60">
        <v>-0.72845356687178242</v>
      </c>
    </row>
    <row r="39" spans="1:22" x14ac:dyDescent="0.3">
      <c r="A39" s="60">
        <v>15</v>
      </c>
      <c r="B39" s="60">
        <v>3.0651253319369474</v>
      </c>
      <c r="C39" s="60">
        <v>-3.0651253319369474</v>
      </c>
      <c r="T39" s="60">
        <v>14</v>
      </c>
      <c r="U39" s="60">
        <v>3.9439211782529755</v>
      </c>
      <c r="V39" s="60">
        <v>-0.2803595321233292</v>
      </c>
    </row>
    <row r="40" spans="1:22" x14ac:dyDescent="0.3">
      <c r="A40" s="60">
        <v>16</v>
      </c>
      <c r="B40" s="60">
        <v>1.7832400999769282</v>
      </c>
      <c r="C40" s="60">
        <v>-0.17380218754282795</v>
      </c>
      <c r="T40" s="60">
        <v>15</v>
      </c>
      <c r="U40" s="60">
        <v>3.4997364957946324</v>
      </c>
      <c r="V40" s="60">
        <v>-3.4997364957946324</v>
      </c>
    </row>
    <row r="41" spans="1:22" x14ac:dyDescent="0.3">
      <c r="A41" s="60">
        <v>17</v>
      </c>
      <c r="B41" s="60">
        <v>4.0018876168308086</v>
      </c>
      <c r="C41" s="60">
        <v>0.86564683362477357</v>
      </c>
      <c r="T41" s="60">
        <v>16</v>
      </c>
      <c r="U41" s="60">
        <v>1.4329079898623647</v>
      </c>
      <c r="V41" s="60">
        <v>0.17652992257173561</v>
      </c>
    </row>
    <row r="42" spans="1:22" x14ac:dyDescent="0.3">
      <c r="A42" s="60">
        <v>18</v>
      </c>
      <c r="B42" s="60">
        <v>6.0134613654449911</v>
      </c>
      <c r="C42" s="60">
        <v>0.24612009861993212</v>
      </c>
      <c r="T42" s="60">
        <v>17</v>
      </c>
      <c r="U42" s="60">
        <v>3.8915778291086554</v>
      </c>
      <c r="V42" s="60">
        <v>0.97595662134692684</v>
      </c>
    </row>
    <row r="43" spans="1:22" x14ac:dyDescent="0.3">
      <c r="A43" s="60">
        <v>19</v>
      </c>
      <c r="B43" s="60">
        <v>4.2977072857446572</v>
      </c>
      <c r="C43" s="60">
        <v>-0.2033627235225568</v>
      </c>
      <c r="T43" s="60">
        <v>18</v>
      </c>
      <c r="U43" s="60">
        <v>5.6066785963982486</v>
      </c>
      <c r="V43" s="60">
        <v>0.6529028676666746</v>
      </c>
    </row>
    <row r="44" spans="1:22" x14ac:dyDescent="0.3">
      <c r="A44" s="60">
        <v>20</v>
      </c>
      <c r="B44" s="60">
        <v>4.1399367956572721</v>
      </c>
      <c r="C44" s="60">
        <v>0.941467569327191</v>
      </c>
      <c r="T44" s="60">
        <v>19</v>
      </c>
      <c r="U44" s="60">
        <v>4.0618160113724251</v>
      </c>
      <c r="V44" s="60">
        <v>3.252855084967532E-2</v>
      </c>
    </row>
    <row r="45" spans="1:22" x14ac:dyDescent="0.3">
      <c r="A45" s="60">
        <v>21</v>
      </c>
      <c r="B45" s="60">
        <v>3.3017810670680272</v>
      </c>
      <c r="C45" s="60">
        <v>-1.5100215978399723</v>
      </c>
      <c r="T45" s="60">
        <v>20</v>
      </c>
      <c r="U45" s="60">
        <v>2.8760190176730602</v>
      </c>
      <c r="V45" s="60">
        <v>2.2053853473114029</v>
      </c>
    </row>
    <row r="46" spans="1:22" x14ac:dyDescent="0.3">
      <c r="A46" s="60">
        <v>22</v>
      </c>
      <c r="B46" s="60">
        <v>4.0413302393526545</v>
      </c>
      <c r="C46" s="60">
        <v>1.1844164343605472</v>
      </c>
      <c r="T46" s="60">
        <v>21</v>
      </c>
      <c r="U46" s="60">
        <v>2.4078640164476921</v>
      </c>
      <c r="V46" s="60">
        <v>-0.61610454721963714</v>
      </c>
    </row>
    <row r="47" spans="1:22" x14ac:dyDescent="0.3">
      <c r="A47" s="60">
        <v>23</v>
      </c>
      <c r="B47" s="60">
        <v>3.4792728684163383</v>
      </c>
      <c r="C47" s="60">
        <v>0.797393250599717</v>
      </c>
      <c r="T47" s="60">
        <v>22</v>
      </c>
      <c r="U47" s="60">
        <v>3.5246851949194951</v>
      </c>
      <c r="V47" s="60">
        <v>1.7010614787937066</v>
      </c>
    </row>
    <row r="48" spans="1:22" x14ac:dyDescent="0.3">
      <c r="A48" s="60">
        <v>24</v>
      </c>
      <c r="B48" s="60">
        <v>2.7988876299144829</v>
      </c>
      <c r="C48" s="60">
        <v>0.9853020040037781</v>
      </c>
      <c r="T48" s="60">
        <v>23</v>
      </c>
      <c r="U48" s="60">
        <v>3.5056067779416589</v>
      </c>
      <c r="V48" s="60">
        <v>0.77105934107439644</v>
      </c>
    </row>
    <row r="49" spans="1:22" x14ac:dyDescent="0.3">
      <c r="A49" s="60">
        <v>25</v>
      </c>
      <c r="B49" s="60">
        <v>3.0454040206760249</v>
      </c>
      <c r="C49" s="60">
        <v>-1.0994938716207117</v>
      </c>
      <c r="T49" s="60">
        <v>24</v>
      </c>
      <c r="U49" s="60">
        <v>4.6302549992761639</v>
      </c>
      <c r="V49" s="60">
        <v>-0.84606536535790289</v>
      </c>
    </row>
    <row r="50" spans="1:22" x14ac:dyDescent="0.3">
      <c r="A50" s="60">
        <v>26</v>
      </c>
      <c r="B50" s="60">
        <v>6.5557974251203834</v>
      </c>
      <c r="C50" s="60">
        <v>-0.97984832197406746</v>
      </c>
      <c r="T50" s="60">
        <v>25</v>
      </c>
      <c r="U50" s="60">
        <v>3.2380197500730312</v>
      </c>
      <c r="V50" s="60">
        <v>-1.292109601017718</v>
      </c>
    </row>
    <row r="51" spans="1:22" x14ac:dyDescent="0.3">
      <c r="A51" s="60">
        <v>27</v>
      </c>
      <c r="B51" s="60">
        <v>6.8220351271428488</v>
      </c>
      <c r="C51" s="60">
        <v>-0.61949960995492592</v>
      </c>
      <c r="T51" s="60">
        <v>26</v>
      </c>
      <c r="U51" s="60">
        <v>4.3470138856821325</v>
      </c>
      <c r="V51" s="60">
        <v>1.2289352174641834</v>
      </c>
    </row>
    <row r="52" spans="1:22" x14ac:dyDescent="0.3">
      <c r="A52" s="60">
        <v>28</v>
      </c>
      <c r="B52" s="60">
        <v>5.0766990805511316</v>
      </c>
      <c r="C52" s="60">
        <v>0.30779598223795723</v>
      </c>
      <c r="T52" s="60">
        <v>27</v>
      </c>
      <c r="U52" s="60">
        <v>4.6762388760945388</v>
      </c>
      <c r="V52" s="60">
        <v>1.526296641093384</v>
      </c>
    </row>
    <row r="53" spans="1:22" x14ac:dyDescent="0.3">
      <c r="A53" s="60">
        <v>29</v>
      </c>
      <c r="B53" s="60">
        <v>5.1851662924862101</v>
      </c>
      <c r="C53" s="60">
        <v>0.89705261789023627</v>
      </c>
      <c r="T53" s="60">
        <v>28</v>
      </c>
      <c r="U53" s="60">
        <v>4.7990256110031773</v>
      </c>
      <c r="V53" s="60">
        <v>0.58546945178591159</v>
      </c>
    </row>
    <row r="54" spans="1:22" x14ac:dyDescent="0.3">
      <c r="A54" s="60">
        <v>30</v>
      </c>
      <c r="B54" s="60">
        <v>1.8029614112378516</v>
      </c>
      <c r="C54" s="60">
        <v>0.59493386156051908</v>
      </c>
      <c r="T54" s="60">
        <v>29</v>
      </c>
      <c r="U54" s="60">
        <v>5.4432890766393429</v>
      </c>
      <c r="V54" s="60">
        <v>0.63892983373710344</v>
      </c>
    </row>
    <row r="55" spans="1:22" x14ac:dyDescent="0.3">
      <c r="A55" s="60">
        <v>31</v>
      </c>
      <c r="B55" s="60">
        <v>4.5540843321366618</v>
      </c>
      <c r="C55" s="60">
        <v>-0.81641471385329334</v>
      </c>
      <c r="T55" s="60">
        <v>30</v>
      </c>
      <c r="U55" s="60">
        <v>0.99655035026672323</v>
      </c>
      <c r="V55" s="60">
        <v>1.4013449225316474</v>
      </c>
    </row>
    <row r="56" spans="1:22" x14ac:dyDescent="0.3">
      <c r="A56" s="60">
        <v>32</v>
      </c>
      <c r="B56" s="60">
        <v>7.1178547960566991</v>
      </c>
      <c r="C56" s="60">
        <v>-0.39042307120584407</v>
      </c>
      <c r="T56" s="60">
        <v>31</v>
      </c>
      <c r="U56" s="60">
        <v>3.7643883825897468</v>
      </c>
      <c r="V56" s="60">
        <v>-2.6718764306378429E-2</v>
      </c>
    </row>
    <row r="57" spans="1:22" x14ac:dyDescent="0.3">
      <c r="A57" s="60">
        <v>33</v>
      </c>
      <c r="B57" s="60">
        <v>7.0488302066434674</v>
      </c>
      <c r="C57" s="60">
        <v>-7.9979828301519618E-2</v>
      </c>
      <c r="T57" s="60">
        <v>32</v>
      </c>
      <c r="U57" s="60">
        <v>5.1395019755307185</v>
      </c>
      <c r="V57" s="60">
        <v>1.5879297493201365</v>
      </c>
    </row>
    <row r="58" spans="1:22" x14ac:dyDescent="0.3">
      <c r="A58" s="60">
        <v>34</v>
      </c>
      <c r="B58" s="60">
        <v>2.581953206044326</v>
      </c>
      <c r="C58" s="60">
        <v>0.12609699505788408</v>
      </c>
      <c r="T58" s="60">
        <v>33</v>
      </c>
      <c r="U58" s="60">
        <v>5.2847914586696252</v>
      </c>
      <c r="V58" s="60">
        <v>1.6840589196723226</v>
      </c>
    </row>
    <row r="59" spans="1:22" x14ac:dyDescent="0.3">
      <c r="A59" s="60">
        <v>35</v>
      </c>
      <c r="B59" s="60">
        <v>3.2524777889157197</v>
      </c>
      <c r="C59" s="60">
        <v>-0.11698357298657003</v>
      </c>
      <c r="T59" s="60">
        <v>34</v>
      </c>
      <c r="U59" s="60">
        <v>3.0379409668952095</v>
      </c>
      <c r="V59" s="60">
        <v>-0.32989076579299947</v>
      </c>
    </row>
    <row r="60" spans="1:22" x14ac:dyDescent="0.3">
      <c r="A60" s="60">
        <v>36</v>
      </c>
      <c r="B60" s="60">
        <v>3.4989941796772617</v>
      </c>
      <c r="C60" s="60">
        <v>0.81849393385904845</v>
      </c>
      <c r="T60" s="60">
        <v>35</v>
      </c>
      <c r="U60" s="60">
        <v>4.2305866230994393</v>
      </c>
      <c r="V60" s="60">
        <v>-1.0950924071702897</v>
      </c>
    </row>
    <row r="61" spans="1:22" x14ac:dyDescent="0.3">
      <c r="A61" s="60">
        <v>37</v>
      </c>
      <c r="B61" s="60">
        <v>5.155584325594825</v>
      </c>
      <c r="C61" s="60">
        <v>0.22431302794563468</v>
      </c>
      <c r="T61" s="60">
        <v>36</v>
      </c>
      <c r="U61" s="60">
        <v>2.6739834737795625</v>
      </c>
      <c r="V61" s="60">
        <v>1.6435046397567477</v>
      </c>
    </row>
    <row r="62" spans="1:22" x14ac:dyDescent="0.3">
      <c r="A62" s="60">
        <v>38</v>
      </c>
      <c r="B62" s="60">
        <v>5.0569777692902083</v>
      </c>
      <c r="C62" s="60">
        <v>0.58492930164790558</v>
      </c>
      <c r="T62" s="60">
        <v>37</v>
      </c>
      <c r="U62" s="60">
        <v>5.1042802826485589</v>
      </c>
      <c r="V62" s="60">
        <v>0.2756170708919008</v>
      </c>
    </row>
    <row r="63" spans="1:22" x14ac:dyDescent="0.3">
      <c r="A63" s="60">
        <v>39</v>
      </c>
      <c r="B63" s="60">
        <v>2.9566581200018689</v>
      </c>
      <c r="C63" s="60">
        <v>0.13438433335644717</v>
      </c>
      <c r="T63" s="60">
        <v>38</v>
      </c>
      <c r="U63" s="60">
        <v>4.8058742735080422</v>
      </c>
      <c r="V63" s="60">
        <v>0.83603279743007164</v>
      </c>
    </row>
    <row r="64" spans="1:22" x14ac:dyDescent="0.3">
      <c r="A64" s="60">
        <v>40</v>
      </c>
      <c r="B64" s="60">
        <v>5.7275023521616015</v>
      </c>
      <c r="C64" s="60">
        <v>0.44628375174033508</v>
      </c>
      <c r="T64" s="60">
        <v>39</v>
      </c>
      <c r="U64" s="60">
        <v>2.967008390951972</v>
      </c>
      <c r="V64" s="60">
        <v>0.12403406240634407</v>
      </c>
    </row>
    <row r="65" spans="1:22" x14ac:dyDescent="0.3">
      <c r="A65" s="60">
        <v>41</v>
      </c>
      <c r="B65" s="60">
        <v>2.4734859941092466</v>
      </c>
      <c r="C65" s="60">
        <v>-0.86404808167514635</v>
      </c>
      <c r="T65" s="60">
        <v>40</v>
      </c>
      <c r="U65" s="60">
        <v>5.0847126754918035</v>
      </c>
      <c r="V65" s="60">
        <v>1.0890734284101331</v>
      </c>
    </row>
    <row r="66" spans="1:22" x14ac:dyDescent="0.3">
      <c r="A66" s="60">
        <v>42</v>
      </c>
      <c r="B66" s="60">
        <v>2.0790597688907795</v>
      </c>
      <c r="C66" s="60">
        <v>2.1404479362853275</v>
      </c>
      <c r="T66" s="60">
        <v>41</v>
      </c>
      <c r="U66" s="60">
        <v>2.6206617442774052</v>
      </c>
      <c r="V66" s="60">
        <v>-1.0112238318433049</v>
      </c>
    </row>
    <row r="67" spans="1:22" x14ac:dyDescent="0.3">
      <c r="A67" s="60">
        <v>43</v>
      </c>
      <c r="B67" s="60">
        <v>2.1678056695649346</v>
      </c>
      <c r="C67" s="60">
        <v>-1.0691933808968248</v>
      </c>
      <c r="T67" s="60">
        <v>42</v>
      </c>
      <c r="U67" s="60">
        <v>2.625553646066594</v>
      </c>
      <c r="V67" s="60">
        <v>1.5939540591095129</v>
      </c>
    </row>
    <row r="68" spans="1:22" x14ac:dyDescent="0.3">
      <c r="A68" s="60">
        <v>44</v>
      </c>
      <c r="B68" s="60">
        <v>6.2501171005760714</v>
      </c>
      <c r="C68" s="60">
        <v>5.4331701845909741E-2</v>
      </c>
      <c r="T68" s="60">
        <v>43</v>
      </c>
      <c r="U68" s="60">
        <v>1.7626221704536893</v>
      </c>
      <c r="V68" s="60">
        <v>-0.66400988178557951</v>
      </c>
    </row>
    <row r="69" spans="1:22" x14ac:dyDescent="0.3">
      <c r="A69" s="60">
        <v>45</v>
      </c>
      <c r="B69" s="60">
        <v>1.6254696098895423</v>
      </c>
      <c r="C69" s="60">
        <v>-1.6031697455441973E-2</v>
      </c>
      <c r="T69" s="60">
        <v>44</v>
      </c>
      <c r="U69" s="60">
        <v>5.4217647087669123</v>
      </c>
      <c r="V69" s="60">
        <v>0.88268409365506884</v>
      </c>
    </row>
    <row r="70" spans="1:22" x14ac:dyDescent="0.3">
      <c r="A70" s="60">
        <v>46</v>
      </c>
      <c r="B70" s="60">
        <v>5.9049941535099126</v>
      </c>
      <c r="C70" s="60">
        <v>-0.44967303815221094</v>
      </c>
      <c r="T70" s="60">
        <v>45</v>
      </c>
      <c r="U70" s="60">
        <v>1.3208834388899406</v>
      </c>
      <c r="V70" s="60">
        <v>0.28855447354415964</v>
      </c>
    </row>
    <row r="71" spans="1:22" x14ac:dyDescent="0.3">
      <c r="A71" s="60">
        <v>47</v>
      </c>
      <c r="B71" s="60">
        <v>3.459551557155415</v>
      </c>
      <c r="C71" s="60">
        <v>1.2132772773064908</v>
      </c>
      <c r="T71" s="60">
        <v>46</v>
      </c>
      <c r="U71" s="60">
        <v>5.2109237416528744</v>
      </c>
      <c r="V71" s="60">
        <v>0.24439737370482728</v>
      </c>
    </row>
    <row r="72" spans="1:22" x14ac:dyDescent="0.3">
      <c r="A72" s="60">
        <v>48</v>
      </c>
      <c r="B72" s="60">
        <v>4.7118548222240495</v>
      </c>
      <c r="C72" s="60">
        <v>0.60626517162016658</v>
      </c>
      <c r="T72" s="60">
        <v>47</v>
      </c>
      <c r="U72" s="60">
        <v>4.1405756301783647</v>
      </c>
      <c r="V72" s="60">
        <v>0.53225320428354106</v>
      </c>
    </row>
    <row r="73" spans="1:22" x14ac:dyDescent="0.3">
      <c r="A73" s="60">
        <v>49</v>
      </c>
      <c r="B73" s="60">
        <v>3.7159286035474195</v>
      </c>
      <c r="C73" s="60">
        <v>0.47372613847900569</v>
      </c>
      <c r="T73" s="60">
        <v>48</v>
      </c>
      <c r="U73" s="60">
        <v>3.0217976909908866</v>
      </c>
      <c r="V73" s="60">
        <v>2.2963223028533295</v>
      </c>
    </row>
    <row r="74" spans="1:22" x14ac:dyDescent="0.3">
      <c r="A74" s="60">
        <v>50</v>
      </c>
      <c r="B74" s="60">
        <v>3.7652318816997274</v>
      </c>
      <c r="C74" s="60">
        <v>-0.93201853764351128</v>
      </c>
      <c r="T74" s="60">
        <v>49</v>
      </c>
      <c r="U74" s="60">
        <v>3.2350846089995184</v>
      </c>
      <c r="V74" s="60">
        <v>0.95457013302690674</v>
      </c>
    </row>
    <row r="75" spans="1:22" x14ac:dyDescent="0.3">
      <c r="A75" s="60">
        <v>51</v>
      </c>
      <c r="B75" s="60">
        <v>4.3864531864188123</v>
      </c>
      <c r="C75" s="60">
        <v>-0.62525307072524994</v>
      </c>
      <c r="T75" s="60">
        <v>50</v>
      </c>
      <c r="U75" s="60">
        <v>5.0876478165653172</v>
      </c>
      <c r="V75" s="60">
        <v>-2.254434472509101</v>
      </c>
    </row>
    <row r="76" spans="1:22" x14ac:dyDescent="0.3">
      <c r="A76" s="60">
        <v>52</v>
      </c>
      <c r="B76" s="60">
        <v>4.5442236765062001</v>
      </c>
      <c r="C76" s="60">
        <v>0.81236259816581224</v>
      </c>
      <c r="T76" s="60">
        <v>51</v>
      </c>
      <c r="U76" s="60">
        <v>2.8373729935384686</v>
      </c>
      <c r="V76" s="60">
        <v>0.92382712215509377</v>
      </c>
    </row>
    <row r="77" spans="1:22" x14ac:dyDescent="0.3">
      <c r="A77" s="60">
        <v>53</v>
      </c>
      <c r="B77" s="60">
        <v>6.1219285773800696</v>
      </c>
      <c r="C77" s="60">
        <v>-0.34737703183566104</v>
      </c>
      <c r="T77" s="60">
        <v>52</v>
      </c>
      <c r="U77" s="60">
        <v>5.3244158631620548</v>
      </c>
      <c r="V77" s="60">
        <v>3.2170411509957475E-2</v>
      </c>
    </row>
    <row r="78" spans="1:22" x14ac:dyDescent="0.3">
      <c r="A78" s="60">
        <v>54</v>
      </c>
      <c r="B78" s="60">
        <v>2.1678056695649346</v>
      </c>
      <c r="C78" s="60">
        <v>-0.55836775713083431</v>
      </c>
      <c r="T78" s="60">
        <v>53</v>
      </c>
      <c r="U78" s="60">
        <v>5.3307753354880001</v>
      </c>
      <c r="V78" s="60">
        <v>0.44377621005640844</v>
      </c>
    </row>
    <row r="79" spans="1:22" x14ac:dyDescent="0.3">
      <c r="A79" s="60">
        <v>55</v>
      </c>
      <c r="B79" s="60">
        <v>4.820322034159128</v>
      </c>
      <c r="C79" s="60">
        <v>0.66031688918286324</v>
      </c>
      <c r="T79" s="60">
        <v>54</v>
      </c>
      <c r="U79" s="60">
        <v>2.8588973614108992</v>
      </c>
      <c r="V79" s="60">
        <v>-1.2494594489767989</v>
      </c>
    </row>
    <row r="80" spans="1:22" x14ac:dyDescent="0.3">
      <c r="A80" s="60">
        <v>56</v>
      </c>
      <c r="B80" s="60">
        <v>6.1317892330105312</v>
      </c>
      <c r="C80" s="60">
        <v>-0.5445405746102816</v>
      </c>
      <c r="T80" s="60">
        <v>55</v>
      </c>
      <c r="U80" s="60">
        <v>3.9957753372183769</v>
      </c>
      <c r="V80" s="60">
        <v>1.4848635861236144</v>
      </c>
    </row>
    <row r="81" spans="1:22" x14ac:dyDescent="0.3">
      <c r="A81" s="60">
        <v>57</v>
      </c>
      <c r="B81" s="60">
        <v>3.8342564711129592</v>
      </c>
      <c r="C81" s="60">
        <v>-0.19667031138657354</v>
      </c>
      <c r="T81" s="60">
        <v>56</v>
      </c>
      <c r="U81" s="60">
        <v>5.2573968086501681</v>
      </c>
      <c r="V81" s="60">
        <v>0.32985184975008153</v>
      </c>
    </row>
    <row r="82" spans="1:22" x14ac:dyDescent="0.3">
      <c r="A82" s="60">
        <v>58</v>
      </c>
      <c r="B82" s="60">
        <v>1.694494199302774</v>
      </c>
      <c r="C82" s="60">
        <v>0.38494734237706174</v>
      </c>
      <c r="T82" s="60">
        <v>57</v>
      </c>
      <c r="U82" s="60">
        <v>4.2110190159426839</v>
      </c>
      <c r="V82" s="60">
        <v>-0.57343285621629825</v>
      </c>
    </row>
    <row r="83" spans="1:22" x14ac:dyDescent="0.3">
      <c r="A83" s="60">
        <v>59</v>
      </c>
      <c r="B83" s="60">
        <v>2.0790597688907795</v>
      </c>
      <c r="C83" s="60">
        <v>3.8177278905626721E-4</v>
      </c>
      <c r="T83" s="60">
        <v>58</v>
      </c>
      <c r="U83" s="60">
        <v>1.8746467214261124</v>
      </c>
      <c r="V83" s="60">
        <v>0.20479482025372331</v>
      </c>
    </row>
    <row r="84" spans="1:22" x14ac:dyDescent="0.3">
      <c r="A84" s="60">
        <v>60</v>
      </c>
      <c r="B84" s="60">
        <v>4.0117482724612703</v>
      </c>
      <c r="C84" s="60">
        <v>1.4132017450201326</v>
      </c>
      <c r="T84" s="60">
        <v>59</v>
      </c>
      <c r="U84" s="60">
        <v>1.141350643226712</v>
      </c>
      <c r="V84" s="60">
        <v>0.93809089845312377</v>
      </c>
    </row>
    <row r="85" spans="1:22" x14ac:dyDescent="0.3">
      <c r="A85" s="60">
        <v>61</v>
      </c>
      <c r="B85" s="60">
        <v>6.1022072661191462</v>
      </c>
      <c r="C85" s="60">
        <v>2.466191799503914E-2</v>
      </c>
      <c r="T85" s="60">
        <v>60</v>
      </c>
      <c r="U85" s="60">
        <v>4.8044067029712858</v>
      </c>
      <c r="V85" s="60">
        <v>0.62054331451011713</v>
      </c>
    </row>
    <row r="86" spans="1:22" x14ac:dyDescent="0.3">
      <c r="A86" s="60">
        <v>62</v>
      </c>
      <c r="B86" s="60">
        <v>2.9961007425237156</v>
      </c>
      <c r="C86" s="60">
        <v>0.33610376765148819</v>
      </c>
      <c r="T86" s="60">
        <v>61</v>
      </c>
      <c r="U86" s="60">
        <v>4.5446467179653602</v>
      </c>
      <c r="V86" s="60">
        <v>1.5822224661488251</v>
      </c>
    </row>
    <row r="87" spans="1:22" x14ac:dyDescent="0.3">
      <c r="A87" s="60">
        <v>63</v>
      </c>
      <c r="B87" s="60">
        <v>1.6057482986286189</v>
      </c>
      <c r="C87" s="60">
        <v>-0.21945393750872833</v>
      </c>
      <c r="T87" s="60">
        <v>62</v>
      </c>
      <c r="U87" s="60">
        <v>3.9150589576967616</v>
      </c>
      <c r="V87" s="60">
        <v>-0.58285444752155779</v>
      </c>
    </row>
    <row r="88" spans="1:22" x14ac:dyDescent="0.3">
      <c r="A88" s="60">
        <v>64</v>
      </c>
      <c r="B88" s="60">
        <v>5.0273958023988232</v>
      </c>
      <c r="C88" s="60">
        <v>0.54475822977894151</v>
      </c>
      <c r="T88" s="60">
        <v>63</v>
      </c>
      <c r="U88" s="60">
        <v>0.81995269567700735</v>
      </c>
      <c r="V88" s="60">
        <v>0.56634166544288322</v>
      </c>
    </row>
    <row r="89" spans="1:22" x14ac:dyDescent="0.3">
      <c r="A89" s="60">
        <v>65</v>
      </c>
      <c r="B89" s="60">
        <v>2.2072482920867813</v>
      </c>
      <c r="C89" s="60">
        <v>-0.12780675040694556</v>
      </c>
      <c r="T89" s="60">
        <v>64</v>
      </c>
      <c r="U89" s="60">
        <v>4.6997200046826446</v>
      </c>
      <c r="V89" s="60">
        <v>0.87243402749512011</v>
      </c>
    </row>
    <row r="90" spans="1:22" x14ac:dyDescent="0.3">
      <c r="A90" s="60">
        <v>66</v>
      </c>
      <c r="B90" s="60">
        <v>3.2031745107634113</v>
      </c>
      <c r="C90" s="60">
        <v>-0.1586520730399883</v>
      </c>
      <c r="T90" s="60">
        <v>65</v>
      </c>
      <c r="U90" s="60">
        <v>3.2086683393378985</v>
      </c>
      <c r="V90" s="60">
        <v>-1.1292267976580628</v>
      </c>
    </row>
    <row r="91" spans="1:22" x14ac:dyDescent="0.3">
      <c r="A91" s="60">
        <v>67</v>
      </c>
      <c r="B91" s="60">
        <v>4.6625515440717402</v>
      </c>
      <c r="C91" s="60">
        <v>-9.8203352603904115E-2</v>
      </c>
      <c r="T91" s="60">
        <v>66</v>
      </c>
      <c r="U91" s="60">
        <v>4.6126441528350846</v>
      </c>
      <c r="V91" s="60">
        <v>-1.5681217151116615</v>
      </c>
    </row>
    <row r="92" spans="1:22" x14ac:dyDescent="0.3">
      <c r="A92" s="60">
        <v>68</v>
      </c>
      <c r="B92" s="60">
        <v>6.3092810343588415</v>
      </c>
      <c r="C92" s="60">
        <v>6.0769671634934852E-3</v>
      </c>
      <c r="T92" s="60">
        <v>67</v>
      </c>
      <c r="U92" s="60">
        <v>4.520187209019416</v>
      </c>
      <c r="V92" s="60">
        <v>4.416098244842015E-2</v>
      </c>
    </row>
    <row r="93" spans="1:22" x14ac:dyDescent="0.3">
      <c r="A93" s="60">
        <v>69</v>
      </c>
      <c r="B93" s="60">
        <v>6.200813822423763</v>
      </c>
      <c r="C93" s="60">
        <v>0.38535783243091171</v>
      </c>
      <c r="T93" s="60">
        <v>68</v>
      </c>
      <c r="U93" s="60">
        <v>5.3615943167598896</v>
      </c>
      <c r="V93" s="60">
        <v>0.95376368476244533</v>
      </c>
    </row>
    <row r="94" spans="1:22" x14ac:dyDescent="0.3">
      <c r="A94" s="60">
        <v>70</v>
      </c>
      <c r="B94" s="60">
        <v>3.7849531929606512</v>
      </c>
      <c r="C94" s="60">
        <v>0.93354567833444291</v>
      </c>
      <c r="T94" s="60">
        <v>69</v>
      </c>
      <c r="U94" s="60">
        <v>5.149774969288015</v>
      </c>
      <c r="V94" s="60">
        <v>1.4363966855666597</v>
      </c>
    </row>
    <row r="95" spans="1:22" x14ac:dyDescent="0.3">
      <c r="A95" s="60">
        <v>71</v>
      </c>
      <c r="B95" s="60">
        <v>5.4612646501391362</v>
      </c>
      <c r="C95" s="60">
        <v>0.39666850434432277</v>
      </c>
      <c r="T95" s="60">
        <v>70</v>
      </c>
      <c r="U95" s="60">
        <v>3.7795532781362313</v>
      </c>
      <c r="V95" s="60">
        <v>0.93894559315886283</v>
      </c>
    </row>
    <row r="96" spans="1:22" x14ac:dyDescent="0.3">
      <c r="A96" s="60">
        <v>72</v>
      </c>
      <c r="B96" s="60">
        <v>4.8301826897895896</v>
      </c>
      <c r="C96" s="60">
        <v>-0.55351657077353433</v>
      </c>
      <c r="T96" s="60">
        <v>71</v>
      </c>
      <c r="U96" s="60">
        <v>5.5425946829598756</v>
      </c>
      <c r="V96" s="60">
        <v>0.31533847152358341</v>
      </c>
    </row>
    <row r="97" spans="1:22" x14ac:dyDescent="0.3">
      <c r="A97" s="60">
        <v>73</v>
      </c>
      <c r="B97" s="60">
        <v>2.581953206044326</v>
      </c>
      <c r="C97" s="60">
        <v>0.12609699505788408</v>
      </c>
      <c r="T97" s="60">
        <v>72</v>
      </c>
      <c r="U97" s="60">
        <v>4.0446943551102645</v>
      </c>
      <c r="V97" s="60">
        <v>0.23197176390579077</v>
      </c>
    </row>
    <row r="98" spans="1:22" x14ac:dyDescent="0.3">
      <c r="A98" s="60">
        <v>74</v>
      </c>
      <c r="B98" s="60">
        <v>1.5367237092153871</v>
      </c>
      <c r="C98" s="60">
        <v>-0.43811142054727736</v>
      </c>
      <c r="T98" s="60">
        <v>73</v>
      </c>
      <c r="U98" s="60">
        <v>3.2032872473697909</v>
      </c>
      <c r="V98" s="60">
        <v>-0.4952370462675808</v>
      </c>
    </row>
    <row r="99" spans="1:22" x14ac:dyDescent="0.3">
      <c r="A99" s="60">
        <v>75</v>
      </c>
      <c r="B99" s="60">
        <v>4.6625515440717402</v>
      </c>
      <c r="C99" s="60">
        <v>-2.7822555842104357E-2</v>
      </c>
      <c r="T99" s="60">
        <v>74</v>
      </c>
      <c r="U99" s="60">
        <v>1.7856141088628767</v>
      </c>
      <c r="V99" s="60">
        <v>-0.68700182019476697</v>
      </c>
    </row>
    <row r="100" spans="1:22" x14ac:dyDescent="0.3">
      <c r="A100" s="60">
        <v>76</v>
      </c>
      <c r="B100" s="60">
        <v>3.932863027417576</v>
      </c>
      <c r="C100" s="60">
        <v>1.2204285670802033</v>
      </c>
      <c r="T100" s="60">
        <v>75</v>
      </c>
      <c r="U100" s="60">
        <v>5.145372257677745</v>
      </c>
      <c r="V100" s="60">
        <v>-0.51064326944810912</v>
      </c>
    </row>
    <row r="101" spans="1:22" x14ac:dyDescent="0.3">
      <c r="A101" s="60">
        <v>77</v>
      </c>
      <c r="B101" s="60">
        <v>3.2721991001766431</v>
      </c>
      <c r="C101" s="60">
        <v>-0.18115664681832699</v>
      </c>
      <c r="T101" s="60">
        <v>76</v>
      </c>
      <c r="U101" s="60">
        <v>4.8107661752972311</v>
      </c>
      <c r="V101" s="60">
        <v>0.34252541920054824</v>
      </c>
    </row>
    <row r="102" spans="1:22" x14ac:dyDescent="0.3">
      <c r="A102" s="60">
        <v>78</v>
      </c>
      <c r="B102" s="60">
        <v>4.4357564645711216</v>
      </c>
      <c r="C102" s="60">
        <v>-0.10502312428479055</v>
      </c>
      <c r="T102" s="60">
        <v>77</v>
      </c>
      <c r="U102" s="60">
        <v>4.3704950142702383</v>
      </c>
      <c r="V102" s="60">
        <v>-1.2794525609119223</v>
      </c>
    </row>
    <row r="103" spans="1:22" x14ac:dyDescent="0.3">
      <c r="A103" s="60">
        <v>79</v>
      </c>
      <c r="B103" s="60">
        <v>1.6353302655200048</v>
      </c>
      <c r="C103" s="60">
        <v>-2.589235308590454E-2</v>
      </c>
      <c r="T103" s="60">
        <v>78</v>
      </c>
      <c r="U103" s="60">
        <v>4.369027443733482</v>
      </c>
      <c r="V103" s="60">
        <v>-3.8294103447150896E-2</v>
      </c>
    </row>
    <row r="104" spans="1:22" x14ac:dyDescent="0.3">
      <c r="A104" s="60">
        <v>80</v>
      </c>
      <c r="B104" s="60">
        <v>2.0198958351080085</v>
      </c>
      <c r="C104" s="60">
        <v>-0.92128354643989874</v>
      </c>
      <c r="T104" s="60">
        <v>79</v>
      </c>
      <c r="U104" s="60">
        <v>3.0022300838341311</v>
      </c>
      <c r="V104" s="60">
        <v>-1.3927921714000309</v>
      </c>
    </row>
    <row r="105" spans="1:22" x14ac:dyDescent="0.3">
      <c r="A105" s="60">
        <v>81</v>
      </c>
      <c r="B105" s="60">
        <v>2.1579450139344729</v>
      </c>
      <c r="C105" s="60">
        <v>-0.54850710150037263</v>
      </c>
      <c r="T105" s="60">
        <v>80</v>
      </c>
      <c r="U105" s="60">
        <v>3.1440952357206062</v>
      </c>
      <c r="V105" s="60">
        <v>-2.0454829470524967</v>
      </c>
    </row>
    <row r="106" spans="1:22" x14ac:dyDescent="0.3">
      <c r="A106" s="60">
        <v>82</v>
      </c>
      <c r="B106" s="60">
        <v>3.9821663055698844</v>
      </c>
      <c r="C106" s="60">
        <v>0.61295354456470541</v>
      </c>
      <c r="T106" s="60">
        <v>81</v>
      </c>
      <c r="U106" s="60">
        <v>2.1314715653585248</v>
      </c>
      <c r="V106" s="60">
        <v>-0.5220336529244245</v>
      </c>
    </row>
    <row r="107" spans="1:22" x14ac:dyDescent="0.3">
      <c r="A107" s="60">
        <v>83</v>
      </c>
      <c r="B107" s="60">
        <v>3.6567646697646494</v>
      </c>
      <c r="C107" s="60">
        <v>5.6807396939658528E-2</v>
      </c>
      <c r="T107" s="60">
        <v>82</v>
      </c>
      <c r="U107" s="60">
        <v>3.5085419190151721</v>
      </c>
      <c r="V107" s="60">
        <v>1.0865779311194177</v>
      </c>
    </row>
    <row r="108" spans="1:22" x14ac:dyDescent="0.3">
      <c r="A108" s="60">
        <v>84</v>
      </c>
      <c r="B108" s="60">
        <v>3.0059613981541773</v>
      </c>
      <c r="C108" s="60">
        <v>-0.44101204069264055</v>
      </c>
      <c r="T108" s="60">
        <v>83</v>
      </c>
      <c r="U108" s="60">
        <v>4.3851707196378049</v>
      </c>
      <c r="V108" s="60">
        <v>-0.67159865293349696</v>
      </c>
    </row>
    <row r="109" spans="1:22" x14ac:dyDescent="0.3">
      <c r="A109" s="60">
        <v>85</v>
      </c>
      <c r="B109" s="60">
        <v>5.0471171136597466</v>
      </c>
      <c r="C109" s="60">
        <v>1.2257598928864208</v>
      </c>
      <c r="T109" s="60">
        <v>84</v>
      </c>
      <c r="U109" s="60">
        <v>4.5226331599140099</v>
      </c>
      <c r="V109" s="60">
        <v>-1.9576838024524732</v>
      </c>
    </row>
    <row r="110" spans="1:22" x14ac:dyDescent="0.3">
      <c r="A110" s="60">
        <v>86</v>
      </c>
      <c r="B110" s="60">
        <v>2.8087482855449446</v>
      </c>
      <c r="C110" s="60">
        <v>-0.86283813648963137</v>
      </c>
      <c r="T110" s="60">
        <v>85</v>
      </c>
      <c r="U110" s="60">
        <v>4.6512901769696757</v>
      </c>
      <c r="V110" s="60">
        <v>1.6215868295764917</v>
      </c>
    </row>
    <row r="111" spans="1:22" x14ac:dyDescent="0.3">
      <c r="A111" s="60">
        <v>87</v>
      </c>
      <c r="B111" s="60">
        <v>4.1399367956572721</v>
      </c>
      <c r="C111" s="60">
        <v>-0.22791379022912617</v>
      </c>
      <c r="T111" s="60">
        <v>86</v>
      </c>
      <c r="U111" s="60">
        <v>2.9415705016481906</v>
      </c>
      <c r="V111" s="60">
        <v>-0.99566035259287733</v>
      </c>
    </row>
    <row r="112" spans="1:22" x14ac:dyDescent="0.3">
      <c r="A112" s="60">
        <v>88</v>
      </c>
      <c r="B112" s="60">
        <v>4.879485967941898</v>
      </c>
      <c r="C112" s="60">
        <v>-4.3204060990420068E-2</v>
      </c>
      <c r="T112" s="60">
        <v>87</v>
      </c>
      <c r="U112" s="60">
        <v>4.5769332697740062</v>
      </c>
      <c r="V112" s="60">
        <v>-0.6649102643458602</v>
      </c>
    </row>
    <row r="113" spans="1:22" x14ac:dyDescent="0.3">
      <c r="A113" s="60">
        <v>89</v>
      </c>
      <c r="B113" s="60">
        <v>2.3452974709132448</v>
      </c>
      <c r="C113" s="60">
        <v>0.54507428698291971</v>
      </c>
      <c r="T113" s="60">
        <v>88</v>
      </c>
      <c r="U113" s="60">
        <v>5.3518105131815119</v>
      </c>
      <c r="V113" s="60">
        <v>-0.51552860623003394</v>
      </c>
    </row>
    <row r="114" spans="1:22" x14ac:dyDescent="0.3">
      <c r="A114" s="60">
        <v>90</v>
      </c>
      <c r="B114" s="60">
        <v>3.6370433585037252</v>
      </c>
      <c r="C114" s="60">
        <v>-0.59252092078030216</v>
      </c>
      <c r="T114" s="60">
        <v>89</v>
      </c>
      <c r="U114" s="60">
        <v>3.4703850850594993</v>
      </c>
      <c r="V114" s="60">
        <v>-0.58001332716333476</v>
      </c>
    </row>
    <row r="115" spans="1:22" x14ac:dyDescent="0.3">
      <c r="A115" s="60">
        <v>91</v>
      </c>
      <c r="B115" s="60">
        <v>5.7275023521616015</v>
      </c>
      <c r="C115" s="60">
        <v>0.61109172604158157</v>
      </c>
      <c r="T115" s="60">
        <v>90</v>
      </c>
      <c r="U115" s="60">
        <v>4.0799160479924241</v>
      </c>
      <c r="V115" s="60">
        <v>-1.0353936102690011</v>
      </c>
    </row>
    <row r="116" spans="1:22" x14ac:dyDescent="0.3">
      <c r="A116" s="60">
        <v>92</v>
      </c>
      <c r="B116" s="60">
        <v>6.1909531667933013</v>
      </c>
      <c r="C116" s="60">
        <v>0.2890913951333518</v>
      </c>
      <c r="T116" s="60">
        <v>91</v>
      </c>
      <c r="U116" s="60">
        <v>3.3823308528541012</v>
      </c>
      <c r="V116" s="60">
        <v>2.9562632253490819</v>
      </c>
    </row>
    <row r="117" spans="1:22" x14ac:dyDescent="0.3">
      <c r="A117" s="60">
        <v>93</v>
      </c>
      <c r="B117" s="60">
        <v>2.2762728815000131</v>
      </c>
      <c r="C117" s="60">
        <v>-7.9048304163793492E-2</v>
      </c>
      <c r="T117" s="60">
        <v>92</v>
      </c>
      <c r="U117" s="60">
        <v>5.2838130783117876</v>
      </c>
      <c r="V117" s="60">
        <v>1.1962314836148655</v>
      </c>
    </row>
    <row r="118" spans="1:22" x14ac:dyDescent="0.3">
      <c r="A118" s="60">
        <v>94</v>
      </c>
      <c r="B118" s="60">
        <v>1.8719860006510833</v>
      </c>
      <c r="C118" s="60">
        <v>-8.022653142302838E-2</v>
      </c>
      <c r="T118" s="60">
        <v>93</v>
      </c>
      <c r="U118" s="60">
        <v>3.2032872473697909</v>
      </c>
      <c r="V118" s="60">
        <v>-1.0060626700335713</v>
      </c>
    </row>
    <row r="119" spans="1:22" x14ac:dyDescent="0.3">
      <c r="A119" s="60">
        <v>95</v>
      </c>
      <c r="B119" s="60">
        <v>6.1613711999019163</v>
      </c>
      <c r="C119" s="60">
        <v>-0.19010936011145407</v>
      </c>
      <c r="T119" s="60">
        <v>94</v>
      </c>
      <c r="U119" s="60">
        <v>3.2629684491978947</v>
      </c>
      <c r="V119" s="60">
        <v>-1.4712089799698398</v>
      </c>
    </row>
    <row r="120" spans="1:22" x14ac:dyDescent="0.3">
      <c r="A120" s="60">
        <v>96</v>
      </c>
      <c r="B120" s="60">
        <v>5.9049941535099126</v>
      </c>
      <c r="C120" s="60">
        <v>3.7805221616788565E-2</v>
      </c>
      <c r="T120" s="60">
        <v>95</v>
      </c>
      <c r="U120" s="60">
        <v>5.4021971016101569</v>
      </c>
      <c r="V120" s="60">
        <v>0.56906473818030534</v>
      </c>
    </row>
    <row r="121" spans="1:22" x14ac:dyDescent="0.3">
      <c r="A121" s="60">
        <v>97</v>
      </c>
      <c r="B121" s="60">
        <v>3.0454040206760249</v>
      </c>
      <c r="C121" s="60">
        <v>-8.8158295260187813E-4</v>
      </c>
      <c r="T121" s="60">
        <v>96</v>
      </c>
      <c r="U121" s="60">
        <v>4.9712205539826231</v>
      </c>
      <c r="V121" s="60">
        <v>0.97157882114407812</v>
      </c>
    </row>
    <row r="122" spans="1:22" x14ac:dyDescent="0.3">
      <c r="A122" s="60">
        <v>98</v>
      </c>
      <c r="B122" s="60">
        <v>3.686346636656034</v>
      </c>
      <c r="C122" s="60">
        <v>0.35670463117851625</v>
      </c>
      <c r="T122" s="60">
        <v>97</v>
      </c>
      <c r="U122" s="60">
        <v>4.6674334528739987</v>
      </c>
      <c r="V122" s="60">
        <v>-1.6229110151505757</v>
      </c>
    </row>
    <row r="123" spans="1:22" x14ac:dyDescent="0.3">
      <c r="A123" s="60">
        <v>99</v>
      </c>
      <c r="B123" s="60">
        <v>6.9403629947083889</v>
      </c>
      <c r="C123" s="60">
        <v>-0.85358826779608243</v>
      </c>
      <c r="T123" s="60">
        <v>98</v>
      </c>
      <c r="U123" s="60">
        <v>1.2567995254515676</v>
      </c>
      <c r="V123" s="60">
        <v>2.7862517423829827</v>
      </c>
    </row>
    <row r="124" spans="1:22" x14ac:dyDescent="0.3">
      <c r="A124" s="60">
        <v>100</v>
      </c>
      <c r="B124" s="60">
        <v>5.6387564514874464</v>
      </c>
      <c r="C124" s="60">
        <v>0.50112810073880887</v>
      </c>
      <c r="T124" s="60">
        <v>99</v>
      </c>
      <c r="U124" s="60">
        <v>5.05585045493559</v>
      </c>
      <c r="V124" s="60">
        <v>1.0309242719767164</v>
      </c>
    </row>
    <row r="125" spans="1:22" x14ac:dyDescent="0.3">
      <c r="A125" s="60">
        <v>101</v>
      </c>
      <c r="B125" s="60">
        <v>3.1440105769806403</v>
      </c>
      <c r="C125" s="60">
        <v>1.286806221862673</v>
      </c>
      <c r="T125" s="60">
        <v>100</v>
      </c>
      <c r="U125" s="60">
        <v>5.0054638665069451</v>
      </c>
      <c r="V125" s="60">
        <v>1.1344206857193102</v>
      </c>
    </row>
    <row r="126" spans="1:22" x14ac:dyDescent="0.3">
      <c r="A126" s="60">
        <v>102</v>
      </c>
      <c r="B126" s="60">
        <v>3.4891335240468</v>
      </c>
      <c r="C126" s="60">
        <v>0.58840391985891971</v>
      </c>
      <c r="T126" s="60">
        <v>101</v>
      </c>
      <c r="U126" s="60">
        <v>4.0980160846124223</v>
      </c>
      <c r="V126" s="60">
        <v>0.33280071423089108</v>
      </c>
    </row>
    <row r="127" spans="1:22" x14ac:dyDescent="0.3">
      <c r="A127" s="60">
        <v>103</v>
      </c>
      <c r="B127" s="60">
        <v>4.6822728553326636</v>
      </c>
      <c r="C127" s="60">
        <v>-0.37820776212849339</v>
      </c>
      <c r="T127" s="60">
        <v>102</v>
      </c>
      <c r="U127" s="60">
        <v>4.1175836917691777</v>
      </c>
      <c r="V127" s="60">
        <v>-4.0046247863458007E-2</v>
      </c>
    </row>
    <row r="128" spans="1:22" x14ac:dyDescent="0.3">
      <c r="A128" s="60">
        <v>104</v>
      </c>
      <c r="B128" s="60">
        <v>3.4102482790031066</v>
      </c>
      <c r="C128" s="60">
        <v>-0.92534162921510621</v>
      </c>
      <c r="T128" s="60">
        <v>103</v>
      </c>
      <c r="U128" s="60">
        <v>4.4213707928778021</v>
      </c>
      <c r="V128" s="60">
        <v>-0.11730569967363191</v>
      </c>
    </row>
    <row r="129" spans="1:22" x14ac:dyDescent="0.3">
      <c r="A129" s="60">
        <v>105</v>
      </c>
      <c r="B129" s="60">
        <v>3.6567646697646494</v>
      </c>
      <c r="C129" s="60">
        <v>6.7969763649968762E-3</v>
      </c>
      <c r="T129" s="60">
        <v>104</v>
      </c>
      <c r="U129" s="60">
        <v>3.4997364957946324</v>
      </c>
      <c r="V129" s="60">
        <v>-1.0148298460066321</v>
      </c>
    </row>
    <row r="130" spans="1:22" x14ac:dyDescent="0.3">
      <c r="A130" s="60">
        <v>106</v>
      </c>
      <c r="B130" s="60">
        <v>2.7495843517621745</v>
      </c>
      <c r="C130" s="60">
        <v>-0.95782488253411957</v>
      </c>
      <c r="T130" s="60">
        <v>105</v>
      </c>
      <c r="U130" s="60">
        <v>4.4737141420221223</v>
      </c>
      <c r="V130" s="60">
        <v>-0.81015249589247595</v>
      </c>
    </row>
    <row r="131" spans="1:22" x14ac:dyDescent="0.3">
      <c r="A131" s="60">
        <v>107</v>
      </c>
      <c r="B131" s="60">
        <v>4.2188220407009638</v>
      </c>
      <c r="C131" s="60">
        <v>5.7844078315091529E-2</v>
      </c>
      <c r="T131" s="60">
        <v>106</v>
      </c>
      <c r="U131" s="60">
        <v>2.2205041779217609</v>
      </c>
      <c r="V131" s="60">
        <v>-0.42874470869370596</v>
      </c>
    </row>
    <row r="132" spans="1:22" x14ac:dyDescent="0.3">
      <c r="A132" s="60">
        <v>108</v>
      </c>
      <c r="B132" s="60">
        <v>6.3487236568806882</v>
      </c>
      <c r="C132" s="60">
        <v>-1.504536570422097</v>
      </c>
      <c r="T132" s="60">
        <v>107</v>
      </c>
      <c r="U132" s="60">
        <v>4.5250791108086048</v>
      </c>
      <c r="V132" s="60">
        <v>-0.2484129917925495</v>
      </c>
    </row>
    <row r="133" spans="1:22" x14ac:dyDescent="0.3">
      <c r="A133" s="60">
        <v>109</v>
      </c>
      <c r="B133" s="60">
        <v>4.8893466235723597</v>
      </c>
      <c r="C133" s="60">
        <v>0.29803918226839521</v>
      </c>
      <c r="T133" s="60">
        <v>108</v>
      </c>
      <c r="U133" s="60">
        <v>4.558833233154008</v>
      </c>
      <c r="V133" s="60">
        <v>0.28535385330458318</v>
      </c>
    </row>
    <row r="134" spans="1:22" x14ac:dyDescent="0.3">
      <c r="A134" s="60">
        <v>110</v>
      </c>
      <c r="B134" s="60">
        <v>4.7019941665935869</v>
      </c>
      <c r="C134" s="60">
        <v>0.66864386153407551</v>
      </c>
      <c r="T134" s="60">
        <v>109</v>
      </c>
      <c r="U134" s="60">
        <v>5.397305199820968</v>
      </c>
      <c r="V134" s="60">
        <v>-0.20991939398021309</v>
      </c>
    </row>
    <row r="135" spans="1:22" x14ac:dyDescent="0.3">
      <c r="A135" s="60">
        <v>111</v>
      </c>
      <c r="B135" s="60">
        <v>5.1062810474425167</v>
      </c>
      <c r="C135" s="60">
        <v>5.2774251772012448E-2</v>
      </c>
      <c r="T135" s="60">
        <v>110</v>
      </c>
      <c r="U135" s="60">
        <v>3.5594176976227354</v>
      </c>
      <c r="V135" s="60">
        <v>1.811220330504927</v>
      </c>
    </row>
    <row r="136" spans="1:22" x14ac:dyDescent="0.3">
      <c r="A136" s="60">
        <v>112</v>
      </c>
      <c r="B136" s="60">
        <v>1.7043548549332366</v>
      </c>
      <c r="C136" s="60">
        <v>-0.318060493813346</v>
      </c>
      <c r="T136" s="60">
        <v>111</v>
      </c>
      <c r="U136" s="60">
        <v>4.9673070325512727</v>
      </c>
      <c r="V136" s="60">
        <v>0.19174826666325639</v>
      </c>
    </row>
    <row r="137" spans="1:22" x14ac:dyDescent="0.3">
      <c r="A137" s="60">
        <v>113</v>
      </c>
      <c r="B137" s="60">
        <v>1.7339368218246198</v>
      </c>
      <c r="C137" s="60">
        <v>0.2119733272306934</v>
      </c>
      <c r="T137" s="60">
        <v>112</v>
      </c>
      <c r="U137" s="60">
        <v>1.9289468312861082</v>
      </c>
      <c r="V137" s="60">
        <v>-0.54265247016621765</v>
      </c>
    </row>
    <row r="138" spans="1:22" x14ac:dyDescent="0.3">
      <c r="A138" s="60">
        <v>114</v>
      </c>
      <c r="B138" s="60">
        <v>4.5245023652452758</v>
      </c>
      <c r="C138" s="60">
        <v>-0.16779353855568413</v>
      </c>
      <c r="T138" s="60">
        <v>113</v>
      </c>
      <c r="U138" s="60">
        <v>1.8677980589212484</v>
      </c>
      <c r="V138" s="60">
        <v>7.8112090134064838E-2</v>
      </c>
    </row>
    <row r="139" spans="1:22" x14ac:dyDescent="0.3">
      <c r="A139" s="60">
        <v>115</v>
      </c>
      <c r="B139" s="60">
        <v>7.0981334847957758</v>
      </c>
      <c r="C139" s="60">
        <v>-1.0090886093489297</v>
      </c>
      <c r="T139" s="60">
        <v>114</v>
      </c>
      <c r="U139" s="60">
        <v>3.0995789294389886</v>
      </c>
      <c r="V139" s="60">
        <v>1.2571298972506031</v>
      </c>
    </row>
    <row r="140" spans="1:22" x14ac:dyDescent="0.3">
      <c r="A140" s="60">
        <v>116</v>
      </c>
      <c r="B140" s="60">
        <v>5.6387564514874464</v>
      </c>
      <c r="C140" s="60">
        <v>1.3149277593830906</v>
      </c>
      <c r="T140" s="60">
        <v>115</v>
      </c>
      <c r="U140" s="60">
        <v>4.5999252081831941</v>
      </c>
      <c r="V140" s="60">
        <v>1.489119667263652</v>
      </c>
    </row>
    <row r="141" spans="1:22" x14ac:dyDescent="0.3">
      <c r="A141" s="60">
        <v>117</v>
      </c>
      <c r="B141" s="60">
        <v>3.4003876233726449</v>
      </c>
      <c r="C141" s="60">
        <v>-2.3017753347045353</v>
      </c>
      <c r="T141" s="60">
        <v>116</v>
      </c>
      <c r="U141" s="60">
        <v>5.4931864748890682</v>
      </c>
      <c r="V141" s="60">
        <v>1.4604977359814688</v>
      </c>
    </row>
    <row r="142" spans="1:22" x14ac:dyDescent="0.3">
      <c r="A142" s="60">
        <v>118</v>
      </c>
      <c r="B142" s="60">
        <v>1.4578384641716937</v>
      </c>
      <c r="C142" s="60">
        <v>-0.76469128361174843</v>
      </c>
      <c r="T142" s="60">
        <v>117</v>
      </c>
      <c r="U142" s="60">
        <v>3.4356525823562589</v>
      </c>
      <c r="V142" s="60">
        <v>-2.3370402936881494</v>
      </c>
    </row>
    <row r="143" spans="1:22" x14ac:dyDescent="0.3">
      <c r="A143" s="60">
        <v>119</v>
      </c>
      <c r="B143" s="60">
        <v>2.8383302524363296</v>
      </c>
      <c r="C143" s="60">
        <v>-5.1169083801134718E-3</v>
      </c>
      <c r="T143" s="60">
        <v>118</v>
      </c>
      <c r="U143" s="60">
        <v>0.89137446179916413</v>
      </c>
      <c r="V143" s="60">
        <v>-0.19822728123921884</v>
      </c>
    </row>
    <row r="144" spans="1:22" x14ac:dyDescent="0.3">
      <c r="A144" s="60">
        <v>120</v>
      </c>
      <c r="B144" s="60">
        <v>5.6683384183788315</v>
      </c>
      <c r="C144" s="60">
        <v>-0.63138581596520194</v>
      </c>
      <c r="T144" s="60">
        <v>119</v>
      </c>
      <c r="U144" s="60">
        <v>3.4297823002092325</v>
      </c>
      <c r="V144" s="60">
        <v>-0.59656895615301631</v>
      </c>
    </row>
    <row r="145" spans="1:22" x14ac:dyDescent="0.3">
      <c r="A145" s="60">
        <v>121</v>
      </c>
      <c r="B145" s="60">
        <v>2.9763794312627923</v>
      </c>
      <c r="C145" s="60">
        <v>0.93564357416535371</v>
      </c>
      <c r="T145" s="60">
        <v>120</v>
      </c>
      <c r="U145" s="60">
        <v>5.2295129684517923</v>
      </c>
      <c r="V145" s="60">
        <v>-0.19256036603816273</v>
      </c>
    </row>
    <row r="146" spans="1:22" x14ac:dyDescent="0.3">
      <c r="A146" s="60">
        <v>122</v>
      </c>
      <c r="B146" s="60">
        <v>5.3626580938345203</v>
      </c>
      <c r="C146" s="60">
        <v>-0.1051627218067388</v>
      </c>
      <c r="T146" s="60">
        <v>121</v>
      </c>
      <c r="U146" s="60">
        <v>2.8466676069379275</v>
      </c>
      <c r="V146" s="60">
        <v>1.0653553984902184</v>
      </c>
    </row>
    <row r="147" spans="1:22" x14ac:dyDescent="0.3">
      <c r="A147" s="60">
        <v>123</v>
      </c>
      <c r="B147" s="60">
        <v>3.6370433585037252</v>
      </c>
      <c r="C147" s="60">
        <v>0.62563651853759028</v>
      </c>
      <c r="T147" s="60">
        <v>122</v>
      </c>
      <c r="U147" s="60">
        <v>4.9614367504042463</v>
      </c>
      <c r="V147" s="60">
        <v>0.29605862162353525</v>
      </c>
    </row>
    <row r="148" spans="1:22" x14ac:dyDescent="0.3">
      <c r="A148" s="60">
        <v>124</v>
      </c>
      <c r="B148" s="60">
        <v>3.4792728684163383</v>
      </c>
      <c r="C148" s="60">
        <v>0.75483363618092136</v>
      </c>
      <c r="T148" s="60">
        <v>123</v>
      </c>
      <c r="U148" s="60">
        <v>3.7007936593302917</v>
      </c>
      <c r="V148" s="60">
        <v>0.56188621771102376</v>
      </c>
    </row>
    <row r="149" spans="1:22" x14ac:dyDescent="0.3">
      <c r="A149" s="60">
        <v>125</v>
      </c>
      <c r="B149" s="60">
        <v>4.0018876168308086</v>
      </c>
      <c r="C149" s="60">
        <v>0.35482120985878307</v>
      </c>
      <c r="T149" s="60">
        <v>124</v>
      </c>
      <c r="U149" s="60">
        <v>3.6054015744411108</v>
      </c>
      <c r="V149" s="60">
        <v>0.62870493015614892</v>
      </c>
    </row>
    <row r="150" spans="1:22" x14ac:dyDescent="0.3">
      <c r="A150" s="60">
        <v>126</v>
      </c>
      <c r="B150" s="60">
        <v>2.3354368152827831</v>
      </c>
      <c r="C150" s="60">
        <v>-1.6422896347228377</v>
      </c>
      <c r="T150" s="60">
        <v>125</v>
      </c>
      <c r="U150" s="60">
        <v>4.5916089751415727</v>
      </c>
      <c r="V150" s="60">
        <v>-0.23490014845198104</v>
      </c>
    </row>
    <row r="151" spans="1:22" x14ac:dyDescent="0.3">
      <c r="A151" s="60">
        <v>127</v>
      </c>
      <c r="B151" s="60">
        <v>2.4636253384787858</v>
      </c>
      <c r="C151" s="60">
        <v>2.1281311309214512E-2</v>
      </c>
      <c r="T151" s="60">
        <v>126</v>
      </c>
      <c r="U151" s="60">
        <v>3.4356525823562589</v>
      </c>
      <c r="V151" s="60">
        <v>-2.7425054017963135</v>
      </c>
    </row>
    <row r="152" spans="1:22" x14ac:dyDescent="0.3">
      <c r="A152" s="60">
        <v>128</v>
      </c>
      <c r="B152" s="60">
        <v>2.4439040272178625</v>
      </c>
      <c r="C152" s="60">
        <v>-0.36446248553802674</v>
      </c>
      <c r="T152" s="60">
        <v>127</v>
      </c>
      <c r="U152" s="60">
        <v>2.3980802128693144</v>
      </c>
      <c r="V152" s="60">
        <v>8.6826436918685967E-2</v>
      </c>
    </row>
    <row r="153" spans="1:22" x14ac:dyDescent="0.3">
      <c r="A153" s="60">
        <v>129</v>
      </c>
      <c r="B153" s="60">
        <v>2.7890269742840212</v>
      </c>
      <c r="C153" s="60">
        <v>-0.48644188128997534</v>
      </c>
      <c r="T153" s="60">
        <v>128</v>
      </c>
      <c r="U153" s="60">
        <v>4.1077998881908</v>
      </c>
      <c r="V153" s="60">
        <v>-2.0283583465109642</v>
      </c>
    </row>
    <row r="154" spans="1:22" x14ac:dyDescent="0.3">
      <c r="A154" s="60">
        <v>130</v>
      </c>
      <c r="B154" s="60">
        <v>2.8087482855449446</v>
      </c>
      <c r="C154" s="60">
        <v>-0.16969095592968619</v>
      </c>
      <c r="T154" s="60">
        <v>129</v>
      </c>
      <c r="U154" s="60">
        <v>3.2776441545654609</v>
      </c>
      <c r="V154" s="60">
        <v>-0.97505906157141498</v>
      </c>
    </row>
    <row r="155" spans="1:22" x14ac:dyDescent="0.3">
      <c r="A155" s="60">
        <v>131</v>
      </c>
      <c r="B155" s="60">
        <v>5.6781990740092931</v>
      </c>
      <c r="C155" s="60">
        <v>-0.12137101230975578</v>
      </c>
      <c r="T155" s="60">
        <v>130</v>
      </c>
      <c r="U155" s="60">
        <v>3.0501707213681817</v>
      </c>
      <c r="V155" s="60">
        <v>-0.41111339175292327</v>
      </c>
    </row>
    <row r="156" spans="1:22" x14ac:dyDescent="0.3">
      <c r="A156" s="60">
        <v>132</v>
      </c>
      <c r="B156" s="60">
        <v>3.8145351598520358</v>
      </c>
      <c r="C156" s="60">
        <v>0.47592428129635511</v>
      </c>
      <c r="T156" s="60">
        <v>131</v>
      </c>
      <c r="U156" s="60">
        <v>4.2496650400772751</v>
      </c>
      <c r="V156" s="60">
        <v>1.3071630216222623</v>
      </c>
    </row>
    <row r="157" spans="1:22" x14ac:dyDescent="0.3">
      <c r="A157" s="60">
        <v>133</v>
      </c>
      <c r="B157" s="60">
        <v>3.2130351663938721</v>
      </c>
      <c r="C157" s="60">
        <v>0.91409921865121957</v>
      </c>
      <c r="T157" s="60">
        <v>132</v>
      </c>
      <c r="U157" s="60">
        <v>4.2628731749080853</v>
      </c>
      <c r="V157" s="60">
        <v>2.758626624030569E-2</v>
      </c>
    </row>
    <row r="158" spans="1:22" x14ac:dyDescent="0.3">
      <c r="A158" s="60">
        <v>134</v>
      </c>
      <c r="B158" s="60">
        <v>3.932863027417576</v>
      </c>
      <c r="C158" s="60">
        <v>0.14467441648814372</v>
      </c>
      <c r="T158" s="60">
        <v>133</v>
      </c>
      <c r="U158" s="60">
        <v>4.1337269676735007</v>
      </c>
      <c r="V158" s="60">
        <v>-6.592582628409005E-3</v>
      </c>
    </row>
    <row r="159" spans="1:22" x14ac:dyDescent="0.3">
      <c r="A159" s="60">
        <v>135</v>
      </c>
      <c r="B159" s="60">
        <v>4.9485105573551298</v>
      </c>
      <c r="C159" s="60">
        <v>3.5096064353206557E-2</v>
      </c>
      <c r="T159" s="60">
        <v>134</v>
      </c>
      <c r="U159" s="60">
        <v>3.4146174046627471</v>
      </c>
      <c r="V159" s="60">
        <v>0.6629200392429726</v>
      </c>
    </row>
    <row r="160" spans="1:22" x14ac:dyDescent="0.3">
      <c r="A160" s="60">
        <v>136</v>
      </c>
      <c r="B160" s="60">
        <v>2.4636253384787858</v>
      </c>
      <c r="C160" s="60">
        <v>0.3089633837609953</v>
      </c>
      <c r="T160" s="60">
        <v>135</v>
      </c>
      <c r="U160" s="60">
        <v>4.2804840213491646</v>
      </c>
      <c r="V160" s="60">
        <v>0.70312260035917173</v>
      </c>
    </row>
    <row r="161" spans="1:22" x14ac:dyDescent="0.3">
      <c r="A161" s="60">
        <v>137</v>
      </c>
      <c r="B161" s="60">
        <v>5.8852728422489893</v>
      </c>
      <c r="C161" s="60">
        <v>-0.32075243492629557</v>
      </c>
      <c r="T161" s="60">
        <v>136</v>
      </c>
      <c r="U161" s="60">
        <v>3.1719790759189825</v>
      </c>
      <c r="V161" s="60">
        <v>-0.39939035367920139</v>
      </c>
    </row>
    <row r="162" spans="1:22" x14ac:dyDescent="0.3">
      <c r="A162" s="60">
        <v>138</v>
      </c>
      <c r="B162" s="60">
        <v>3.0059613981541773</v>
      </c>
      <c r="C162" s="60">
        <v>-0.70337630516013139</v>
      </c>
      <c r="T162" s="60">
        <v>137</v>
      </c>
      <c r="U162" s="60">
        <v>4.8924609351766835</v>
      </c>
      <c r="V162" s="60">
        <v>0.67205947214601025</v>
      </c>
    </row>
    <row r="163" spans="1:22" x14ac:dyDescent="0.3">
      <c r="A163" s="60">
        <v>139</v>
      </c>
      <c r="B163" s="60">
        <v>6.4867728357071517</v>
      </c>
      <c r="C163" s="60">
        <v>-0.39320306566201602</v>
      </c>
      <c r="T163" s="60">
        <v>138</v>
      </c>
      <c r="U163" s="60">
        <v>3.1230600580270944</v>
      </c>
      <c r="V163" s="60">
        <v>-0.82047496503304851</v>
      </c>
    </row>
    <row r="164" spans="1:22" x14ac:dyDescent="0.3">
      <c r="A164" s="60">
        <v>140</v>
      </c>
      <c r="B164" s="60">
        <v>1.664912232411389</v>
      </c>
      <c r="C164" s="60">
        <v>0.28099791664392426</v>
      </c>
      <c r="T164" s="60">
        <v>139</v>
      </c>
      <c r="U164" s="60">
        <v>5.0690585897663993</v>
      </c>
      <c r="V164" s="60">
        <v>1.0245111802787363</v>
      </c>
    </row>
    <row r="165" spans="1:22" x14ac:dyDescent="0.3">
      <c r="A165" s="60">
        <v>141</v>
      </c>
      <c r="B165" s="60">
        <v>2.4734859941092466</v>
      </c>
      <c r="C165" s="60">
        <v>-0.86404808167514635</v>
      </c>
      <c r="T165" s="60">
        <v>140</v>
      </c>
      <c r="U165" s="60">
        <v>4.0520322077940474</v>
      </c>
      <c r="V165" s="60">
        <v>-2.1061220587387339</v>
      </c>
    </row>
    <row r="166" spans="1:22" x14ac:dyDescent="0.3">
      <c r="A166" s="60">
        <v>142</v>
      </c>
      <c r="B166" s="60">
        <v>1.9804532125861627</v>
      </c>
      <c r="C166" s="60">
        <v>-0.37101530015206241</v>
      </c>
      <c r="T166" s="60">
        <v>141</v>
      </c>
      <c r="U166" s="60">
        <v>2.9171109927022463</v>
      </c>
      <c r="V166" s="60">
        <v>-1.307673080268146</v>
      </c>
    </row>
    <row r="167" spans="1:22" x14ac:dyDescent="0.3">
      <c r="A167" s="60">
        <v>143</v>
      </c>
      <c r="B167" s="60">
        <v>5.372518749464982</v>
      </c>
      <c r="C167" s="60">
        <v>-0.56849770473172523</v>
      </c>
      <c r="T167" s="60">
        <v>142</v>
      </c>
      <c r="U167" s="60">
        <v>2.3584558083768847</v>
      </c>
      <c r="V167" s="60">
        <v>-0.74901789594278445</v>
      </c>
    </row>
    <row r="168" spans="1:22" x14ac:dyDescent="0.3">
      <c r="A168" s="60">
        <v>144</v>
      </c>
      <c r="B168" s="60">
        <v>3.8342564711129592</v>
      </c>
      <c r="C168" s="60">
        <v>1.009930615345632</v>
      </c>
      <c r="T168" s="60">
        <v>143</v>
      </c>
      <c r="U168" s="60">
        <v>3.9527266014735152</v>
      </c>
      <c r="V168" s="60">
        <v>0.85129444325974157</v>
      </c>
    </row>
    <row r="169" spans="1:22" x14ac:dyDescent="0.3">
      <c r="A169" s="60">
        <v>145</v>
      </c>
      <c r="B169" s="60">
        <v>1.8621253450206217</v>
      </c>
      <c r="C169" s="60">
        <v>0.21731619665921409</v>
      </c>
      <c r="T169" s="60">
        <v>144</v>
      </c>
      <c r="U169" s="60">
        <v>3.1259951991006081</v>
      </c>
      <c r="V169" s="60">
        <v>1.7181918873579831</v>
      </c>
    </row>
    <row r="170" spans="1:22" x14ac:dyDescent="0.3">
      <c r="A170" s="60">
        <v>146</v>
      </c>
      <c r="B170" s="60">
        <v>2.1382237026735496</v>
      </c>
      <c r="C170" s="60">
        <v>-1.0396114140054398</v>
      </c>
      <c r="T170" s="60">
        <v>145</v>
      </c>
      <c r="U170" s="60">
        <v>3.2747090134919472</v>
      </c>
      <c r="V170" s="60">
        <v>-1.1952674718121115</v>
      </c>
    </row>
    <row r="171" spans="1:22" x14ac:dyDescent="0.3">
      <c r="A171" s="60">
        <v>147</v>
      </c>
      <c r="B171" s="60">
        <v>3.2919204114375664</v>
      </c>
      <c r="C171" s="60">
        <v>7.5375418548907724E-2</v>
      </c>
      <c r="T171" s="60">
        <v>146</v>
      </c>
      <c r="U171" s="60">
        <v>1.859481825879628</v>
      </c>
      <c r="V171" s="60">
        <v>-0.76086953721151818</v>
      </c>
    </row>
    <row r="172" spans="1:22" x14ac:dyDescent="0.3">
      <c r="A172" s="60">
        <v>148</v>
      </c>
      <c r="B172" s="60">
        <v>5.8458302197271426</v>
      </c>
      <c r="C172" s="60">
        <v>-0.24740826072876754</v>
      </c>
      <c r="T172" s="60">
        <v>147</v>
      </c>
      <c r="U172" s="60">
        <v>4.769674200268045</v>
      </c>
      <c r="V172" s="60">
        <v>-1.4023783702815709</v>
      </c>
    </row>
    <row r="173" spans="1:22" x14ac:dyDescent="0.3">
      <c r="A173" s="60">
        <v>149</v>
      </c>
      <c r="B173" s="60">
        <v>4.0314695837221928</v>
      </c>
      <c r="C173" s="60">
        <v>0.53287860774564333</v>
      </c>
      <c r="T173" s="60">
        <v>148</v>
      </c>
      <c r="U173" s="60">
        <v>5.2339156800620623</v>
      </c>
      <c r="V173" s="60">
        <v>0.36450627893631271</v>
      </c>
    </row>
    <row r="174" spans="1:22" x14ac:dyDescent="0.3">
      <c r="A174" s="60">
        <v>150</v>
      </c>
      <c r="B174" s="60">
        <v>1.5170023979544638</v>
      </c>
      <c r="C174" s="60">
        <v>0.42890775110084944</v>
      </c>
      <c r="T174" s="60">
        <v>149</v>
      </c>
      <c r="U174" s="60">
        <v>3.5804528753162472</v>
      </c>
      <c r="V174" s="60">
        <v>0.98389531615158887</v>
      </c>
    </row>
    <row r="175" spans="1:22" x14ac:dyDescent="0.3">
      <c r="A175" s="60">
        <v>151</v>
      </c>
      <c r="B175" s="60">
        <v>4.4850597427234291</v>
      </c>
      <c r="C175" s="60">
        <v>-1.6518463986672129</v>
      </c>
      <c r="T175" s="60">
        <v>150</v>
      </c>
      <c r="U175" s="60">
        <v>3.6616584450167817</v>
      </c>
      <c r="V175" s="60">
        <v>-1.7157482959614685</v>
      </c>
    </row>
    <row r="176" spans="1:22" x14ac:dyDescent="0.3">
      <c r="A176" s="60">
        <v>152</v>
      </c>
      <c r="B176" s="60">
        <v>3.0651253319369474</v>
      </c>
      <c r="C176" s="60">
        <v>0.30217049804952678</v>
      </c>
      <c r="T176" s="60">
        <v>151</v>
      </c>
      <c r="U176" s="60">
        <v>4.6806415877048089</v>
      </c>
      <c r="V176" s="60">
        <v>-1.8474282436485927</v>
      </c>
    </row>
    <row r="177" spans="1:22" x14ac:dyDescent="0.3">
      <c r="A177" s="60">
        <v>153</v>
      </c>
      <c r="B177" s="60">
        <v>5.6288957958569847</v>
      </c>
      <c r="C177" s="60">
        <v>0.36006562103287898</v>
      </c>
      <c r="T177" s="60">
        <v>152</v>
      </c>
      <c r="U177" s="60">
        <v>4.2281406722048445</v>
      </c>
      <c r="V177" s="60">
        <v>-0.86084484221837032</v>
      </c>
    </row>
    <row r="178" spans="1:22" x14ac:dyDescent="0.3">
      <c r="A178" s="60">
        <v>154</v>
      </c>
      <c r="B178" s="60">
        <v>3.6370433585037252</v>
      </c>
      <c r="C178" s="60">
        <v>1.1992385484477528</v>
      </c>
      <c r="T178" s="60">
        <v>153</v>
      </c>
      <c r="U178" s="60">
        <v>5.303380685468543</v>
      </c>
      <c r="V178" s="60">
        <v>0.6855807314213207</v>
      </c>
    </row>
    <row r="179" spans="1:22" x14ac:dyDescent="0.3">
      <c r="A179" s="60">
        <v>155</v>
      </c>
      <c r="B179" s="60">
        <v>2.917215497480024</v>
      </c>
      <c r="C179" s="60">
        <v>0.37862136852430517</v>
      </c>
      <c r="T179" s="60">
        <v>154</v>
      </c>
      <c r="U179" s="60">
        <v>4.2305866230994393</v>
      </c>
      <c r="V179" s="60">
        <v>0.60569528385203864</v>
      </c>
    </row>
    <row r="180" spans="1:22" x14ac:dyDescent="0.3">
      <c r="A180" s="60">
        <v>156</v>
      </c>
      <c r="B180" s="60">
        <v>3.7159286035474195</v>
      </c>
      <c r="C180" s="60">
        <v>-0.10501069090319515</v>
      </c>
      <c r="T180" s="60">
        <v>155</v>
      </c>
      <c r="U180" s="60">
        <v>4.0461619256470218</v>
      </c>
      <c r="V180" s="60">
        <v>-0.75032505964269269</v>
      </c>
    </row>
    <row r="181" spans="1:22" x14ac:dyDescent="0.3">
      <c r="A181" s="60">
        <v>157</v>
      </c>
      <c r="B181" s="60">
        <v>2.7200023848707895</v>
      </c>
      <c r="C181" s="60">
        <v>0.11321095918542667</v>
      </c>
      <c r="T181" s="60">
        <v>156</v>
      </c>
      <c r="U181" s="60">
        <v>3.6137178074827312</v>
      </c>
      <c r="V181" s="60">
        <v>-2.7998948385068445E-3</v>
      </c>
    </row>
    <row r="182" spans="1:22" x14ac:dyDescent="0.3">
      <c r="A182" s="60">
        <v>158</v>
      </c>
      <c r="B182" s="60">
        <v>3.7455105704388041</v>
      </c>
      <c r="C182" s="60">
        <v>-2.1360726580047036</v>
      </c>
      <c r="T182" s="60">
        <v>157</v>
      </c>
      <c r="U182" s="60">
        <v>3.9444103684318943</v>
      </c>
      <c r="V182" s="60">
        <v>-1.1111970243756781</v>
      </c>
    </row>
    <row r="183" spans="1:22" x14ac:dyDescent="0.3">
      <c r="A183" s="60">
        <v>159</v>
      </c>
      <c r="B183" s="60">
        <v>5.5795925177046763</v>
      </c>
      <c r="C183" s="60">
        <v>6.9381720456529905E-2</v>
      </c>
      <c r="T183" s="60">
        <v>158</v>
      </c>
      <c r="U183" s="60">
        <v>5.2451670541771964</v>
      </c>
      <c r="V183" s="60">
        <v>-3.6357291417430959</v>
      </c>
    </row>
    <row r="184" spans="1:22" x14ac:dyDescent="0.3">
      <c r="A184" s="60">
        <v>160</v>
      </c>
      <c r="B184" s="60">
        <v>3.4398302458944916</v>
      </c>
      <c r="C184" s="60">
        <v>-0.60661690183827544</v>
      </c>
      <c r="T184" s="60">
        <v>159</v>
      </c>
      <c r="U184" s="60">
        <v>5.2784319863436799</v>
      </c>
      <c r="V184" s="60">
        <v>0.37054225181752631</v>
      </c>
    </row>
    <row r="185" spans="1:22" x14ac:dyDescent="0.3">
      <c r="A185" s="60">
        <v>161</v>
      </c>
      <c r="B185" s="60">
        <v>1.7832400999769282</v>
      </c>
      <c r="C185" s="60">
        <v>0.41398447735929134</v>
      </c>
      <c r="T185" s="60">
        <v>160</v>
      </c>
      <c r="U185" s="60">
        <v>3.900383252329195</v>
      </c>
      <c r="V185" s="60">
        <v>-1.0671699082729789</v>
      </c>
    </row>
    <row r="186" spans="1:22" x14ac:dyDescent="0.3">
      <c r="A186" s="60">
        <v>162</v>
      </c>
      <c r="B186" s="60">
        <v>1.881846656281545</v>
      </c>
      <c r="C186" s="60">
        <v>0.42073843671250089</v>
      </c>
      <c r="T186" s="60">
        <v>161</v>
      </c>
      <c r="U186" s="60">
        <v>3.9879482943556743</v>
      </c>
      <c r="V186" s="60">
        <v>-1.7907237170194548</v>
      </c>
    </row>
    <row r="187" spans="1:22" x14ac:dyDescent="0.3">
      <c r="A187" s="60">
        <v>163</v>
      </c>
      <c r="B187" s="60">
        <v>2.8679122193277147</v>
      </c>
      <c r="C187" s="60">
        <v>7.6526759838725589E-2</v>
      </c>
      <c r="T187" s="60">
        <v>162</v>
      </c>
      <c r="U187" s="60">
        <v>0.71477680720944825</v>
      </c>
      <c r="V187" s="60">
        <v>1.5878082857845977</v>
      </c>
    </row>
    <row r="188" spans="1:22" x14ac:dyDescent="0.3">
      <c r="A188" s="60">
        <v>164</v>
      </c>
      <c r="B188" s="60">
        <v>3.8934204048957293</v>
      </c>
      <c r="C188" s="60">
        <v>-0.49222302323357381</v>
      </c>
      <c r="T188" s="60">
        <v>163</v>
      </c>
      <c r="U188" s="60">
        <v>2.510104763841738</v>
      </c>
      <c r="V188" s="60">
        <v>0.43433421532470229</v>
      </c>
    </row>
    <row r="189" spans="1:22" x14ac:dyDescent="0.3">
      <c r="A189" s="60">
        <v>165</v>
      </c>
      <c r="B189" s="60">
        <v>4.9189285904637448</v>
      </c>
      <c r="C189" s="60">
        <v>-0.37563380819374093</v>
      </c>
      <c r="T189" s="60">
        <v>164</v>
      </c>
      <c r="U189" s="60">
        <v>4.201724402543225</v>
      </c>
      <c r="V189" s="60">
        <v>-0.80052702088106953</v>
      </c>
    </row>
    <row r="190" spans="1:22" x14ac:dyDescent="0.3">
      <c r="A190" s="60">
        <v>166</v>
      </c>
      <c r="B190" s="60">
        <v>3.7948138485911129</v>
      </c>
      <c r="C190" s="60">
        <v>3.3827547897982146E-2</v>
      </c>
      <c r="T190" s="60">
        <v>165</v>
      </c>
      <c r="U190" s="60">
        <v>4.4722465714853659</v>
      </c>
      <c r="V190" s="60">
        <v>7.1048210784637966E-2</v>
      </c>
    </row>
    <row r="191" spans="1:22" x14ac:dyDescent="0.3">
      <c r="A191" s="60">
        <v>167</v>
      </c>
      <c r="B191" s="60">
        <v>5.3429367825735969</v>
      </c>
      <c r="C191" s="60">
        <v>-0.43766200413516732</v>
      </c>
      <c r="T191" s="60">
        <v>166</v>
      </c>
      <c r="U191" s="60">
        <v>4.8582176226523623</v>
      </c>
      <c r="V191" s="60">
        <v>-1.0295762261632673</v>
      </c>
    </row>
    <row r="192" spans="1:22" ht="15" thickBot="1" x14ac:dyDescent="0.35">
      <c r="A192" s="61">
        <v>168</v>
      </c>
      <c r="B192" s="61">
        <v>5.4908466170305212</v>
      </c>
      <c r="C192" s="61">
        <v>0.3868891647491175</v>
      </c>
      <c r="T192" s="60">
        <v>167</v>
      </c>
      <c r="U192" s="60">
        <v>3.9649563559464873</v>
      </c>
      <c r="V192" s="60">
        <v>0.94031842249194231</v>
      </c>
    </row>
    <row r="193" spans="20:22" ht="15" thickBot="1" x14ac:dyDescent="0.35">
      <c r="T193" s="61">
        <v>168</v>
      </c>
      <c r="U193" s="61">
        <v>5.4207863284090738</v>
      </c>
      <c r="V193" s="61">
        <v>0.45694945337056492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4420F-60E0-4D11-AEC1-AC95F66ECD01}">
  <dimension ref="A1:AC169"/>
  <sheetViews>
    <sheetView workbookViewId="0">
      <selection activeCell="F2" sqref="F2"/>
    </sheetView>
  </sheetViews>
  <sheetFormatPr defaultRowHeight="14.4" x14ac:dyDescent="0.3"/>
  <cols>
    <col min="1" max="1" width="24.77734375" style="31" customWidth="1"/>
    <col min="2" max="2" width="8.88671875" style="31"/>
    <col min="3" max="3" width="11" style="31" customWidth="1"/>
    <col min="4" max="4" width="8.88671875" style="31"/>
    <col min="5" max="5" width="12.21875" style="31" customWidth="1"/>
    <col min="6" max="7" width="8.88671875" style="31"/>
    <col min="8" max="8" width="10.21875" style="31" customWidth="1"/>
    <col min="9" max="9" width="8.88671875" style="31"/>
    <col min="10" max="10" width="17.6640625" style="31" customWidth="1"/>
    <col min="11" max="18" width="8.88671875" style="31"/>
    <col min="19" max="19" width="15.44140625" style="31" customWidth="1"/>
    <col min="20" max="20" width="14" style="31" customWidth="1"/>
    <col min="21" max="21" width="8.88671875" style="31"/>
    <col min="22" max="22" width="12.33203125" style="31" customWidth="1"/>
    <col min="23" max="23" width="12.5546875" style="31" customWidth="1"/>
    <col min="24" max="24" width="8.88671875" style="31"/>
    <col min="25" max="25" width="11.88671875" style="31" customWidth="1"/>
    <col min="26" max="26" width="11.6640625" style="31" customWidth="1"/>
    <col min="27" max="16384" width="8.88671875" style="31"/>
  </cols>
  <sheetData>
    <row r="1" spans="1:29" ht="43.2" x14ac:dyDescent="0.3">
      <c r="A1" s="31" t="s">
        <v>153</v>
      </c>
      <c r="B1" s="31" t="s">
        <v>172</v>
      </c>
      <c r="C1" s="31" t="s">
        <v>174</v>
      </c>
      <c r="D1" s="31" t="s">
        <v>201</v>
      </c>
      <c r="E1" s="31" t="s">
        <v>180</v>
      </c>
      <c r="F1" s="31" t="s">
        <v>302</v>
      </c>
      <c r="G1" s="31" t="s">
        <v>202</v>
      </c>
      <c r="H1" s="31" t="s">
        <v>301</v>
      </c>
      <c r="J1" s="64"/>
      <c r="K1" s="64"/>
    </row>
    <row r="2" spans="1:29" ht="15" thickBot="1" x14ac:dyDescent="0.35">
      <c r="A2" s="31" t="s">
        <v>154</v>
      </c>
      <c r="B2" s="31">
        <v>0.48799999999999999</v>
      </c>
      <c r="C2" s="65">
        <v>1.1862124199999999</v>
      </c>
      <c r="D2" s="31">
        <f t="shared" ref="D2:D33" si="0">ROUND(B2*100,0)</f>
        <v>49</v>
      </c>
      <c r="E2" s="66">
        <v>620</v>
      </c>
      <c r="F2" s="65">
        <f>ROUND((C2-$AC$14)/$AC$13*100,2)</f>
        <v>9.19</v>
      </c>
      <c r="G2" s="65">
        <f>LN(E2)</f>
        <v>6.4297194780391376</v>
      </c>
      <c r="H2" s="65">
        <f>ROUND((B2-$Z$14)/$Z$13*100,2)</f>
        <v>17.25</v>
      </c>
    </row>
    <row r="3" spans="1:29" x14ac:dyDescent="0.3">
      <c r="A3" s="31" t="s">
        <v>155</v>
      </c>
      <c r="B3" s="31">
        <v>0.78400000000000003</v>
      </c>
      <c r="C3" s="65">
        <v>2.9961023300000003</v>
      </c>
      <c r="D3" s="31">
        <f t="shared" si="0"/>
        <v>78</v>
      </c>
      <c r="E3" s="31">
        <v>8</v>
      </c>
      <c r="F3" s="65">
        <f t="shared" ref="F3:F66" si="1">ROUND((C3-$AC$14)/$AC$13*100,2)</f>
        <v>27.47</v>
      </c>
      <c r="G3" s="65">
        <f>LN(E3)</f>
        <v>2.0794415416798357</v>
      </c>
      <c r="H3" s="65">
        <f>(B3-$Z$14)/$Z$13*100</f>
        <v>68.815331010452979</v>
      </c>
      <c r="S3" s="64" t="s">
        <v>202</v>
      </c>
      <c r="T3" s="64"/>
      <c r="V3" s="64" t="s">
        <v>180</v>
      </c>
      <c r="W3" s="64"/>
      <c r="Y3" s="67" t="s">
        <v>172</v>
      </c>
      <c r="Z3" s="67"/>
      <c r="AB3" s="67" t="s">
        <v>174</v>
      </c>
      <c r="AC3" s="67"/>
    </row>
    <row r="4" spans="1:29" x14ac:dyDescent="0.3">
      <c r="A4" s="31" t="s">
        <v>156</v>
      </c>
      <c r="B4" s="31">
        <v>0.73</v>
      </c>
      <c r="C4" s="65">
        <v>3.7465877499999998</v>
      </c>
      <c r="D4" s="31">
        <f t="shared" si="0"/>
        <v>73</v>
      </c>
      <c r="E4" s="31">
        <v>78</v>
      </c>
      <c r="F4" s="65">
        <f t="shared" si="1"/>
        <v>35.049999999999997</v>
      </c>
      <c r="G4" s="65">
        <f>LN(E4)</f>
        <v>4.3567088266895917</v>
      </c>
      <c r="H4" s="65">
        <f>(B4-$Z$14)/$Z$13*100</f>
        <v>59.407665505226483</v>
      </c>
      <c r="Y4" s="68"/>
      <c r="Z4" s="68"/>
      <c r="AB4" s="68"/>
      <c r="AC4" s="68"/>
    </row>
    <row r="5" spans="1:29" x14ac:dyDescent="0.3">
      <c r="A5" s="31" t="s">
        <v>157</v>
      </c>
      <c r="B5" s="31">
        <v>0.59399999999999997</v>
      </c>
      <c r="C5" s="65">
        <v>1.7003692399999994</v>
      </c>
      <c r="D5" s="31">
        <f t="shared" si="0"/>
        <v>59</v>
      </c>
      <c r="E5" s="31">
        <v>222</v>
      </c>
      <c r="F5" s="65">
        <f t="shared" si="1"/>
        <v>14.39</v>
      </c>
      <c r="G5" s="65">
        <f>LN(E5)</f>
        <v>5.4026773818722793</v>
      </c>
      <c r="H5" s="65">
        <f>(B5-$Z$14)/$Z$13*100</f>
        <v>35.714285714285708</v>
      </c>
      <c r="S5" s="31" t="s">
        <v>186</v>
      </c>
      <c r="T5" s="31">
        <v>3.870822188660239</v>
      </c>
      <c r="V5" s="31" t="s">
        <v>186</v>
      </c>
      <c r="W5" s="31">
        <v>140.35119047619048</v>
      </c>
      <c r="Y5" s="68" t="s">
        <v>186</v>
      </c>
      <c r="Z5" s="68">
        <v>0.71829166666666644</v>
      </c>
      <c r="AB5" s="68" t="s">
        <v>186</v>
      </c>
      <c r="AC5" s="68">
        <v>3.7893606720833324</v>
      </c>
    </row>
    <row r="6" spans="1:29" ht="28.8" x14ac:dyDescent="0.3">
      <c r="A6" s="31" t="s">
        <v>158</v>
      </c>
      <c r="B6" s="31">
        <v>0.82</v>
      </c>
      <c r="C6" s="65">
        <v>3.68809605</v>
      </c>
      <c r="D6" s="31">
        <f t="shared" si="0"/>
        <v>82</v>
      </c>
      <c r="E6" s="31">
        <v>21</v>
      </c>
      <c r="F6" s="65">
        <f t="shared" si="1"/>
        <v>34.46</v>
      </c>
      <c r="G6" s="65">
        <f>LN(E6)</f>
        <v>3.044522437723423</v>
      </c>
      <c r="H6" s="65">
        <f>(B6-$Z$14)/$Z$13*100</f>
        <v>75.087108013937282</v>
      </c>
      <c r="S6" s="31" t="s">
        <v>187</v>
      </c>
      <c r="T6" s="31">
        <v>0.12688803451982111</v>
      </c>
      <c r="V6" s="31" t="s">
        <v>187</v>
      </c>
      <c r="W6" s="31">
        <v>15.236981569465414</v>
      </c>
      <c r="Y6" s="68" t="s">
        <v>187</v>
      </c>
      <c r="Z6" s="68">
        <v>1.1517412692784824E-2</v>
      </c>
      <c r="AB6" s="68" t="s">
        <v>187</v>
      </c>
      <c r="AC6" s="68">
        <v>0.18117359859072676</v>
      </c>
    </row>
    <row r="7" spans="1:29" x14ac:dyDescent="0.3">
      <c r="A7" s="31" t="s">
        <v>159</v>
      </c>
      <c r="B7" s="31">
        <v>0.84099999999999997</v>
      </c>
      <c r="C7" s="65">
        <v>6.6204872100000021</v>
      </c>
      <c r="D7" s="31">
        <f t="shared" si="0"/>
        <v>84</v>
      </c>
      <c r="E7" s="31">
        <v>45</v>
      </c>
      <c r="F7" s="65">
        <f t="shared" si="1"/>
        <v>64.08</v>
      </c>
      <c r="G7" s="65">
        <f>LN(E7)</f>
        <v>3.8066624897703196</v>
      </c>
      <c r="H7" s="65">
        <f>(B7-$Z$14)/$Z$13*100</f>
        <v>78.745644599303134</v>
      </c>
      <c r="S7" s="31" t="s">
        <v>188</v>
      </c>
      <c r="T7" s="31">
        <v>4.0775374439057197</v>
      </c>
      <c r="V7" s="31" t="s">
        <v>188</v>
      </c>
      <c r="W7" s="31">
        <v>59</v>
      </c>
      <c r="Y7" s="68" t="s">
        <v>188</v>
      </c>
      <c r="Z7" s="68">
        <v>0.73399999999999999</v>
      </c>
      <c r="AB7" s="68" t="s">
        <v>188</v>
      </c>
      <c r="AC7" s="68">
        <v>3.4131351700000003</v>
      </c>
    </row>
    <row r="8" spans="1:29" x14ac:dyDescent="0.3">
      <c r="A8" s="31" t="s">
        <v>160</v>
      </c>
      <c r="B8" s="31">
        <v>0.76900000000000002</v>
      </c>
      <c r="C8" s="65">
        <v>2.36</v>
      </c>
      <c r="D8" s="31">
        <f t="shared" si="0"/>
        <v>77</v>
      </c>
      <c r="E8" s="31">
        <v>27</v>
      </c>
      <c r="F8" s="65">
        <f t="shared" si="1"/>
        <v>21.05</v>
      </c>
      <c r="G8" s="65">
        <f>LN(E8)</f>
        <v>3.2958368660043291</v>
      </c>
      <c r="H8" s="65">
        <f>(B8-$Z$14)/$Z$13*100</f>
        <v>66.2020905923345</v>
      </c>
      <c r="S8" s="31" t="s">
        <v>189</v>
      </c>
      <c r="T8" s="31">
        <v>1.6094379124341003</v>
      </c>
      <c r="V8" s="31" t="s">
        <v>189</v>
      </c>
      <c r="W8" s="31">
        <v>5</v>
      </c>
      <c r="Y8" s="68" t="s">
        <v>189</v>
      </c>
      <c r="Z8" s="68">
        <v>0.72199999999999998</v>
      </c>
      <c r="AB8" s="68" t="s">
        <v>189</v>
      </c>
      <c r="AC8" s="68">
        <v>2.36</v>
      </c>
    </row>
    <row r="9" spans="1:29" ht="28.8" x14ac:dyDescent="0.3">
      <c r="A9" s="31" t="s">
        <v>161</v>
      </c>
      <c r="B9" s="31">
        <v>0.94799999999999995</v>
      </c>
      <c r="C9" s="65">
        <v>7.8718662299999993</v>
      </c>
      <c r="D9" s="31">
        <f t="shared" si="0"/>
        <v>95</v>
      </c>
      <c r="E9" s="31">
        <v>3</v>
      </c>
      <c r="F9" s="65">
        <f t="shared" si="1"/>
        <v>76.72</v>
      </c>
      <c r="G9" s="65">
        <f>LN(E9)</f>
        <v>1.0986122886681098</v>
      </c>
      <c r="H9" s="65">
        <f>(B9-$Z$14)/$Z$13*100</f>
        <v>97.386759581881535</v>
      </c>
      <c r="S9" s="31" t="s">
        <v>190</v>
      </c>
      <c r="T9" s="31">
        <v>1.6446568989071724</v>
      </c>
      <c r="V9" s="31" t="s">
        <v>190</v>
      </c>
      <c r="W9" s="31">
        <v>197.49385315624997</v>
      </c>
      <c r="Y9" s="68" t="s">
        <v>190</v>
      </c>
      <c r="Z9" s="68">
        <v>0.14928273035697975</v>
      </c>
      <c r="AB9" s="68" t="s">
        <v>190</v>
      </c>
      <c r="AC9" s="68">
        <v>2.3482782277278638</v>
      </c>
    </row>
    <row r="10" spans="1:29" ht="28.8" x14ac:dyDescent="0.3">
      <c r="A10" s="31" t="s">
        <v>162</v>
      </c>
      <c r="B10" s="31">
        <v>0.91600000000000004</v>
      </c>
      <c r="C10" s="65">
        <v>8.74</v>
      </c>
      <c r="D10" s="31">
        <f t="shared" si="0"/>
        <v>92</v>
      </c>
      <c r="E10" s="31">
        <v>5</v>
      </c>
      <c r="F10" s="65">
        <f t="shared" si="1"/>
        <v>85.48</v>
      </c>
      <c r="G10" s="65">
        <f>LN(E10)</f>
        <v>1.6094379124341003</v>
      </c>
      <c r="H10" s="65">
        <f>(B10-$Z$14)/$Z$13*100</f>
        <v>91.811846689895475</v>
      </c>
      <c r="S10" s="31" t="s">
        <v>191</v>
      </c>
      <c r="T10" s="31">
        <v>2.7048963151229568</v>
      </c>
      <c r="V10" s="31" t="s">
        <v>191</v>
      </c>
      <c r="W10" s="31">
        <v>39003.822034502424</v>
      </c>
      <c r="Y10" s="68" t="s">
        <v>191</v>
      </c>
      <c r="Z10" s="68">
        <v>2.2285333582834726E-2</v>
      </c>
      <c r="AB10" s="68" t="s">
        <v>191</v>
      </c>
      <c r="AC10" s="68">
        <v>5.5144106348207167</v>
      </c>
    </row>
    <row r="11" spans="1:29" x14ac:dyDescent="0.3">
      <c r="A11" s="31" t="s">
        <v>163</v>
      </c>
      <c r="B11" s="31">
        <v>0.72199999999999998</v>
      </c>
      <c r="C11" s="65">
        <v>2.33</v>
      </c>
      <c r="D11" s="31">
        <f t="shared" si="0"/>
        <v>72</v>
      </c>
      <c r="E11" s="31">
        <v>41</v>
      </c>
      <c r="F11" s="65">
        <f t="shared" si="1"/>
        <v>20.75</v>
      </c>
      <c r="G11" s="65">
        <f>LN(E11)</f>
        <v>3.713572066704308</v>
      </c>
      <c r="H11" s="65">
        <f>(B11-$Z$14)/$Z$13*100</f>
        <v>58.013937282229968</v>
      </c>
      <c r="S11" s="31" t="s">
        <v>192</v>
      </c>
      <c r="T11" s="31">
        <v>-1.0165249074860174</v>
      </c>
      <c r="V11" s="31" t="s">
        <v>192</v>
      </c>
      <c r="W11" s="31">
        <v>5.6304681839653359</v>
      </c>
      <c r="Y11" s="68" t="s">
        <v>192</v>
      </c>
      <c r="Z11" s="68">
        <v>-0.84895204782042377</v>
      </c>
      <c r="AB11" s="68" t="s">
        <v>192</v>
      </c>
      <c r="AC11" s="68">
        <v>-5.5179165226988847E-2</v>
      </c>
    </row>
    <row r="12" spans="1:29" ht="28.8" x14ac:dyDescent="0.3">
      <c r="A12" s="31" t="s">
        <v>164</v>
      </c>
      <c r="B12" s="31">
        <v>0.79800000000000004</v>
      </c>
      <c r="C12" s="65">
        <v>4.6367440200000001</v>
      </c>
      <c r="D12" s="31">
        <f t="shared" si="0"/>
        <v>80</v>
      </c>
      <c r="E12" s="31">
        <v>77</v>
      </c>
      <c r="F12" s="65">
        <f t="shared" si="1"/>
        <v>44.04</v>
      </c>
      <c r="G12" s="65">
        <f>LN(E12)</f>
        <v>4.3438054218536841</v>
      </c>
      <c r="H12" s="65">
        <f>(B12-$Z$14)/$Z$13*100</f>
        <v>71.25435540069688</v>
      </c>
      <c r="S12" s="31" t="s">
        <v>193</v>
      </c>
      <c r="T12" s="31">
        <v>-0.12662974060001406</v>
      </c>
      <c r="V12" s="31" t="s">
        <v>193</v>
      </c>
      <c r="W12" s="31">
        <v>2.2211973567311478</v>
      </c>
      <c r="Y12" s="68" t="s">
        <v>193</v>
      </c>
      <c r="Z12" s="68">
        <v>-0.3020961542965766</v>
      </c>
      <c r="AB12" s="68" t="s">
        <v>193</v>
      </c>
      <c r="AC12" s="68">
        <v>0.71422291593999321</v>
      </c>
    </row>
    <row r="13" spans="1:29" x14ac:dyDescent="0.3">
      <c r="A13" s="31" t="s">
        <v>165</v>
      </c>
      <c r="B13" s="31">
        <v>0.88400000000000001</v>
      </c>
      <c r="C13" s="65">
        <v>2.9697620899999997</v>
      </c>
      <c r="D13" s="31">
        <f t="shared" si="0"/>
        <v>88</v>
      </c>
      <c r="E13" s="31">
        <v>16</v>
      </c>
      <c r="F13" s="65">
        <f t="shared" si="1"/>
        <v>27.21</v>
      </c>
      <c r="G13" s="65">
        <f>LN(E13)</f>
        <v>2.7725887222397811</v>
      </c>
      <c r="H13" s="65">
        <f>(B13-$Z$14)/$Z$13*100</f>
        <v>86.236933797909415</v>
      </c>
      <c r="S13" s="31" t="s">
        <v>194</v>
      </c>
      <c r="T13" s="31">
        <v>6.9688503783419478</v>
      </c>
      <c r="V13" s="31" t="s">
        <v>194</v>
      </c>
      <c r="W13" s="31">
        <v>1062</v>
      </c>
      <c r="Y13" s="68" t="s">
        <v>194</v>
      </c>
      <c r="Z13" s="68">
        <v>0.57399999999999995</v>
      </c>
      <c r="AB13" s="68" t="s">
        <v>194</v>
      </c>
      <c r="AC13" s="68">
        <v>9.901240829999999</v>
      </c>
    </row>
    <row r="14" spans="1:29" x14ac:dyDescent="0.3">
      <c r="A14" s="31" t="s">
        <v>166</v>
      </c>
      <c r="B14" s="31">
        <v>0.65700000000000003</v>
      </c>
      <c r="C14" s="65">
        <v>0.40977541000000006</v>
      </c>
      <c r="D14" s="31">
        <f t="shared" si="0"/>
        <v>66</v>
      </c>
      <c r="E14" s="31">
        <v>123</v>
      </c>
      <c r="F14" s="65">
        <f t="shared" si="1"/>
        <v>1.35</v>
      </c>
      <c r="G14" s="65">
        <f>LN(E14)</f>
        <v>4.8121843553724171</v>
      </c>
      <c r="H14" s="65">
        <f>(B14-$Z$14)/$Z$13*100</f>
        <v>46.689895470383277</v>
      </c>
      <c r="S14" s="31" t="s">
        <v>195</v>
      </c>
      <c r="T14" s="31">
        <v>0</v>
      </c>
      <c r="V14" s="31" t="s">
        <v>195</v>
      </c>
      <c r="W14" s="31">
        <v>1</v>
      </c>
      <c r="Y14" s="68" t="s">
        <v>195</v>
      </c>
      <c r="Z14" s="68">
        <v>0.38900000000000001</v>
      </c>
      <c r="AB14" s="68" t="s">
        <v>195</v>
      </c>
      <c r="AC14" s="68">
        <v>0.27598523999999997</v>
      </c>
    </row>
    <row r="15" spans="1:29" x14ac:dyDescent="0.3">
      <c r="A15" s="31" t="s">
        <v>167</v>
      </c>
      <c r="B15" s="31">
        <v>0.80300000000000005</v>
      </c>
      <c r="C15" s="65">
        <v>3.6412131799999998</v>
      </c>
      <c r="D15" s="31">
        <f t="shared" si="0"/>
        <v>80</v>
      </c>
      <c r="E15" s="31">
        <v>39</v>
      </c>
      <c r="F15" s="65">
        <f t="shared" si="1"/>
        <v>33.99</v>
      </c>
      <c r="G15" s="65">
        <f>LN(E15)</f>
        <v>3.6635616461296463</v>
      </c>
      <c r="H15" s="65">
        <f>(B15-$Z$14)/$Z$13*100</f>
        <v>72.125435540069688</v>
      </c>
      <c r="S15" s="31" t="s">
        <v>196</v>
      </c>
      <c r="T15" s="31">
        <v>6.9688503783419478</v>
      </c>
      <c r="V15" s="31" t="s">
        <v>196</v>
      </c>
      <c r="W15" s="31">
        <v>1063</v>
      </c>
      <c r="Y15" s="68" t="s">
        <v>196</v>
      </c>
      <c r="Z15" s="68">
        <v>0.96299999999999997</v>
      </c>
      <c r="AB15" s="68" t="s">
        <v>196</v>
      </c>
      <c r="AC15" s="68">
        <v>10.17722607</v>
      </c>
    </row>
    <row r="16" spans="1:29" ht="15" thickBot="1" x14ac:dyDescent="0.35">
      <c r="A16" s="31" t="s">
        <v>168</v>
      </c>
      <c r="B16" s="31">
        <v>0.8</v>
      </c>
      <c r="C16" s="65">
        <v>4.54</v>
      </c>
      <c r="D16" s="31">
        <f t="shared" si="0"/>
        <v>80</v>
      </c>
      <c r="E16" s="31">
        <v>1</v>
      </c>
      <c r="F16" s="65">
        <f t="shared" si="1"/>
        <v>43.07</v>
      </c>
      <c r="G16" s="65">
        <f>LN(E16)</f>
        <v>0</v>
      </c>
      <c r="H16" s="65">
        <f>(B16-$Z$14)/$Z$13*100</f>
        <v>71.602787456446009</v>
      </c>
      <c r="J16" s="69"/>
      <c r="K16" s="69"/>
      <c r="S16" s="31" t="s">
        <v>197</v>
      </c>
      <c r="T16" s="31">
        <v>650.29812769492014</v>
      </c>
      <c r="V16" s="31" t="s">
        <v>197</v>
      </c>
      <c r="W16" s="31">
        <v>23579</v>
      </c>
      <c r="Y16" s="68" t="s">
        <v>197</v>
      </c>
      <c r="Z16" s="68">
        <v>120.67299999999996</v>
      </c>
      <c r="AB16" s="68" t="s">
        <v>197</v>
      </c>
      <c r="AC16" s="68">
        <v>636.61259290999988</v>
      </c>
    </row>
    <row r="17" spans="1:29" x14ac:dyDescent="0.3">
      <c r="A17" s="31" t="s">
        <v>0</v>
      </c>
      <c r="B17" s="31">
        <v>0.93</v>
      </c>
      <c r="C17" s="65">
        <v>8.7233209599999988</v>
      </c>
      <c r="D17" s="31">
        <f t="shared" si="0"/>
        <v>93</v>
      </c>
      <c r="E17" s="31">
        <v>5</v>
      </c>
      <c r="F17" s="65">
        <f t="shared" si="1"/>
        <v>85.32</v>
      </c>
      <c r="G17" s="65">
        <f>LN(E17)</f>
        <v>1.6094379124341003</v>
      </c>
      <c r="H17" s="65">
        <f>(B17-$Z$14)/$Z$13*100</f>
        <v>94.25087108013939</v>
      </c>
      <c r="S17" s="31" t="s">
        <v>198</v>
      </c>
      <c r="T17" s="31">
        <v>168</v>
      </c>
      <c r="V17" s="31" t="s">
        <v>198</v>
      </c>
      <c r="W17" s="31">
        <v>168</v>
      </c>
      <c r="Y17" s="68" t="s">
        <v>198</v>
      </c>
      <c r="Z17" s="68">
        <v>168</v>
      </c>
      <c r="AB17" s="68" t="s">
        <v>198</v>
      </c>
      <c r="AC17" s="68">
        <v>168</v>
      </c>
    </row>
    <row r="18" spans="1:29" ht="58.2" thickBot="1" x14ac:dyDescent="0.35">
      <c r="A18" s="31" t="s">
        <v>1</v>
      </c>
      <c r="B18" s="31">
        <v>0.70499999999999996</v>
      </c>
      <c r="C18" s="65">
        <v>3.7476506200000004</v>
      </c>
      <c r="D18" s="31">
        <f t="shared" si="0"/>
        <v>71</v>
      </c>
      <c r="E18" s="31">
        <v>130</v>
      </c>
      <c r="F18" s="65">
        <f t="shared" si="1"/>
        <v>35.06</v>
      </c>
      <c r="G18" s="65">
        <f>LN(E18)</f>
        <v>4.8675344504555822</v>
      </c>
      <c r="H18" s="65">
        <f>(B18-$Z$14)/$Z$13*100</f>
        <v>55.052264808362359</v>
      </c>
      <c r="S18" s="69" t="s">
        <v>185</v>
      </c>
      <c r="T18" s="69">
        <v>0.25051136134685581</v>
      </c>
      <c r="V18" s="69" t="s">
        <v>185</v>
      </c>
      <c r="W18" s="69">
        <v>30.08193018536728</v>
      </c>
      <c r="Y18" s="70" t="s">
        <v>185</v>
      </c>
      <c r="Z18" s="70">
        <v>2.2738493379471335E-2</v>
      </c>
      <c r="AB18" s="70" t="s">
        <v>185</v>
      </c>
      <c r="AC18" s="70">
        <v>0.35768577387793038</v>
      </c>
    </row>
    <row r="19" spans="1:29" x14ac:dyDescent="0.3">
      <c r="A19" s="31" t="s">
        <v>2</v>
      </c>
      <c r="B19" s="31">
        <v>0.501</v>
      </c>
      <c r="C19" s="65">
        <v>0.27598523999999997</v>
      </c>
      <c r="D19" s="31">
        <f t="shared" si="0"/>
        <v>50</v>
      </c>
      <c r="E19" s="66">
        <v>523</v>
      </c>
      <c r="F19" s="65">
        <f t="shared" si="1"/>
        <v>0</v>
      </c>
      <c r="G19" s="65">
        <f>LN(E19)</f>
        <v>6.2595814640649232</v>
      </c>
      <c r="H19" s="65">
        <f>(B19-$Z$14)/$Z$13*100</f>
        <v>19.512195121951219</v>
      </c>
    </row>
    <row r="20" spans="1:29" x14ac:dyDescent="0.3">
      <c r="A20" s="31" t="s">
        <v>3</v>
      </c>
      <c r="B20" s="31">
        <v>0.67500000000000004</v>
      </c>
      <c r="C20" s="65">
        <v>3.4032814500000002</v>
      </c>
      <c r="D20" s="31">
        <f t="shared" si="0"/>
        <v>68</v>
      </c>
      <c r="E20" s="31">
        <v>60</v>
      </c>
      <c r="F20" s="65">
        <f t="shared" si="1"/>
        <v>31.58</v>
      </c>
      <c r="G20" s="65">
        <f>LN(E20)</f>
        <v>4.0943445622221004</v>
      </c>
      <c r="H20" s="65">
        <f>(B20-$Z$14)/$Z$13*100</f>
        <v>49.825783972125443</v>
      </c>
    </row>
    <row r="21" spans="1:29" x14ac:dyDescent="0.3">
      <c r="A21" s="31" t="s">
        <v>4</v>
      </c>
      <c r="B21" s="31">
        <v>0.69099999999999995</v>
      </c>
      <c r="C21" s="65">
        <v>5.8023862799999986</v>
      </c>
      <c r="D21" s="31">
        <f t="shared" si="0"/>
        <v>69</v>
      </c>
      <c r="E21" s="31">
        <v>161</v>
      </c>
      <c r="F21" s="65">
        <f t="shared" si="1"/>
        <v>55.82</v>
      </c>
      <c r="G21" s="65">
        <f>LN(E21)</f>
        <v>5.0814043649844631</v>
      </c>
      <c r="H21" s="65">
        <f>(B21-$Z$14)/$Z$13*100</f>
        <v>52.613240418118458</v>
      </c>
    </row>
    <row r="22" spans="1:29" x14ac:dyDescent="0.3">
      <c r="A22" s="31" t="s">
        <v>5</v>
      </c>
      <c r="B22" s="31">
        <v>0.77600000000000002</v>
      </c>
      <c r="C22" s="65">
        <v>6.75</v>
      </c>
      <c r="D22" s="31">
        <f t="shared" si="0"/>
        <v>78</v>
      </c>
      <c r="E22" s="31">
        <v>6</v>
      </c>
      <c r="F22" s="65">
        <f t="shared" si="1"/>
        <v>65.39</v>
      </c>
      <c r="G22" s="65">
        <f>LN(E22)</f>
        <v>1.791759469228055</v>
      </c>
      <c r="H22" s="65">
        <f>(B22-$Z$14)/$Z$13*100</f>
        <v>67.421602787456465</v>
      </c>
    </row>
    <row r="23" spans="1:29" x14ac:dyDescent="0.3">
      <c r="A23" s="31" t="s">
        <v>6</v>
      </c>
      <c r="B23" s="31">
        <v>0.70099999999999996</v>
      </c>
      <c r="C23" s="65">
        <v>4.4899482700000011</v>
      </c>
      <c r="D23" s="31">
        <f t="shared" si="0"/>
        <v>70</v>
      </c>
      <c r="E23" s="31">
        <v>186</v>
      </c>
      <c r="F23" s="65">
        <f t="shared" si="1"/>
        <v>42.56</v>
      </c>
      <c r="G23" s="65">
        <f>LN(E23)</f>
        <v>5.2257466737132017</v>
      </c>
      <c r="H23" s="65">
        <f>(B23-$Z$14)/$Z$13*100</f>
        <v>54.355400696864109</v>
      </c>
    </row>
    <row r="24" spans="1:29" x14ac:dyDescent="0.3">
      <c r="A24" s="31" t="s">
        <v>7</v>
      </c>
      <c r="B24" s="31">
        <v>0.75800000000000001</v>
      </c>
      <c r="C24" s="65">
        <v>4.5290446299999996</v>
      </c>
      <c r="D24" s="31">
        <f t="shared" si="0"/>
        <v>76</v>
      </c>
      <c r="E24" s="31">
        <v>72</v>
      </c>
      <c r="F24" s="65">
        <f t="shared" si="1"/>
        <v>42.95</v>
      </c>
      <c r="G24" s="65">
        <f>LN(E24)</f>
        <v>4.2766661190160553</v>
      </c>
      <c r="H24" s="65">
        <f>(B24-$Z$14)/$Z$13*100</f>
        <v>64.285714285714292</v>
      </c>
    </row>
    <row r="25" spans="1:29" x14ac:dyDescent="0.3">
      <c r="A25" s="31" t="s">
        <v>173</v>
      </c>
      <c r="B25" s="31">
        <v>0.82699999999999996</v>
      </c>
      <c r="C25" s="65">
        <v>2.2518715899999995</v>
      </c>
      <c r="D25" s="31">
        <f t="shared" si="0"/>
        <v>83</v>
      </c>
      <c r="E25" s="31">
        <v>44</v>
      </c>
      <c r="F25" s="65">
        <f t="shared" si="1"/>
        <v>19.96</v>
      </c>
      <c r="G25" s="65">
        <f>LN(E25)</f>
        <v>3.784189633918261</v>
      </c>
      <c r="H25" s="65">
        <f>(B25-$Z$14)/$Z$13*100</f>
        <v>76.306620209059233</v>
      </c>
    </row>
    <row r="26" spans="1:29" x14ac:dyDescent="0.3">
      <c r="A26" s="31" t="s">
        <v>8</v>
      </c>
      <c r="B26" s="31">
        <v>0.80200000000000005</v>
      </c>
      <c r="C26" s="65">
        <v>5.07</v>
      </c>
      <c r="D26" s="31">
        <f t="shared" si="0"/>
        <v>80</v>
      </c>
      <c r="E26" s="31">
        <v>7</v>
      </c>
      <c r="F26" s="65">
        <f t="shared" si="1"/>
        <v>48.42</v>
      </c>
      <c r="G26" s="65">
        <f>LN(E26)</f>
        <v>1.9459101490553132</v>
      </c>
      <c r="H26" s="65">
        <f>(B26-$Z$14)/$Z$13*100</f>
        <v>71.951219512195124</v>
      </c>
    </row>
    <row r="27" spans="1:29" x14ac:dyDescent="0.3">
      <c r="A27" s="31" t="s">
        <v>9</v>
      </c>
      <c r="B27" s="31">
        <v>0.44600000000000001</v>
      </c>
      <c r="C27" s="65">
        <v>2.8256711999999999</v>
      </c>
      <c r="D27" s="31">
        <f t="shared" si="0"/>
        <v>45</v>
      </c>
      <c r="E27" s="31">
        <v>264</v>
      </c>
      <c r="F27" s="65">
        <f t="shared" si="1"/>
        <v>25.75</v>
      </c>
      <c r="G27" s="65">
        <f>LN(E27)</f>
        <v>5.575949103146316</v>
      </c>
      <c r="H27" s="65">
        <f>(B27-$Z$14)/$Z$13*100</f>
        <v>9.9303135888501739</v>
      </c>
    </row>
    <row r="28" spans="1:29" x14ac:dyDescent="0.3">
      <c r="A28" s="31" t="s">
        <v>10</v>
      </c>
      <c r="B28" s="31">
        <v>0.41899999999999998</v>
      </c>
      <c r="C28" s="65">
        <v>2.1590986299999995</v>
      </c>
      <c r="D28" s="31">
        <f t="shared" si="0"/>
        <v>42</v>
      </c>
      <c r="E28" s="66">
        <v>494</v>
      </c>
      <c r="F28" s="65">
        <f t="shared" si="1"/>
        <v>19.02</v>
      </c>
      <c r="G28" s="65">
        <f>LN(E28)</f>
        <v>6.2025355171879228</v>
      </c>
      <c r="H28" s="65">
        <f>(B28-$Z$14)/$Z$13*100</f>
        <v>5.2264808362369291</v>
      </c>
    </row>
    <row r="29" spans="1:29" x14ac:dyDescent="0.3">
      <c r="A29" s="31" t="s">
        <v>11</v>
      </c>
      <c r="B29" s="31">
        <v>0.59599999999999997</v>
      </c>
      <c r="C29" s="65">
        <v>1.9103192100000004</v>
      </c>
      <c r="D29" s="31">
        <f t="shared" si="0"/>
        <v>60</v>
      </c>
      <c r="E29" s="31">
        <v>218</v>
      </c>
      <c r="F29" s="65">
        <f t="shared" si="1"/>
        <v>16.510000000000002</v>
      </c>
      <c r="G29" s="65">
        <f>LN(E29)</f>
        <v>5.3844950627890888</v>
      </c>
      <c r="H29" s="65">
        <f>(B29-$Z$14)/$Z$13*100</f>
        <v>36.062717770034844</v>
      </c>
    </row>
    <row r="30" spans="1:29" x14ac:dyDescent="0.3">
      <c r="A30" s="31" t="s">
        <v>12</v>
      </c>
      <c r="B30" s="31">
        <v>0.58499999999999996</v>
      </c>
      <c r="C30" s="65">
        <v>0.60675447999999998</v>
      </c>
      <c r="D30" s="31">
        <f t="shared" si="0"/>
        <v>59</v>
      </c>
      <c r="E30" s="31">
        <v>438</v>
      </c>
      <c r="F30" s="65">
        <f t="shared" si="1"/>
        <v>3.34</v>
      </c>
      <c r="G30" s="65">
        <f>LN(E30)</f>
        <v>6.0822189103764464</v>
      </c>
      <c r="H30" s="65">
        <f>(B30-$Z$14)/$Z$13*100</f>
        <v>34.146341463414629</v>
      </c>
    </row>
    <row r="31" spans="1:29" x14ac:dyDescent="0.3">
      <c r="A31" s="31" t="s">
        <v>13</v>
      </c>
      <c r="B31" s="31">
        <v>0.92800000000000005</v>
      </c>
      <c r="C31" s="65">
        <v>9.60643387</v>
      </c>
      <c r="D31" s="31">
        <f t="shared" si="0"/>
        <v>93</v>
      </c>
      <c r="E31" s="31">
        <v>11</v>
      </c>
      <c r="F31" s="65">
        <f t="shared" si="1"/>
        <v>94.24</v>
      </c>
      <c r="G31" s="65">
        <f>LN(E31)</f>
        <v>2.3978952727983707</v>
      </c>
      <c r="H31" s="65">
        <f>(B31-$Z$14)/$Z$13*100</f>
        <v>93.902439024390262</v>
      </c>
    </row>
    <row r="32" spans="1:29" x14ac:dyDescent="0.3">
      <c r="A32" s="31" t="s">
        <v>175</v>
      </c>
      <c r="B32" s="31">
        <v>0.64900000000000002</v>
      </c>
      <c r="C32" s="65">
        <v>4.0052499800000003</v>
      </c>
      <c r="D32" s="31">
        <f t="shared" si="0"/>
        <v>65</v>
      </c>
      <c r="E32" s="31">
        <v>42</v>
      </c>
      <c r="F32" s="65">
        <f t="shared" si="1"/>
        <v>37.659999999999997</v>
      </c>
      <c r="G32" s="65">
        <f>LN(E32)</f>
        <v>3.7376696182833684</v>
      </c>
      <c r="H32" s="65">
        <f>(B32-$Z$14)/$Z$13*100</f>
        <v>45.296167247386762</v>
      </c>
    </row>
    <row r="33" spans="1:12" x14ac:dyDescent="0.3">
      <c r="A33" s="31" t="s">
        <v>14</v>
      </c>
      <c r="B33" s="31">
        <v>0.38900000000000001</v>
      </c>
      <c r="C33" s="65">
        <v>1.2214847799999999</v>
      </c>
      <c r="D33" s="31">
        <f t="shared" si="0"/>
        <v>39</v>
      </c>
      <c r="E33" s="66">
        <v>835</v>
      </c>
      <c r="F33" s="65">
        <f t="shared" si="1"/>
        <v>9.5500000000000007</v>
      </c>
      <c r="G33" s="65">
        <f>LN(E33)</f>
        <v>6.7274317248508551</v>
      </c>
      <c r="H33" s="65">
        <f>(B33-$Z$14)/$Z$13*100</f>
        <v>0</v>
      </c>
    </row>
    <row r="34" spans="1:12" x14ac:dyDescent="0.3">
      <c r="A34" s="31" t="s">
        <v>15</v>
      </c>
      <c r="B34" s="31">
        <v>0.39600000000000002</v>
      </c>
      <c r="C34" s="65">
        <v>0.92749428999999994</v>
      </c>
      <c r="D34" s="31">
        <f t="shared" ref="D34:D65" si="2">ROUND(B34*100,0)</f>
        <v>40</v>
      </c>
      <c r="E34" s="66">
        <v>1063</v>
      </c>
      <c r="F34" s="65">
        <f t="shared" si="1"/>
        <v>6.58</v>
      </c>
      <c r="G34" s="65">
        <f>LN(E34)</f>
        <v>6.9688503783419478</v>
      </c>
      <c r="H34" s="65">
        <f>(B34-$Z$14)/$Z$13*100</f>
        <v>1.2195121951219525</v>
      </c>
    </row>
    <row r="35" spans="1:12" x14ac:dyDescent="0.3">
      <c r="A35" s="31" t="s">
        <v>16</v>
      </c>
      <c r="B35" s="31">
        <v>0.84899999999999998</v>
      </c>
      <c r="C35" s="65">
        <v>5.4753622999999987</v>
      </c>
      <c r="D35" s="31">
        <f t="shared" si="2"/>
        <v>85</v>
      </c>
      <c r="E35" s="31">
        <v>15</v>
      </c>
      <c r="F35" s="65">
        <f t="shared" si="1"/>
        <v>52.51</v>
      </c>
      <c r="G35" s="65">
        <f>LN(E35)</f>
        <v>2.7080502011022101</v>
      </c>
      <c r="H35" s="65">
        <f>(B35-$Z$14)/$Z$13*100</f>
        <v>80.139372822299649</v>
      </c>
    </row>
    <row r="36" spans="1:12" x14ac:dyDescent="0.3">
      <c r="A36" s="31" t="s">
        <v>17</v>
      </c>
      <c r="B36" s="31">
        <v>0.78100000000000003</v>
      </c>
      <c r="C36" s="65">
        <v>3.06103587</v>
      </c>
      <c r="D36" s="31">
        <f t="shared" si="2"/>
        <v>78</v>
      </c>
      <c r="E36" s="31">
        <v>23</v>
      </c>
      <c r="F36" s="65">
        <f t="shared" si="1"/>
        <v>28.13</v>
      </c>
      <c r="G36" s="65">
        <f>LN(E36)</f>
        <v>3.1354942159291497</v>
      </c>
      <c r="H36" s="65">
        <f>(B36-$Z$14)/$Z$13*100</f>
        <v>68.292682926829272</v>
      </c>
    </row>
    <row r="37" spans="1:12" x14ac:dyDescent="0.3">
      <c r="A37" s="31" t="s">
        <v>18</v>
      </c>
      <c r="B37" s="31">
        <v>0.75600000000000001</v>
      </c>
      <c r="C37" s="65">
        <v>6.2121849100000004</v>
      </c>
      <c r="D37" s="31">
        <f t="shared" si="2"/>
        <v>76</v>
      </c>
      <c r="E37" s="31">
        <v>75</v>
      </c>
      <c r="F37" s="65">
        <f t="shared" si="1"/>
        <v>59.95</v>
      </c>
      <c r="G37" s="65">
        <f>LN(E37)</f>
        <v>4.3174881135363101</v>
      </c>
      <c r="H37" s="65">
        <f>(B37-$Z$14)/$Z$13*100</f>
        <v>63.937282229965163</v>
      </c>
    </row>
    <row r="38" spans="1:12" x14ac:dyDescent="0.3">
      <c r="A38" s="31" t="s">
        <v>19</v>
      </c>
      <c r="B38" s="31">
        <v>0.58799999999999997</v>
      </c>
      <c r="C38" s="65">
        <v>1.2928029300000001</v>
      </c>
      <c r="D38" s="31">
        <f t="shared" si="2"/>
        <v>59</v>
      </c>
      <c r="E38" s="31">
        <v>217</v>
      </c>
      <c r="F38" s="65">
        <f t="shared" si="1"/>
        <v>10.27</v>
      </c>
      <c r="G38" s="65">
        <f>LN(E38)</f>
        <v>5.3798973535404597</v>
      </c>
      <c r="H38" s="65">
        <f>(B38-$Z$14)/$Z$13*100</f>
        <v>34.668989547038322</v>
      </c>
    </row>
    <row r="39" spans="1:12" x14ac:dyDescent="0.3">
      <c r="A39" s="31" t="s">
        <v>176</v>
      </c>
      <c r="B39" s="31">
        <v>0.59799999999999998</v>
      </c>
      <c r="C39" s="65">
        <v>1.8968015899999997</v>
      </c>
      <c r="D39" s="31">
        <f t="shared" si="2"/>
        <v>60</v>
      </c>
      <c r="E39" s="31">
        <v>282</v>
      </c>
      <c r="F39" s="65">
        <f t="shared" si="1"/>
        <v>16.37</v>
      </c>
      <c r="G39" s="65">
        <f>LN(E39)</f>
        <v>5.6419070709381138</v>
      </c>
      <c r="H39" s="65">
        <f>(B39-$Z$14)/$Z$13*100</f>
        <v>36.411149825783966</v>
      </c>
    </row>
    <row r="40" spans="1:12" x14ac:dyDescent="0.3">
      <c r="A40" s="31" t="s">
        <v>20</v>
      </c>
      <c r="B40" s="31">
        <v>0.81100000000000005</v>
      </c>
      <c r="C40" s="65">
        <v>5.6191792500000002</v>
      </c>
      <c r="D40" s="31">
        <f t="shared" si="2"/>
        <v>81</v>
      </c>
      <c r="E40" s="31">
        <v>22</v>
      </c>
      <c r="F40" s="65">
        <f t="shared" si="1"/>
        <v>53.96</v>
      </c>
      <c r="G40" s="65">
        <f>LN(E40)</f>
        <v>3.0910424533583161</v>
      </c>
      <c r="H40" s="65">
        <f>(B40-$Z$14)/$Z$13*100</f>
        <v>73.519163763066217</v>
      </c>
    </row>
    <row r="41" spans="1:12" x14ac:dyDescent="0.3">
      <c r="A41" s="31" t="s">
        <v>21</v>
      </c>
      <c r="B41" s="31">
        <v>0.53</v>
      </c>
      <c r="C41" s="65">
        <v>1.3327840600000003</v>
      </c>
      <c r="D41" s="31">
        <f t="shared" si="2"/>
        <v>53</v>
      </c>
      <c r="E41" s="66">
        <v>480</v>
      </c>
      <c r="F41" s="65">
        <f t="shared" si="1"/>
        <v>10.67</v>
      </c>
      <c r="G41" s="65">
        <f>LN(E41)</f>
        <v>6.1737861039019366</v>
      </c>
      <c r="H41" s="65">
        <f>(B41-$Z$14)/$Z$13*100</f>
        <v>24.564459930313593</v>
      </c>
    </row>
    <row r="42" spans="1:12" ht="15" thickBot="1" x14ac:dyDescent="0.35">
      <c r="A42" s="31" t="s">
        <v>22</v>
      </c>
      <c r="B42" s="31">
        <v>0.86</v>
      </c>
      <c r="C42" s="65">
        <v>6.32</v>
      </c>
      <c r="D42" s="31">
        <f t="shared" si="2"/>
        <v>86</v>
      </c>
      <c r="E42" s="31">
        <v>5</v>
      </c>
      <c r="F42" s="65">
        <f t="shared" si="1"/>
        <v>61.04</v>
      </c>
      <c r="G42" s="65">
        <f>LN(E42)</f>
        <v>1.6094379124341003</v>
      </c>
      <c r="H42" s="65">
        <f>(B42-$Z$14)/$Z$13*100</f>
        <v>82.055749128919871</v>
      </c>
    </row>
    <row r="43" spans="1:12" x14ac:dyDescent="0.3">
      <c r="A43" s="31" t="s">
        <v>24</v>
      </c>
      <c r="B43" s="31">
        <v>0.9</v>
      </c>
      <c r="C43" s="65">
        <v>6.31</v>
      </c>
      <c r="D43" s="31">
        <f t="shared" si="2"/>
        <v>90</v>
      </c>
      <c r="E43" s="31">
        <v>68</v>
      </c>
      <c r="F43" s="65">
        <f t="shared" si="1"/>
        <v>60.94</v>
      </c>
      <c r="G43" s="65">
        <f>LN(E43)</f>
        <v>4.219507705176107</v>
      </c>
      <c r="H43" s="65">
        <f>(B43-$Z$14)/$Z$13*100</f>
        <v>89.024390243902445</v>
      </c>
      <c r="J43" s="71"/>
      <c r="K43" s="71" t="s">
        <v>172</v>
      </c>
      <c r="L43" s="71" t="s">
        <v>202</v>
      </c>
    </row>
    <row r="44" spans="1:12" x14ac:dyDescent="0.3">
      <c r="A44" s="31" t="s">
        <v>25</v>
      </c>
      <c r="B44" s="31">
        <v>0.89100000000000001</v>
      </c>
      <c r="C44" s="65">
        <v>8.0565042499999997</v>
      </c>
      <c r="D44" s="31">
        <f t="shared" si="2"/>
        <v>89</v>
      </c>
      <c r="E44" s="31">
        <v>3</v>
      </c>
      <c r="F44" s="65">
        <f t="shared" si="1"/>
        <v>78.58</v>
      </c>
      <c r="G44" s="65">
        <f>LN(E44)</f>
        <v>1.0986122886681098</v>
      </c>
      <c r="H44" s="65">
        <f>(B44-$Z$14)/$Z$13*100</f>
        <v>87.456445993031366</v>
      </c>
      <c r="J44" s="31" t="s">
        <v>172</v>
      </c>
      <c r="K44" s="31">
        <v>1</v>
      </c>
    </row>
    <row r="45" spans="1:12" ht="29.4" thickBot="1" x14ac:dyDescent="0.35">
      <c r="A45" s="31" t="s">
        <v>26</v>
      </c>
      <c r="B45" s="31">
        <v>0.47699999999999998</v>
      </c>
      <c r="C45" s="65">
        <v>0.65065557000000018</v>
      </c>
      <c r="D45" s="31">
        <f t="shared" si="2"/>
        <v>48</v>
      </c>
      <c r="E45" s="66">
        <v>547</v>
      </c>
      <c r="F45" s="65">
        <f t="shared" si="1"/>
        <v>3.78</v>
      </c>
      <c r="G45" s="65">
        <f>LN(E45)</f>
        <v>6.3044488024219811</v>
      </c>
      <c r="H45" s="65">
        <f>(B45-$Z$14)/$Z$13*100</f>
        <v>15.331010452961669</v>
      </c>
      <c r="J45" s="69" t="s">
        <v>202</v>
      </c>
      <c r="K45" s="69">
        <v>-0.89503434041954555</v>
      </c>
      <c r="L45" s="69">
        <v>1</v>
      </c>
    </row>
    <row r="46" spans="1:12" ht="15" thickBot="1" x14ac:dyDescent="0.35">
      <c r="A46" s="31" t="s">
        <v>27</v>
      </c>
      <c r="B46" s="31">
        <v>0.94599999999999995</v>
      </c>
      <c r="C46" s="65">
        <v>8.9499999999999993</v>
      </c>
      <c r="D46" s="31">
        <f t="shared" si="2"/>
        <v>95</v>
      </c>
      <c r="E46" s="31">
        <v>5</v>
      </c>
      <c r="F46" s="65">
        <f t="shared" si="1"/>
        <v>87.61</v>
      </c>
      <c r="G46" s="65">
        <f>LN(E46)</f>
        <v>1.6094379124341003</v>
      </c>
      <c r="H46" s="65">
        <f>(B46-$Z$14)/$Z$13*100</f>
        <v>97.038327526132406</v>
      </c>
    </row>
    <row r="47" spans="1:12" ht="28.8" x14ac:dyDescent="0.3">
      <c r="A47" s="31" t="s">
        <v>28</v>
      </c>
      <c r="B47" s="31">
        <v>0.51200000000000001</v>
      </c>
      <c r="C47" s="65">
        <v>1.0768225200000001</v>
      </c>
      <c r="D47" s="31">
        <f t="shared" si="2"/>
        <v>51</v>
      </c>
      <c r="E47" s="31">
        <v>234</v>
      </c>
      <c r="F47" s="65">
        <f t="shared" si="1"/>
        <v>8.09</v>
      </c>
      <c r="G47" s="65">
        <f>LN(E47)</f>
        <v>5.4553211153577017</v>
      </c>
      <c r="H47" s="65">
        <f>(B47-$Z$14)/$Z$13*100</f>
        <v>21.428571428571431</v>
      </c>
      <c r="J47" s="71"/>
      <c r="K47" s="71" t="s">
        <v>202</v>
      </c>
      <c r="L47" s="71" t="s">
        <v>174</v>
      </c>
    </row>
    <row r="48" spans="1:12" x14ac:dyDescent="0.3">
      <c r="A48" s="31" t="s">
        <v>29</v>
      </c>
      <c r="B48" s="31">
        <v>0.76</v>
      </c>
      <c r="C48" s="65">
        <v>3.2433273800000002</v>
      </c>
      <c r="D48" s="31">
        <f t="shared" si="2"/>
        <v>76</v>
      </c>
      <c r="E48" s="31">
        <v>107</v>
      </c>
      <c r="F48" s="65">
        <f t="shared" si="1"/>
        <v>29.97</v>
      </c>
      <c r="G48" s="65">
        <f>LN(E48)</f>
        <v>4.6728288344619058</v>
      </c>
      <c r="H48" s="65">
        <f>(B48-$Z$14)/$Z$13*100</f>
        <v>64.634146341463421</v>
      </c>
      <c r="J48" s="31" t="s">
        <v>202</v>
      </c>
      <c r="K48" s="31">
        <v>1</v>
      </c>
    </row>
    <row r="49" spans="1:12" ht="15" thickBot="1" x14ac:dyDescent="0.35">
      <c r="A49" s="31" t="s">
        <v>30</v>
      </c>
      <c r="B49" s="31">
        <v>0.63300000000000001</v>
      </c>
      <c r="C49" s="65">
        <v>5.5078587500000005</v>
      </c>
      <c r="D49" s="31">
        <f t="shared" si="2"/>
        <v>63</v>
      </c>
      <c r="E49" s="31">
        <v>204</v>
      </c>
      <c r="F49" s="65">
        <f t="shared" si="1"/>
        <v>52.84</v>
      </c>
      <c r="G49" s="65">
        <f>LN(E49)</f>
        <v>5.3181199938442161</v>
      </c>
      <c r="H49" s="65">
        <f>(B49-$Z$14)/$Z$13*100</f>
        <v>42.508710801393725</v>
      </c>
      <c r="J49" s="69" t="s">
        <v>174</v>
      </c>
      <c r="K49" s="69">
        <v>-0.70544767864219948</v>
      </c>
      <c r="L49" s="69">
        <v>1</v>
      </c>
    </row>
    <row r="50" spans="1:12" x14ac:dyDescent="0.3">
      <c r="A50" s="31" t="s">
        <v>31</v>
      </c>
      <c r="B50" s="31">
        <v>0.73399999999999999</v>
      </c>
      <c r="C50" s="65">
        <v>5.0764460600000003</v>
      </c>
      <c r="D50" s="31">
        <f t="shared" si="2"/>
        <v>73</v>
      </c>
      <c r="E50" s="31">
        <v>66</v>
      </c>
      <c r="F50" s="65">
        <f t="shared" si="1"/>
        <v>48.48</v>
      </c>
      <c r="G50" s="65">
        <f>LN(E50)</f>
        <v>4.1896547420264252</v>
      </c>
      <c r="H50" s="65">
        <f>(B50-$Z$14)/$Z$13*100</f>
        <v>60.104529616724733</v>
      </c>
    </row>
    <row r="51" spans="1:12" ht="15" thickBot="1" x14ac:dyDescent="0.35">
      <c r="A51" s="31" t="s">
        <v>177</v>
      </c>
      <c r="B51" s="31">
        <v>0.72899999999999998</v>
      </c>
      <c r="C51" s="65">
        <v>1.3261709200000003</v>
      </c>
      <c r="D51" s="31">
        <f t="shared" si="2"/>
        <v>73</v>
      </c>
      <c r="E51" s="31">
        <v>17</v>
      </c>
      <c r="F51" s="65">
        <f t="shared" si="1"/>
        <v>10.61</v>
      </c>
      <c r="G51" s="65">
        <f>LN(E51)</f>
        <v>2.8332133440562162</v>
      </c>
      <c r="H51" s="65">
        <f>(B51-$Z$14)/$Z$13*100</f>
        <v>59.233449477351918</v>
      </c>
    </row>
    <row r="52" spans="1:12" x14ac:dyDescent="0.3">
      <c r="A52" s="31" t="s">
        <v>32</v>
      </c>
      <c r="B52" s="31">
        <v>0.66600000000000004</v>
      </c>
      <c r="C52" s="65">
        <v>5.8810334199999996</v>
      </c>
      <c r="D52" s="31">
        <f t="shared" si="2"/>
        <v>67</v>
      </c>
      <c r="E52" s="31">
        <v>43</v>
      </c>
      <c r="F52" s="65">
        <f t="shared" si="1"/>
        <v>56.61</v>
      </c>
      <c r="G52" s="65">
        <f>LN(E52)</f>
        <v>3.7612001156935624</v>
      </c>
      <c r="H52" s="65">
        <f>(B52-$Z$14)/$Z$13*100</f>
        <v>48.257839721254363</v>
      </c>
      <c r="J52" s="62"/>
      <c r="K52" s="62" t="s">
        <v>302</v>
      </c>
      <c r="L52" s="62" t="s">
        <v>202</v>
      </c>
    </row>
    <row r="53" spans="1:12" x14ac:dyDescent="0.3">
      <c r="A53" s="31" t="s">
        <v>33</v>
      </c>
      <c r="B53" s="31">
        <v>0.65</v>
      </c>
      <c r="C53" s="65">
        <v>0.84701848000000024</v>
      </c>
      <c r="D53" s="31">
        <f t="shared" si="2"/>
        <v>65</v>
      </c>
      <c r="E53" s="31">
        <v>212</v>
      </c>
      <c r="F53" s="65">
        <f t="shared" si="1"/>
        <v>5.77</v>
      </c>
      <c r="G53" s="65">
        <f>LN(E53)</f>
        <v>5.3565862746720123</v>
      </c>
      <c r="H53" s="65">
        <f>(B53-$Z$14)/$Z$13*100</f>
        <v>45.470383275261327</v>
      </c>
      <c r="J53" s="60" t="s">
        <v>302</v>
      </c>
      <c r="K53" s="60">
        <v>1</v>
      </c>
      <c r="L53" s="60"/>
    </row>
    <row r="54" spans="1:12" ht="15" thickBot="1" x14ac:dyDescent="0.35">
      <c r="A54" s="31" t="s">
        <v>34</v>
      </c>
      <c r="B54" s="31">
        <v>0.49</v>
      </c>
      <c r="C54" s="65">
        <v>0.83485365</v>
      </c>
      <c r="D54" s="31">
        <f t="shared" si="2"/>
        <v>49</v>
      </c>
      <c r="E54" s="31">
        <v>322</v>
      </c>
      <c r="F54" s="65">
        <f t="shared" si="1"/>
        <v>5.64</v>
      </c>
      <c r="G54" s="65">
        <f>LN(E54)</f>
        <v>5.7745515455444085</v>
      </c>
      <c r="H54" s="65">
        <f>(B54-$Z$14)/$Z$13*100</f>
        <v>17.595818815331008</v>
      </c>
      <c r="J54" s="61" t="s">
        <v>202</v>
      </c>
      <c r="K54" s="61">
        <v>-0.70545460250966074</v>
      </c>
      <c r="L54" s="61">
        <v>1</v>
      </c>
    </row>
    <row r="55" spans="1:12" x14ac:dyDescent="0.3">
      <c r="A55" s="31" t="s">
        <v>35</v>
      </c>
      <c r="B55" s="31">
        <v>0.89100000000000001</v>
      </c>
      <c r="C55" s="65">
        <v>5.8376035700000006</v>
      </c>
      <c r="D55" s="31">
        <f t="shared" si="2"/>
        <v>89</v>
      </c>
      <c r="E55" s="31">
        <v>5</v>
      </c>
      <c r="F55" s="65">
        <f t="shared" si="1"/>
        <v>56.17</v>
      </c>
      <c r="G55" s="65">
        <f>LN(E55)</f>
        <v>1.6094379124341003</v>
      </c>
      <c r="H55" s="65">
        <f>(B55-$Z$14)/$Z$13*100</f>
        <v>87.456445993031366</v>
      </c>
    </row>
    <row r="56" spans="1:12" ht="15" thickBot="1" x14ac:dyDescent="0.35">
      <c r="A56" s="31" t="s">
        <v>36</v>
      </c>
      <c r="B56" s="31">
        <v>0.622</v>
      </c>
      <c r="C56" s="65">
        <v>3.5369305599999996</v>
      </c>
      <c r="D56" s="31">
        <f t="shared" si="2"/>
        <v>62</v>
      </c>
      <c r="E56" s="31">
        <v>240</v>
      </c>
      <c r="F56" s="65">
        <f t="shared" si="1"/>
        <v>32.93</v>
      </c>
      <c r="G56" s="65">
        <f>LN(E56)</f>
        <v>5.4806389233419912</v>
      </c>
      <c r="H56" s="65">
        <f>(B56-$Z$14)/$Z$13*100</f>
        <v>40.592334494773517</v>
      </c>
    </row>
    <row r="57" spans="1:12" x14ac:dyDescent="0.3">
      <c r="A57" s="31" t="s">
        <v>37</v>
      </c>
      <c r="B57" s="31">
        <v>0.48899999999999999</v>
      </c>
      <c r="C57" s="65">
        <v>0.98278511000000002</v>
      </c>
      <c r="D57" s="31">
        <f t="shared" si="2"/>
        <v>49</v>
      </c>
      <c r="E57" s="31">
        <v>267</v>
      </c>
      <c r="F57" s="65">
        <f t="shared" si="1"/>
        <v>7.14</v>
      </c>
      <c r="G57" s="65">
        <f>LN(E57)</f>
        <v>5.5872486584002496</v>
      </c>
      <c r="H57" s="65">
        <f>(B57-$Z$14)/$Z$13*100</f>
        <v>17.421602787456443</v>
      </c>
      <c r="J57" s="62"/>
      <c r="K57" s="62" t="s">
        <v>202</v>
      </c>
      <c r="L57" s="62" t="s">
        <v>301</v>
      </c>
    </row>
    <row r="58" spans="1:12" x14ac:dyDescent="0.3">
      <c r="A58" s="31" t="s">
        <v>38</v>
      </c>
      <c r="B58" s="31">
        <v>0.72199999999999998</v>
      </c>
      <c r="C58" s="65">
        <v>3.1008660800000003</v>
      </c>
      <c r="D58" s="31">
        <f t="shared" si="2"/>
        <v>72</v>
      </c>
      <c r="E58" s="31">
        <v>38</v>
      </c>
      <c r="F58" s="65">
        <f t="shared" si="1"/>
        <v>28.53</v>
      </c>
      <c r="G58" s="65">
        <f>LN(E58)</f>
        <v>3.6375861597263857</v>
      </c>
      <c r="H58" s="65">
        <f>(B58-$Z$14)/$Z$13*100</f>
        <v>58.013937282229968</v>
      </c>
      <c r="J58" s="60" t="s">
        <v>202</v>
      </c>
      <c r="K58" s="60">
        <v>1</v>
      </c>
      <c r="L58" s="60"/>
    </row>
    <row r="59" spans="1:12" ht="15" thickBot="1" x14ac:dyDescent="0.35">
      <c r="A59" s="31" t="s">
        <v>39</v>
      </c>
      <c r="B59" s="31">
        <v>0.93899999999999995</v>
      </c>
      <c r="C59" s="65">
        <v>7.83</v>
      </c>
      <c r="D59" s="31">
        <f t="shared" si="2"/>
        <v>94</v>
      </c>
      <c r="E59" s="31">
        <v>8</v>
      </c>
      <c r="F59" s="65">
        <f t="shared" si="1"/>
        <v>76.290000000000006</v>
      </c>
      <c r="G59" s="65">
        <f>LN(E59)</f>
        <v>2.0794415416798357</v>
      </c>
      <c r="H59" s="65">
        <f>(B59-$Z$14)/$Z$13*100</f>
        <v>95.818815331010455</v>
      </c>
      <c r="J59" s="61" t="s">
        <v>301</v>
      </c>
      <c r="K59" s="61">
        <v>-0.89503423500487589</v>
      </c>
      <c r="L59" s="61">
        <v>1</v>
      </c>
    </row>
    <row r="60" spans="1:12" x14ac:dyDescent="0.3">
      <c r="A60" s="31" t="s">
        <v>40</v>
      </c>
      <c r="B60" s="31">
        <v>0.9</v>
      </c>
      <c r="C60" s="65">
        <v>9.3134336500000003</v>
      </c>
      <c r="D60" s="31">
        <f t="shared" si="2"/>
        <v>90</v>
      </c>
      <c r="E60" s="31">
        <v>8</v>
      </c>
      <c r="F60" s="65">
        <f t="shared" si="1"/>
        <v>91.28</v>
      </c>
      <c r="G60" s="65">
        <f>LN(E60)</f>
        <v>2.0794415416798357</v>
      </c>
      <c r="H60" s="65">
        <f>(B60-$Z$14)/$Z$13*100</f>
        <v>89.024390243902445</v>
      </c>
    </row>
    <row r="61" spans="1:12" x14ac:dyDescent="0.3">
      <c r="A61" s="31" t="s">
        <v>41</v>
      </c>
      <c r="B61" s="31">
        <v>0.70399999999999996</v>
      </c>
      <c r="C61" s="65">
        <v>1.8999379899999997</v>
      </c>
      <c r="D61" s="31">
        <f t="shared" si="2"/>
        <v>70</v>
      </c>
      <c r="E61" s="31">
        <v>227</v>
      </c>
      <c r="F61" s="65">
        <f t="shared" si="1"/>
        <v>16.399999999999999</v>
      </c>
      <c r="G61" s="65">
        <f>LN(E61)</f>
        <v>5.4249500174814029</v>
      </c>
      <c r="H61" s="65">
        <f>(B61-$Z$14)/$Z$13*100</f>
        <v>54.878048780487795</v>
      </c>
    </row>
    <row r="62" spans="1:12" x14ac:dyDescent="0.3">
      <c r="A62" s="31" t="s">
        <v>42</v>
      </c>
      <c r="B62" s="31">
        <v>0.49199999999999999</v>
      </c>
      <c r="C62" s="65">
        <v>2.42524147</v>
      </c>
      <c r="D62" s="31">
        <f t="shared" si="2"/>
        <v>49</v>
      </c>
      <c r="E62" s="66">
        <v>458</v>
      </c>
      <c r="F62" s="65">
        <f t="shared" si="1"/>
        <v>21.71</v>
      </c>
      <c r="G62" s="65">
        <f>LN(E62)</f>
        <v>6.1268691841141854</v>
      </c>
      <c r="H62" s="65">
        <f>(B62-$Z$14)/$Z$13*100</f>
        <v>17.944250871080136</v>
      </c>
    </row>
    <row r="63" spans="1:12" x14ac:dyDescent="0.3">
      <c r="A63" s="31" t="s">
        <v>43</v>
      </c>
      <c r="B63" s="31">
        <v>0.80700000000000005</v>
      </c>
      <c r="C63" s="65">
        <v>3.7</v>
      </c>
      <c r="D63" s="31">
        <f t="shared" si="2"/>
        <v>81</v>
      </c>
      <c r="E63" s="31">
        <v>28</v>
      </c>
      <c r="F63" s="65">
        <f t="shared" si="1"/>
        <v>34.58</v>
      </c>
      <c r="G63" s="65">
        <f>LN(E63)</f>
        <v>3.3322045101752038</v>
      </c>
      <c r="H63" s="65">
        <f>(B63-$Z$14)/$Z$13*100</f>
        <v>72.82229965156796</v>
      </c>
    </row>
    <row r="64" spans="1:12" x14ac:dyDescent="0.3">
      <c r="A64" s="31" t="s">
        <v>44</v>
      </c>
      <c r="B64" s="31">
        <v>0.94799999999999995</v>
      </c>
      <c r="C64" s="65">
        <v>9.9639396699999985</v>
      </c>
      <c r="D64" s="31">
        <f t="shared" si="2"/>
        <v>95</v>
      </c>
      <c r="E64" s="31">
        <v>4</v>
      </c>
      <c r="F64" s="65">
        <f t="shared" si="1"/>
        <v>97.85</v>
      </c>
      <c r="G64" s="65">
        <f>LN(E64)</f>
        <v>1.3862943611198906</v>
      </c>
      <c r="H64" s="65">
        <f>(B64-$Z$14)/$Z$13*100</f>
        <v>97.386759581881535</v>
      </c>
    </row>
    <row r="65" spans="1:8" x14ac:dyDescent="0.3">
      <c r="A65" s="31" t="s">
        <v>45</v>
      </c>
      <c r="B65" s="31">
        <v>0.60099999999999998</v>
      </c>
      <c r="C65" s="65">
        <v>2.1112215499999998</v>
      </c>
      <c r="D65" s="31">
        <f t="shared" si="2"/>
        <v>60</v>
      </c>
      <c r="E65" s="31">
        <v>263</v>
      </c>
      <c r="F65" s="65">
        <f t="shared" si="1"/>
        <v>18.54</v>
      </c>
      <c r="G65" s="65">
        <f>LN(E65)</f>
        <v>5.5721540321777647</v>
      </c>
      <c r="H65" s="65">
        <f>(B65-$Z$14)/$Z$13*100</f>
        <v>36.933797909407659</v>
      </c>
    </row>
    <row r="66" spans="1:8" x14ac:dyDescent="0.3">
      <c r="A66" s="31" t="s">
        <v>46</v>
      </c>
      <c r="B66" s="31">
        <v>0.88700000000000001</v>
      </c>
      <c r="C66" s="65">
        <v>5.1293206200000006</v>
      </c>
      <c r="D66" s="31">
        <f t="shared" ref="D66:D97" si="3">ROUND(B66*100,0)</f>
        <v>89</v>
      </c>
      <c r="E66" s="31">
        <v>8</v>
      </c>
      <c r="F66" s="65">
        <f t="shared" si="1"/>
        <v>49.02</v>
      </c>
      <c r="G66" s="65">
        <f>LN(E66)</f>
        <v>2.0794415416798357</v>
      </c>
      <c r="H66" s="65">
        <f>(B66-$Z$14)/$Z$13*100</f>
        <v>86.759581881533109</v>
      </c>
    </row>
    <row r="67" spans="1:8" x14ac:dyDescent="0.3">
      <c r="A67" s="31" t="s">
        <v>47</v>
      </c>
      <c r="B67" s="31">
        <v>0.78600000000000003</v>
      </c>
      <c r="C67" s="65">
        <v>2.2880585200000003</v>
      </c>
      <c r="D67" s="31">
        <f t="shared" si="3"/>
        <v>79</v>
      </c>
      <c r="E67" s="31">
        <v>21</v>
      </c>
      <c r="F67" s="65">
        <f t="shared" ref="F67:F130" si="4">ROUND((C67-$AC$14)/$AC$13*100,2)</f>
        <v>20.32</v>
      </c>
      <c r="G67" s="65">
        <f>LN(E67)</f>
        <v>3.044522437723423</v>
      </c>
      <c r="H67" s="65">
        <f>(B67-$Z$14)/$Z$13*100</f>
        <v>69.163763066202094</v>
      </c>
    </row>
    <row r="68" spans="1:8" x14ac:dyDescent="0.3">
      <c r="A68" s="31" t="s">
        <v>48</v>
      </c>
      <c r="B68" s="31">
        <v>0.63800000000000001</v>
      </c>
      <c r="C68" s="65">
        <v>2.4752209200000004</v>
      </c>
      <c r="D68" s="31">
        <f t="shared" si="3"/>
        <v>64</v>
      </c>
      <c r="E68" s="31">
        <v>96</v>
      </c>
      <c r="F68" s="65">
        <f t="shared" si="4"/>
        <v>22.21</v>
      </c>
      <c r="G68" s="65">
        <f>LN(E68)</f>
        <v>4.5643481914678361</v>
      </c>
      <c r="H68" s="65">
        <f>(B68-$Z$14)/$Z$13*100</f>
        <v>43.379790940766554</v>
      </c>
    </row>
    <row r="69" spans="1:8" x14ac:dyDescent="0.3">
      <c r="A69" s="31" t="s">
        <v>49</v>
      </c>
      <c r="B69" s="31">
        <v>0.47099999999999997</v>
      </c>
      <c r="C69" s="65">
        <v>0.77237736999999995</v>
      </c>
      <c r="D69" s="31">
        <f t="shared" si="3"/>
        <v>47</v>
      </c>
      <c r="E69" s="66">
        <v>553</v>
      </c>
      <c r="F69" s="65">
        <f t="shared" si="4"/>
        <v>5.01</v>
      </c>
      <c r="G69" s="65">
        <f>LN(E69)</f>
        <v>6.315358001522335</v>
      </c>
      <c r="H69" s="65">
        <f>(B69-$Z$14)/$Z$13*100</f>
        <v>14.285714285714279</v>
      </c>
    </row>
    <row r="70" spans="1:8" x14ac:dyDescent="0.3">
      <c r="A70" s="31" t="s">
        <v>50</v>
      </c>
      <c r="B70" s="31">
        <v>0.48199999999999998</v>
      </c>
      <c r="C70" s="65">
        <v>1.2004870200000002</v>
      </c>
      <c r="D70" s="31">
        <f t="shared" si="3"/>
        <v>48</v>
      </c>
      <c r="E70" s="66">
        <v>725</v>
      </c>
      <c r="F70" s="65">
        <f t="shared" si="4"/>
        <v>9.34</v>
      </c>
      <c r="G70" s="65">
        <f>LN(E70)</f>
        <v>6.5861716548546747</v>
      </c>
      <c r="H70" s="65">
        <f>(B70-$Z$14)/$Z$13*100</f>
        <v>16.202090592334493</v>
      </c>
    </row>
    <row r="71" spans="1:8" x14ac:dyDescent="0.3">
      <c r="A71" s="31" t="s">
        <v>51</v>
      </c>
      <c r="B71" s="31">
        <v>0.72699999999999998</v>
      </c>
      <c r="C71" s="65">
        <v>3.9743328099999999</v>
      </c>
      <c r="D71" s="31">
        <f t="shared" si="3"/>
        <v>73</v>
      </c>
      <c r="E71" s="31">
        <v>112</v>
      </c>
      <c r="F71" s="65">
        <f t="shared" si="4"/>
        <v>37.35</v>
      </c>
      <c r="G71" s="65">
        <f>LN(E71)</f>
        <v>4.7184988712950942</v>
      </c>
      <c r="H71" s="65">
        <f>(B71-$Z$14)/$Z$13*100</f>
        <v>58.885017421602782</v>
      </c>
    </row>
    <row r="72" spans="1:8" x14ac:dyDescent="0.3">
      <c r="A72" s="31" t="s">
        <v>52</v>
      </c>
      <c r="B72" s="31">
        <v>0.55700000000000005</v>
      </c>
      <c r="C72" s="65">
        <v>0.40528840000000005</v>
      </c>
      <c r="D72" s="31">
        <f t="shared" si="3"/>
        <v>56</v>
      </c>
      <c r="E72" s="31">
        <v>350</v>
      </c>
      <c r="F72" s="65">
        <f t="shared" si="4"/>
        <v>1.31</v>
      </c>
      <c r="G72" s="65">
        <f>LN(E72)</f>
        <v>5.857933154483459</v>
      </c>
      <c r="H72" s="65">
        <f>(B72-$Z$14)/$Z$13*100</f>
        <v>29.268292682926838</v>
      </c>
    </row>
    <row r="73" spans="1:8" x14ac:dyDescent="0.3">
      <c r="A73" s="31" t="s">
        <v>53</v>
      </c>
      <c r="B73" s="31">
        <v>0.621</v>
      </c>
      <c r="C73" s="65">
        <v>3.4371700299999999</v>
      </c>
      <c r="D73" s="31">
        <f t="shared" si="3"/>
        <v>62</v>
      </c>
      <c r="E73" s="31">
        <v>72</v>
      </c>
      <c r="F73" s="65">
        <f t="shared" si="4"/>
        <v>31.93</v>
      </c>
      <c r="G73" s="65">
        <f>LN(E73)</f>
        <v>4.2766661190160553</v>
      </c>
      <c r="H73" s="65">
        <f>(B73-$Z$14)/$Z$13*100</f>
        <v>40.418118466898953</v>
      </c>
    </row>
    <row r="74" spans="1:8" x14ac:dyDescent="0.3">
      <c r="A74" s="31" t="s">
        <v>54</v>
      </c>
      <c r="B74" s="31">
        <v>0.84899999999999998</v>
      </c>
      <c r="C74" s="65">
        <v>5.14</v>
      </c>
      <c r="D74" s="31">
        <f t="shared" si="3"/>
        <v>85</v>
      </c>
      <c r="E74" s="31">
        <v>15</v>
      </c>
      <c r="F74" s="65">
        <f t="shared" si="4"/>
        <v>49.13</v>
      </c>
      <c r="G74" s="65">
        <f>LN(E74)</f>
        <v>2.7080502011022101</v>
      </c>
      <c r="H74" s="65">
        <f>(B74-$Z$14)/$Z$13*100</f>
        <v>80.139372822299649</v>
      </c>
    </row>
    <row r="75" spans="1:8" x14ac:dyDescent="0.3">
      <c r="A75" s="31" t="s">
        <v>55</v>
      </c>
      <c r="B75" s="31">
        <v>0.95499999999999996</v>
      </c>
      <c r="C75" s="65">
        <v>8.01</v>
      </c>
      <c r="D75" s="31">
        <f t="shared" si="3"/>
        <v>96</v>
      </c>
      <c r="E75" s="31">
        <v>3</v>
      </c>
      <c r="F75" s="65">
        <f t="shared" si="4"/>
        <v>78.11</v>
      </c>
      <c r="G75" s="65">
        <f>LN(E75)</f>
        <v>1.0986122886681098</v>
      </c>
      <c r="H75" s="65">
        <f>(B75-$Z$14)/$Z$13*100</f>
        <v>98.606271777003485</v>
      </c>
    </row>
    <row r="76" spans="1:8" x14ac:dyDescent="0.3">
      <c r="A76" s="31" t="s">
        <v>56</v>
      </c>
      <c r="B76" s="31">
        <v>0.63800000000000001</v>
      </c>
      <c r="C76" s="65">
        <v>1.21</v>
      </c>
      <c r="D76" s="31">
        <f t="shared" si="3"/>
        <v>64</v>
      </c>
      <c r="E76" s="31">
        <v>103</v>
      </c>
      <c r="F76" s="65">
        <f t="shared" si="4"/>
        <v>9.43</v>
      </c>
      <c r="G76" s="65">
        <f>LN(E76)</f>
        <v>4.6347289882296359</v>
      </c>
      <c r="H76" s="65">
        <f>(B76-$Z$14)/$Z$13*100</f>
        <v>43.379790940766554</v>
      </c>
    </row>
    <row r="77" spans="1:8" x14ac:dyDescent="0.3">
      <c r="A77" s="31" t="s">
        <v>57</v>
      </c>
      <c r="B77" s="31">
        <v>0.71199999999999997</v>
      </c>
      <c r="C77" s="65">
        <v>1.8872557899999998</v>
      </c>
      <c r="D77" s="31">
        <f t="shared" si="3"/>
        <v>71</v>
      </c>
      <c r="E77" s="31">
        <v>173</v>
      </c>
      <c r="F77" s="65">
        <f t="shared" si="4"/>
        <v>16.27</v>
      </c>
      <c r="G77" s="65">
        <f>LN(E77)</f>
        <v>5.1532915944977793</v>
      </c>
      <c r="H77" s="65">
        <f>(B77-$Z$14)/$Z$13*100</f>
        <v>56.271777003484317</v>
      </c>
    </row>
    <row r="78" spans="1:8" x14ac:dyDescent="0.3">
      <c r="A78" s="31" t="s">
        <v>58</v>
      </c>
      <c r="B78" s="31">
        <v>0.77900000000000003</v>
      </c>
      <c r="C78" s="65">
        <v>2.7775445000000003</v>
      </c>
      <c r="D78" s="31">
        <f t="shared" si="3"/>
        <v>78</v>
      </c>
      <c r="E78" s="31">
        <v>22</v>
      </c>
      <c r="F78" s="65">
        <f t="shared" si="4"/>
        <v>25.27</v>
      </c>
      <c r="G78" s="65">
        <f>LN(E78)</f>
        <v>3.0910424533583161</v>
      </c>
      <c r="H78" s="65">
        <f>(B78-$Z$14)/$Z$13*100</f>
        <v>67.944250871080143</v>
      </c>
    </row>
    <row r="79" spans="1:8" x14ac:dyDescent="0.3">
      <c r="A79" s="31" t="s">
        <v>59</v>
      </c>
      <c r="B79" s="31">
        <v>0.66100000000000003</v>
      </c>
      <c r="C79" s="65">
        <v>2.7808010599999999</v>
      </c>
      <c r="D79" s="31">
        <f t="shared" si="3"/>
        <v>66</v>
      </c>
      <c r="E79" s="31">
        <v>76</v>
      </c>
      <c r="F79" s="65">
        <f t="shared" si="4"/>
        <v>25.3</v>
      </c>
      <c r="G79" s="65">
        <f>LN(E79)</f>
        <v>4.3307333402863311</v>
      </c>
      <c r="H79" s="65">
        <f>(B79-$Z$14)/$Z$13*100</f>
        <v>47.386759581881535</v>
      </c>
    </row>
    <row r="80" spans="1:8" x14ac:dyDescent="0.3">
      <c r="A80" s="31" t="s">
        <v>60</v>
      </c>
      <c r="B80" s="31">
        <v>0.94499999999999995</v>
      </c>
      <c r="C80" s="65">
        <v>5.5475802400000003</v>
      </c>
      <c r="D80" s="31">
        <f t="shared" si="3"/>
        <v>95</v>
      </c>
      <c r="E80" s="31">
        <v>5</v>
      </c>
      <c r="F80" s="65">
        <f t="shared" si="4"/>
        <v>53.24</v>
      </c>
      <c r="G80" s="65">
        <f>LN(E80)</f>
        <v>1.6094379124341003</v>
      </c>
      <c r="H80" s="65">
        <f>(B80-$Z$14)/$Z$13*100</f>
        <v>96.864111498257827</v>
      </c>
    </row>
    <row r="81" spans="1:8" x14ac:dyDescent="0.3">
      <c r="A81" s="31" t="s">
        <v>61</v>
      </c>
      <c r="B81" s="31">
        <v>0.90600000000000003</v>
      </c>
      <c r="C81" s="65">
        <v>5.26</v>
      </c>
      <c r="D81" s="31">
        <f t="shared" si="3"/>
        <v>91</v>
      </c>
      <c r="E81" s="31">
        <v>3</v>
      </c>
      <c r="F81" s="65">
        <f t="shared" si="4"/>
        <v>50.34</v>
      </c>
      <c r="G81" s="65">
        <f>LN(E81)</f>
        <v>1.0986122886681098</v>
      </c>
      <c r="H81" s="65">
        <f>(B81-$Z$14)/$Z$13*100</f>
        <v>90.069686411149846</v>
      </c>
    </row>
    <row r="82" spans="1:8" x14ac:dyDescent="0.3">
      <c r="A82" s="31" t="s">
        <v>62</v>
      </c>
      <c r="B82" s="31">
        <v>0.89200000000000002</v>
      </c>
      <c r="C82" s="65">
        <v>7.31</v>
      </c>
      <c r="D82" s="31">
        <f t="shared" si="3"/>
        <v>89</v>
      </c>
      <c r="E82" s="31">
        <v>5</v>
      </c>
      <c r="F82" s="65">
        <f t="shared" si="4"/>
        <v>71.040000000000006</v>
      </c>
      <c r="G82" s="65">
        <f>LN(E82)</f>
        <v>1.6094379124341003</v>
      </c>
      <c r="H82" s="65">
        <f>(B82-$Z$14)/$Z$13*100</f>
        <v>87.63066202090593</v>
      </c>
    </row>
    <row r="83" spans="1:8" x14ac:dyDescent="0.3">
      <c r="A83" s="31" t="s">
        <v>63</v>
      </c>
      <c r="B83" s="31">
        <v>0.70699999999999996</v>
      </c>
      <c r="C83" s="65">
        <v>4.5226430899999999</v>
      </c>
      <c r="D83" s="31">
        <f t="shared" si="3"/>
        <v>71</v>
      </c>
      <c r="E83" s="31">
        <v>99</v>
      </c>
      <c r="F83" s="65">
        <f t="shared" si="4"/>
        <v>42.89</v>
      </c>
      <c r="G83" s="65">
        <f>LN(E83)</f>
        <v>4.5951198501345898</v>
      </c>
      <c r="H83" s="65">
        <f>(B83-$Z$14)/$Z$13*100</f>
        <v>55.400696864111495</v>
      </c>
    </row>
    <row r="84" spans="1:8" x14ac:dyDescent="0.3">
      <c r="A84" s="31" t="s">
        <v>65</v>
      </c>
      <c r="B84" s="31">
        <v>0.74</v>
      </c>
      <c r="C84" s="65">
        <v>2.74805593</v>
      </c>
      <c r="D84" s="31">
        <f t="shared" si="3"/>
        <v>74</v>
      </c>
      <c r="E84" s="31">
        <v>41</v>
      </c>
      <c r="F84" s="65">
        <f t="shared" si="4"/>
        <v>24.97</v>
      </c>
      <c r="G84" s="65">
        <f>LN(E84)</f>
        <v>3.713572066704308</v>
      </c>
      <c r="H84" s="65">
        <f>(B84-$Z$14)/$Z$13*100</f>
        <v>61.149825783972119</v>
      </c>
    </row>
    <row r="85" spans="1:8" x14ac:dyDescent="0.3">
      <c r="A85" s="31" t="s">
        <v>66</v>
      </c>
      <c r="B85" s="31">
        <v>0.80600000000000005</v>
      </c>
      <c r="C85" s="65">
        <v>2.4700000000000002</v>
      </c>
      <c r="D85" s="31">
        <f t="shared" si="3"/>
        <v>81</v>
      </c>
      <c r="E85" s="31">
        <v>13</v>
      </c>
      <c r="F85" s="65">
        <f t="shared" si="4"/>
        <v>22.16</v>
      </c>
      <c r="G85" s="65">
        <f>LN(E85)</f>
        <v>2.5649493574615367</v>
      </c>
      <c r="H85" s="65">
        <f>(B85-$Z$14)/$Z$13*100</f>
        <v>72.648083623693395</v>
      </c>
    </row>
    <row r="86" spans="1:8" x14ac:dyDescent="0.3">
      <c r="A86" s="31" t="s">
        <v>67</v>
      </c>
      <c r="B86" s="31">
        <v>0.59899999999999998</v>
      </c>
      <c r="C86" s="65">
        <v>2.2097239500000008</v>
      </c>
      <c r="D86" s="31">
        <f t="shared" si="3"/>
        <v>60</v>
      </c>
      <c r="E86" s="66">
        <v>530</v>
      </c>
      <c r="F86" s="65">
        <f t="shared" si="4"/>
        <v>19.53</v>
      </c>
      <c r="G86" s="65">
        <f>LN(E86)</f>
        <v>6.2728770065461674</v>
      </c>
      <c r="H86" s="65">
        <f>(B86-$Z$14)/$Z$13*100</f>
        <v>36.585365853658537</v>
      </c>
    </row>
    <row r="87" spans="1:8" x14ac:dyDescent="0.3">
      <c r="A87" s="31" t="s">
        <v>69</v>
      </c>
      <c r="B87" s="31">
        <v>0.82599999999999996</v>
      </c>
      <c r="C87" s="65">
        <v>5.670455930000001</v>
      </c>
      <c r="D87" s="31">
        <f t="shared" si="3"/>
        <v>83</v>
      </c>
      <c r="E87" s="31">
        <v>7</v>
      </c>
      <c r="F87" s="65">
        <f t="shared" si="4"/>
        <v>54.48</v>
      </c>
      <c r="G87" s="65">
        <f>LN(E87)</f>
        <v>1.9459101490553132</v>
      </c>
      <c r="H87" s="65">
        <f>(B87-$Z$14)/$Z$13*100</f>
        <v>76.132404181184668</v>
      </c>
    </row>
    <row r="88" spans="1:8" x14ac:dyDescent="0.3">
      <c r="A88" s="31" t="s">
        <v>70</v>
      </c>
      <c r="B88" s="31">
        <v>0.69099999999999995</v>
      </c>
      <c r="C88" s="65">
        <v>2.36</v>
      </c>
      <c r="D88" s="31">
        <f t="shared" si="3"/>
        <v>69</v>
      </c>
      <c r="E88" s="31">
        <v>50</v>
      </c>
      <c r="F88" s="65">
        <f t="shared" si="4"/>
        <v>21.05</v>
      </c>
      <c r="G88" s="65">
        <f>LN(E88)</f>
        <v>3.912023005428146</v>
      </c>
      <c r="H88" s="65">
        <f>(B88-$Z$14)/$Z$13*100</f>
        <v>52.613240418118458</v>
      </c>
    </row>
    <row r="89" spans="1:8" x14ac:dyDescent="0.3">
      <c r="A89" s="31" t="s">
        <v>71</v>
      </c>
      <c r="B89" s="31">
        <v>0.61599999999999999</v>
      </c>
      <c r="C89" s="65">
        <v>0.79207379000000011</v>
      </c>
      <c r="D89" s="31">
        <f t="shared" si="3"/>
        <v>62</v>
      </c>
      <c r="E89" s="31">
        <v>126</v>
      </c>
      <c r="F89" s="65">
        <f t="shared" si="4"/>
        <v>5.21</v>
      </c>
      <c r="G89" s="65">
        <f>LN(E89)</f>
        <v>4.836281906951478</v>
      </c>
      <c r="H89" s="65">
        <f>(B89-$Z$14)/$Z$13*100</f>
        <v>39.547038327526131</v>
      </c>
    </row>
    <row r="90" spans="1:8" x14ac:dyDescent="0.3">
      <c r="A90" s="31" t="s">
        <v>72</v>
      </c>
      <c r="B90" s="31">
        <v>0.873</v>
      </c>
      <c r="C90" s="65">
        <v>4.5999999999999996</v>
      </c>
      <c r="D90" s="31">
        <f t="shared" si="3"/>
        <v>87</v>
      </c>
      <c r="E90" s="31">
        <v>18</v>
      </c>
      <c r="F90" s="65">
        <f t="shared" si="4"/>
        <v>43.67</v>
      </c>
      <c r="G90" s="65">
        <f>LN(E90)</f>
        <v>2.8903717578961645</v>
      </c>
      <c r="H90" s="65">
        <f>(B90-$Z$14)/$Z$13*100</f>
        <v>84.320557491289208</v>
      </c>
    </row>
    <row r="91" spans="1:8" x14ac:dyDescent="0.3">
      <c r="A91" s="31" t="s">
        <v>73</v>
      </c>
      <c r="B91" s="31">
        <v>0.74199999999999999</v>
      </c>
      <c r="C91" s="65">
        <v>3.3664405299999998</v>
      </c>
      <c r="D91" s="31">
        <f t="shared" si="3"/>
        <v>74</v>
      </c>
      <c r="E91" s="31">
        <v>21</v>
      </c>
      <c r="F91" s="65">
        <f t="shared" si="4"/>
        <v>31.21</v>
      </c>
      <c r="G91" s="65">
        <f>LN(E91)</f>
        <v>3.044522437723423</v>
      </c>
      <c r="H91" s="65">
        <f>(B91-$Z$14)/$Z$13*100</f>
        <v>61.498257839721262</v>
      </c>
    </row>
    <row r="92" spans="1:8" x14ac:dyDescent="0.3">
      <c r="A92" s="31" t="s">
        <v>74</v>
      </c>
      <c r="B92" s="31">
        <v>0.53</v>
      </c>
      <c r="C92" s="65">
        <v>4.7781925200000002</v>
      </c>
      <c r="D92" s="31">
        <f t="shared" si="3"/>
        <v>53</v>
      </c>
      <c r="E92" s="66">
        <v>566</v>
      </c>
      <c r="F92" s="65">
        <f t="shared" si="4"/>
        <v>45.47</v>
      </c>
      <c r="G92" s="65">
        <f>LN(E92)</f>
        <v>6.3385940782031831</v>
      </c>
      <c r="H92" s="65">
        <f>(B92-$Z$14)/$Z$13*100</f>
        <v>24.564459930313593</v>
      </c>
    </row>
    <row r="93" spans="1:8" x14ac:dyDescent="0.3">
      <c r="A93" s="31" t="s">
        <v>75</v>
      </c>
      <c r="B93" s="31">
        <v>0.48299999999999998</v>
      </c>
      <c r="C93" s="65">
        <v>0.92961764000000002</v>
      </c>
      <c r="D93" s="31">
        <f t="shared" si="3"/>
        <v>48</v>
      </c>
      <c r="E93" s="66">
        <v>652</v>
      </c>
      <c r="F93" s="65">
        <f t="shared" si="4"/>
        <v>6.6</v>
      </c>
      <c r="G93" s="65">
        <f>LN(E93)</f>
        <v>6.4800445619266531</v>
      </c>
      <c r="H93" s="65">
        <f>(B93-$Z$14)/$Z$13*100</f>
        <v>16.376306620209053</v>
      </c>
    </row>
    <row r="94" spans="1:8" x14ac:dyDescent="0.3">
      <c r="A94" s="31" t="s">
        <v>76</v>
      </c>
      <c r="B94" s="31">
        <v>0.88</v>
      </c>
      <c r="C94" s="65">
        <v>5.14</v>
      </c>
      <c r="D94" s="31">
        <f t="shared" si="3"/>
        <v>88</v>
      </c>
      <c r="E94" s="31">
        <v>9</v>
      </c>
      <c r="F94" s="65">
        <f t="shared" si="4"/>
        <v>49.13</v>
      </c>
      <c r="G94" s="65">
        <f>LN(E94)</f>
        <v>2.1972245773362196</v>
      </c>
      <c r="H94" s="65">
        <f>(B94-$Z$14)/$Z$13*100</f>
        <v>85.540069686411158</v>
      </c>
    </row>
    <row r="95" spans="1:8" x14ac:dyDescent="0.3">
      <c r="A95" s="31" t="s">
        <v>77</v>
      </c>
      <c r="B95" s="31">
        <v>0.92100000000000004</v>
      </c>
      <c r="C95" s="65">
        <v>5.0199999999999996</v>
      </c>
      <c r="D95" s="31">
        <f t="shared" si="3"/>
        <v>92</v>
      </c>
      <c r="E95" s="31">
        <v>6</v>
      </c>
      <c r="F95" s="65">
        <f t="shared" si="4"/>
        <v>47.91</v>
      </c>
      <c r="G95" s="65">
        <f>LN(E95)</f>
        <v>1.791759469228055</v>
      </c>
      <c r="H95" s="65">
        <f>(B95-$Z$14)/$Z$13*100</f>
        <v>92.682926829268311</v>
      </c>
    </row>
    <row r="96" spans="1:8" x14ac:dyDescent="0.3">
      <c r="A96" s="31" t="s">
        <v>78</v>
      </c>
      <c r="B96" s="31">
        <v>0.48599999999999999</v>
      </c>
      <c r="C96" s="65">
        <v>0.68988532000000002</v>
      </c>
      <c r="D96" s="31">
        <f t="shared" si="3"/>
        <v>49</v>
      </c>
      <c r="E96" s="31">
        <v>392</v>
      </c>
      <c r="F96" s="65">
        <f t="shared" si="4"/>
        <v>4.18</v>
      </c>
      <c r="G96" s="65">
        <f>LN(E96)</f>
        <v>5.9712618397904622</v>
      </c>
      <c r="H96" s="65">
        <f>(B96-$Z$14)/$Z$13*100</f>
        <v>16.89895470383275</v>
      </c>
    </row>
    <row r="97" spans="1:8" x14ac:dyDescent="0.3">
      <c r="A97" s="31" t="s">
        <v>79</v>
      </c>
      <c r="B97" s="31">
        <v>0.51200000000000001</v>
      </c>
      <c r="C97" s="65">
        <v>1.5622458500000003</v>
      </c>
      <c r="D97" s="31">
        <f t="shared" si="3"/>
        <v>51</v>
      </c>
      <c r="E97" s="31">
        <v>381</v>
      </c>
      <c r="F97" s="65">
        <f t="shared" si="4"/>
        <v>12.99</v>
      </c>
      <c r="G97" s="65">
        <f>LN(E97)</f>
        <v>5.9427993751267012</v>
      </c>
      <c r="H97" s="65">
        <f>(B97-$Z$14)/$Z$13*100</f>
        <v>21.428571428571431</v>
      </c>
    </row>
    <row r="98" spans="1:8" x14ac:dyDescent="0.3">
      <c r="A98" s="31" t="s">
        <v>80</v>
      </c>
      <c r="B98" s="31">
        <v>0.80200000000000005</v>
      </c>
      <c r="C98" s="65">
        <v>2.1767413600000003</v>
      </c>
      <c r="D98" s="31">
        <f t="shared" ref="D98:D129" si="5">ROUND(B98*100,0)</f>
        <v>80</v>
      </c>
      <c r="E98" s="31">
        <v>21</v>
      </c>
      <c r="F98" s="65">
        <f t="shared" si="4"/>
        <v>19.2</v>
      </c>
      <c r="G98" s="65">
        <f>LN(E98)</f>
        <v>3.044522437723423</v>
      </c>
      <c r="H98" s="65">
        <f>(B98-$Z$14)/$Z$13*100</f>
        <v>71.951219512195124</v>
      </c>
    </row>
    <row r="99" spans="1:8" x14ac:dyDescent="0.3">
      <c r="A99" s="31" t="s">
        <v>81</v>
      </c>
      <c r="B99" s="31">
        <v>0.73699999999999999</v>
      </c>
      <c r="C99" s="65">
        <v>9.08</v>
      </c>
      <c r="D99" s="31">
        <f t="shared" si="5"/>
        <v>74</v>
      </c>
      <c r="E99" s="31">
        <v>57</v>
      </c>
      <c r="F99" s="65">
        <f t="shared" si="4"/>
        <v>88.92</v>
      </c>
      <c r="G99" s="65">
        <f>LN(E99)</f>
        <v>4.0430512678345503</v>
      </c>
      <c r="H99" s="65">
        <f>(B99-$Z$14)/$Z$13*100</f>
        <v>60.627177700348433</v>
      </c>
    </row>
    <row r="100" spans="1:8" x14ac:dyDescent="0.3">
      <c r="A100" s="31" t="s">
        <v>82</v>
      </c>
      <c r="B100" s="31">
        <v>0.40699999999999997</v>
      </c>
      <c r="C100" s="65">
        <v>1.3905919799999997</v>
      </c>
      <c r="D100" s="31">
        <f t="shared" si="5"/>
        <v>41</v>
      </c>
      <c r="E100" s="31">
        <v>440</v>
      </c>
      <c r="F100" s="65">
        <f t="shared" si="4"/>
        <v>11.26</v>
      </c>
      <c r="G100" s="65">
        <f>LN(E100)</f>
        <v>6.0867747269123065</v>
      </c>
      <c r="H100" s="65">
        <f>(B100-$Z$14)/$Z$13*100</f>
        <v>3.1358885017421541</v>
      </c>
    </row>
    <row r="101" spans="1:8" x14ac:dyDescent="0.3">
      <c r="A101" s="31" t="s">
        <v>83</v>
      </c>
      <c r="B101" s="31">
        <v>0.53900000000000003</v>
      </c>
      <c r="C101" s="65">
        <v>1.4931711000000001</v>
      </c>
      <c r="D101" s="31">
        <f t="shared" si="5"/>
        <v>54</v>
      </c>
      <c r="E101" s="66">
        <v>464</v>
      </c>
      <c r="F101" s="65">
        <f t="shared" si="4"/>
        <v>12.29</v>
      </c>
      <c r="G101" s="65">
        <f>LN(E101)</f>
        <v>6.1398845522262553</v>
      </c>
      <c r="H101" s="65">
        <f>(B101-$Z$14)/$Z$13*100</f>
        <v>26.132404181184675</v>
      </c>
    </row>
    <row r="102" spans="1:8" x14ac:dyDescent="0.3">
      <c r="A102" s="31" t="s">
        <v>84</v>
      </c>
      <c r="B102" s="31">
        <v>0.79200000000000004</v>
      </c>
      <c r="C102" s="65">
        <v>3.3295488399999997</v>
      </c>
      <c r="D102" s="31">
        <f t="shared" si="5"/>
        <v>79</v>
      </c>
      <c r="E102" s="31">
        <v>84</v>
      </c>
      <c r="F102" s="65">
        <f t="shared" si="4"/>
        <v>30.84</v>
      </c>
      <c r="G102" s="65">
        <f>LN(E102)</f>
        <v>4.4308167988433134</v>
      </c>
      <c r="H102" s="65">
        <f>(B102-$Z$14)/$Z$13*100</f>
        <v>70.209059233449494</v>
      </c>
    </row>
    <row r="103" spans="1:8" x14ac:dyDescent="0.3">
      <c r="A103" s="31" t="s">
        <v>85</v>
      </c>
      <c r="B103" s="31">
        <v>0.75700000000000001</v>
      </c>
      <c r="C103" s="65">
        <v>3.2903547299999998</v>
      </c>
      <c r="D103" s="31">
        <f t="shared" si="5"/>
        <v>76</v>
      </c>
      <c r="E103" s="31">
        <v>59</v>
      </c>
      <c r="F103" s="65">
        <f t="shared" si="4"/>
        <v>30.44</v>
      </c>
      <c r="G103" s="65">
        <f>LN(E103)</f>
        <v>4.0775374439057197</v>
      </c>
      <c r="H103" s="65">
        <f>(B103-$Z$14)/$Z$13*100</f>
        <v>64.111498257839727</v>
      </c>
    </row>
    <row r="104" spans="1:8" x14ac:dyDescent="0.3">
      <c r="A104" s="31" t="s">
        <v>178</v>
      </c>
      <c r="B104" s="31">
        <v>0.63600000000000001</v>
      </c>
      <c r="C104" s="65">
        <v>2.6754693999999999</v>
      </c>
      <c r="D104" s="31">
        <f t="shared" si="5"/>
        <v>64</v>
      </c>
      <c r="E104" s="31">
        <v>74</v>
      </c>
      <c r="F104" s="65">
        <f t="shared" si="4"/>
        <v>24.23</v>
      </c>
      <c r="G104" s="65">
        <f>LN(E104)</f>
        <v>4.3040650932041702</v>
      </c>
      <c r="H104" s="65">
        <f>(B104-$Z$14)/$Z$13*100</f>
        <v>43.031358885017426</v>
      </c>
    </row>
    <row r="105" spans="1:8" x14ac:dyDescent="0.3">
      <c r="A105" s="31" t="s">
        <v>86</v>
      </c>
      <c r="B105" s="31">
        <v>0.76500000000000001</v>
      </c>
      <c r="C105" s="65">
        <v>4.54</v>
      </c>
      <c r="D105" s="31">
        <f t="shared" si="5"/>
        <v>77</v>
      </c>
      <c r="E105" s="31">
        <v>12</v>
      </c>
      <c r="F105" s="65">
        <f t="shared" si="4"/>
        <v>43.07</v>
      </c>
      <c r="G105" s="65">
        <f>LN(E105)</f>
        <v>2.4849066497880004</v>
      </c>
      <c r="H105" s="65">
        <f>(B105-$Z$14)/$Z$13*100</f>
        <v>65.505226480836242</v>
      </c>
    </row>
    <row r="106" spans="1:8" x14ac:dyDescent="0.3">
      <c r="A106" s="31" t="s">
        <v>87</v>
      </c>
      <c r="B106" s="31">
        <v>0.74</v>
      </c>
      <c r="C106" s="65">
        <v>2.5692517800000001</v>
      </c>
      <c r="D106" s="31">
        <f t="shared" si="5"/>
        <v>74</v>
      </c>
      <c r="E106" s="31">
        <v>39</v>
      </c>
      <c r="F106" s="65">
        <f t="shared" si="4"/>
        <v>23.16</v>
      </c>
      <c r="G106" s="65">
        <f>LN(E106)</f>
        <v>3.6635616461296463</v>
      </c>
      <c r="H106" s="65">
        <f>(B106-$Z$14)/$Z$13*100</f>
        <v>61.149825783972119</v>
      </c>
    </row>
    <row r="107" spans="1:8" x14ac:dyDescent="0.3">
      <c r="A107" s="31" t="s">
        <v>88</v>
      </c>
      <c r="B107" s="31">
        <v>0.83199999999999996</v>
      </c>
      <c r="C107" s="65">
        <v>7.13</v>
      </c>
      <c r="D107" s="31">
        <f t="shared" si="5"/>
        <v>83</v>
      </c>
      <c r="E107" s="31">
        <v>6</v>
      </c>
      <c r="F107" s="65">
        <f t="shared" si="4"/>
        <v>69.22</v>
      </c>
      <c r="G107" s="65">
        <f>LN(E107)</f>
        <v>1.791759469228055</v>
      </c>
      <c r="H107" s="65">
        <f>(B107-$Z$14)/$Z$13*100</f>
        <v>77.177700348432055</v>
      </c>
    </row>
    <row r="108" spans="1:8" x14ac:dyDescent="0.3">
      <c r="A108" s="31" t="s">
        <v>89</v>
      </c>
      <c r="B108" s="31">
        <v>0.68300000000000005</v>
      </c>
      <c r="C108" s="65">
        <v>2.4656434100000002</v>
      </c>
      <c r="D108" s="31">
        <f t="shared" si="5"/>
        <v>68</v>
      </c>
      <c r="E108" s="31">
        <v>72</v>
      </c>
      <c r="F108" s="65">
        <f t="shared" si="4"/>
        <v>22.11</v>
      </c>
      <c r="G108" s="65">
        <f>LN(E108)</f>
        <v>4.2766661190160553</v>
      </c>
      <c r="H108" s="65">
        <f>(B108-$Z$14)/$Z$13*100</f>
        <v>51.219512195121965</v>
      </c>
    </row>
    <row r="109" spans="1:8" x14ac:dyDescent="0.3">
      <c r="A109" s="31" t="s">
        <v>90</v>
      </c>
      <c r="B109" s="31">
        <v>0.46700000000000003</v>
      </c>
      <c r="C109" s="65">
        <v>2.3967418700000005</v>
      </c>
      <c r="D109" s="31">
        <f t="shared" si="5"/>
        <v>47</v>
      </c>
      <c r="E109" s="31">
        <v>127</v>
      </c>
      <c r="F109" s="65">
        <f t="shared" si="4"/>
        <v>21.42</v>
      </c>
      <c r="G109" s="65">
        <f>LN(E109)</f>
        <v>4.8441870864585912</v>
      </c>
      <c r="H109" s="65">
        <f>(B109-$Z$14)/$Z$13*100</f>
        <v>13.588850174216031</v>
      </c>
    </row>
    <row r="110" spans="1:8" x14ac:dyDescent="0.3">
      <c r="A110" s="31" t="s">
        <v>91</v>
      </c>
      <c r="B110" s="31">
        <v>0.61499999999999999</v>
      </c>
      <c r="C110" s="65">
        <v>0.7</v>
      </c>
      <c r="D110" s="31">
        <f t="shared" si="5"/>
        <v>62</v>
      </c>
      <c r="E110" s="31">
        <v>179</v>
      </c>
      <c r="F110" s="65">
        <f t="shared" si="4"/>
        <v>4.28</v>
      </c>
      <c r="G110" s="65">
        <f>LN(E110)</f>
        <v>5.1873858058407549</v>
      </c>
      <c r="H110" s="65">
        <f>(B110-$Z$14)/$Z$13*100</f>
        <v>39.372822299651567</v>
      </c>
    </row>
    <row r="111" spans="1:8" x14ac:dyDescent="0.3">
      <c r="A111" s="31" t="s">
        <v>92</v>
      </c>
      <c r="B111" s="31">
        <v>0.63400000000000001</v>
      </c>
      <c r="C111" s="65">
        <v>4.4191732400000001</v>
      </c>
      <c r="D111" s="31">
        <f t="shared" si="5"/>
        <v>63</v>
      </c>
      <c r="E111" s="31">
        <v>215</v>
      </c>
      <c r="F111" s="65">
        <f t="shared" si="4"/>
        <v>41.85</v>
      </c>
      <c r="G111" s="65">
        <f>LN(E111)</f>
        <v>5.3706380281276624</v>
      </c>
      <c r="H111" s="65">
        <f>(B111-$Z$14)/$Z$13*100</f>
        <v>42.682926829268297</v>
      </c>
    </row>
    <row r="112" spans="1:8" x14ac:dyDescent="0.3">
      <c r="A112" s="31" t="s">
        <v>93</v>
      </c>
      <c r="B112" s="31">
        <v>0.59299999999999997</v>
      </c>
      <c r="C112" s="65">
        <v>1.57</v>
      </c>
      <c r="D112" s="31">
        <f t="shared" si="5"/>
        <v>59</v>
      </c>
      <c r="E112" s="31">
        <v>174</v>
      </c>
      <c r="F112" s="65">
        <f t="shared" si="4"/>
        <v>13.07</v>
      </c>
      <c r="G112" s="65">
        <f>LN(E112)</f>
        <v>5.1590552992145291</v>
      </c>
      <c r="H112" s="65">
        <f>(B112-$Z$14)/$Z$13*100</f>
        <v>35.540069686411144</v>
      </c>
    </row>
    <row r="113" spans="1:8" x14ac:dyDescent="0.3">
      <c r="A113" s="31" t="s">
        <v>94</v>
      </c>
      <c r="B113" s="31">
        <v>0.93799999999999994</v>
      </c>
      <c r="C113" s="65">
        <v>7.72</v>
      </c>
      <c r="D113" s="31">
        <f t="shared" si="5"/>
        <v>94</v>
      </c>
      <c r="E113" s="31">
        <v>4</v>
      </c>
      <c r="F113" s="65">
        <f t="shared" si="4"/>
        <v>75.180000000000007</v>
      </c>
      <c r="G113" s="65">
        <f>LN(E113)</f>
        <v>1.3862943611198906</v>
      </c>
      <c r="H113" s="65">
        <f>(B113-$Z$14)/$Z$13*100</f>
        <v>95.644599303135877</v>
      </c>
    </row>
    <row r="114" spans="1:8" x14ac:dyDescent="0.3">
      <c r="A114" s="31" t="s">
        <v>95</v>
      </c>
      <c r="B114" s="31">
        <v>0.93500000000000005</v>
      </c>
      <c r="C114" s="65">
        <v>7.8431453699999993</v>
      </c>
      <c r="D114" s="31">
        <f t="shared" si="5"/>
        <v>94</v>
      </c>
      <c r="E114" s="31">
        <v>7</v>
      </c>
      <c r="F114" s="65">
        <f t="shared" si="4"/>
        <v>76.430000000000007</v>
      </c>
      <c r="G114" s="65">
        <f>LN(E114)</f>
        <v>1.9459101490553132</v>
      </c>
      <c r="H114" s="65">
        <f>(B114-$Z$14)/$Z$13*100</f>
        <v>95.121951219512212</v>
      </c>
    </row>
    <row r="115" spans="1:8" x14ac:dyDescent="0.3">
      <c r="A115" s="31" t="s">
        <v>96</v>
      </c>
      <c r="B115" s="31">
        <v>0.65200000000000002</v>
      </c>
      <c r="C115" s="65">
        <v>5.3503565800000006</v>
      </c>
      <c r="D115" s="31">
        <f t="shared" si="5"/>
        <v>65</v>
      </c>
      <c r="E115" s="31">
        <v>78</v>
      </c>
      <c r="F115" s="65">
        <f t="shared" si="4"/>
        <v>51.25</v>
      </c>
      <c r="G115" s="65">
        <f>LN(E115)</f>
        <v>4.3567088266895917</v>
      </c>
      <c r="H115" s="65">
        <f>(B115-$Z$14)/$Z$13*100</f>
        <v>45.818815331010462</v>
      </c>
    </row>
    <row r="116" spans="1:8" x14ac:dyDescent="0.3">
      <c r="A116" s="31" t="s">
        <v>97</v>
      </c>
      <c r="B116" s="31">
        <v>0.39100000000000001</v>
      </c>
      <c r="C116" s="65">
        <v>2.3136591900000001</v>
      </c>
      <c r="D116" s="31">
        <f t="shared" si="5"/>
        <v>39</v>
      </c>
      <c r="E116" s="31">
        <v>441</v>
      </c>
      <c r="F116" s="65">
        <f t="shared" si="4"/>
        <v>20.58</v>
      </c>
      <c r="G116" s="65">
        <f>LN(E116)</f>
        <v>6.089044875446846</v>
      </c>
      <c r="H116" s="65">
        <f>(B116-$Z$14)/$Z$13*100</f>
        <v>0.34843205574912928</v>
      </c>
    </row>
    <row r="117" spans="1:8" x14ac:dyDescent="0.3">
      <c r="A117" s="31" t="s">
        <v>98</v>
      </c>
      <c r="B117" s="31">
        <v>0.53900000000000003</v>
      </c>
      <c r="C117" s="65">
        <v>0.50597857999999996</v>
      </c>
      <c r="D117" s="31">
        <f t="shared" si="5"/>
        <v>54</v>
      </c>
      <c r="E117" s="66">
        <v>1047</v>
      </c>
      <c r="F117" s="65">
        <f t="shared" si="4"/>
        <v>2.3199999999999998</v>
      </c>
      <c r="G117" s="65">
        <f>LN(E117)</f>
        <v>6.953684210870537</v>
      </c>
      <c r="H117" s="65">
        <f>(B117-$Z$14)/$Z$13*100</f>
        <v>26.132404181184675</v>
      </c>
    </row>
    <row r="118" spans="1:8" x14ac:dyDescent="0.3">
      <c r="A118" s="31" t="s">
        <v>99</v>
      </c>
      <c r="B118" s="31">
        <v>0.76600000000000001</v>
      </c>
      <c r="C118" s="65">
        <v>4.67</v>
      </c>
      <c r="D118" s="31">
        <f t="shared" si="5"/>
        <v>77</v>
      </c>
      <c r="E118" s="31">
        <v>3</v>
      </c>
      <c r="F118" s="65">
        <f t="shared" si="4"/>
        <v>44.38</v>
      </c>
      <c r="G118" s="65">
        <f>LN(E118)</f>
        <v>1.0986122886681098</v>
      </c>
      <c r="H118" s="65">
        <f>(B118-$Z$14)/$Z$13*100</f>
        <v>65.679442508710807</v>
      </c>
    </row>
    <row r="119" spans="1:8" x14ac:dyDescent="0.3">
      <c r="A119" s="31" t="s">
        <v>100</v>
      </c>
      <c r="B119" s="31">
        <v>0.96299999999999997</v>
      </c>
      <c r="C119" s="65">
        <v>9.82</v>
      </c>
      <c r="D119" s="31">
        <f t="shared" si="5"/>
        <v>96</v>
      </c>
      <c r="E119" s="31">
        <v>2</v>
      </c>
      <c r="F119" s="65">
        <f t="shared" si="4"/>
        <v>96.39</v>
      </c>
      <c r="G119" s="65">
        <f>LN(E119)</f>
        <v>0.69314718055994529</v>
      </c>
      <c r="H119" s="65">
        <f>(B119-$Z$14)/$Z$13*100</f>
        <v>100</v>
      </c>
    </row>
    <row r="120" spans="1:8" x14ac:dyDescent="0.3">
      <c r="A120" s="31" t="s">
        <v>101</v>
      </c>
      <c r="B120" s="31">
        <v>0.82299999999999995</v>
      </c>
      <c r="C120" s="65">
        <v>4.6819205299999993</v>
      </c>
      <c r="D120" s="31">
        <f t="shared" si="5"/>
        <v>82</v>
      </c>
      <c r="E120" s="31">
        <v>17</v>
      </c>
      <c r="F120" s="65">
        <f t="shared" si="4"/>
        <v>44.5</v>
      </c>
      <c r="G120" s="65">
        <f>LN(E120)</f>
        <v>2.8332133440562162</v>
      </c>
      <c r="H120" s="65">
        <f>(B120-$Z$14)/$Z$13*100</f>
        <v>75.609756097560975</v>
      </c>
    </row>
    <row r="121" spans="1:8" x14ac:dyDescent="0.3">
      <c r="A121" s="31" t="s">
        <v>102</v>
      </c>
      <c r="B121" s="31">
        <v>0.53600000000000003</v>
      </c>
      <c r="C121" s="65">
        <v>1.0395474400000002</v>
      </c>
      <c r="D121" s="31">
        <f t="shared" si="5"/>
        <v>54</v>
      </c>
      <c r="E121" s="31">
        <v>154</v>
      </c>
      <c r="F121" s="65">
        <f t="shared" si="4"/>
        <v>7.71</v>
      </c>
      <c r="G121" s="65">
        <f>LN(E121)</f>
        <v>5.0369526024136295</v>
      </c>
      <c r="H121" s="65">
        <f>(B121-$Z$14)/$Z$13*100</f>
        <v>25.609756097560982</v>
      </c>
    </row>
    <row r="122" spans="1:8" x14ac:dyDescent="0.3">
      <c r="A122" s="31" t="s">
        <v>103</v>
      </c>
      <c r="B122" s="31">
        <v>0.80900000000000005</v>
      </c>
      <c r="C122" s="65">
        <v>5.8625101999999991</v>
      </c>
      <c r="D122" s="31">
        <f t="shared" si="5"/>
        <v>81</v>
      </c>
      <c r="E122" s="31">
        <v>50</v>
      </c>
      <c r="F122" s="65">
        <f t="shared" si="4"/>
        <v>56.42</v>
      </c>
      <c r="G122" s="65">
        <f>LN(E122)</f>
        <v>3.912023005428146</v>
      </c>
      <c r="H122" s="65">
        <f>(B122-$Z$14)/$Z$13*100</f>
        <v>73.170731707317088</v>
      </c>
    </row>
    <row r="123" spans="1:8" x14ac:dyDescent="0.3">
      <c r="A123" s="31" t="s">
        <v>104</v>
      </c>
      <c r="B123" s="31">
        <v>0.56699999999999995</v>
      </c>
      <c r="C123" s="65">
        <v>1.5820705900000003</v>
      </c>
      <c r="D123" s="31">
        <f t="shared" si="5"/>
        <v>57</v>
      </c>
      <c r="E123" s="31">
        <v>192</v>
      </c>
      <c r="F123" s="65">
        <f t="shared" si="4"/>
        <v>13.19</v>
      </c>
      <c r="G123" s="65">
        <f>LN(E123)</f>
        <v>5.2574953720277815</v>
      </c>
      <c r="H123" s="65">
        <f>(B123-$Z$14)/$Z$13*100</f>
        <v>31.010452961672463</v>
      </c>
    </row>
    <row r="124" spans="1:8" x14ac:dyDescent="0.3">
      <c r="A124" s="31" t="s">
        <v>105</v>
      </c>
      <c r="B124" s="31">
        <v>0.74199999999999999</v>
      </c>
      <c r="C124" s="65">
        <v>4.1331815699999996</v>
      </c>
      <c r="D124" s="31">
        <f t="shared" si="5"/>
        <v>74</v>
      </c>
      <c r="E124" s="31">
        <v>71</v>
      </c>
      <c r="F124" s="65">
        <f t="shared" si="4"/>
        <v>38.96</v>
      </c>
      <c r="G124" s="65">
        <f>LN(E124)</f>
        <v>4.2626798770413155</v>
      </c>
      <c r="H124" s="65">
        <f>(B124-$Z$14)/$Z$13*100</f>
        <v>61.498257839721262</v>
      </c>
    </row>
    <row r="125" spans="1:8" x14ac:dyDescent="0.3">
      <c r="A125" s="31" t="s">
        <v>106</v>
      </c>
      <c r="B125" s="31">
        <v>0.75800000000000001</v>
      </c>
      <c r="C125" s="65">
        <v>4.3261494599999999</v>
      </c>
      <c r="D125" s="31">
        <f t="shared" si="5"/>
        <v>76</v>
      </c>
      <c r="E125" s="31">
        <v>69</v>
      </c>
      <c r="F125" s="65">
        <f t="shared" si="4"/>
        <v>40.909999999999997</v>
      </c>
      <c r="G125" s="65">
        <f>LN(E125)</f>
        <v>4.2341065045972597</v>
      </c>
      <c r="H125" s="65">
        <f>(B125-$Z$14)/$Z$13*100</f>
        <v>64.285714285714292</v>
      </c>
    </row>
    <row r="126" spans="1:8" x14ac:dyDescent="0.3">
      <c r="A126" s="31" t="s">
        <v>107</v>
      </c>
      <c r="B126" s="31">
        <v>0.70499999999999996</v>
      </c>
      <c r="C126" s="65">
        <v>2.33</v>
      </c>
      <c r="D126" s="31">
        <f t="shared" si="5"/>
        <v>71</v>
      </c>
      <c r="E126" s="31">
        <v>78</v>
      </c>
      <c r="F126" s="65">
        <f t="shared" si="4"/>
        <v>20.75</v>
      </c>
      <c r="G126" s="65">
        <f>LN(E126)</f>
        <v>4.3567088266895917</v>
      </c>
      <c r="H126" s="65">
        <f>(B126-$Z$14)/$Z$13*100</f>
        <v>55.052264808362359</v>
      </c>
    </row>
    <row r="127" spans="1:8" x14ac:dyDescent="0.3">
      <c r="A127" s="31" t="s">
        <v>108</v>
      </c>
      <c r="B127" s="31">
        <v>0.874</v>
      </c>
      <c r="C127" s="65">
        <v>4.67</v>
      </c>
      <c r="D127" s="31">
        <f t="shared" si="5"/>
        <v>87</v>
      </c>
      <c r="E127" s="31">
        <v>2</v>
      </c>
      <c r="F127" s="65">
        <f t="shared" si="4"/>
        <v>44.38</v>
      </c>
      <c r="G127" s="65">
        <f>LN(E127)</f>
        <v>0.69314718055994529</v>
      </c>
      <c r="H127" s="65">
        <f>(B127-$Z$14)/$Z$13*100</f>
        <v>84.494773519163772</v>
      </c>
    </row>
    <row r="128" spans="1:8" x14ac:dyDescent="0.3">
      <c r="A128" s="31" t="s">
        <v>109</v>
      </c>
      <c r="B128" s="31">
        <v>0.86099999999999999</v>
      </c>
      <c r="C128" s="65">
        <v>6.77</v>
      </c>
      <c r="D128" s="31">
        <f t="shared" si="5"/>
        <v>86</v>
      </c>
      <c r="E128" s="31">
        <v>12</v>
      </c>
      <c r="F128" s="65">
        <f t="shared" si="4"/>
        <v>65.59</v>
      </c>
      <c r="G128" s="65">
        <f>LN(E128)</f>
        <v>2.4849066497880004</v>
      </c>
      <c r="H128" s="65">
        <f>(B128-$Z$14)/$Z$13*100</f>
        <v>82.229965156794421</v>
      </c>
    </row>
    <row r="129" spans="1:8" x14ac:dyDescent="0.3">
      <c r="A129" s="31" t="s">
        <v>110</v>
      </c>
      <c r="B129" s="31">
        <v>0.86299999999999999</v>
      </c>
      <c r="C129" s="65">
        <v>3.3099398600000001</v>
      </c>
      <c r="D129" s="31">
        <f t="shared" si="5"/>
        <v>86</v>
      </c>
      <c r="E129" s="31">
        <v>8</v>
      </c>
      <c r="F129" s="65">
        <f t="shared" si="4"/>
        <v>30.64</v>
      </c>
      <c r="G129" s="65">
        <f>LN(E129)</f>
        <v>2.0794415416798357</v>
      </c>
      <c r="H129" s="65">
        <f>(B129-$Z$14)/$Z$13*100</f>
        <v>82.57839721254355</v>
      </c>
    </row>
    <row r="130" spans="1:8" x14ac:dyDescent="0.3">
      <c r="A130" s="31" t="s">
        <v>111</v>
      </c>
      <c r="B130" s="31">
        <v>0.82799999999999996</v>
      </c>
      <c r="C130" s="65">
        <v>4.99</v>
      </c>
      <c r="D130" s="31">
        <f t="shared" ref="D130:D161" si="6">ROUND(B130*100,0)</f>
        <v>83</v>
      </c>
      <c r="E130" s="31">
        <v>10</v>
      </c>
      <c r="F130" s="65">
        <f t="shared" si="4"/>
        <v>47.61</v>
      </c>
      <c r="G130" s="65">
        <f>LN(E130)</f>
        <v>2.3025850929940459</v>
      </c>
      <c r="H130" s="65">
        <f>(B130-$Z$14)/$Z$13*100</f>
        <v>76.480836236933797</v>
      </c>
    </row>
    <row r="131" spans="1:8" x14ac:dyDescent="0.3">
      <c r="A131" s="31" t="s">
        <v>112</v>
      </c>
      <c r="B131" s="31">
        <v>0.82599999999999996</v>
      </c>
      <c r="C131" s="65">
        <v>5.45</v>
      </c>
      <c r="D131" s="31">
        <f t="shared" si="6"/>
        <v>83</v>
      </c>
      <c r="E131" s="31">
        <v>14</v>
      </c>
      <c r="F131" s="65">
        <f t="shared" ref="F131:F169" si="7">ROUND((C131-$AC$14)/$AC$13*100,2)</f>
        <v>52.26</v>
      </c>
      <c r="G131" s="65">
        <f>LN(E131)</f>
        <v>2.6390573296152584</v>
      </c>
      <c r="H131" s="65">
        <f>(B131-$Z$14)/$Z$13*100</f>
        <v>76.132404181184668</v>
      </c>
    </row>
    <row r="132" spans="1:8" x14ac:dyDescent="0.3">
      <c r="A132" s="31" t="s">
        <v>113</v>
      </c>
      <c r="B132" s="31">
        <v>0.53500000000000003</v>
      </c>
      <c r="C132" s="65">
        <v>3.0229272800000002</v>
      </c>
      <c r="D132" s="31">
        <f t="shared" si="6"/>
        <v>54</v>
      </c>
      <c r="E132" s="31">
        <v>259</v>
      </c>
      <c r="F132" s="65">
        <f t="shared" si="7"/>
        <v>27.74</v>
      </c>
      <c r="G132" s="65">
        <f>LN(E132)</f>
        <v>5.5568280616995374</v>
      </c>
      <c r="H132" s="65">
        <f>(B132-$Z$14)/$Z$13*100</f>
        <v>25.435540069686418</v>
      </c>
    </row>
    <row r="133" spans="1:8" x14ac:dyDescent="0.3">
      <c r="A133" s="31" t="s">
        <v>114</v>
      </c>
      <c r="B133" s="31">
        <v>0.72399999999999998</v>
      </c>
      <c r="C133" s="65">
        <v>2.9954733799999995</v>
      </c>
      <c r="D133" s="31">
        <f t="shared" si="6"/>
        <v>72</v>
      </c>
      <c r="E133" s="31">
        <v>73</v>
      </c>
      <c r="F133" s="65">
        <f t="shared" si="7"/>
        <v>27.47</v>
      </c>
      <c r="G133" s="65">
        <f>LN(E133)</f>
        <v>4.290459441148391</v>
      </c>
      <c r="H133" s="65">
        <f>(B133-$Z$14)/$Z$13*100</f>
        <v>58.362369337979089</v>
      </c>
    </row>
    <row r="134" spans="1:8" ht="28.8" x14ac:dyDescent="0.3">
      <c r="A134" s="31" t="s">
        <v>115</v>
      </c>
      <c r="B134" s="31">
        <v>0.78500000000000003</v>
      </c>
      <c r="C134" s="65">
        <v>3.2571597100000007</v>
      </c>
      <c r="D134" s="31">
        <f t="shared" si="6"/>
        <v>79</v>
      </c>
      <c r="E134" s="31">
        <v>62</v>
      </c>
      <c r="F134" s="65">
        <f t="shared" si="7"/>
        <v>30.11</v>
      </c>
      <c r="G134" s="65">
        <f>LN(E134)</f>
        <v>4.1271343850450917</v>
      </c>
      <c r="H134" s="65">
        <f>(B134-$Z$14)/$Z$13*100</f>
        <v>68.989547038327544</v>
      </c>
    </row>
    <row r="135" spans="1:8" x14ac:dyDescent="0.3">
      <c r="A135" s="31" t="s">
        <v>116</v>
      </c>
      <c r="B135" s="31">
        <v>0.71199999999999997</v>
      </c>
      <c r="C135" s="65">
        <v>4.7128205299999992</v>
      </c>
      <c r="D135" s="31">
        <f t="shared" si="6"/>
        <v>71</v>
      </c>
      <c r="E135" s="31">
        <v>59</v>
      </c>
      <c r="F135" s="65">
        <f t="shared" si="7"/>
        <v>44.81</v>
      </c>
      <c r="G135" s="65">
        <f>LN(E135)</f>
        <v>4.0775374439057197</v>
      </c>
      <c r="H135" s="65">
        <f>(B135-$Z$14)/$Z$13*100</f>
        <v>56.271777003484317</v>
      </c>
    </row>
    <row r="136" spans="1:8" x14ac:dyDescent="0.3">
      <c r="A136" s="31" t="s">
        <v>117</v>
      </c>
      <c r="B136" s="31">
        <v>0.60899999999999999</v>
      </c>
      <c r="C136" s="65">
        <v>2.9599623700000004</v>
      </c>
      <c r="D136" s="31">
        <f t="shared" si="6"/>
        <v>61</v>
      </c>
      <c r="E136" s="31">
        <v>146</v>
      </c>
      <c r="F136" s="65">
        <f t="shared" si="7"/>
        <v>27.11</v>
      </c>
      <c r="G136" s="65">
        <f>LN(E136)</f>
        <v>4.9836066217083363</v>
      </c>
      <c r="H136" s="65">
        <f>(B136-$Z$14)/$Z$13*100</f>
        <v>38.327526132404174</v>
      </c>
    </row>
    <row r="137" spans="1:8" x14ac:dyDescent="0.3">
      <c r="A137" s="31" t="s">
        <v>118</v>
      </c>
      <c r="B137" s="31">
        <v>0.86099999999999999</v>
      </c>
      <c r="C137" s="65">
        <v>5.2034235000000004</v>
      </c>
      <c r="D137" s="31">
        <f t="shared" si="6"/>
        <v>86</v>
      </c>
      <c r="E137" s="31">
        <v>16</v>
      </c>
      <c r="F137" s="65">
        <f t="shared" si="7"/>
        <v>49.77</v>
      </c>
      <c r="G137" s="65">
        <f>LN(E137)</f>
        <v>2.7725887222397811</v>
      </c>
      <c r="H137" s="65">
        <f>(B137-$Z$14)/$Z$13*100</f>
        <v>82.229965156794421</v>
      </c>
    </row>
    <row r="138" spans="1:8" x14ac:dyDescent="0.3">
      <c r="A138" s="31" t="s">
        <v>119</v>
      </c>
      <c r="B138" s="31">
        <v>0.51400000000000001</v>
      </c>
      <c r="C138" s="65">
        <v>1.7216187700000003</v>
      </c>
      <c r="D138" s="31">
        <f t="shared" si="6"/>
        <v>51</v>
      </c>
      <c r="E138" s="31">
        <v>261</v>
      </c>
      <c r="F138" s="65">
        <f t="shared" si="7"/>
        <v>14.6</v>
      </c>
      <c r="G138" s="65">
        <f>LN(E138)</f>
        <v>5.5645204073226937</v>
      </c>
      <c r="H138" s="65">
        <f>(B138-$Z$14)/$Z$13*100</f>
        <v>21.777003484320559</v>
      </c>
    </row>
    <row r="139" spans="1:8" x14ac:dyDescent="0.3">
      <c r="A139" s="31" t="s">
        <v>120</v>
      </c>
      <c r="B139" s="31">
        <v>0.80600000000000005</v>
      </c>
      <c r="C139" s="65">
        <v>5.3023901000000002</v>
      </c>
      <c r="D139" s="31">
        <f t="shared" si="6"/>
        <v>81</v>
      </c>
      <c r="E139" s="31">
        <v>10</v>
      </c>
      <c r="F139" s="65">
        <f t="shared" si="7"/>
        <v>50.77</v>
      </c>
      <c r="G139" s="65">
        <f>LN(E139)</f>
        <v>2.3025850929940459</v>
      </c>
      <c r="H139" s="65">
        <f>(B139-$Z$14)/$Z$13*100</f>
        <v>72.648083623693395</v>
      </c>
    </row>
    <row r="140" spans="1:8" x14ac:dyDescent="0.3">
      <c r="A140" s="31" t="s">
        <v>121</v>
      </c>
      <c r="B140" s="31">
        <v>0.45300000000000001</v>
      </c>
      <c r="C140" s="65">
        <v>1.3640774500000001</v>
      </c>
      <c r="D140" s="31">
        <f t="shared" si="6"/>
        <v>45</v>
      </c>
      <c r="E140" s="31">
        <v>443</v>
      </c>
      <c r="F140" s="65">
        <f t="shared" si="7"/>
        <v>10.99</v>
      </c>
      <c r="G140" s="65">
        <f>LN(E140)</f>
        <v>6.0935697700451357</v>
      </c>
      <c r="H140" s="65">
        <f>(B140-$Z$14)/$Z$13*100</f>
        <v>11.149825783972126</v>
      </c>
    </row>
    <row r="141" spans="1:8" x14ac:dyDescent="0.3">
      <c r="A141" s="31" t="s">
        <v>122</v>
      </c>
      <c r="B141" s="31">
        <v>0.94199999999999995</v>
      </c>
      <c r="C141" s="65">
        <v>3.4229888900000001</v>
      </c>
      <c r="D141" s="31">
        <f t="shared" si="6"/>
        <v>94</v>
      </c>
      <c r="E141" s="31">
        <v>7</v>
      </c>
      <c r="F141" s="65">
        <f t="shared" si="7"/>
        <v>31.78</v>
      </c>
      <c r="G141" s="65">
        <f>LN(E141)</f>
        <v>1.9459101490553132</v>
      </c>
      <c r="H141" s="65">
        <f>(B141-$Z$14)/$Z$13*100</f>
        <v>96.341463414634148</v>
      </c>
    </row>
    <row r="142" spans="1:8" x14ac:dyDescent="0.3">
      <c r="A142" s="31" t="s">
        <v>123</v>
      </c>
      <c r="B142" s="31">
        <v>0.86</v>
      </c>
      <c r="C142" s="65">
        <v>5.72</v>
      </c>
      <c r="D142" s="31">
        <f t="shared" si="6"/>
        <v>86</v>
      </c>
      <c r="E142" s="31">
        <v>5</v>
      </c>
      <c r="F142" s="65">
        <f t="shared" si="7"/>
        <v>54.98</v>
      </c>
      <c r="G142" s="65">
        <f>LN(E142)</f>
        <v>1.6094379124341003</v>
      </c>
      <c r="H142" s="65">
        <f>(B142-$Z$14)/$Z$13*100</f>
        <v>82.055749128919871</v>
      </c>
    </row>
    <row r="143" spans="1:8" x14ac:dyDescent="0.3">
      <c r="A143" s="31" t="s">
        <v>124</v>
      </c>
      <c r="B143" s="31">
        <v>0.91</v>
      </c>
      <c r="C143" s="65">
        <v>6.85</v>
      </c>
      <c r="D143" s="31">
        <f t="shared" si="6"/>
        <v>91</v>
      </c>
      <c r="E143" s="31">
        <v>5</v>
      </c>
      <c r="F143" s="65">
        <f t="shared" si="7"/>
        <v>66.400000000000006</v>
      </c>
      <c r="G143" s="65">
        <f>LN(E143)</f>
        <v>1.6094379124341003</v>
      </c>
      <c r="H143" s="65">
        <f>(B143-$Z$14)/$Z$13*100</f>
        <v>90.766550522648089</v>
      </c>
    </row>
    <row r="144" spans="1:8" x14ac:dyDescent="0.3">
      <c r="A144" s="31" t="s">
        <v>125</v>
      </c>
      <c r="B144" s="31">
        <v>0.56599999999999995</v>
      </c>
      <c r="C144" s="65">
        <v>3.6238062399999995</v>
      </c>
      <c r="D144" s="31">
        <f t="shared" si="6"/>
        <v>57</v>
      </c>
      <c r="E144" s="31">
        <v>122</v>
      </c>
      <c r="F144" s="65">
        <f t="shared" si="7"/>
        <v>33.81</v>
      </c>
      <c r="G144" s="65">
        <f>LN(E144)</f>
        <v>4.8040210447332568</v>
      </c>
      <c r="H144" s="65">
        <f>(B144-$Z$14)/$Z$13*100</f>
        <v>30.836236933797899</v>
      </c>
    </row>
    <row r="145" spans="1:8" x14ac:dyDescent="0.3">
      <c r="A145" s="31" t="s">
        <v>126</v>
      </c>
      <c r="B145" s="31">
        <v>0.72199999999999998</v>
      </c>
      <c r="C145" s="65">
        <v>5.2967476799999984</v>
      </c>
      <c r="D145" s="31">
        <f t="shared" si="6"/>
        <v>72</v>
      </c>
      <c r="E145" s="31">
        <v>127</v>
      </c>
      <c r="F145" s="65">
        <f t="shared" si="7"/>
        <v>50.71</v>
      </c>
      <c r="G145" s="65">
        <f>LN(E145)</f>
        <v>4.8441870864585912</v>
      </c>
      <c r="H145" s="65">
        <f>(B145-$Z$14)/$Z$13*100</f>
        <v>58.013937282229968</v>
      </c>
    </row>
    <row r="146" spans="1:8" x14ac:dyDescent="0.3">
      <c r="A146" s="31" t="s">
        <v>127</v>
      </c>
      <c r="B146" s="31">
        <v>0.92200000000000004</v>
      </c>
      <c r="C146" s="65">
        <v>4.995855810000001</v>
      </c>
      <c r="D146" s="31">
        <f t="shared" si="6"/>
        <v>92</v>
      </c>
      <c r="E146" s="31">
        <v>8</v>
      </c>
      <c r="F146" s="65">
        <f t="shared" si="7"/>
        <v>47.67</v>
      </c>
      <c r="G146" s="65">
        <f>LN(E146)</f>
        <v>2.0794415416798357</v>
      </c>
      <c r="H146" s="65">
        <f>(B146-$Z$14)/$Z$13*100</f>
        <v>92.857142857142875</v>
      </c>
    </row>
    <row r="147" spans="1:8" x14ac:dyDescent="0.3">
      <c r="A147" s="31" t="s">
        <v>128</v>
      </c>
      <c r="B147" s="31">
        <v>0.89400000000000002</v>
      </c>
      <c r="C147" s="65">
        <v>7.8598737700000019</v>
      </c>
      <c r="D147" s="31">
        <f t="shared" si="6"/>
        <v>89</v>
      </c>
      <c r="E147" s="31">
        <v>3</v>
      </c>
      <c r="F147" s="65">
        <f t="shared" si="7"/>
        <v>76.599999999999994</v>
      </c>
      <c r="G147" s="65">
        <f>LN(E147)</f>
        <v>1.0986122886681098</v>
      </c>
      <c r="H147" s="65">
        <f>(B147-$Z$14)/$Z$13*100</f>
        <v>87.979094076655059</v>
      </c>
    </row>
    <row r="148" spans="1:8" x14ac:dyDescent="0.3">
      <c r="A148" s="31" t="s">
        <v>129</v>
      </c>
      <c r="B148" s="31">
        <v>0.77700000000000002</v>
      </c>
      <c r="C148" s="65">
        <v>1.97</v>
      </c>
      <c r="D148" s="31">
        <f t="shared" si="6"/>
        <v>78</v>
      </c>
      <c r="E148" s="31">
        <v>29</v>
      </c>
      <c r="F148" s="65">
        <f t="shared" si="7"/>
        <v>17.11</v>
      </c>
      <c r="G148" s="65">
        <f>LN(E148)</f>
        <v>3.3672958299864741</v>
      </c>
      <c r="H148" s="65">
        <f>(B148-$Z$14)/$Z$13*100</f>
        <v>67.595818815331015</v>
      </c>
    </row>
    <row r="149" spans="1:8" x14ac:dyDescent="0.3">
      <c r="A149" s="31" t="s">
        <v>130</v>
      </c>
      <c r="B149" s="31">
        <v>0.51800000000000002</v>
      </c>
      <c r="C149" s="65">
        <v>1.03047943</v>
      </c>
      <c r="D149" s="31">
        <f t="shared" si="6"/>
        <v>52</v>
      </c>
      <c r="E149" s="31">
        <v>270</v>
      </c>
      <c r="F149" s="65">
        <f t="shared" si="7"/>
        <v>7.62</v>
      </c>
      <c r="G149" s="65">
        <f>LN(E149)</f>
        <v>5.598421958998375</v>
      </c>
      <c r="H149" s="65">
        <f>(B149-$Z$14)/$Z$13*100</f>
        <v>22.473867595818817</v>
      </c>
    </row>
    <row r="150" spans="1:8" x14ac:dyDescent="0.3">
      <c r="A150" s="31" t="s">
        <v>131</v>
      </c>
      <c r="B150" s="31">
        <v>0.70199999999999996</v>
      </c>
      <c r="C150" s="65">
        <v>4.3769655200000006</v>
      </c>
      <c r="D150" s="31">
        <f t="shared" si="6"/>
        <v>70</v>
      </c>
      <c r="E150" s="31">
        <v>96</v>
      </c>
      <c r="F150" s="65">
        <f t="shared" si="7"/>
        <v>41.42</v>
      </c>
      <c r="G150" s="65">
        <f>LN(E150)</f>
        <v>4.5643481914678361</v>
      </c>
      <c r="H150" s="65">
        <f>(B150-$Z$14)/$Z$13*100</f>
        <v>54.529616724738673</v>
      </c>
    </row>
    <row r="151" spans="1:8" x14ac:dyDescent="0.3">
      <c r="A151" s="31" t="s">
        <v>133</v>
      </c>
      <c r="B151" s="31">
        <v>0.95699999999999996</v>
      </c>
      <c r="C151" s="65">
        <v>4.2129478499999991</v>
      </c>
      <c r="D151" s="31">
        <f t="shared" si="6"/>
        <v>96</v>
      </c>
      <c r="E151" s="31">
        <v>7</v>
      </c>
      <c r="F151" s="65">
        <f t="shared" si="7"/>
        <v>39.76</v>
      </c>
      <c r="G151" s="65">
        <f>LN(E151)</f>
        <v>1.9459101490553132</v>
      </c>
      <c r="H151" s="65">
        <f>(B151-$Z$14)/$Z$13*100</f>
        <v>98.954703832752614</v>
      </c>
    </row>
    <row r="152" spans="1:8" x14ac:dyDescent="0.3">
      <c r="A152" s="31" t="s">
        <v>134</v>
      </c>
      <c r="B152" s="31">
        <v>0.65600000000000003</v>
      </c>
      <c r="C152" s="65">
        <v>2.15</v>
      </c>
      <c r="D152" s="31">
        <f t="shared" si="6"/>
        <v>66</v>
      </c>
      <c r="E152" s="31">
        <v>17</v>
      </c>
      <c r="F152" s="65">
        <f t="shared" si="7"/>
        <v>18.93</v>
      </c>
      <c r="G152" s="65">
        <f>LN(E152)</f>
        <v>2.8332133440562162</v>
      </c>
      <c r="H152" s="65">
        <f>(B152-$Z$14)/$Z$13*100</f>
        <v>46.51567944250872</v>
      </c>
    </row>
    <row r="153" spans="1:8" x14ac:dyDescent="0.3">
      <c r="A153" s="31" t="s">
        <v>135</v>
      </c>
      <c r="B153" s="31">
        <v>0.8</v>
      </c>
      <c r="C153" s="65">
        <v>3.0659668399999997</v>
      </c>
      <c r="D153" s="31">
        <f t="shared" si="6"/>
        <v>80</v>
      </c>
      <c r="E153" s="31">
        <v>29</v>
      </c>
      <c r="F153" s="65">
        <f t="shared" si="7"/>
        <v>28.18</v>
      </c>
      <c r="G153" s="65">
        <f>LN(E153)</f>
        <v>3.3672958299864741</v>
      </c>
      <c r="H153" s="65">
        <f>(B153-$Z$14)/$Z$13*100</f>
        <v>71.602787456446009</v>
      </c>
    </row>
    <row r="154" spans="1:8" x14ac:dyDescent="0.3">
      <c r="A154" s="31" t="s">
        <v>136</v>
      </c>
      <c r="B154" s="31">
        <v>0.54</v>
      </c>
      <c r="C154" s="65">
        <v>0.89014059000000023</v>
      </c>
      <c r="D154" s="31">
        <f t="shared" si="6"/>
        <v>54</v>
      </c>
      <c r="E154" s="31">
        <v>399</v>
      </c>
      <c r="F154" s="65">
        <f t="shared" si="7"/>
        <v>6.2</v>
      </c>
      <c r="G154" s="65">
        <f>LN(E154)</f>
        <v>5.9889614168898637</v>
      </c>
      <c r="H154" s="65">
        <f>(B154-$Z$14)/$Z$13*100</f>
        <v>26.30662020905924</v>
      </c>
    </row>
    <row r="155" spans="1:8" x14ac:dyDescent="0.3">
      <c r="A155" s="31" t="s">
        <v>137</v>
      </c>
      <c r="B155" s="31">
        <v>0.74199999999999999</v>
      </c>
      <c r="C155" s="65">
        <v>3.06095958</v>
      </c>
      <c r="D155" s="31">
        <f t="shared" si="6"/>
        <v>74</v>
      </c>
      <c r="E155" s="31">
        <v>126</v>
      </c>
      <c r="F155" s="65">
        <f t="shared" si="7"/>
        <v>28.13</v>
      </c>
      <c r="G155" s="65">
        <f>LN(E155)</f>
        <v>4.836281906951478</v>
      </c>
      <c r="H155" s="65">
        <f>(B155-$Z$14)/$Z$13*100</f>
        <v>61.498257839721262</v>
      </c>
    </row>
    <row r="156" spans="1:8" x14ac:dyDescent="0.3">
      <c r="A156" s="31" t="s">
        <v>138</v>
      </c>
      <c r="B156" s="31">
        <v>0.81499999999999995</v>
      </c>
      <c r="C156" s="65">
        <v>3.4342911200000001</v>
      </c>
      <c r="D156" s="31">
        <f t="shared" si="6"/>
        <v>82</v>
      </c>
      <c r="E156" s="31">
        <v>27</v>
      </c>
      <c r="F156" s="65">
        <f t="shared" si="7"/>
        <v>31.9</v>
      </c>
      <c r="G156" s="65">
        <f>LN(E156)</f>
        <v>3.2958368660043291</v>
      </c>
      <c r="H156" s="65">
        <f>(B156-$Z$14)/$Z$13*100</f>
        <v>74.216027874564446</v>
      </c>
    </row>
    <row r="157" spans="1:8" x14ac:dyDescent="0.3">
      <c r="A157" s="31" t="s">
        <v>139</v>
      </c>
      <c r="B157" s="31">
        <v>0.73399999999999999</v>
      </c>
      <c r="C157" s="65">
        <v>4.3100929299999997</v>
      </c>
      <c r="D157" s="31">
        <f t="shared" si="6"/>
        <v>73</v>
      </c>
      <c r="E157" s="31">
        <v>37</v>
      </c>
      <c r="F157" s="65">
        <f t="shared" si="7"/>
        <v>40.74</v>
      </c>
      <c r="G157" s="65">
        <f>LN(E157)</f>
        <v>3.6109179126442243</v>
      </c>
      <c r="H157" s="65">
        <f>(B157-$Z$14)/$Z$13*100</f>
        <v>60.104529616724733</v>
      </c>
    </row>
    <row r="158" spans="1:8" x14ac:dyDescent="0.3">
      <c r="A158" s="31" t="s">
        <v>140</v>
      </c>
      <c r="B158" s="31">
        <v>0.83499999999999996</v>
      </c>
      <c r="C158" s="65">
        <v>3.64</v>
      </c>
      <c r="D158" s="31">
        <f t="shared" si="6"/>
        <v>84</v>
      </c>
      <c r="E158" s="31">
        <v>17</v>
      </c>
      <c r="F158" s="65">
        <f t="shared" si="7"/>
        <v>33.979999999999997</v>
      </c>
      <c r="G158" s="65">
        <f>LN(E158)</f>
        <v>2.8332133440562162</v>
      </c>
      <c r="H158" s="65">
        <f>(B158-$Z$14)/$Z$13*100</f>
        <v>77.700348432055748</v>
      </c>
    </row>
    <row r="159" spans="1:8" x14ac:dyDescent="0.3">
      <c r="A159" s="31" t="s">
        <v>141</v>
      </c>
      <c r="B159" s="31">
        <v>0.73099999999999998</v>
      </c>
      <c r="C159" s="65">
        <v>1.0080543800000001</v>
      </c>
      <c r="D159" s="31">
        <f t="shared" si="6"/>
        <v>73</v>
      </c>
      <c r="E159" s="31">
        <v>5</v>
      </c>
      <c r="F159" s="65">
        <f t="shared" si="7"/>
        <v>7.39</v>
      </c>
      <c r="G159" s="65">
        <f>LN(E159)</f>
        <v>1.6094379124341003</v>
      </c>
      <c r="H159" s="65">
        <f>(B159-$Z$14)/$Z$13*100</f>
        <v>59.581881533101047</v>
      </c>
    </row>
    <row r="160" spans="1:8" x14ac:dyDescent="0.3">
      <c r="A160" s="31" t="s">
        <v>142</v>
      </c>
      <c r="B160" s="31">
        <v>0.54500000000000004</v>
      </c>
      <c r="C160" s="65">
        <v>0.94001566999999997</v>
      </c>
      <c r="D160" s="31">
        <f t="shared" si="6"/>
        <v>55</v>
      </c>
      <c r="E160" s="31">
        <v>284</v>
      </c>
      <c r="F160" s="65">
        <f t="shared" si="7"/>
        <v>6.71</v>
      </c>
      <c r="G160" s="65">
        <f>LN(E160)</f>
        <v>5.6489742381612063</v>
      </c>
      <c r="H160" s="65">
        <f>(B160-$Z$14)/$Z$13*100</f>
        <v>27.177700348432062</v>
      </c>
    </row>
    <row r="161" spans="1:8" x14ac:dyDescent="0.3">
      <c r="A161" s="31" t="s">
        <v>143</v>
      </c>
      <c r="B161" s="31">
        <v>0.76200000000000001</v>
      </c>
      <c r="C161" s="65">
        <v>3.73</v>
      </c>
      <c r="D161" s="31">
        <f t="shared" si="6"/>
        <v>76</v>
      </c>
      <c r="E161" s="31">
        <v>17</v>
      </c>
      <c r="F161" s="65">
        <f t="shared" si="7"/>
        <v>34.880000000000003</v>
      </c>
      <c r="G161" s="65">
        <f>LN(E161)</f>
        <v>2.8332133440562162</v>
      </c>
      <c r="H161" s="65">
        <f>(B161-$Z$14)/$Z$13*100</f>
        <v>64.982578397212549</v>
      </c>
    </row>
    <row r="162" spans="1:8" x14ac:dyDescent="0.3">
      <c r="A162" s="31" t="s">
        <v>144</v>
      </c>
      <c r="B162" s="31">
        <v>0.93</v>
      </c>
      <c r="C162" s="65">
        <v>3.5522999799999995</v>
      </c>
      <c r="D162" s="31">
        <f t="shared" ref="D162:D169" si="8">ROUND(B162*100,0)</f>
        <v>93</v>
      </c>
      <c r="E162" s="31">
        <v>9</v>
      </c>
      <c r="F162" s="65">
        <f t="shared" si="7"/>
        <v>33.090000000000003</v>
      </c>
      <c r="G162" s="65">
        <f>LN(E162)</f>
        <v>2.1972245773362196</v>
      </c>
      <c r="H162" s="65">
        <f>(B162-$Z$14)/$Z$13*100</f>
        <v>94.25087108013939</v>
      </c>
    </row>
    <row r="163" spans="1:8" x14ac:dyDescent="0.3">
      <c r="A163" s="31" t="s">
        <v>145</v>
      </c>
      <c r="B163" s="31">
        <v>0.92</v>
      </c>
      <c r="C163" s="65">
        <v>10.17722607</v>
      </c>
      <c r="D163" s="31">
        <f t="shared" si="8"/>
        <v>92</v>
      </c>
      <c r="E163" s="31">
        <v>10</v>
      </c>
      <c r="F163" s="65">
        <f t="shared" si="7"/>
        <v>100</v>
      </c>
      <c r="G163" s="65">
        <f>LN(E163)</f>
        <v>2.3025850929940459</v>
      </c>
      <c r="H163" s="65">
        <f>(B163-$Z$14)/$Z$13*100</f>
        <v>92.508710801393747</v>
      </c>
    </row>
    <row r="164" spans="1:8" x14ac:dyDescent="0.3">
      <c r="A164" s="31" t="s">
        <v>147</v>
      </c>
      <c r="B164" s="31">
        <v>0.82</v>
      </c>
      <c r="C164" s="65">
        <v>6.543526169999998</v>
      </c>
      <c r="D164" s="31">
        <f t="shared" si="8"/>
        <v>82</v>
      </c>
      <c r="E164" s="31">
        <v>19</v>
      </c>
      <c r="F164" s="65">
        <f t="shared" si="7"/>
        <v>63.3</v>
      </c>
      <c r="G164" s="65">
        <f>LN(E164)</f>
        <v>2.9444389791664403</v>
      </c>
      <c r="H164" s="65">
        <f>(B164-$Z$14)/$Z$13*100</f>
        <v>75.087108013937282</v>
      </c>
    </row>
    <row r="165" spans="1:8" x14ac:dyDescent="0.3">
      <c r="A165" s="31" t="s">
        <v>148</v>
      </c>
      <c r="B165" s="31">
        <v>0.71599999999999997</v>
      </c>
      <c r="C165" s="65">
        <v>3.12</v>
      </c>
      <c r="D165" s="31">
        <f t="shared" si="8"/>
        <v>72</v>
      </c>
      <c r="E165" s="31">
        <v>30</v>
      </c>
      <c r="F165" s="65">
        <f t="shared" si="7"/>
        <v>28.72</v>
      </c>
      <c r="G165" s="65">
        <f>LN(E165)</f>
        <v>3.4011973816621555</v>
      </c>
      <c r="H165" s="65">
        <f>(B165-$Z$14)/$Z$13*100</f>
        <v>56.968641114982574</v>
      </c>
    </row>
    <row r="166" spans="1:8" x14ac:dyDescent="0.3">
      <c r="A166" s="31" t="s">
        <v>149</v>
      </c>
      <c r="B166" s="31">
        <v>0.61199999999999999</v>
      </c>
      <c r="C166" s="65">
        <v>2.5721950499999999</v>
      </c>
      <c r="D166" s="31">
        <f t="shared" si="8"/>
        <v>61</v>
      </c>
      <c r="E166" s="31">
        <v>94</v>
      </c>
      <c r="F166" s="65">
        <f t="shared" si="7"/>
        <v>23.19</v>
      </c>
      <c r="G166" s="65">
        <f>LN(E166)</f>
        <v>4.5432947822700038</v>
      </c>
      <c r="H166" s="65">
        <f>(B166-$Z$14)/$Z$13*100</f>
        <v>38.850174216027874</v>
      </c>
    </row>
    <row r="167" spans="1:8" x14ac:dyDescent="0.3">
      <c r="A167" s="31" t="s">
        <v>150</v>
      </c>
      <c r="B167" s="31">
        <v>0.72599999999999998</v>
      </c>
      <c r="C167" s="65">
        <v>1.7906467899999996</v>
      </c>
      <c r="D167" s="31">
        <f t="shared" si="8"/>
        <v>73</v>
      </c>
      <c r="E167" s="31">
        <v>46</v>
      </c>
      <c r="F167" s="65">
        <f t="shared" si="7"/>
        <v>15.3</v>
      </c>
      <c r="G167" s="65">
        <f>LN(E167)</f>
        <v>3.8286413964890951</v>
      </c>
      <c r="H167" s="65">
        <f>(B167-$Z$14)/$Z$13*100</f>
        <v>58.710801393728218</v>
      </c>
    </row>
    <row r="168" spans="1:8" x14ac:dyDescent="0.3">
      <c r="A168" s="31" t="s">
        <v>151</v>
      </c>
      <c r="B168" s="31">
        <v>0.56899999999999995</v>
      </c>
      <c r="C168" s="65">
        <v>3.5990383600000002</v>
      </c>
      <c r="D168" s="31">
        <f t="shared" si="8"/>
        <v>57</v>
      </c>
      <c r="E168" s="31">
        <v>135</v>
      </c>
      <c r="F168" s="65">
        <f t="shared" si="7"/>
        <v>33.56</v>
      </c>
      <c r="G168" s="65">
        <f>LN(E168)</f>
        <v>4.9052747784384296</v>
      </c>
      <c r="H168" s="65">
        <f>(B168-$Z$14)/$Z$13*100</f>
        <v>31.358885017421596</v>
      </c>
    </row>
    <row r="169" spans="1:8" x14ac:dyDescent="0.3">
      <c r="A169" s="31" t="s">
        <v>152</v>
      </c>
      <c r="B169" s="31">
        <v>0.55400000000000005</v>
      </c>
      <c r="C169" s="65">
        <v>0.65268922000000007</v>
      </c>
      <c r="D169" s="31">
        <f t="shared" si="8"/>
        <v>55</v>
      </c>
      <c r="E169" s="31">
        <v>357</v>
      </c>
      <c r="F169" s="65">
        <f t="shared" si="7"/>
        <v>3.8</v>
      </c>
      <c r="G169" s="65">
        <f>LN(E169)</f>
        <v>5.8777357817796387</v>
      </c>
      <c r="H169" s="65">
        <f>(B169-$Z$14)/$Z$13*100</f>
        <v>28.745644599303144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FF9F6-9AF0-4672-9A9D-E7EFF73DC1BA}">
  <dimension ref="A1:E174"/>
  <sheetViews>
    <sheetView workbookViewId="0">
      <selection activeCell="G171" sqref="G171"/>
    </sheetView>
  </sheetViews>
  <sheetFormatPr defaultRowHeight="14.4" x14ac:dyDescent="0.3"/>
  <cols>
    <col min="1" max="1" width="21.21875" customWidth="1"/>
  </cols>
  <sheetData>
    <row r="1" spans="1:5" x14ac:dyDescent="0.3">
      <c r="A1" t="s">
        <v>153</v>
      </c>
      <c r="B1" t="s">
        <v>172</v>
      </c>
      <c r="C1" t="s">
        <v>201</v>
      </c>
      <c r="D1" t="s">
        <v>180</v>
      </c>
      <c r="E1" t="s">
        <v>174</v>
      </c>
    </row>
    <row r="2" spans="1:5" x14ac:dyDescent="0.3">
      <c r="A2" t="s">
        <v>154</v>
      </c>
      <c r="B2" s="21">
        <v>0.49199999999999999</v>
      </c>
      <c r="C2">
        <v>49</v>
      </c>
      <c r="D2" s="27">
        <v>644</v>
      </c>
      <c r="E2" s="21">
        <v>0.49705607000000002</v>
      </c>
    </row>
    <row r="3" spans="1:5" x14ac:dyDescent="0.3">
      <c r="A3" t="s">
        <v>155</v>
      </c>
      <c r="B3" s="21">
        <v>0.8</v>
      </c>
      <c r="C3">
        <v>80</v>
      </c>
      <c r="D3">
        <v>5</v>
      </c>
      <c r="E3" s="21">
        <v>2.9287791299999997</v>
      </c>
    </row>
    <row r="4" spans="1:5" x14ac:dyDescent="0.3">
      <c r="A4" t="s">
        <v>156</v>
      </c>
      <c r="B4" s="21">
        <v>0.74199999999999999</v>
      </c>
      <c r="C4">
        <v>74</v>
      </c>
      <c r="D4">
        <v>77</v>
      </c>
      <c r="E4" s="21">
        <v>3.6898524800000003</v>
      </c>
    </row>
    <row r="5" spans="1:5" x14ac:dyDescent="0.3">
      <c r="A5" t="s">
        <v>157</v>
      </c>
      <c r="B5" s="21">
        <v>0.59699999999999998</v>
      </c>
      <c r="C5">
        <v>60</v>
      </c>
      <c r="D5">
        <v>228</v>
      </c>
      <c r="E5" s="21">
        <v>1.1235687700000001</v>
      </c>
    </row>
    <row r="6" spans="1:5" x14ac:dyDescent="0.3">
      <c r="A6" t="s">
        <v>158</v>
      </c>
      <c r="B6" s="21">
        <v>0.83099999999999996</v>
      </c>
      <c r="C6">
        <v>83</v>
      </c>
      <c r="D6">
        <v>19</v>
      </c>
      <c r="E6" s="21">
        <v>2.5571322400000001</v>
      </c>
    </row>
    <row r="7" spans="1:5" x14ac:dyDescent="0.3">
      <c r="A7" t="s">
        <v>159</v>
      </c>
      <c r="B7" s="21">
        <v>0.85299999999999998</v>
      </c>
      <c r="C7">
        <v>85</v>
      </c>
      <c r="D7">
        <v>33</v>
      </c>
      <c r="E7" s="21">
        <v>6.0822539299999994</v>
      </c>
    </row>
    <row r="8" spans="1:5" x14ac:dyDescent="0.3">
      <c r="A8" t="s">
        <v>160</v>
      </c>
      <c r="B8" s="21">
        <v>0.78900000000000003</v>
      </c>
      <c r="C8">
        <v>79</v>
      </c>
      <c r="D8">
        <v>25</v>
      </c>
      <c r="E8" s="21">
        <v>1.41</v>
      </c>
    </row>
    <row r="9" spans="1:5" x14ac:dyDescent="0.3">
      <c r="A9" t="s">
        <v>161</v>
      </c>
      <c r="B9" s="21">
        <v>0.94099999999999995</v>
      </c>
      <c r="C9">
        <v>94</v>
      </c>
      <c r="D9">
        <v>5</v>
      </c>
      <c r="E9" s="21">
        <v>7.5358567200000008</v>
      </c>
    </row>
    <row r="10" spans="1:5" x14ac:dyDescent="0.3">
      <c r="A10" t="s">
        <v>162</v>
      </c>
      <c r="B10" s="21">
        <v>0.92</v>
      </c>
      <c r="C10">
        <v>92</v>
      </c>
      <c r="D10">
        <v>5</v>
      </c>
      <c r="E10" s="21">
        <v>7.85</v>
      </c>
    </row>
    <row r="11" spans="1:5" x14ac:dyDescent="0.3">
      <c r="A11" t="s">
        <v>163</v>
      </c>
      <c r="B11" s="21">
        <v>0.76200000000000001</v>
      </c>
      <c r="C11">
        <v>76</v>
      </c>
      <c r="D11">
        <v>27</v>
      </c>
      <c r="E11" s="21">
        <v>1.07</v>
      </c>
    </row>
    <row r="12" spans="1:5" x14ac:dyDescent="0.3">
      <c r="A12" t="s">
        <v>164</v>
      </c>
      <c r="B12" s="21">
        <v>0.80200000000000005</v>
      </c>
      <c r="C12">
        <v>80</v>
      </c>
      <c r="D12">
        <v>82</v>
      </c>
      <c r="E12" s="21">
        <v>3.0147662200000003</v>
      </c>
    </row>
    <row r="13" spans="1:5" x14ac:dyDescent="0.3">
      <c r="A13" t="s">
        <v>165</v>
      </c>
      <c r="B13" s="21">
        <v>0.88800000000000001</v>
      </c>
      <c r="C13">
        <v>89</v>
      </c>
      <c r="D13">
        <v>15</v>
      </c>
      <c r="E13" s="21">
        <v>2.3075153799999999</v>
      </c>
    </row>
    <row r="14" spans="1:5" x14ac:dyDescent="0.3">
      <c r="A14" t="s">
        <v>166</v>
      </c>
      <c r="B14" s="21">
        <v>0.64600000000000002</v>
      </c>
      <c r="C14">
        <v>65</v>
      </c>
      <c r="D14">
        <v>157</v>
      </c>
      <c r="E14" s="21">
        <v>0.44679778999999992</v>
      </c>
    </row>
    <row r="15" spans="1:5" x14ac:dyDescent="0.3">
      <c r="A15" t="s">
        <v>167</v>
      </c>
      <c r="B15" s="21">
        <v>0.80600000000000005</v>
      </c>
      <c r="C15">
        <v>81</v>
      </c>
      <c r="D15">
        <v>47</v>
      </c>
      <c r="E15" s="21">
        <v>2.7826144699999995</v>
      </c>
    </row>
    <row r="16" spans="1:5" x14ac:dyDescent="0.3">
      <c r="A16" t="s">
        <v>168</v>
      </c>
      <c r="B16" s="21">
        <v>0.81</v>
      </c>
      <c r="C16">
        <v>81</v>
      </c>
      <c r="D16">
        <v>1</v>
      </c>
      <c r="E16" s="21">
        <v>4.13</v>
      </c>
    </row>
    <row r="17" spans="1:5" x14ac:dyDescent="0.3">
      <c r="A17" t="s">
        <v>0</v>
      </c>
      <c r="B17" s="21">
        <v>0.93600000000000005</v>
      </c>
      <c r="C17">
        <v>94</v>
      </c>
      <c r="D17">
        <v>5</v>
      </c>
      <c r="E17" s="21">
        <v>8.1208000200000008</v>
      </c>
    </row>
    <row r="18" spans="1:5" x14ac:dyDescent="0.3">
      <c r="A18" t="s">
        <v>1</v>
      </c>
      <c r="B18" s="21">
        <v>0.71799999999999997</v>
      </c>
      <c r="C18">
        <v>72</v>
      </c>
      <c r="D18">
        <v>86</v>
      </c>
      <c r="E18" s="21">
        <v>3.2910051299999998</v>
      </c>
    </row>
    <row r="19" spans="1:5" x14ac:dyDescent="0.3">
      <c r="A19" t="s">
        <v>2</v>
      </c>
      <c r="B19" s="21">
        <v>0.50600000000000001</v>
      </c>
      <c r="C19">
        <v>51</v>
      </c>
      <c r="D19" s="27">
        <v>522</v>
      </c>
      <c r="E19" s="21">
        <v>0.31146821000000002</v>
      </c>
    </row>
    <row r="20" spans="1:5" x14ac:dyDescent="0.3">
      <c r="A20" t="s">
        <v>3</v>
      </c>
      <c r="B20" s="21">
        <v>0.66800000000000004</v>
      </c>
      <c r="C20">
        <v>67</v>
      </c>
      <c r="D20">
        <v>62</v>
      </c>
      <c r="E20" s="21">
        <v>2.6510987300000002</v>
      </c>
    </row>
    <row r="21" spans="1:5" x14ac:dyDescent="0.3">
      <c r="A21" t="s">
        <v>4</v>
      </c>
      <c r="B21" s="21">
        <v>0.71499999999999997</v>
      </c>
      <c r="C21">
        <v>72</v>
      </c>
      <c r="D21">
        <v>176</v>
      </c>
      <c r="E21" s="21">
        <v>4.8966178899999999</v>
      </c>
    </row>
    <row r="22" spans="1:5" x14ac:dyDescent="0.3">
      <c r="A22" t="s">
        <v>5</v>
      </c>
      <c r="B22" s="21">
        <v>0.78</v>
      </c>
      <c r="C22">
        <v>78</v>
      </c>
      <c r="D22">
        <v>5</v>
      </c>
      <c r="E22" s="21">
        <v>6.13</v>
      </c>
    </row>
    <row r="23" spans="1:5" x14ac:dyDescent="0.3">
      <c r="A23" t="s">
        <v>6</v>
      </c>
      <c r="B23" s="21">
        <v>0.70299999999999996</v>
      </c>
      <c r="C23">
        <v>70</v>
      </c>
      <c r="D23">
        <v>118</v>
      </c>
      <c r="E23" s="21">
        <v>4.3729410200000007</v>
      </c>
    </row>
    <row r="24" spans="1:5" x14ac:dyDescent="0.3">
      <c r="A24" t="s">
        <v>7</v>
      </c>
      <c r="B24" s="21">
        <v>0.76400000000000001</v>
      </c>
      <c r="C24">
        <v>76</v>
      </c>
      <c r="D24">
        <v>61</v>
      </c>
      <c r="E24" s="21">
        <v>3.9170188899999991</v>
      </c>
    </row>
    <row r="25" spans="1:5" x14ac:dyDescent="0.3">
      <c r="A25" t="s">
        <v>173</v>
      </c>
      <c r="B25" s="21">
        <v>0.82699999999999996</v>
      </c>
      <c r="C25">
        <v>83</v>
      </c>
      <c r="D25">
        <v>45</v>
      </c>
      <c r="E25" s="21">
        <v>2.0714013599999999</v>
      </c>
    </row>
    <row r="26" spans="1:5" x14ac:dyDescent="0.3">
      <c r="A26" t="s">
        <v>8</v>
      </c>
      <c r="B26" s="21">
        <v>0.81299999999999994</v>
      </c>
      <c r="C26">
        <v>81</v>
      </c>
      <c r="D26">
        <v>7</v>
      </c>
      <c r="E26" s="21">
        <v>4.1900000000000004</v>
      </c>
    </row>
    <row r="27" spans="1:5" x14ac:dyDescent="0.3">
      <c r="A27" t="s">
        <v>9</v>
      </c>
      <c r="B27" s="21">
        <v>0.44600000000000001</v>
      </c>
      <c r="C27">
        <v>45</v>
      </c>
      <c r="D27">
        <v>283</v>
      </c>
      <c r="E27" s="21">
        <v>2.2239351300000001</v>
      </c>
    </row>
    <row r="28" spans="1:5" x14ac:dyDescent="0.3">
      <c r="A28" t="s">
        <v>10</v>
      </c>
      <c r="B28" s="21">
        <v>0.42299999999999999</v>
      </c>
      <c r="C28">
        <v>42</v>
      </c>
      <c r="D28">
        <v>479</v>
      </c>
      <c r="E28" s="21">
        <v>2.2751717600000001</v>
      </c>
    </row>
    <row r="29" spans="1:5" x14ac:dyDescent="0.3">
      <c r="A29" t="s">
        <v>11</v>
      </c>
      <c r="B29" s="21">
        <v>0.59599999999999997</v>
      </c>
      <c r="C29">
        <v>60</v>
      </c>
      <c r="D29">
        <v>214</v>
      </c>
      <c r="E29" s="21">
        <v>1.6650121200000001</v>
      </c>
    </row>
    <row r="30" spans="1:5" x14ac:dyDescent="0.3">
      <c r="A30" t="s">
        <v>12</v>
      </c>
      <c r="B30" s="21">
        <v>0.58599999999999997</v>
      </c>
      <c r="C30">
        <v>59</v>
      </c>
      <c r="D30">
        <v>440</v>
      </c>
      <c r="E30" s="21">
        <v>0.40687224000000005</v>
      </c>
    </row>
    <row r="31" spans="1:5" x14ac:dyDescent="0.3">
      <c r="A31" t="s">
        <v>13</v>
      </c>
      <c r="B31" s="21">
        <v>0.93200000000000005</v>
      </c>
      <c r="C31">
        <v>93</v>
      </c>
      <c r="D31">
        <v>11</v>
      </c>
      <c r="E31" s="21">
        <v>7.6523394599999985</v>
      </c>
    </row>
    <row r="32" spans="1:5" x14ac:dyDescent="0.3">
      <c r="A32" t="s">
        <v>175</v>
      </c>
      <c r="B32" s="21">
        <v>0.66700000000000004</v>
      </c>
      <c r="C32">
        <v>67</v>
      </c>
      <c r="D32">
        <v>42</v>
      </c>
      <c r="E32" s="21">
        <v>2.8971686399999994</v>
      </c>
    </row>
    <row r="33" spans="1:5" x14ac:dyDescent="0.3">
      <c r="A33" t="s">
        <v>14</v>
      </c>
      <c r="B33" s="21">
        <v>0.39100000000000001</v>
      </c>
      <c r="C33">
        <v>39</v>
      </c>
      <c r="D33" s="27">
        <v>847</v>
      </c>
      <c r="E33" s="21">
        <v>0.81894016000000003</v>
      </c>
    </row>
    <row r="34" spans="1:5" x14ac:dyDescent="0.3">
      <c r="A34" t="s">
        <v>15</v>
      </c>
      <c r="B34" s="21">
        <v>0.39800000000000002</v>
      </c>
      <c r="C34">
        <v>40</v>
      </c>
      <c r="D34" s="27">
        <v>1047</v>
      </c>
      <c r="E34" s="21">
        <v>0.69896411999999997</v>
      </c>
    </row>
    <row r="35" spans="1:5" x14ac:dyDescent="0.3">
      <c r="A35" t="s">
        <v>16</v>
      </c>
      <c r="B35" s="21">
        <v>0.85899999999999999</v>
      </c>
      <c r="C35">
        <v>86</v>
      </c>
      <c r="D35">
        <v>15</v>
      </c>
      <c r="E35" s="21">
        <v>4.7671833000000001</v>
      </c>
    </row>
    <row r="36" spans="1:5" x14ac:dyDescent="0.3">
      <c r="A36" t="s">
        <v>17</v>
      </c>
      <c r="B36" s="21">
        <v>0.77500000000000002</v>
      </c>
      <c r="C36">
        <v>78</v>
      </c>
      <c r="D36">
        <v>20</v>
      </c>
      <c r="E36" s="21">
        <v>2.9950342199999995</v>
      </c>
    </row>
    <row r="37" spans="1:5" x14ac:dyDescent="0.3">
      <c r="A37" t="s">
        <v>18</v>
      </c>
      <c r="B37" s="21">
        <v>0.76800000000000002</v>
      </c>
      <c r="C37">
        <v>77</v>
      </c>
      <c r="D37">
        <v>65</v>
      </c>
      <c r="E37" s="21">
        <v>5.4360647200000001</v>
      </c>
    </row>
    <row r="38" spans="1:5" x14ac:dyDescent="0.3">
      <c r="A38" t="s">
        <v>19</v>
      </c>
      <c r="B38" s="21">
        <v>0.58399999999999996</v>
      </c>
      <c r="C38">
        <v>58</v>
      </c>
      <c r="D38">
        <v>237</v>
      </c>
      <c r="E38" s="21">
        <v>0.83244752999999994</v>
      </c>
    </row>
    <row r="39" spans="1:5" x14ac:dyDescent="0.3">
      <c r="A39" t="s">
        <v>176</v>
      </c>
      <c r="B39" s="21">
        <v>0.59599999999999997</v>
      </c>
      <c r="C39">
        <v>60</v>
      </c>
      <c r="D39">
        <v>292</v>
      </c>
      <c r="E39" s="21">
        <v>1.1143243299999999</v>
      </c>
    </row>
    <row r="40" spans="1:5" x14ac:dyDescent="0.3">
      <c r="A40" t="s">
        <v>20</v>
      </c>
      <c r="B40" s="21">
        <v>0.81100000000000005</v>
      </c>
      <c r="C40">
        <v>81</v>
      </c>
      <c r="D40">
        <v>19</v>
      </c>
      <c r="E40" s="21">
        <v>5.2379970599999996</v>
      </c>
    </row>
    <row r="41" spans="1:5" x14ac:dyDescent="0.3">
      <c r="A41" t="s">
        <v>21</v>
      </c>
      <c r="B41" s="21">
        <v>0.52900000000000003</v>
      </c>
      <c r="C41">
        <v>53</v>
      </c>
      <c r="D41">
        <v>483</v>
      </c>
      <c r="E41" s="21">
        <v>0.97108035999999998</v>
      </c>
    </row>
    <row r="42" spans="1:5" x14ac:dyDescent="0.3">
      <c r="A42" t="s">
        <v>22</v>
      </c>
      <c r="B42" s="21">
        <v>0.86599999999999999</v>
      </c>
      <c r="C42">
        <v>87</v>
      </c>
      <c r="D42">
        <v>5</v>
      </c>
      <c r="E42" s="21">
        <v>5.55</v>
      </c>
    </row>
    <row r="43" spans="1:5" x14ac:dyDescent="0.3">
      <c r="A43" s="26" t="s">
        <v>23</v>
      </c>
      <c r="B43" s="23">
        <v>0.76600000000000001</v>
      </c>
      <c r="C43" s="26">
        <v>77</v>
      </c>
      <c r="D43" s="26">
        <v>40</v>
      </c>
      <c r="E43" s="23">
        <v>9.8675699199999993</v>
      </c>
    </row>
    <row r="44" spans="1:5" x14ac:dyDescent="0.3">
      <c r="A44" t="s">
        <v>24</v>
      </c>
      <c r="B44" s="21">
        <v>0.90100000000000002</v>
      </c>
      <c r="C44">
        <v>90</v>
      </c>
      <c r="D44">
        <v>64</v>
      </c>
      <c r="E44" s="21">
        <v>3.83</v>
      </c>
    </row>
    <row r="45" spans="1:5" x14ac:dyDescent="0.3">
      <c r="A45" t="s">
        <v>25</v>
      </c>
      <c r="B45" s="21">
        <v>0.89600000000000002</v>
      </c>
      <c r="C45">
        <v>90</v>
      </c>
      <c r="D45">
        <v>3</v>
      </c>
      <c r="E45" s="21">
        <v>6.4377198199999999</v>
      </c>
    </row>
    <row r="46" spans="1:5" x14ac:dyDescent="0.3">
      <c r="A46" t="s">
        <v>26</v>
      </c>
      <c r="B46" s="21">
        <v>0.47599999999999998</v>
      </c>
      <c r="C46">
        <v>48</v>
      </c>
      <c r="D46">
        <v>541</v>
      </c>
      <c r="E46" s="21">
        <v>0.55490302999999996</v>
      </c>
    </row>
    <row r="47" spans="1:5" x14ac:dyDescent="0.3">
      <c r="A47" t="s">
        <v>27</v>
      </c>
      <c r="B47" s="21">
        <v>0.94599999999999995</v>
      </c>
      <c r="C47">
        <v>95</v>
      </c>
      <c r="D47">
        <v>5</v>
      </c>
      <c r="E47" s="21">
        <v>8.5</v>
      </c>
    </row>
    <row r="48" spans="1:5" x14ac:dyDescent="0.3">
      <c r="A48" t="s">
        <v>28</v>
      </c>
      <c r="B48" s="21">
        <v>0.50800000000000001</v>
      </c>
      <c r="C48">
        <v>51</v>
      </c>
      <c r="D48">
        <v>244</v>
      </c>
      <c r="E48" s="21">
        <v>1.0454782200000001</v>
      </c>
    </row>
    <row r="49" spans="1:5" x14ac:dyDescent="0.3">
      <c r="A49" t="s">
        <v>29</v>
      </c>
      <c r="B49" s="21">
        <v>0.76500000000000001</v>
      </c>
      <c r="C49">
        <v>77</v>
      </c>
      <c r="D49">
        <v>103</v>
      </c>
      <c r="E49" s="21">
        <v>2.5922048100000001</v>
      </c>
    </row>
    <row r="50" spans="1:5" x14ac:dyDescent="0.3">
      <c r="A50" t="s">
        <v>30</v>
      </c>
      <c r="B50" s="21">
        <v>0.627</v>
      </c>
      <c r="C50">
        <v>63</v>
      </c>
      <c r="D50">
        <v>224</v>
      </c>
      <c r="E50" s="21">
        <v>3.4762470700000008</v>
      </c>
    </row>
    <row r="51" spans="1:5" x14ac:dyDescent="0.3">
      <c r="A51" t="s">
        <v>31</v>
      </c>
      <c r="B51" s="21">
        <v>0.75800000000000001</v>
      </c>
      <c r="C51">
        <v>76</v>
      </c>
      <c r="D51">
        <v>74</v>
      </c>
      <c r="E51" s="21">
        <v>4.8712553999999999</v>
      </c>
    </row>
    <row r="52" spans="1:5" x14ac:dyDescent="0.3">
      <c r="A52" t="s">
        <v>177</v>
      </c>
      <c r="B52" s="21">
        <v>0.72399999999999998</v>
      </c>
      <c r="C52">
        <v>72</v>
      </c>
      <c r="D52">
        <v>18</v>
      </c>
      <c r="E52" s="21">
        <v>1.2972277400000001</v>
      </c>
    </row>
    <row r="53" spans="1:5" x14ac:dyDescent="0.3">
      <c r="A53" t="s">
        <v>32</v>
      </c>
      <c r="B53" s="21">
        <v>0.67600000000000005</v>
      </c>
      <c r="C53">
        <v>68</v>
      </c>
      <c r="D53">
        <v>39</v>
      </c>
      <c r="E53" s="21">
        <v>4.7148718799999996</v>
      </c>
    </row>
    <row r="54" spans="1:5" x14ac:dyDescent="0.3">
      <c r="A54" t="s">
        <v>33</v>
      </c>
      <c r="B54" s="21">
        <v>0.65300000000000002</v>
      </c>
      <c r="C54">
        <v>65</v>
      </c>
      <c r="D54">
        <v>216</v>
      </c>
      <c r="E54" s="21">
        <v>0.64643157000000007</v>
      </c>
    </row>
    <row r="55" spans="1:5" x14ac:dyDescent="0.3">
      <c r="A55" t="s">
        <v>34</v>
      </c>
      <c r="B55" s="21">
        <v>0.48699999999999999</v>
      </c>
      <c r="C55">
        <v>49</v>
      </c>
      <c r="D55">
        <v>332</v>
      </c>
      <c r="E55" s="21">
        <v>0.7853589700000001</v>
      </c>
    </row>
    <row r="56" spans="1:5" x14ac:dyDescent="0.3">
      <c r="A56" t="s">
        <v>35</v>
      </c>
      <c r="B56" s="21">
        <v>0.89300000000000002</v>
      </c>
      <c r="C56">
        <v>89</v>
      </c>
      <c r="D56">
        <v>5</v>
      </c>
      <c r="E56" s="21">
        <v>5.0697359999999998</v>
      </c>
    </row>
    <row r="57" spans="1:5" x14ac:dyDescent="0.3">
      <c r="A57" t="s">
        <v>36</v>
      </c>
      <c r="B57" s="21">
        <v>0.623</v>
      </c>
      <c r="C57">
        <v>62</v>
      </c>
      <c r="D57">
        <v>228</v>
      </c>
      <c r="E57" s="21">
        <v>3.8297717600000007</v>
      </c>
    </row>
    <row r="58" spans="1:5" x14ac:dyDescent="0.3">
      <c r="A58" t="s">
        <v>37</v>
      </c>
      <c r="B58" s="21">
        <v>0.48499999999999999</v>
      </c>
      <c r="C58">
        <v>49</v>
      </c>
      <c r="D58">
        <v>294</v>
      </c>
      <c r="E58" s="21">
        <v>0.73088509000000002</v>
      </c>
    </row>
    <row r="59" spans="1:5" x14ac:dyDescent="0.3">
      <c r="A59" t="s">
        <v>38</v>
      </c>
      <c r="B59" s="21">
        <v>0.73</v>
      </c>
      <c r="C59">
        <v>73</v>
      </c>
      <c r="D59">
        <v>38</v>
      </c>
      <c r="E59" s="21">
        <v>2.6243522199999996</v>
      </c>
    </row>
    <row r="60" spans="1:5" x14ac:dyDescent="0.3">
      <c r="A60" t="s">
        <v>39</v>
      </c>
      <c r="B60" s="21">
        <v>0.93899999999999995</v>
      </c>
      <c r="C60">
        <v>94</v>
      </c>
      <c r="D60">
        <v>9</v>
      </c>
      <c r="E60" s="21">
        <v>7.35</v>
      </c>
    </row>
    <row r="61" spans="1:5" x14ac:dyDescent="0.3">
      <c r="A61" t="s">
        <v>40</v>
      </c>
      <c r="B61" s="21">
        <v>0.90500000000000003</v>
      </c>
      <c r="C61">
        <v>91</v>
      </c>
      <c r="D61">
        <v>8</v>
      </c>
      <c r="E61" s="21">
        <v>8.3343076700000012</v>
      </c>
    </row>
    <row r="62" spans="1:5" x14ac:dyDescent="0.3">
      <c r="A62" t="s">
        <v>41</v>
      </c>
      <c r="B62" s="21">
        <v>0.70199999999999996</v>
      </c>
      <c r="C62">
        <v>70</v>
      </c>
      <c r="D62">
        <v>225</v>
      </c>
      <c r="E62" s="21">
        <v>1.6696257600000002</v>
      </c>
    </row>
    <row r="63" spans="1:5" x14ac:dyDescent="0.3">
      <c r="A63" t="s">
        <v>42</v>
      </c>
      <c r="B63" s="21">
        <v>0.49199999999999999</v>
      </c>
      <c r="C63">
        <v>49</v>
      </c>
      <c r="D63">
        <v>474</v>
      </c>
      <c r="E63" s="21">
        <v>1.3007217599999998</v>
      </c>
    </row>
    <row r="64" spans="1:5" x14ac:dyDescent="0.3">
      <c r="A64" t="s">
        <v>43</v>
      </c>
      <c r="B64" s="21">
        <v>0.81599999999999995</v>
      </c>
      <c r="C64">
        <v>82</v>
      </c>
      <c r="D64">
        <v>26</v>
      </c>
      <c r="E64" s="21">
        <v>2.72</v>
      </c>
    </row>
    <row r="65" spans="1:5" x14ac:dyDescent="0.3">
      <c r="A65" t="s">
        <v>44</v>
      </c>
      <c r="B65" s="21">
        <v>0.95099999999999996</v>
      </c>
      <c r="C65">
        <v>95</v>
      </c>
      <c r="D65">
        <v>4</v>
      </c>
      <c r="E65" s="21">
        <v>9.0401239400000009</v>
      </c>
    </row>
    <row r="66" spans="1:5" x14ac:dyDescent="0.3">
      <c r="A66" t="s">
        <v>45</v>
      </c>
      <c r="B66" s="21">
        <v>0.59899999999999998</v>
      </c>
      <c r="C66">
        <v>60</v>
      </c>
      <c r="D66">
        <v>244</v>
      </c>
      <c r="E66" s="21">
        <v>2.3053903600000005</v>
      </c>
    </row>
    <row r="67" spans="1:5" x14ac:dyDescent="0.3">
      <c r="A67" t="s">
        <v>46</v>
      </c>
      <c r="B67" s="21">
        <v>0.89</v>
      </c>
      <c r="C67">
        <v>89</v>
      </c>
      <c r="D67">
        <v>6</v>
      </c>
      <c r="E67" s="21">
        <v>3.9974646599999999</v>
      </c>
    </row>
    <row r="68" spans="1:5" x14ac:dyDescent="0.3">
      <c r="A68" t="s">
        <v>47</v>
      </c>
      <c r="B68" s="21">
        <v>0.79</v>
      </c>
      <c r="C68">
        <v>79</v>
      </c>
      <c r="D68">
        <v>20</v>
      </c>
      <c r="E68" s="21">
        <v>2.0413405899999999</v>
      </c>
    </row>
    <row r="69" spans="1:5" x14ac:dyDescent="0.3">
      <c r="A69" t="s">
        <v>48</v>
      </c>
      <c r="B69" s="21">
        <v>0.64500000000000002</v>
      </c>
      <c r="C69">
        <v>65</v>
      </c>
      <c r="D69">
        <v>100</v>
      </c>
      <c r="E69" s="21">
        <v>2.3725874400000002</v>
      </c>
    </row>
    <row r="70" spans="1:5" x14ac:dyDescent="0.3">
      <c r="A70" t="s">
        <v>49</v>
      </c>
      <c r="B70" s="21">
        <v>0.47</v>
      </c>
      <c r="C70">
        <v>47</v>
      </c>
      <c r="D70" s="27">
        <v>556</v>
      </c>
      <c r="E70" s="21">
        <v>0.92095225999999997</v>
      </c>
    </row>
    <row r="71" spans="1:5" x14ac:dyDescent="0.3">
      <c r="A71" t="s">
        <v>50</v>
      </c>
      <c r="B71" s="21">
        <v>0.48799999999999999</v>
      </c>
      <c r="C71">
        <v>49</v>
      </c>
      <c r="D71" s="27">
        <v>710</v>
      </c>
      <c r="E71" s="21">
        <v>0.45877996000000004</v>
      </c>
    </row>
    <row r="72" spans="1:5" x14ac:dyDescent="0.3">
      <c r="A72" t="s">
        <v>51</v>
      </c>
      <c r="B72" s="21">
        <v>0.71099999999999997</v>
      </c>
      <c r="C72">
        <v>71</v>
      </c>
      <c r="D72">
        <v>110</v>
      </c>
      <c r="E72" s="21">
        <v>2.9038436399999994</v>
      </c>
    </row>
    <row r="73" spans="1:5" x14ac:dyDescent="0.3">
      <c r="A73" t="s">
        <v>52</v>
      </c>
      <c r="B73" s="21">
        <v>0.55900000000000005</v>
      </c>
      <c r="C73">
        <v>56</v>
      </c>
      <c r="D73">
        <v>349</v>
      </c>
      <c r="E73" s="21">
        <v>0.40745704999999999</v>
      </c>
    </row>
    <row r="74" spans="1:5" x14ac:dyDescent="0.3">
      <c r="A74" t="s">
        <v>53</v>
      </c>
      <c r="B74" s="21">
        <v>0.629</v>
      </c>
      <c r="C74">
        <v>63</v>
      </c>
      <c r="D74">
        <v>67</v>
      </c>
      <c r="E74" s="21">
        <v>2.8727567199999999</v>
      </c>
    </row>
    <row r="75" spans="1:5" x14ac:dyDescent="0.3">
      <c r="A75" t="s">
        <v>54</v>
      </c>
      <c r="B75" s="21">
        <v>0.85399999999999998</v>
      </c>
      <c r="C75">
        <v>85</v>
      </c>
      <c r="D75">
        <v>14</v>
      </c>
      <c r="E75" s="21">
        <v>4.29</v>
      </c>
    </row>
    <row r="76" spans="1:5" x14ac:dyDescent="0.3">
      <c r="A76" t="s">
        <v>55</v>
      </c>
      <c r="B76" s="21">
        <v>0.95799999999999996</v>
      </c>
      <c r="C76">
        <v>96</v>
      </c>
      <c r="D76">
        <v>3</v>
      </c>
      <c r="E76" s="21">
        <v>7.1</v>
      </c>
    </row>
    <row r="77" spans="1:5" x14ac:dyDescent="0.3">
      <c r="A77" t="s">
        <v>56</v>
      </c>
      <c r="B77" s="21">
        <v>0.63800000000000001</v>
      </c>
      <c r="C77">
        <v>64</v>
      </c>
      <c r="D77">
        <v>116</v>
      </c>
      <c r="E77" s="21">
        <v>1.04</v>
      </c>
    </row>
    <row r="78" spans="1:5" x14ac:dyDescent="0.3">
      <c r="A78" t="s">
        <v>57</v>
      </c>
      <c r="B78" s="21">
        <v>0.71799999999999997</v>
      </c>
      <c r="C78">
        <v>72</v>
      </c>
      <c r="D78">
        <v>158</v>
      </c>
      <c r="E78" s="21">
        <v>1.3979165600000001</v>
      </c>
    </row>
    <row r="79" spans="1:5" x14ac:dyDescent="0.3">
      <c r="A79" t="s">
        <v>58</v>
      </c>
      <c r="B79" s="21">
        <v>0.78500000000000003</v>
      </c>
      <c r="C79">
        <v>79</v>
      </c>
      <c r="D79">
        <v>21</v>
      </c>
      <c r="E79" s="21">
        <v>2.7899677800000005</v>
      </c>
    </row>
    <row r="80" spans="1:5" x14ac:dyDescent="0.3">
      <c r="A80" t="s">
        <v>59</v>
      </c>
      <c r="B80" s="21">
        <v>0.67800000000000005</v>
      </c>
      <c r="C80">
        <v>68</v>
      </c>
      <c r="D80">
        <v>73</v>
      </c>
      <c r="E80" s="21">
        <v>2.1007592700000002</v>
      </c>
    </row>
    <row r="81" spans="1:5" x14ac:dyDescent="0.3">
      <c r="A81" t="s">
        <v>60</v>
      </c>
      <c r="B81" s="21">
        <v>0.94199999999999995</v>
      </c>
      <c r="C81">
        <v>94</v>
      </c>
      <c r="D81">
        <v>6</v>
      </c>
      <c r="E81" s="21">
        <v>4.9813590000000003</v>
      </c>
    </row>
    <row r="82" spans="1:5" x14ac:dyDescent="0.3">
      <c r="A82" t="s">
        <v>61</v>
      </c>
      <c r="B82" s="21">
        <v>0.90900000000000003</v>
      </c>
      <c r="C82">
        <v>91</v>
      </c>
      <c r="D82">
        <v>3</v>
      </c>
      <c r="E82" s="21">
        <v>4.6500000000000004</v>
      </c>
    </row>
    <row r="83" spans="1:5" x14ac:dyDescent="0.3">
      <c r="A83" t="s">
        <v>62</v>
      </c>
      <c r="B83" s="21">
        <v>0.89900000000000002</v>
      </c>
      <c r="C83">
        <v>90</v>
      </c>
      <c r="D83">
        <v>5</v>
      </c>
      <c r="E83" s="21">
        <v>6.38</v>
      </c>
    </row>
    <row r="84" spans="1:5" x14ac:dyDescent="0.3">
      <c r="A84" t="s">
        <v>63</v>
      </c>
      <c r="B84" s="21">
        <v>0.71199999999999997</v>
      </c>
      <c r="C84">
        <v>71</v>
      </c>
      <c r="D84">
        <v>93</v>
      </c>
      <c r="E84" s="21">
        <v>3.9786157599999994</v>
      </c>
    </row>
    <row r="85" spans="1:5" x14ac:dyDescent="0.3">
      <c r="A85" t="s">
        <v>64</v>
      </c>
      <c r="B85" s="21">
        <v>0.91800000000000004</v>
      </c>
      <c r="C85">
        <v>92</v>
      </c>
      <c r="D85">
        <v>4</v>
      </c>
      <c r="E85" s="21">
        <v>9.2100000000000009</v>
      </c>
    </row>
    <row r="86" spans="1:5" x14ac:dyDescent="0.3">
      <c r="A86" t="s">
        <v>65</v>
      </c>
      <c r="B86" s="21">
        <v>0.74399999999999999</v>
      </c>
      <c r="C86">
        <v>74</v>
      </c>
      <c r="D86">
        <v>41</v>
      </c>
      <c r="E86" s="21">
        <v>3.00427818</v>
      </c>
    </row>
    <row r="87" spans="1:5" x14ac:dyDescent="0.3">
      <c r="A87" t="s">
        <v>66</v>
      </c>
      <c r="B87" s="21">
        <v>0.81</v>
      </c>
      <c r="C87">
        <v>81</v>
      </c>
      <c r="D87">
        <v>14</v>
      </c>
      <c r="E87" s="21">
        <v>1.67</v>
      </c>
    </row>
    <row r="88" spans="1:5" x14ac:dyDescent="0.3">
      <c r="A88" t="s">
        <v>67</v>
      </c>
      <c r="B88" s="21">
        <v>0.60399999999999998</v>
      </c>
      <c r="C88">
        <v>60</v>
      </c>
      <c r="D88" s="27">
        <v>503</v>
      </c>
      <c r="E88" s="21">
        <v>2.0087063300000003</v>
      </c>
    </row>
    <row r="89" spans="1:5" x14ac:dyDescent="0.3">
      <c r="A89" s="26" t="s">
        <v>68</v>
      </c>
      <c r="B89" s="23">
        <v>0.63600000000000001</v>
      </c>
      <c r="C89" s="26">
        <v>64</v>
      </c>
      <c r="D89" s="26">
        <v>108</v>
      </c>
      <c r="E89" s="23">
        <v>11.43</v>
      </c>
    </row>
    <row r="90" spans="1:5" x14ac:dyDescent="0.3">
      <c r="A90" t="s">
        <v>69</v>
      </c>
      <c r="B90" s="21">
        <v>0.83799999999999997</v>
      </c>
      <c r="C90">
        <v>84</v>
      </c>
      <c r="D90">
        <v>7</v>
      </c>
      <c r="E90" s="21">
        <v>4.7243752499999996</v>
      </c>
    </row>
    <row r="91" spans="1:5" x14ac:dyDescent="0.3">
      <c r="A91" t="s">
        <v>70</v>
      </c>
      <c r="B91" s="21">
        <v>0.69899999999999995</v>
      </c>
      <c r="C91">
        <v>70</v>
      </c>
      <c r="D91">
        <v>47</v>
      </c>
      <c r="E91" s="21">
        <v>2.31</v>
      </c>
    </row>
    <row r="92" spans="1:5" x14ac:dyDescent="0.3">
      <c r="A92" t="s">
        <v>71</v>
      </c>
      <c r="B92" s="21">
        <v>0.61699999999999999</v>
      </c>
      <c r="C92">
        <v>62</v>
      </c>
      <c r="D92">
        <v>153</v>
      </c>
      <c r="E92" s="21">
        <v>0.96142328000000021</v>
      </c>
    </row>
    <row r="93" spans="1:5" x14ac:dyDescent="0.3">
      <c r="A93" t="s">
        <v>72</v>
      </c>
      <c r="B93" s="21">
        <v>0.873</v>
      </c>
      <c r="C93">
        <v>87</v>
      </c>
      <c r="D93">
        <v>22</v>
      </c>
      <c r="E93" s="21">
        <v>3.96</v>
      </c>
    </row>
    <row r="94" spans="1:5" x14ac:dyDescent="0.3">
      <c r="A94" t="s">
        <v>73</v>
      </c>
      <c r="B94" s="21">
        <v>0.76</v>
      </c>
      <c r="C94">
        <v>76</v>
      </c>
      <c r="D94">
        <v>20</v>
      </c>
      <c r="E94" s="21">
        <v>4.285372259999999</v>
      </c>
    </row>
    <row r="95" spans="1:5" x14ac:dyDescent="0.3">
      <c r="A95" t="s">
        <v>74</v>
      </c>
      <c r="B95" s="21">
        <v>0.52800000000000002</v>
      </c>
      <c r="C95">
        <v>53</v>
      </c>
      <c r="D95" s="27">
        <v>629</v>
      </c>
      <c r="E95" s="21">
        <v>5.7718658400000002</v>
      </c>
    </row>
    <row r="96" spans="1:5" x14ac:dyDescent="0.3">
      <c r="A96" t="s">
        <v>75</v>
      </c>
      <c r="B96" s="21">
        <v>0.48499999999999999</v>
      </c>
      <c r="C96">
        <v>49</v>
      </c>
      <c r="D96" s="27">
        <v>668</v>
      </c>
      <c r="E96" s="21">
        <v>1.35628378</v>
      </c>
    </row>
    <row r="97" spans="1:5" x14ac:dyDescent="0.3">
      <c r="A97" t="s">
        <v>76</v>
      </c>
      <c r="B97" s="21">
        <v>0.88600000000000001</v>
      </c>
      <c r="C97">
        <v>89</v>
      </c>
      <c r="D97">
        <v>7</v>
      </c>
      <c r="E97" s="21">
        <v>4.55</v>
      </c>
    </row>
    <row r="98" spans="1:5" x14ac:dyDescent="0.3">
      <c r="A98" t="s">
        <v>77</v>
      </c>
      <c r="B98" s="21">
        <v>0.92500000000000004</v>
      </c>
      <c r="C98">
        <v>93</v>
      </c>
      <c r="D98">
        <v>6</v>
      </c>
      <c r="E98" s="21">
        <v>4.7</v>
      </c>
    </row>
    <row r="99" spans="1:5" x14ac:dyDescent="0.3">
      <c r="A99" t="s">
        <v>78</v>
      </c>
      <c r="B99" s="21">
        <v>0.498</v>
      </c>
      <c r="C99">
        <v>50</v>
      </c>
      <c r="D99">
        <v>398</v>
      </c>
      <c r="E99" s="21">
        <v>0.68268955000000009</v>
      </c>
    </row>
    <row r="100" spans="1:5" x14ac:dyDescent="0.3">
      <c r="A100" t="s">
        <v>79</v>
      </c>
      <c r="B100" s="21">
        <v>0.51400000000000001</v>
      </c>
      <c r="C100">
        <v>51</v>
      </c>
      <c r="D100">
        <v>370</v>
      </c>
      <c r="E100" s="21">
        <v>1.67412877</v>
      </c>
    </row>
    <row r="101" spans="1:5" x14ac:dyDescent="0.3">
      <c r="A101" t="s">
        <v>80</v>
      </c>
      <c r="B101" s="21">
        <v>0.80500000000000005</v>
      </c>
      <c r="C101">
        <v>81</v>
      </c>
      <c r="D101">
        <v>22</v>
      </c>
      <c r="E101" s="21">
        <v>2.0095989699999999</v>
      </c>
    </row>
    <row r="102" spans="1:5" x14ac:dyDescent="0.3">
      <c r="A102" t="s">
        <v>81</v>
      </c>
      <c r="B102" s="21">
        <v>0.753</v>
      </c>
      <c r="C102">
        <v>75</v>
      </c>
      <c r="D102">
        <v>50</v>
      </c>
      <c r="E102" s="21">
        <v>6</v>
      </c>
    </row>
    <row r="103" spans="1:5" x14ac:dyDescent="0.3">
      <c r="A103" t="s">
        <v>82</v>
      </c>
      <c r="B103" s="21">
        <v>0.42099999999999999</v>
      </c>
      <c r="C103">
        <v>42</v>
      </c>
      <c r="D103">
        <v>428</v>
      </c>
      <c r="E103" s="21">
        <v>1.1192745</v>
      </c>
    </row>
    <row r="104" spans="1:5" x14ac:dyDescent="0.3">
      <c r="A104" t="s">
        <v>83</v>
      </c>
      <c r="B104" s="21">
        <v>0.55200000000000005</v>
      </c>
      <c r="C104">
        <v>55</v>
      </c>
      <c r="D104">
        <v>431</v>
      </c>
      <c r="E104" s="21">
        <v>1.2447476400000002</v>
      </c>
    </row>
    <row r="105" spans="1:5" x14ac:dyDescent="0.3">
      <c r="A105" t="s">
        <v>84</v>
      </c>
      <c r="B105" s="21">
        <v>0.80600000000000005</v>
      </c>
      <c r="C105">
        <v>81</v>
      </c>
      <c r="D105">
        <v>49</v>
      </c>
      <c r="E105" s="21">
        <v>2.8379633399999999</v>
      </c>
    </row>
    <row r="106" spans="1:5" x14ac:dyDescent="0.3">
      <c r="A106" t="s">
        <v>85</v>
      </c>
      <c r="B106" s="21">
        <v>0.78100000000000003</v>
      </c>
      <c r="C106">
        <v>78</v>
      </c>
      <c r="D106">
        <v>58</v>
      </c>
      <c r="E106" s="21">
        <v>2.6786162900000003</v>
      </c>
    </row>
    <row r="107" spans="1:5" x14ac:dyDescent="0.3">
      <c r="A107" t="s">
        <v>178</v>
      </c>
      <c r="B107" s="21">
        <v>0.64</v>
      </c>
      <c r="C107">
        <v>64</v>
      </c>
      <c r="D107">
        <v>65</v>
      </c>
      <c r="E107" s="21">
        <v>3.1951060300000003</v>
      </c>
    </row>
    <row r="108" spans="1:5" x14ac:dyDescent="0.3">
      <c r="A108" t="s">
        <v>86</v>
      </c>
      <c r="B108" s="21">
        <v>0.77300000000000002</v>
      </c>
      <c r="C108">
        <v>77</v>
      </c>
      <c r="D108">
        <v>12</v>
      </c>
      <c r="E108" s="21">
        <v>3.88</v>
      </c>
    </row>
    <row r="109" spans="1:5" x14ac:dyDescent="0.3">
      <c r="A109" t="s">
        <v>87</v>
      </c>
      <c r="B109" s="21">
        <v>0.749</v>
      </c>
      <c r="C109">
        <v>75</v>
      </c>
      <c r="D109">
        <v>40</v>
      </c>
      <c r="E109" s="21">
        <v>2.1197621799999999</v>
      </c>
    </row>
    <row r="110" spans="1:5" x14ac:dyDescent="0.3">
      <c r="A110" t="s">
        <v>88</v>
      </c>
      <c r="B110" s="21">
        <v>0.84099999999999997</v>
      </c>
      <c r="C110">
        <v>84</v>
      </c>
      <c r="D110">
        <v>6</v>
      </c>
      <c r="E110" s="21">
        <v>5.07</v>
      </c>
    </row>
    <row r="111" spans="1:5" x14ac:dyDescent="0.3">
      <c r="A111" t="s">
        <v>89</v>
      </c>
      <c r="B111" s="21">
        <v>0.68400000000000005</v>
      </c>
      <c r="C111">
        <v>68</v>
      </c>
      <c r="D111">
        <v>76</v>
      </c>
      <c r="E111" s="21">
        <v>2.0234210500000001</v>
      </c>
    </row>
    <row r="112" spans="1:5" x14ac:dyDescent="0.3">
      <c r="A112" t="s">
        <v>90</v>
      </c>
      <c r="B112" s="21">
        <v>0.46500000000000002</v>
      </c>
      <c r="C112">
        <v>47</v>
      </c>
      <c r="D112">
        <v>150</v>
      </c>
      <c r="E112" s="21">
        <v>1.8406107399999996</v>
      </c>
    </row>
    <row r="113" spans="1:5" x14ac:dyDescent="0.3">
      <c r="A113" t="s">
        <v>91</v>
      </c>
      <c r="B113" s="21">
        <v>0.60799999999999998</v>
      </c>
      <c r="C113">
        <v>61</v>
      </c>
      <c r="D113">
        <v>213</v>
      </c>
      <c r="E113" s="21">
        <v>0.66</v>
      </c>
    </row>
    <row r="114" spans="1:5" x14ac:dyDescent="0.3">
      <c r="A114" t="s">
        <v>92</v>
      </c>
      <c r="B114" s="21">
        <v>0.63800000000000001</v>
      </c>
      <c r="C114">
        <v>64</v>
      </c>
      <c r="D114">
        <v>223</v>
      </c>
      <c r="E114" s="21">
        <v>3.9855678100000005</v>
      </c>
    </row>
    <row r="115" spans="1:5" x14ac:dyDescent="0.3">
      <c r="A115" t="s">
        <v>93</v>
      </c>
      <c r="B115" s="21">
        <v>0.59799999999999998</v>
      </c>
      <c r="C115">
        <v>60</v>
      </c>
      <c r="D115">
        <v>182</v>
      </c>
      <c r="E115" s="21">
        <v>1.1000000000000001</v>
      </c>
    </row>
    <row r="116" spans="1:5" x14ac:dyDescent="0.3">
      <c r="A116" t="s">
        <v>94</v>
      </c>
      <c r="B116" s="21">
        <v>0.94099999999999995</v>
      </c>
      <c r="C116">
        <v>94</v>
      </c>
      <c r="D116">
        <v>4</v>
      </c>
      <c r="E116" s="21">
        <v>6.69</v>
      </c>
    </row>
    <row r="117" spans="1:5" x14ac:dyDescent="0.3">
      <c r="A117" t="s">
        <v>95</v>
      </c>
      <c r="B117" s="21">
        <v>0.93700000000000006</v>
      </c>
      <c r="C117">
        <v>94</v>
      </c>
      <c r="D117">
        <v>7</v>
      </c>
      <c r="E117" s="21">
        <v>7.1306643499999991</v>
      </c>
    </row>
    <row r="118" spans="1:5" x14ac:dyDescent="0.3">
      <c r="A118" t="s">
        <v>96</v>
      </c>
      <c r="B118" s="21">
        <v>0.66100000000000003</v>
      </c>
      <c r="C118">
        <v>66</v>
      </c>
      <c r="D118">
        <v>75</v>
      </c>
      <c r="E118" s="21">
        <v>5.276075360000001</v>
      </c>
    </row>
    <row r="119" spans="1:5" x14ac:dyDescent="0.3">
      <c r="A119" t="s">
        <v>97</v>
      </c>
      <c r="B119" s="21">
        <v>0.39</v>
      </c>
      <c r="C119">
        <v>39</v>
      </c>
      <c r="D119">
        <v>410</v>
      </c>
      <c r="E119" s="21">
        <v>2.0223650900000001</v>
      </c>
    </row>
    <row r="120" spans="1:5" x14ac:dyDescent="0.3">
      <c r="A120" t="s">
        <v>98</v>
      </c>
      <c r="B120" s="21">
        <v>0.53700000000000003</v>
      </c>
      <c r="C120">
        <v>54</v>
      </c>
      <c r="D120" s="27">
        <v>1122</v>
      </c>
      <c r="E120" s="21">
        <v>0.46980386999999996</v>
      </c>
    </row>
    <row r="121" spans="1:5" x14ac:dyDescent="0.3">
      <c r="A121" t="s">
        <v>99</v>
      </c>
      <c r="B121" s="21">
        <v>0.78700000000000003</v>
      </c>
      <c r="C121">
        <v>79</v>
      </c>
      <c r="D121">
        <v>3</v>
      </c>
      <c r="E121" s="21">
        <v>4.26</v>
      </c>
    </row>
    <row r="122" spans="1:5" x14ac:dyDescent="0.3">
      <c r="A122" t="s">
        <v>100</v>
      </c>
      <c r="B122" s="21">
        <v>0.96099999999999997</v>
      </c>
      <c r="C122">
        <v>96</v>
      </c>
      <c r="D122">
        <v>2</v>
      </c>
      <c r="E122" s="21">
        <v>8.9499999999999993</v>
      </c>
    </row>
    <row r="123" spans="1:5" x14ac:dyDescent="0.3">
      <c r="A123" t="s">
        <v>101</v>
      </c>
      <c r="B123" s="21">
        <v>0.84099999999999997</v>
      </c>
      <c r="C123">
        <v>84</v>
      </c>
      <c r="D123">
        <v>16</v>
      </c>
      <c r="E123" s="21">
        <v>3.3325254899999996</v>
      </c>
    </row>
    <row r="124" spans="1:5" x14ac:dyDescent="0.3">
      <c r="A124" t="s">
        <v>102</v>
      </c>
      <c r="B124" s="21">
        <v>0.53700000000000003</v>
      </c>
      <c r="C124">
        <v>54</v>
      </c>
      <c r="D124">
        <v>179</v>
      </c>
      <c r="E124" s="21">
        <v>0.94301248000000015</v>
      </c>
    </row>
    <row r="125" spans="1:5" x14ac:dyDescent="0.3">
      <c r="A125" t="s">
        <v>103</v>
      </c>
      <c r="B125" s="21">
        <v>0.82</v>
      </c>
      <c r="C125">
        <v>82</v>
      </c>
      <c r="D125">
        <v>51</v>
      </c>
      <c r="E125" s="21">
        <v>4.8047561600000002</v>
      </c>
    </row>
    <row r="126" spans="1:5" x14ac:dyDescent="0.3">
      <c r="A126" t="s">
        <v>104</v>
      </c>
      <c r="B126" s="21">
        <v>0.56200000000000006</v>
      </c>
      <c r="C126">
        <v>56</v>
      </c>
      <c r="D126">
        <v>190</v>
      </c>
      <c r="E126" s="21">
        <v>1.3562634</v>
      </c>
    </row>
    <row r="127" spans="1:5" x14ac:dyDescent="0.3">
      <c r="A127" t="s">
        <v>105</v>
      </c>
      <c r="B127" s="21">
        <v>0.746</v>
      </c>
      <c r="C127">
        <v>75</v>
      </c>
      <c r="D127">
        <v>70</v>
      </c>
      <c r="E127" s="21">
        <v>3.3188581499999996</v>
      </c>
    </row>
    <row r="128" spans="1:5" x14ac:dyDescent="0.3">
      <c r="A128" t="s">
        <v>106</v>
      </c>
      <c r="B128" s="21">
        <v>0.77400000000000002</v>
      </c>
      <c r="C128">
        <v>77</v>
      </c>
      <c r="D128">
        <v>72</v>
      </c>
      <c r="E128" s="21">
        <v>3.2572321899999999</v>
      </c>
    </row>
    <row r="129" spans="1:5" x14ac:dyDescent="0.3">
      <c r="A129" t="s">
        <v>107</v>
      </c>
      <c r="B129" s="21">
        <v>0.71399999999999997</v>
      </c>
      <c r="C129">
        <v>71</v>
      </c>
      <c r="D129">
        <v>81</v>
      </c>
      <c r="E129" s="21">
        <v>1.69</v>
      </c>
    </row>
    <row r="130" spans="1:5" x14ac:dyDescent="0.3">
      <c r="A130" t="s">
        <v>108</v>
      </c>
      <c r="B130" s="21">
        <v>0.88</v>
      </c>
      <c r="C130">
        <v>88</v>
      </c>
      <c r="D130">
        <v>2</v>
      </c>
      <c r="E130" s="21">
        <v>4.6100000000000003</v>
      </c>
    </row>
    <row r="131" spans="1:5" x14ac:dyDescent="0.3">
      <c r="A131" t="s">
        <v>109</v>
      </c>
      <c r="B131" s="21">
        <v>0.86399999999999999</v>
      </c>
      <c r="C131">
        <v>86</v>
      </c>
      <c r="D131">
        <v>11</v>
      </c>
      <c r="E131" s="21">
        <v>5.78</v>
      </c>
    </row>
    <row r="132" spans="1:5" x14ac:dyDescent="0.3">
      <c r="A132" t="s">
        <v>110</v>
      </c>
      <c r="B132" s="21">
        <v>0.86899999999999999</v>
      </c>
      <c r="C132">
        <v>87</v>
      </c>
      <c r="D132">
        <v>7</v>
      </c>
      <c r="E132" s="21">
        <v>2.72214365</v>
      </c>
    </row>
    <row r="133" spans="1:5" x14ac:dyDescent="0.3">
      <c r="A133" t="s">
        <v>111</v>
      </c>
      <c r="B133" s="21">
        <v>0.83399999999999996</v>
      </c>
      <c r="C133">
        <v>83</v>
      </c>
      <c r="D133">
        <v>10</v>
      </c>
      <c r="E133" s="21">
        <v>4.58</v>
      </c>
    </row>
    <row r="134" spans="1:5" x14ac:dyDescent="0.3">
      <c r="A134" t="s">
        <v>112</v>
      </c>
      <c r="B134" s="21">
        <v>0.83899999999999997</v>
      </c>
      <c r="C134">
        <v>84</v>
      </c>
      <c r="D134">
        <v>7</v>
      </c>
      <c r="E134" s="21">
        <v>3.45</v>
      </c>
    </row>
    <row r="135" spans="1:5" x14ac:dyDescent="0.3">
      <c r="A135" t="s">
        <v>113</v>
      </c>
      <c r="B135" s="21">
        <v>0.53100000000000003</v>
      </c>
      <c r="C135">
        <v>53</v>
      </c>
      <c r="D135">
        <v>281</v>
      </c>
      <c r="E135" s="21">
        <v>2.5163173700000003</v>
      </c>
    </row>
    <row r="136" spans="1:5" x14ac:dyDescent="0.3">
      <c r="A136" t="s">
        <v>114</v>
      </c>
      <c r="B136" s="21">
        <v>0.73299999999999998</v>
      </c>
      <c r="C136">
        <v>73</v>
      </c>
      <c r="D136">
        <v>72</v>
      </c>
      <c r="E136" s="21">
        <v>2.0811097600000004</v>
      </c>
    </row>
    <row r="137" spans="1:5" x14ac:dyDescent="0.3">
      <c r="A137" t="s">
        <v>115</v>
      </c>
      <c r="B137" s="21">
        <v>0.78900000000000003</v>
      </c>
      <c r="C137">
        <v>79</v>
      </c>
      <c r="D137">
        <v>65</v>
      </c>
      <c r="E137" s="21">
        <v>2.8691275100000007</v>
      </c>
    </row>
    <row r="138" spans="1:5" x14ac:dyDescent="0.3">
      <c r="A138" t="s">
        <v>116</v>
      </c>
      <c r="B138" s="21">
        <v>0.71199999999999997</v>
      </c>
      <c r="C138">
        <v>71</v>
      </c>
      <c r="D138">
        <v>66</v>
      </c>
      <c r="E138" s="21">
        <v>4.314644340000001</v>
      </c>
    </row>
    <row r="139" spans="1:5" x14ac:dyDescent="0.3">
      <c r="A139" t="s">
        <v>117</v>
      </c>
      <c r="B139" s="21">
        <v>0.60799999999999998</v>
      </c>
      <c r="C139">
        <v>61</v>
      </c>
      <c r="D139">
        <v>142</v>
      </c>
      <c r="E139" s="21">
        <v>2.1570518000000001</v>
      </c>
    </row>
    <row r="140" spans="1:5" x14ac:dyDescent="0.3">
      <c r="A140" t="s">
        <v>118</v>
      </c>
      <c r="B140" s="21">
        <v>0.86199999999999999</v>
      </c>
      <c r="C140">
        <v>86</v>
      </c>
      <c r="D140">
        <v>18</v>
      </c>
      <c r="E140" s="21">
        <v>4.0341925600000001</v>
      </c>
    </row>
    <row r="141" spans="1:5" x14ac:dyDescent="0.3">
      <c r="A141" t="s">
        <v>119</v>
      </c>
      <c r="B141" s="21">
        <v>0.51400000000000001</v>
      </c>
      <c r="C141">
        <v>51</v>
      </c>
      <c r="D141">
        <v>258</v>
      </c>
      <c r="E141" s="21">
        <v>1.0576884699999998</v>
      </c>
    </row>
    <row r="142" spans="1:5" x14ac:dyDescent="0.3">
      <c r="A142" t="s">
        <v>120</v>
      </c>
      <c r="B142" s="21">
        <v>0.81200000000000006</v>
      </c>
      <c r="C142">
        <v>81</v>
      </c>
      <c r="D142">
        <v>10</v>
      </c>
      <c r="E142" s="21">
        <v>5.0564289100000011</v>
      </c>
    </row>
    <row r="143" spans="1:5" x14ac:dyDescent="0.3">
      <c r="A143" t="s">
        <v>121</v>
      </c>
      <c r="B143" s="21">
        <v>0.45700000000000002</v>
      </c>
      <c r="C143">
        <v>46</v>
      </c>
      <c r="D143">
        <v>435</v>
      </c>
      <c r="E143" s="21">
        <v>1.2427465900000001</v>
      </c>
    </row>
    <row r="144" spans="1:5" x14ac:dyDescent="0.3">
      <c r="A144" t="s">
        <v>122</v>
      </c>
      <c r="B144" s="21">
        <v>0.94499999999999995</v>
      </c>
      <c r="C144">
        <v>95</v>
      </c>
      <c r="D144">
        <v>6</v>
      </c>
      <c r="E144" s="21">
        <v>2.2749128300000003</v>
      </c>
    </row>
    <row r="145" spans="1:5" x14ac:dyDescent="0.3">
      <c r="A145" t="s">
        <v>123</v>
      </c>
      <c r="B145" s="21">
        <v>0.86299999999999999</v>
      </c>
      <c r="C145">
        <v>86</v>
      </c>
      <c r="D145">
        <v>5</v>
      </c>
      <c r="E145" s="21">
        <v>5.45</v>
      </c>
    </row>
    <row r="146" spans="1:5" x14ac:dyDescent="0.3">
      <c r="A146" t="s">
        <v>124</v>
      </c>
      <c r="B146" s="21">
        <v>0.91800000000000004</v>
      </c>
      <c r="C146">
        <v>92</v>
      </c>
      <c r="D146">
        <v>3</v>
      </c>
      <c r="E146" s="21">
        <v>6.15</v>
      </c>
    </row>
    <row r="147" spans="1:5" x14ac:dyDescent="0.3">
      <c r="A147" t="s">
        <v>125</v>
      </c>
      <c r="B147" s="21">
        <v>0.56799999999999995</v>
      </c>
      <c r="C147">
        <v>57</v>
      </c>
      <c r="D147">
        <v>127</v>
      </c>
      <c r="E147" s="21">
        <v>3.2591302399999997</v>
      </c>
    </row>
    <row r="148" spans="1:5" x14ac:dyDescent="0.3">
      <c r="A148" t="s">
        <v>126</v>
      </c>
      <c r="B148" s="21">
        <v>0.74099999999999999</v>
      </c>
      <c r="C148">
        <v>74</v>
      </c>
      <c r="D148">
        <v>118</v>
      </c>
      <c r="E148" s="21">
        <v>4.80993271</v>
      </c>
    </row>
    <row r="149" spans="1:5" x14ac:dyDescent="0.3">
      <c r="A149" t="s">
        <v>127</v>
      </c>
      <c r="B149" s="21">
        <v>0.92200000000000004</v>
      </c>
      <c r="C149">
        <v>92</v>
      </c>
      <c r="D149">
        <v>6</v>
      </c>
      <c r="E149" s="21">
        <v>4.7318720799999996</v>
      </c>
    </row>
    <row r="150" spans="1:5" x14ac:dyDescent="0.3">
      <c r="A150" t="s">
        <v>128</v>
      </c>
      <c r="B150" s="21">
        <v>0.90400000000000003</v>
      </c>
      <c r="C150">
        <v>90</v>
      </c>
      <c r="D150">
        <v>3</v>
      </c>
      <c r="E150" s="21">
        <v>6.45209455</v>
      </c>
    </row>
    <row r="151" spans="1:5" x14ac:dyDescent="0.3">
      <c r="A151" t="s">
        <v>129</v>
      </c>
      <c r="B151" s="21">
        <v>0.77500000000000002</v>
      </c>
      <c r="C151">
        <v>78</v>
      </c>
      <c r="D151">
        <v>30</v>
      </c>
      <c r="E151" s="21">
        <v>1.85</v>
      </c>
    </row>
    <row r="152" spans="1:5" x14ac:dyDescent="0.3">
      <c r="A152" t="s">
        <v>130</v>
      </c>
      <c r="B152" s="21">
        <v>0.52100000000000002</v>
      </c>
      <c r="C152">
        <v>52</v>
      </c>
      <c r="D152">
        <v>298</v>
      </c>
      <c r="E152" s="21">
        <v>1.03844607</v>
      </c>
    </row>
    <row r="153" spans="1:5" x14ac:dyDescent="0.3">
      <c r="A153" t="s">
        <v>131</v>
      </c>
      <c r="B153" s="21">
        <v>0.71</v>
      </c>
      <c r="C153">
        <v>71</v>
      </c>
      <c r="D153">
        <v>100</v>
      </c>
      <c r="E153" s="21">
        <v>6.1417584399999994</v>
      </c>
    </row>
    <row r="154" spans="1:5" x14ac:dyDescent="0.3">
      <c r="A154" t="s">
        <v>132</v>
      </c>
      <c r="B154" s="21">
        <v>0.94699999999999995</v>
      </c>
      <c r="C154">
        <v>95</v>
      </c>
      <c r="D154">
        <v>5</v>
      </c>
      <c r="E154" s="21">
        <v>9.2200000000000006</v>
      </c>
    </row>
    <row r="155" spans="1:5" x14ac:dyDescent="0.3">
      <c r="A155" t="s">
        <v>133</v>
      </c>
      <c r="B155" s="21">
        <v>0.96</v>
      </c>
      <c r="C155">
        <v>96</v>
      </c>
      <c r="D155">
        <v>7</v>
      </c>
      <c r="E155" s="21">
        <v>3.7240991600000002</v>
      </c>
    </row>
    <row r="156" spans="1:5" x14ac:dyDescent="0.3">
      <c r="A156" t="s">
        <v>134</v>
      </c>
      <c r="B156" s="21">
        <v>0.66800000000000004</v>
      </c>
      <c r="C156">
        <v>67</v>
      </c>
      <c r="D156">
        <v>16</v>
      </c>
      <c r="E156" s="21">
        <v>1.9</v>
      </c>
    </row>
    <row r="157" spans="1:5" x14ac:dyDescent="0.3">
      <c r="A157" t="s">
        <v>135</v>
      </c>
      <c r="B157" s="21">
        <v>0.80100000000000005</v>
      </c>
      <c r="C157">
        <v>80</v>
      </c>
      <c r="D157">
        <v>29</v>
      </c>
      <c r="E157" s="21">
        <v>2.7152490600000001</v>
      </c>
    </row>
    <row r="158" spans="1:5" x14ac:dyDescent="0.3">
      <c r="A158" t="s">
        <v>136</v>
      </c>
      <c r="B158" s="21">
        <v>0.53600000000000003</v>
      </c>
      <c r="C158">
        <v>54</v>
      </c>
      <c r="D158">
        <v>418</v>
      </c>
      <c r="E158" s="21">
        <v>0.86334223000000032</v>
      </c>
    </row>
    <row r="159" spans="1:5" x14ac:dyDescent="0.3">
      <c r="A159" t="s">
        <v>137</v>
      </c>
      <c r="B159" s="21">
        <v>0.74</v>
      </c>
      <c r="C159">
        <v>74</v>
      </c>
      <c r="D159">
        <v>125</v>
      </c>
      <c r="E159" s="21">
        <v>2.8945660600000003</v>
      </c>
    </row>
    <row r="160" spans="1:5" x14ac:dyDescent="0.3">
      <c r="A160" t="s">
        <v>138</v>
      </c>
      <c r="B160" s="21">
        <v>0.81299999999999994</v>
      </c>
      <c r="C160">
        <v>81</v>
      </c>
      <c r="D160">
        <v>26</v>
      </c>
      <c r="E160" s="21">
        <v>3.1409301800000002</v>
      </c>
    </row>
    <row r="161" spans="1:5" x14ac:dyDescent="0.3">
      <c r="A161" t="s">
        <v>139</v>
      </c>
      <c r="B161" s="21">
        <v>0.74</v>
      </c>
      <c r="C161">
        <v>74</v>
      </c>
      <c r="D161">
        <v>40</v>
      </c>
      <c r="E161" s="21">
        <v>3.5671336699999996</v>
      </c>
    </row>
    <row r="162" spans="1:5" x14ac:dyDescent="0.3">
      <c r="A162" t="s">
        <v>140</v>
      </c>
      <c r="B162" s="21">
        <v>0.84199999999999997</v>
      </c>
      <c r="C162">
        <v>84</v>
      </c>
      <c r="D162">
        <v>17</v>
      </c>
      <c r="E162" s="21">
        <v>3.39</v>
      </c>
    </row>
    <row r="163" spans="1:5" x14ac:dyDescent="0.3">
      <c r="A163" t="s">
        <v>141</v>
      </c>
      <c r="B163" s="21">
        <v>0.73199999999999998</v>
      </c>
      <c r="C163">
        <v>73</v>
      </c>
      <c r="D163">
        <v>5</v>
      </c>
      <c r="E163" s="21">
        <v>1.0093405199999999</v>
      </c>
    </row>
    <row r="164" spans="1:5" x14ac:dyDescent="0.3">
      <c r="A164" t="s">
        <v>142</v>
      </c>
      <c r="B164" s="21">
        <v>0.54400000000000004</v>
      </c>
      <c r="C164">
        <v>54</v>
      </c>
      <c r="D164">
        <v>292</v>
      </c>
      <c r="E164" s="21">
        <v>0.57418673999999992</v>
      </c>
    </row>
    <row r="165" spans="1:5" x14ac:dyDescent="0.3">
      <c r="A165" t="s">
        <v>143</v>
      </c>
      <c r="B165" s="21">
        <v>0.77400000000000002</v>
      </c>
      <c r="C165">
        <v>77</v>
      </c>
      <c r="D165">
        <v>9</v>
      </c>
      <c r="E165" s="21">
        <v>3.18</v>
      </c>
    </row>
    <row r="166" spans="1:5" x14ac:dyDescent="0.3">
      <c r="A166" t="s">
        <v>144</v>
      </c>
      <c r="B166" s="21">
        <v>0.93300000000000005</v>
      </c>
      <c r="C166">
        <v>93</v>
      </c>
      <c r="D166">
        <v>9</v>
      </c>
      <c r="E166" s="21">
        <v>2.2531426000000003</v>
      </c>
    </row>
    <row r="167" spans="1:5" x14ac:dyDescent="0.3">
      <c r="A167" t="s">
        <v>145</v>
      </c>
      <c r="B167" s="21">
        <v>0.93300000000000005</v>
      </c>
      <c r="C167">
        <v>93</v>
      </c>
      <c r="D167">
        <v>9</v>
      </c>
      <c r="E167" s="21">
        <v>7.9679574999999998</v>
      </c>
    </row>
    <row r="168" spans="1:5" x14ac:dyDescent="0.3">
      <c r="A168" t="s">
        <v>146</v>
      </c>
      <c r="B168" s="21">
        <v>0.93300000000000005</v>
      </c>
      <c r="C168">
        <v>93</v>
      </c>
      <c r="D168">
        <v>20</v>
      </c>
      <c r="E168" s="21">
        <v>8.6339931500000002</v>
      </c>
    </row>
    <row r="169" spans="1:5" x14ac:dyDescent="0.3">
      <c r="A169" t="s">
        <v>147</v>
      </c>
      <c r="B169" s="21">
        <v>0.81799999999999995</v>
      </c>
      <c r="C169">
        <v>82</v>
      </c>
      <c r="D169">
        <v>20</v>
      </c>
      <c r="E169" s="21">
        <v>6.2539763500000003</v>
      </c>
    </row>
    <row r="170" spans="1:5" x14ac:dyDescent="0.3">
      <c r="A170" t="s">
        <v>148</v>
      </c>
      <c r="B170" s="21">
        <v>0.72499999999999998</v>
      </c>
      <c r="C170">
        <v>73</v>
      </c>
      <c r="D170">
        <v>30</v>
      </c>
      <c r="E170" s="21">
        <v>2.2599999999999998</v>
      </c>
    </row>
    <row r="171" spans="1:5" x14ac:dyDescent="0.3">
      <c r="A171" t="s">
        <v>149</v>
      </c>
      <c r="B171" s="21">
        <v>0.61399999999999999</v>
      </c>
      <c r="C171">
        <v>61</v>
      </c>
      <c r="D171">
        <v>93</v>
      </c>
      <c r="E171" s="21">
        <v>1.9044034500000002</v>
      </c>
    </row>
    <row r="172" spans="1:5" x14ac:dyDescent="0.3">
      <c r="A172" t="s">
        <v>150</v>
      </c>
      <c r="B172" s="21">
        <v>0.71699999999999997</v>
      </c>
      <c r="C172">
        <v>72</v>
      </c>
      <c r="D172">
        <v>50</v>
      </c>
      <c r="E172" s="21">
        <v>2.0204687100000003</v>
      </c>
    </row>
    <row r="173" spans="1:5" x14ac:dyDescent="0.3">
      <c r="A173" t="s">
        <v>151</v>
      </c>
      <c r="B173" s="21">
        <v>0.57399999999999995</v>
      </c>
      <c r="C173">
        <v>57</v>
      </c>
      <c r="D173">
        <v>129</v>
      </c>
      <c r="E173" s="21">
        <v>2.2583155600000002</v>
      </c>
    </row>
    <row r="174" spans="1:5" x14ac:dyDescent="0.3">
      <c r="A174" t="s">
        <v>152</v>
      </c>
      <c r="B174" s="21">
        <v>0.56000000000000005</v>
      </c>
      <c r="C174">
        <v>56</v>
      </c>
      <c r="D174">
        <v>393</v>
      </c>
      <c r="E174" s="21">
        <v>0.46116894000000014</v>
      </c>
    </row>
  </sheetData>
  <autoFilter ref="A1:E174" xr:uid="{18BFF9F6-9AF0-4672-9A9D-E7EFF73DC1BA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5901-3F03-4069-BD1A-F10770B28C35}">
  <dimension ref="A1:AB193"/>
  <sheetViews>
    <sheetView workbookViewId="0">
      <selection activeCell="J38" sqref="J38"/>
    </sheetView>
  </sheetViews>
  <sheetFormatPr defaultRowHeight="14.4" x14ac:dyDescent="0.3"/>
  <cols>
    <col min="1" max="1" width="10.88671875" customWidth="1"/>
    <col min="2" max="2" width="11.77734375" customWidth="1"/>
  </cols>
  <sheetData>
    <row r="1" spans="1:25" x14ac:dyDescent="0.3">
      <c r="A1" t="s">
        <v>269</v>
      </c>
    </row>
    <row r="2" spans="1:25" ht="15" thickBot="1" x14ac:dyDescent="0.35">
      <c r="T2" t="s">
        <v>269</v>
      </c>
    </row>
    <row r="3" spans="1:25" ht="15" thickBot="1" x14ac:dyDescent="0.35">
      <c r="A3" s="63" t="s">
        <v>270</v>
      </c>
      <c r="B3" s="63"/>
    </row>
    <row r="4" spans="1:25" x14ac:dyDescent="0.3">
      <c r="A4" s="60" t="s">
        <v>271</v>
      </c>
      <c r="B4" s="60">
        <v>0.89835561602398872</v>
      </c>
      <c r="T4" s="63" t="s">
        <v>270</v>
      </c>
      <c r="U4" s="63"/>
    </row>
    <row r="5" spans="1:25" x14ac:dyDescent="0.3">
      <c r="A5" s="60" t="s">
        <v>272</v>
      </c>
      <c r="B5" s="60">
        <v>0.80704281284184021</v>
      </c>
      <c r="T5" s="60" t="s">
        <v>271</v>
      </c>
      <c r="U5" s="60">
        <v>0.69687035680933984</v>
      </c>
    </row>
    <row r="6" spans="1:25" x14ac:dyDescent="0.3">
      <c r="A6" s="60" t="s">
        <v>273</v>
      </c>
      <c r="B6" s="60">
        <v>0.80588042014811634</v>
      </c>
      <c r="T6" s="60" t="s">
        <v>272</v>
      </c>
      <c r="U6" s="60">
        <v>0.48562829419957665</v>
      </c>
    </row>
    <row r="7" spans="1:25" x14ac:dyDescent="0.3">
      <c r="A7" s="60" t="s">
        <v>187</v>
      </c>
      <c r="B7" s="60">
        <v>0.73548478649966276</v>
      </c>
      <c r="T7" s="60" t="s">
        <v>273</v>
      </c>
      <c r="U7" s="60">
        <v>0.48252966946583914</v>
      </c>
    </row>
    <row r="8" spans="1:25" ht="15" thickBot="1" x14ac:dyDescent="0.35">
      <c r="A8" s="61" t="s">
        <v>274</v>
      </c>
      <c r="B8" s="61">
        <v>168</v>
      </c>
      <c r="T8" s="60" t="s">
        <v>187</v>
      </c>
      <c r="U8" s="60">
        <v>1.2008306093299081</v>
      </c>
    </row>
    <row r="9" spans="1:25" ht="15" thickBot="1" x14ac:dyDescent="0.35">
      <c r="T9" s="61" t="s">
        <v>274</v>
      </c>
      <c r="U9" s="61">
        <v>168</v>
      </c>
    </row>
    <row r="10" spans="1:25" ht="15" thickBot="1" x14ac:dyDescent="0.35">
      <c r="A10" t="s">
        <v>275</v>
      </c>
    </row>
    <row r="11" spans="1:25" ht="15" thickBot="1" x14ac:dyDescent="0.35">
      <c r="A11" s="62"/>
      <c r="B11" s="62" t="s">
        <v>279</v>
      </c>
      <c r="C11" s="62" t="s">
        <v>280</v>
      </c>
      <c r="D11" s="62" t="s">
        <v>281</v>
      </c>
      <c r="E11" s="62" t="s">
        <v>282</v>
      </c>
      <c r="F11" s="62" t="s">
        <v>283</v>
      </c>
      <c r="T11" t="s">
        <v>275</v>
      </c>
    </row>
    <row r="12" spans="1:25" x14ac:dyDescent="0.3">
      <c r="A12" s="60" t="s">
        <v>276</v>
      </c>
      <c r="B12" s="60">
        <v>1</v>
      </c>
      <c r="C12" s="60">
        <v>375.57016960002233</v>
      </c>
      <c r="D12" s="60">
        <v>375.57016960002233</v>
      </c>
      <c r="E12" s="60">
        <v>694.29446451215119</v>
      </c>
      <c r="F12" s="60">
        <v>3.3917778570778011E-61</v>
      </c>
      <c r="T12" s="62"/>
      <c r="U12" s="62" t="s">
        <v>279</v>
      </c>
      <c r="V12" s="62" t="s">
        <v>280</v>
      </c>
      <c r="W12" s="62" t="s">
        <v>281</v>
      </c>
      <c r="X12" s="62" t="s">
        <v>282</v>
      </c>
      <c r="Y12" s="62" t="s">
        <v>283</v>
      </c>
    </row>
    <row r="13" spans="1:25" x14ac:dyDescent="0.3">
      <c r="A13" s="60" t="s">
        <v>277</v>
      </c>
      <c r="B13" s="60">
        <v>166</v>
      </c>
      <c r="C13" s="60">
        <v>89.795686614627456</v>
      </c>
      <c r="D13" s="60">
        <v>0.54093787117245451</v>
      </c>
      <c r="E13" s="60"/>
      <c r="F13" s="60"/>
      <c r="T13" s="60" t="s">
        <v>276</v>
      </c>
      <c r="U13" s="60">
        <v>1</v>
      </c>
      <c r="V13" s="60">
        <v>225.99482693224584</v>
      </c>
      <c r="W13" s="60">
        <v>225.99482693224584</v>
      </c>
      <c r="X13" s="60">
        <v>156.72381650869445</v>
      </c>
      <c r="Y13" s="60">
        <v>9.5803218948392079E-26</v>
      </c>
    </row>
    <row r="14" spans="1:25" ht="15" thickBot="1" x14ac:dyDescent="0.35">
      <c r="A14" s="61" t="s">
        <v>203</v>
      </c>
      <c r="B14" s="61">
        <v>167</v>
      </c>
      <c r="C14" s="61">
        <v>465.3658562146498</v>
      </c>
      <c r="D14" s="61"/>
      <c r="E14" s="61"/>
      <c r="F14" s="61"/>
      <c r="T14" s="60" t="s">
        <v>277</v>
      </c>
      <c r="U14" s="60">
        <v>166</v>
      </c>
      <c r="V14" s="60">
        <v>239.37102928240395</v>
      </c>
      <c r="W14" s="60">
        <v>1.4419941523036384</v>
      </c>
      <c r="X14" s="60"/>
      <c r="Y14" s="60"/>
    </row>
    <row r="15" spans="1:25" ht="15" thickBot="1" x14ac:dyDescent="0.35">
      <c r="T15" s="61" t="s">
        <v>203</v>
      </c>
      <c r="U15" s="61">
        <v>167</v>
      </c>
      <c r="V15" s="61">
        <v>465.3658562146498</v>
      </c>
      <c r="W15" s="61"/>
      <c r="X15" s="61"/>
      <c r="Y15" s="61"/>
    </row>
    <row r="16" spans="1:25" ht="15" thickBot="1" x14ac:dyDescent="0.35">
      <c r="A16" s="62"/>
      <c r="B16" s="62" t="s">
        <v>284</v>
      </c>
      <c r="C16" s="62" t="s">
        <v>187</v>
      </c>
      <c r="D16" s="62" t="s">
        <v>285</v>
      </c>
      <c r="E16" s="62" t="s">
        <v>286</v>
      </c>
      <c r="F16" s="62" t="s">
        <v>287</v>
      </c>
      <c r="G16" s="62" t="s">
        <v>288</v>
      </c>
      <c r="H16" s="62" t="s">
        <v>289</v>
      </c>
      <c r="I16" s="62" t="s">
        <v>290</v>
      </c>
    </row>
    <row r="17" spans="1:28" x14ac:dyDescent="0.3">
      <c r="A17" s="60" t="s">
        <v>278</v>
      </c>
      <c r="B17" s="60">
        <v>7.1636802784711122</v>
      </c>
      <c r="C17" s="60">
        <v>0.13807034385776035</v>
      </c>
      <c r="D17" s="60">
        <v>51.884279261671963</v>
      </c>
      <c r="E17" s="60">
        <v>1.660141312847664E-104</v>
      </c>
      <c r="F17" s="60">
        <v>6.8910800231446085</v>
      </c>
      <c r="G17" s="60">
        <v>7.4362805337976159</v>
      </c>
      <c r="H17" s="60">
        <v>6.8910800231446085</v>
      </c>
      <c r="I17" s="60">
        <v>7.4362805337976159</v>
      </c>
      <c r="T17" s="62"/>
      <c r="U17" s="62" t="s">
        <v>284</v>
      </c>
      <c r="V17" s="62" t="s">
        <v>187</v>
      </c>
      <c r="W17" s="62" t="s">
        <v>285</v>
      </c>
      <c r="X17" s="62" t="s">
        <v>286</v>
      </c>
      <c r="Y17" s="62" t="s">
        <v>287</v>
      </c>
      <c r="Z17" s="62" t="s">
        <v>288</v>
      </c>
      <c r="AA17" s="62" t="s">
        <v>289</v>
      </c>
      <c r="AB17" s="62" t="s">
        <v>290</v>
      </c>
    </row>
    <row r="18" spans="1:28" ht="15" thickBot="1" x14ac:dyDescent="0.35">
      <c r="A18" s="61" t="s">
        <v>301</v>
      </c>
      <c r="B18" s="61">
        <v>-5.6873662035832273E-2</v>
      </c>
      <c r="C18" s="61">
        <v>2.1584368234707639E-3</v>
      </c>
      <c r="D18" s="61">
        <v>-26.349468011938143</v>
      </c>
      <c r="E18" s="61">
        <v>3.3917778570777044E-61</v>
      </c>
      <c r="F18" s="61">
        <v>-6.1135188535617162E-2</v>
      </c>
      <c r="G18" s="61">
        <v>-5.2612135536047384E-2</v>
      </c>
      <c r="H18" s="61">
        <v>-6.1135188535617162E-2</v>
      </c>
      <c r="I18" s="61">
        <v>-5.2612135536047384E-2</v>
      </c>
      <c r="T18" s="60" t="s">
        <v>278</v>
      </c>
      <c r="U18" s="60">
        <v>5.4811202383009743</v>
      </c>
      <c r="V18" s="60">
        <v>0.16006558018673919</v>
      </c>
      <c r="W18" s="60">
        <v>34.242966113679593</v>
      </c>
      <c r="X18" s="60">
        <v>3.7765028496257519E-77</v>
      </c>
      <c r="Y18" s="60">
        <v>5.1650935173648582</v>
      </c>
      <c r="Z18" s="60">
        <v>5.7971469592370903</v>
      </c>
      <c r="AA18" s="60">
        <v>5.1650935173648582</v>
      </c>
      <c r="AB18" s="60">
        <v>5.7971469592370903</v>
      </c>
    </row>
    <row r="19" spans="1:28" ht="15" thickBot="1" x14ac:dyDescent="0.35">
      <c r="T19" s="61" t="s">
        <v>302</v>
      </c>
      <c r="U19" s="61">
        <v>-4.8418758542668645E-2</v>
      </c>
      <c r="V19" s="61">
        <v>3.8676409555179862E-3</v>
      </c>
      <c r="W19" s="61">
        <v>-12.518938313958362</v>
      </c>
      <c r="X19" s="61">
        <v>9.5803218948385214E-26</v>
      </c>
      <c r="Y19" s="61">
        <v>-5.605486549023736E-2</v>
      </c>
      <c r="Z19" s="61">
        <v>-4.0782651595099931E-2</v>
      </c>
      <c r="AA19" s="61">
        <v>-5.605486549023736E-2</v>
      </c>
      <c r="AB19" s="61">
        <v>-4.0782651595099931E-2</v>
      </c>
    </row>
    <row r="22" spans="1:28" x14ac:dyDescent="0.3">
      <c r="A22" t="s">
        <v>291</v>
      </c>
    </row>
    <row r="23" spans="1:28" ht="15" thickBot="1" x14ac:dyDescent="0.35">
      <c r="T23" t="s">
        <v>291</v>
      </c>
    </row>
    <row r="24" spans="1:28" ht="15" thickBot="1" x14ac:dyDescent="0.35">
      <c r="A24" s="62" t="s">
        <v>292</v>
      </c>
      <c r="B24" s="62" t="s">
        <v>303</v>
      </c>
      <c r="C24" s="62" t="s">
        <v>294</v>
      </c>
    </row>
    <row r="25" spans="1:28" x14ac:dyDescent="0.3">
      <c r="A25" s="60">
        <v>1</v>
      </c>
      <c r="B25" s="60">
        <v>6.1479166745111478</v>
      </c>
      <c r="C25" s="60">
        <v>0.31978205159320616</v>
      </c>
      <c r="T25" s="62" t="s">
        <v>292</v>
      </c>
      <c r="U25" s="62" t="s">
        <v>303</v>
      </c>
      <c r="V25" s="62" t="s">
        <v>294</v>
      </c>
    </row>
    <row r="26" spans="1:28" x14ac:dyDescent="0.3">
      <c r="A26" s="60">
        <v>2</v>
      </c>
      <c r="B26" s="60">
        <v>3.080151344298355</v>
      </c>
      <c r="C26" s="60">
        <v>-1.4707134318642547</v>
      </c>
      <c r="T26" s="60">
        <v>1</v>
      </c>
      <c r="U26" s="60">
        <v>5.3779882826050898</v>
      </c>
      <c r="V26" s="60">
        <v>1.0897104434992642</v>
      </c>
    </row>
    <row r="27" spans="1:28" x14ac:dyDescent="0.3">
      <c r="A27" s="60">
        <v>3</v>
      </c>
      <c r="B27" s="60">
        <v>3.6574190139620528</v>
      </c>
      <c r="C27" s="60">
        <v>0.6863864078916313</v>
      </c>
      <c r="T27" s="60">
        <v>2</v>
      </c>
      <c r="U27" s="60">
        <v>4.0290416696063414</v>
      </c>
      <c r="V27" s="60">
        <v>-2.4196037571722409</v>
      </c>
    </row>
    <row r="28" spans="1:28" x14ac:dyDescent="0.3">
      <c r="A28" s="60">
        <v>4</v>
      </c>
      <c r="B28" s="60">
        <v>5.1020100296721917</v>
      </c>
      <c r="C28" s="60">
        <v>0.32733559928224931</v>
      </c>
      <c r="T28" s="60">
        <v>3</v>
      </c>
      <c r="U28" s="60">
        <v>3.6073142826996976</v>
      </c>
      <c r="V28" s="60">
        <v>0.73649113915398656</v>
      </c>
    </row>
    <row r="29" spans="1:28" x14ac:dyDescent="0.3">
      <c r="A29" s="60">
        <v>5</v>
      </c>
      <c r="B29" s="60">
        <v>2.7713273594437853</v>
      </c>
      <c r="C29" s="60">
        <v>0.17311161972265499</v>
      </c>
      <c r="T29" s="60">
        <v>4</v>
      </c>
      <c r="U29" s="60">
        <v>5.0308257838541559</v>
      </c>
      <c r="V29" s="60">
        <v>0.39851984510028515</v>
      </c>
    </row>
    <row r="30" spans="1:28" x14ac:dyDescent="0.3">
      <c r="A30" s="60">
        <v>6</v>
      </c>
      <c r="B30" s="60">
        <v>2.5517950239854734</v>
      </c>
      <c r="C30" s="60">
        <v>0.94471253748100681</v>
      </c>
      <c r="T30" s="60">
        <v>5</v>
      </c>
      <c r="U30" s="60">
        <v>4.2353055809981104</v>
      </c>
      <c r="V30" s="60">
        <v>-1.2908666018316701</v>
      </c>
    </row>
    <row r="31" spans="1:28" x14ac:dyDescent="0.3">
      <c r="A31" s="60">
        <v>7</v>
      </c>
      <c r="B31" s="60">
        <v>3.1893487754071534</v>
      </c>
      <c r="C31" s="60">
        <v>2.9527049461047117E-2</v>
      </c>
      <c r="T31" s="60">
        <v>6</v>
      </c>
      <c r="U31" s="60">
        <v>2.2801561110451503</v>
      </c>
      <c r="V31" s="60">
        <v>1.21635145042133</v>
      </c>
    </row>
    <row r="32" spans="1:28" x14ac:dyDescent="0.3">
      <c r="A32" s="60">
        <v>8</v>
      </c>
      <c r="B32" s="60">
        <v>1.6753718920132981</v>
      </c>
      <c r="C32" s="60">
        <v>-6.5933979579197777E-2</v>
      </c>
      <c r="T32" s="60">
        <v>7</v>
      </c>
      <c r="U32" s="60">
        <v>4.871528068248776</v>
      </c>
      <c r="V32" s="60">
        <v>-1.6526522433805755</v>
      </c>
    </row>
    <row r="33" spans="1:22" x14ac:dyDescent="0.3">
      <c r="A33" s="60">
        <v>9</v>
      </c>
      <c r="B33" s="60">
        <v>1.8846669683051607</v>
      </c>
      <c r="C33" s="60">
        <v>-0.27522905587106039</v>
      </c>
      <c r="T33" s="60">
        <v>8</v>
      </c>
      <c r="U33" s="60">
        <v>1.4734995937242905</v>
      </c>
      <c r="V33" s="60">
        <v>0.13593831870980977</v>
      </c>
    </row>
    <row r="34" spans="1:22" x14ac:dyDescent="0.3">
      <c r="A34" s="60">
        <v>10</v>
      </c>
      <c r="B34" s="60">
        <v>3.4583611968366395</v>
      </c>
      <c r="C34" s="60">
        <v>-0.16252433083231033</v>
      </c>
      <c r="T34" s="60">
        <v>9</v>
      </c>
      <c r="U34" s="60">
        <v>1.2991920629706835</v>
      </c>
      <c r="V34" s="60">
        <v>0.31024584946341682</v>
      </c>
    </row>
    <row r="35" spans="1:22" x14ac:dyDescent="0.3">
      <c r="A35" s="60">
        <v>11</v>
      </c>
      <c r="B35" s="60">
        <v>3.0602455625858136</v>
      </c>
      <c r="C35" s="60">
        <v>1.3464736846784398</v>
      </c>
      <c r="T35" s="60">
        <v>10</v>
      </c>
      <c r="U35" s="60">
        <v>5.0603612265651838</v>
      </c>
      <c r="V35" s="60">
        <v>-1.7645243605608547</v>
      </c>
    </row>
    <row r="36" spans="1:22" x14ac:dyDescent="0.3">
      <c r="A36" s="60">
        <v>12</v>
      </c>
      <c r="B36" s="60">
        <v>2.2031594757058217</v>
      </c>
      <c r="C36" s="60">
        <v>0.50489072539638835</v>
      </c>
      <c r="T36" s="60">
        <v>11</v>
      </c>
      <c r="U36" s="60">
        <v>3.9815912862345266</v>
      </c>
      <c r="V36" s="60">
        <v>0.42512796102972672</v>
      </c>
    </row>
    <row r="37" spans="1:22" x14ac:dyDescent="0.3">
      <c r="A37" s="60">
        <v>13</v>
      </c>
      <c r="B37" s="60">
        <v>4.6140340094047509</v>
      </c>
      <c r="C37" s="60">
        <v>0.44221179594355675</v>
      </c>
      <c r="T37" s="60">
        <v>12</v>
      </c>
      <c r="U37" s="60">
        <v>4.3737832304301421</v>
      </c>
      <c r="V37" s="60">
        <v>-1.665733029327932</v>
      </c>
    </row>
    <row r="38" spans="1:22" x14ac:dyDescent="0.3">
      <c r="A38" s="60">
        <v>14</v>
      </c>
      <c r="B38" s="60">
        <v>3.0204339991607316</v>
      </c>
      <c r="C38" s="60">
        <v>0.8297136025493268</v>
      </c>
      <c r="T38" s="60">
        <v>13</v>
      </c>
      <c r="U38" s="60">
        <v>5.4060711625598374</v>
      </c>
      <c r="V38" s="60">
        <v>-0.34982535721152974</v>
      </c>
    </row>
    <row r="39" spans="1:22" x14ac:dyDescent="0.3">
      <c r="A39" s="60">
        <v>15</v>
      </c>
      <c r="B39" s="60">
        <v>2.9800536991152899</v>
      </c>
      <c r="C39" s="60">
        <v>-2.9800536991152899</v>
      </c>
      <c r="T39" s="60">
        <v>14</v>
      </c>
      <c r="U39" s="60">
        <v>4.1103851839580248</v>
      </c>
      <c r="V39" s="60">
        <v>-0.26023758224796634</v>
      </c>
    </row>
    <row r="40" spans="1:22" x14ac:dyDescent="0.3">
      <c r="A40" s="60">
        <v>16</v>
      </c>
      <c r="B40" s="60">
        <v>1.7254207146048302</v>
      </c>
      <c r="C40" s="60">
        <v>-0.11598280217072987</v>
      </c>
      <c r="T40" s="60">
        <v>15</v>
      </c>
      <c r="U40" s="60">
        <v>3.3627995520592209</v>
      </c>
      <c r="V40" s="60">
        <v>-3.3627995520592209</v>
      </c>
    </row>
    <row r="41" spans="1:22" x14ac:dyDescent="0.3">
      <c r="A41" s="60">
        <v>17</v>
      </c>
      <c r="B41" s="60">
        <v>3.8968571311329065</v>
      </c>
      <c r="C41" s="60">
        <v>0.55749016512060079</v>
      </c>
      <c r="T41" s="60">
        <v>16</v>
      </c>
      <c r="U41" s="60">
        <v>1.1490939114884107</v>
      </c>
      <c r="V41" s="60">
        <v>0.46034400094568961</v>
      </c>
    </row>
    <row r="42" spans="1:22" x14ac:dyDescent="0.3">
      <c r="A42" s="60">
        <v>18</v>
      </c>
      <c r="B42" s="60">
        <v>6.0080074659030007</v>
      </c>
      <c r="C42" s="60">
        <v>0.24966012197963838</v>
      </c>
      <c r="T42" s="60">
        <v>17</v>
      </c>
      <c r="U42" s="60">
        <v>3.8281038216542669</v>
      </c>
      <c r="V42" s="60">
        <v>0.62624347459924046</v>
      </c>
    </row>
    <row r="43" spans="1:22" x14ac:dyDescent="0.3">
      <c r="A43" s="60">
        <v>19</v>
      </c>
      <c r="B43" s="60">
        <v>4.3945016739464391</v>
      </c>
      <c r="C43" s="60">
        <v>-0.26736728890134742</v>
      </c>
      <c r="T43" s="60">
        <v>18</v>
      </c>
      <c r="U43" s="60">
        <v>5.4811202383009743</v>
      </c>
      <c r="V43" s="60">
        <v>0.77654734958166483</v>
      </c>
    </row>
    <row r="44" spans="1:22" x14ac:dyDescent="0.3">
      <c r="A44" s="60">
        <v>20</v>
      </c>
      <c r="B44" s="60">
        <v>3.9264314353915393</v>
      </c>
      <c r="C44" s="60">
        <v>1.2440525596466121</v>
      </c>
      <c r="T44" s="60">
        <v>19</v>
      </c>
      <c r="U44" s="60">
        <v>4.1834975093574549</v>
      </c>
      <c r="V44" s="60">
        <v>-5.6363124312363233E-2</v>
      </c>
    </row>
    <row r="45" spans="1:22" x14ac:dyDescent="0.3">
      <c r="A45" s="60">
        <v>21</v>
      </c>
      <c r="B45" s="60">
        <v>3.2792091614237679</v>
      </c>
      <c r="C45" s="60">
        <v>-1.6697712489896677</v>
      </c>
      <c r="T45" s="60">
        <v>20</v>
      </c>
      <c r="U45" s="60">
        <v>2.9376828520545901</v>
      </c>
      <c r="V45" s="60">
        <v>2.2328011429835612</v>
      </c>
    </row>
    <row r="46" spans="1:22" x14ac:dyDescent="0.3">
      <c r="A46" s="60">
        <v>22</v>
      </c>
      <c r="B46" s="60">
        <v>4.0458661256667874</v>
      </c>
      <c r="C46" s="60">
        <v>0.72481849879887772</v>
      </c>
      <c r="T46" s="60">
        <v>21</v>
      </c>
      <c r="U46" s="60">
        <v>2.2535257938466824</v>
      </c>
      <c r="V46" s="60">
        <v>-0.64408788141258211</v>
      </c>
    </row>
    <row r="47" spans="1:22" x14ac:dyDescent="0.3">
      <c r="A47" s="60">
        <v>23</v>
      </c>
      <c r="B47" s="60">
        <v>3.4384554151240985</v>
      </c>
      <c r="C47" s="60">
        <v>0.67241844904921289</v>
      </c>
      <c r="T47" s="60">
        <v>22</v>
      </c>
      <c r="U47" s="60">
        <v>3.2281954033106022</v>
      </c>
      <c r="V47" s="60">
        <v>1.5424892211550629</v>
      </c>
    </row>
    <row r="48" spans="1:22" x14ac:dyDescent="0.3">
      <c r="A48" s="60">
        <v>24</v>
      </c>
      <c r="B48" s="60">
        <v>2.8111389228688681</v>
      </c>
      <c r="C48" s="60">
        <v>0.9955235669014515</v>
      </c>
      <c r="T48" s="60">
        <v>23</v>
      </c>
      <c r="U48" s="60">
        <v>3.4809413229033326</v>
      </c>
      <c r="V48" s="60">
        <v>0.62993254126997877</v>
      </c>
    </row>
    <row r="49" spans="1:22" x14ac:dyDescent="0.3">
      <c r="A49" s="60">
        <v>25</v>
      </c>
      <c r="B49" s="60">
        <v>2.9504793948566572</v>
      </c>
      <c r="C49" s="60">
        <v>-1.004569245801344</v>
      </c>
      <c r="T49" s="60">
        <v>24</v>
      </c>
      <c r="U49" s="60">
        <v>4.5049980660807742</v>
      </c>
      <c r="V49" s="60">
        <v>-0.69833557631045462</v>
      </c>
    </row>
    <row r="50" spans="1:22" x14ac:dyDescent="0.3">
      <c r="A50" s="60">
        <v>26</v>
      </c>
      <c r="B50" s="60">
        <v>6.6057496538995979</v>
      </c>
      <c r="C50" s="60">
        <v>-0.96030275625636019</v>
      </c>
      <c r="T50" s="60">
        <v>25</v>
      </c>
      <c r="U50" s="60">
        <v>3.3298747962502064</v>
      </c>
      <c r="V50" s="60">
        <v>-1.3839646471948932</v>
      </c>
    </row>
    <row r="51" spans="1:22" x14ac:dyDescent="0.3">
      <c r="A51" s="60">
        <v>27</v>
      </c>
      <c r="B51" s="60">
        <v>6.8349505119040019</v>
      </c>
      <c r="C51" s="60">
        <v>-0.66324991449308701</v>
      </c>
      <c r="T51" s="60">
        <v>26</v>
      </c>
      <c r="U51" s="60">
        <v>4.4202652386311048</v>
      </c>
      <c r="V51" s="60">
        <v>1.2251816590121329</v>
      </c>
    </row>
    <row r="52" spans="1:22" x14ac:dyDescent="0.3">
      <c r="A52" s="60">
        <v>28</v>
      </c>
      <c r="B52" s="60">
        <v>5.1116785522182839</v>
      </c>
      <c r="C52" s="60">
        <v>0.25429746280356724</v>
      </c>
      <c r="T52" s="60">
        <v>27</v>
      </c>
      <c r="U52" s="60">
        <v>4.3916981710909297</v>
      </c>
      <c r="V52" s="60">
        <v>1.7800024263199852</v>
      </c>
    </row>
    <row r="53" spans="1:22" x14ac:dyDescent="0.3">
      <c r="A53" s="60">
        <v>29</v>
      </c>
      <c r="B53" s="60">
        <v>5.2112074607809902</v>
      </c>
      <c r="C53" s="60">
        <v>0.8755672661313163</v>
      </c>
      <c r="T53" s="60">
        <v>28</v>
      </c>
      <c r="U53" s="60">
        <v>4.7301452933041839</v>
      </c>
      <c r="V53" s="60">
        <v>0.6358307217176673</v>
      </c>
    </row>
    <row r="54" spans="1:22" x14ac:dyDescent="0.3">
      <c r="A54" s="60">
        <v>30</v>
      </c>
      <c r="B54" s="60">
        <v>1.765232278029913</v>
      </c>
      <c r="C54" s="60">
        <v>0.63266299476845766</v>
      </c>
      <c r="T54" s="60">
        <v>29</v>
      </c>
      <c r="U54" s="60">
        <v>5.4283437914894659</v>
      </c>
      <c r="V54" s="60">
        <v>0.65843093542284059</v>
      </c>
    </row>
    <row r="55" spans="1:22" x14ac:dyDescent="0.3">
      <c r="A55" s="60">
        <v>31</v>
      </c>
      <c r="B55" s="60">
        <v>4.4047389331128883</v>
      </c>
      <c r="C55" s="60">
        <v>-0.66706931482951992</v>
      </c>
      <c r="T55" s="60">
        <v>30</v>
      </c>
      <c r="U55" s="60">
        <v>1.4091026448625419</v>
      </c>
      <c r="V55" s="60">
        <v>0.98879262793582878</v>
      </c>
    </row>
    <row r="56" spans="1:22" x14ac:dyDescent="0.3">
      <c r="A56" s="60">
        <v>32</v>
      </c>
      <c r="B56" s="60">
        <v>7.1534430193046621</v>
      </c>
      <c r="C56" s="60">
        <v>-0.41174232465260729</v>
      </c>
      <c r="T56" s="60">
        <v>31</v>
      </c>
      <c r="U56" s="60">
        <v>4.0469566102671291</v>
      </c>
      <c r="V56" s="60">
        <v>-0.30928699198376064</v>
      </c>
    </row>
    <row r="57" spans="1:22" x14ac:dyDescent="0.3">
      <c r="A57" s="60">
        <v>33</v>
      </c>
      <c r="B57" s="60">
        <v>7.0840571516209474</v>
      </c>
      <c r="C57" s="60">
        <v>-0.13037294075041039</v>
      </c>
      <c r="T57" s="60">
        <v>32</v>
      </c>
      <c r="U57" s="60">
        <v>5.1998072511680693</v>
      </c>
      <c r="V57" s="60">
        <v>1.5418934434839855</v>
      </c>
    </row>
    <row r="58" spans="1:22" x14ac:dyDescent="0.3">
      <c r="A58" s="60">
        <v>34</v>
      </c>
      <c r="B58" s="60">
        <v>2.4920776788478491</v>
      </c>
      <c r="C58" s="60">
        <v>0.21597252225436092</v>
      </c>
      <c r="T58" s="60">
        <v>33</v>
      </c>
      <c r="U58" s="60">
        <v>5.2661409503715255</v>
      </c>
      <c r="V58" s="60">
        <v>1.6875432604990115</v>
      </c>
    </row>
    <row r="59" spans="1:22" x14ac:dyDescent="0.3">
      <c r="A59" s="60">
        <v>35</v>
      </c>
      <c r="B59" s="60">
        <v>3.3286892473949417</v>
      </c>
      <c r="C59" s="60">
        <v>-0.3329569738409508</v>
      </c>
      <c r="T59" s="60">
        <v>34</v>
      </c>
      <c r="U59" s="60">
        <v>3.00934261469774</v>
      </c>
      <c r="V59" s="60">
        <v>-0.30129241359552994</v>
      </c>
    </row>
    <row r="60" spans="1:22" x14ac:dyDescent="0.3">
      <c r="A60" s="60">
        <v>36</v>
      </c>
      <c r="B60" s="60">
        <v>3.3986438516990156</v>
      </c>
      <c r="C60" s="60">
        <v>0.77574341819662118</v>
      </c>
      <c r="T60" s="60">
        <v>35</v>
      </c>
      <c r="U60" s="60">
        <v>3.9927276006993404</v>
      </c>
      <c r="V60" s="60">
        <v>-0.99699532714534955</v>
      </c>
    </row>
    <row r="61" spans="1:22" x14ac:dyDescent="0.3">
      <c r="A61" s="60">
        <v>37</v>
      </c>
      <c r="B61" s="60">
        <v>5.2311132424935316</v>
      </c>
      <c r="C61" s="60">
        <v>0.2369468986415999</v>
      </c>
      <c r="T61" s="60">
        <v>36</v>
      </c>
      <c r="U61" s="60">
        <v>2.6384549242608979</v>
      </c>
      <c r="V61" s="60">
        <v>1.5359323456347389</v>
      </c>
    </row>
    <row r="62" spans="1:22" x14ac:dyDescent="0.3">
      <c r="A62" s="60">
        <v>38</v>
      </c>
      <c r="B62" s="60">
        <v>5.1116785522182839</v>
      </c>
      <c r="C62" s="60">
        <v>0.56507525004999781</v>
      </c>
      <c r="T62" s="60">
        <v>37</v>
      </c>
      <c r="U62" s="60">
        <v>5.1920602498012425</v>
      </c>
      <c r="V62" s="60">
        <v>0.27599989133388902</v>
      </c>
    </row>
    <row r="63" spans="1:22" x14ac:dyDescent="0.3">
      <c r="A63" s="60">
        <v>39</v>
      </c>
      <c r="B63" s="60">
        <v>2.9703851765691986</v>
      </c>
      <c r="C63" s="60">
        <v>-2.5946197402758386E-2</v>
      </c>
      <c r="T63" s="60">
        <v>38</v>
      </c>
      <c r="U63" s="60">
        <v>5.0356676597084231</v>
      </c>
      <c r="V63" s="60">
        <v>0.64108614255985863</v>
      </c>
    </row>
    <row r="64" spans="1:22" x14ac:dyDescent="0.3">
      <c r="A64" s="60">
        <v>40</v>
      </c>
      <c r="B64" s="60">
        <v>5.7793753445189546</v>
      </c>
      <c r="C64" s="60">
        <v>0.40064130913361762</v>
      </c>
      <c r="T64" s="60">
        <v>39</v>
      </c>
      <c r="U64" s="60">
        <v>2.7483655061527559</v>
      </c>
      <c r="V64" s="60">
        <v>0.19607347301368439</v>
      </c>
    </row>
    <row r="65" spans="1:22" x14ac:dyDescent="0.3">
      <c r="A65" s="60">
        <v>41</v>
      </c>
      <c r="B65" s="60">
        <v>2.4226918111641336</v>
      </c>
      <c r="C65" s="60">
        <v>-0.81325389873003329</v>
      </c>
      <c r="T65" s="60">
        <v>40</v>
      </c>
      <c r="U65" s="60">
        <v>5.1150744237183989</v>
      </c>
      <c r="V65" s="60">
        <v>1.0649422299341733</v>
      </c>
    </row>
    <row r="66" spans="1:22" x14ac:dyDescent="0.3">
      <c r="A66" s="60">
        <v>42</v>
      </c>
      <c r="B66" s="60">
        <v>2.0740562628844827</v>
      </c>
      <c r="C66" s="60">
        <v>2.0848268204751887</v>
      </c>
      <c r="T66" s="60">
        <v>41</v>
      </c>
      <c r="U66" s="60">
        <v>2.5750263505700022</v>
      </c>
      <c r="V66" s="60">
        <v>-0.96558843813590189</v>
      </c>
    </row>
    <row r="67" spans="1:22" x14ac:dyDescent="0.3">
      <c r="A67" s="60">
        <v>43</v>
      </c>
      <c r="B67" s="60">
        <v>2.123536348855656</v>
      </c>
      <c r="C67" s="60">
        <v>-1.0249240601875462</v>
      </c>
      <c r="T67" s="60">
        <v>42</v>
      </c>
      <c r="U67" s="60">
        <v>3.5293600814460011</v>
      </c>
      <c r="V67" s="60">
        <v>0.62952300191367039</v>
      </c>
    </row>
    <row r="68" spans="1:22" x14ac:dyDescent="0.3">
      <c r="A68" s="60">
        <v>44</v>
      </c>
      <c r="B68" s="60">
        <v>6.3071629282114783</v>
      </c>
      <c r="C68" s="60">
        <v>-1.3743649364997168E-2</v>
      </c>
      <c r="T68" s="60">
        <v>43</v>
      </c>
      <c r="U68" s="60">
        <v>2.0826075761910623</v>
      </c>
      <c r="V68" s="60">
        <v>-0.98399528752295251</v>
      </c>
    </row>
    <row r="69" spans="1:22" x14ac:dyDescent="0.3">
      <c r="A69" s="60">
        <v>45</v>
      </c>
      <c r="B69" s="60">
        <v>1.6258918060421239</v>
      </c>
      <c r="C69" s="60">
        <v>-1.6453893608023629E-2</v>
      </c>
      <c r="T69" s="60">
        <v>44</v>
      </c>
      <c r="U69" s="60">
        <v>5.3460319019669287</v>
      </c>
      <c r="V69" s="60">
        <v>0.94738737687955243</v>
      </c>
    </row>
    <row r="70" spans="1:22" x14ac:dyDescent="0.3">
      <c r="A70" s="60">
        <v>46</v>
      </c>
      <c r="B70" s="60">
        <v>5.9881016841904593</v>
      </c>
      <c r="C70" s="60">
        <v>-0.49093345889725715</v>
      </c>
      <c r="T70" s="60">
        <v>45</v>
      </c>
      <c r="U70" s="60">
        <v>0.93895649941322823</v>
      </c>
      <c r="V70" s="60">
        <v>0.67048141302087205</v>
      </c>
    </row>
    <row r="71" spans="1:22" x14ac:dyDescent="0.3">
      <c r="A71" s="60">
        <v>47</v>
      </c>
      <c r="B71" s="60">
        <v>3.4287868925780067</v>
      </c>
      <c r="C71" s="60">
        <v>1.2059420956516291</v>
      </c>
      <c r="T71" s="60">
        <v>46</v>
      </c>
      <c r="U71" s="60">
        <v>5.0739184789571308</v>
      </c>
      <c r="V71" s="60">
        <v>0.42324974633607138</v>
      </c>
    </row>
    <row r="72" spans="1:22" x14ac:dyDescent="0.3">
      <c r="A72" s="60">
        <v>48</v>
      </c>
      <c r="B72" s="60">
        <v>4.8028545673637151</v>
      </c>
      <c r="C72" s="60">
        <v>0.60879148449132447</v>
      </c>
      <c r="T72" s="60">
        <v>47</v>
      </c>
      <c r="U72" s="60">
        <v>4.2159380775810424</v>
      </c>
      <c r="V72" s="60">
        <v>0.41879091064859342</v>
      </c>
    </row>
    <row r="73" spans="1:22" x14ac:dyDescent="0.3">
      <c r="A73" s="60">
        <v>49</v>
      </c>
      <c r="B73" s="60">
        <v>3.4981727602617219</v>
      </c>
      <c r="C73" s="60">
        <v>0.80589233294244833</v>
      </c>
      <c r="T73" s="60">
        <v>48</v>
      </c>
      <c r="U73" s="60">
        <v>3.7254560535438093</v>
      </c>
      <c r="V73" s="60">
        <v>1.6861899983112303</v>
      </c>
    </row>
    <row r="74" spans="1:22" x14ac:dyDescent="0.3">
      <c r="A74" s="60">
        <v>50</v>
      </c>
      <c r="B74" s="60">
        <v>3.8371397859952823</v>
      </c>
      <c r="C74" s="60">
        <v>-0.94676802809911775</v>
      </c>
      <c r="T74" s="60">
        <v>49</v>
      </c>
      <c r="U74" s="60">
        <v>2.951724292031964</v>
      </c>
      <c r="V74" s="60">
        <v>1.3523408011722062</v>
      </c>
    </row>
    <row r="75" spans="1:22" x14ac:dyDescent="0.3">
      <c r="A75" s="60">
        <v>51</v>
      </c>
      <c r="B75" s="60">
        <v>4.3148785470962734</v>
      </c>
      <c r="C75" s="60">
        <v>-0.65131690096662709</v>
      </c>
      <c r="T75" s="60">
        <v>50</v>
      </c>
      <c r="U75" s="60">
        <v>4.9344724543542453</v>
      </c>
      <c r="V75" s="60">
        <v>-2.0441006964580808</v>
      </c>
    </row>
    <row r="76" spans="1:22" x14ac:dyDescent="0.3">
      <c r="A76" s="60">
        <v>52</v>
      </c>
      <c r="B76" s="60">
        <v>4.5440794051006774</v>
      </c>
      <c r="C76" s="60">
        <v>0.83119900258348789</v>
      </c>
      <c r="T76" s="60">
        <v>51</v>
      </c>
      <c r="U76" s="60">
        <v>3.038393869823341</v>
      </c>
      <c r="V76" s="60">
        <v>0.62516777630630527</v>
      </c>
    </row>
    <row r="77" spans="1:22" x14ac:dyDescent="0.3">
      <c r="A77" s="60">
        <v>53</v>
      </c>
      <c r="B77" s="60">
        <v>6.1973967604823219</v>
      </c>
      <c r="C77" s="60">
        <v>-0.39226179156583374</v>
      </c>
      <c r="T77" s="60">
        <v>52</v>
      </c>
      <c r="U77" s="60">
        <v>5.295192205497127</v>
      </c>
      <c r="V77" s="60">
        <v>8.0086202187038324E-2</v>
      </c>
    </row>
    <row r="78" spans="1:22" x14ac:dyDescent="0.3">
      <c r="A78" s="60">
        <v>54</v>
      </c>
      <c r="B78" s="60">
        <v>2.1536793897346467</v>
      </c>
      <c r="C78" s="60">
        <v>-0.54424147730054639</v>
      </c>
      <c r="T78" s="60">
        <v>53</v>
      </c>
      <c r="U78" s="60">
        <v>5.2182063794142834</v>
      </c>
      <c r="V78" s="60">
        <v>0.58692858950220472</v>
      </c>
    </row>
    <row r="79" spans="1:22" x14ac:dyDescent="0.3">
      <c r="A79" s="60">
        <v>55</v>
      </c>
      <c r="B79" s="60">
        <v>4.842666130788797</v>
      </c>
      <c r="C79" s="60">
        <v>0.58667949816564402</v>
      </c>
      <c r="T79" s="60">
        <v>54</v>
      </c>
      <c r="U79" s="60">
        <v>2.8418137101401064</v>
      </c>
      <c r="V79" s="60">
        <v>-1.2323757977060061</v>
      </c>
    </row>
    <row r="80" spans="1:22" x14ac:dyDescent="0.3">
      <c r="A80" s="60">
        <v>56</v>
      </c>
      <c r="B80" s="60">
        <v>6.2173025421948633</v>
      </c>
      <c r="C80" s="60">
        <v>-0.53372277485618191</v>
      </c>
      <c r="T80" s="60">
        <v>55</v>
      </c>
      <c r="U80" s="60">
        <v>3.5293600814460011</v>
      </c>
      <c r="V80" s="60">
        <v>1.89998554750844</v>
      </c>
    </row>
    <row r="81" spans="1:22" x14ac:dyDescent="0.3">
      <c r="A81" s="60">
        <v>57</v>
      </c>
      <c r="B81" s="60">
        <v>3.7774224408576589</v>
      </c>
      <c r="C81" s="60">
        <v>-0.13983628113127322</v>
      </c>
      <c r="T81" s="60">
        <v>56</v>
      </c>
      <c r="U81" s="60">
        <v>5.2482260097107378</v>
      </c>
      <c r="V81" s="60">
        <v>0.43535375762794359</v>
      </c>
    </row>
    <row r="82" spans="1:22" x14ac:dyDescent="0.3">
      <c r="A82" s="60">
        <v>58</v>
      </c>
      <c r="B82" s="60">
        <v>1.6952776737258386</v>
      </c>
      <c r="C82" s="60">
        <v>0.50194690361038097</v>
      </c>
      <c r="T82" s="60">
        <v>57</v>
      </c>
      <c r="U82" s="60">
        <v>4.1980231369202556</v>
      </c>
      <c r="V82" s="60">
        <v>-0.56043697719386998</v>
      </c>
    </row>
    <row r="83" spans="1:22" x14ac:dyDescent="0.3">
      <c r="A83" s="60">
        <v>59</v>
      </c>
      <c r="B83" s="60">
        <v>2.0342446994593999</v>
      </c>
      <c r="C83" s="60">
        <v>4.5196842220435851E-2</v>
      </c>
      <c r="T83" s="60">
        <v>58</v>
      </c>
      <c r="U83" s="60">
        <v>1.5766315494201746</v>
      </c>
      <c r="V83" s="60">
        <v>0.62059302791604498</v>
      </c>
    </row>
    <row r="84" spans="1:22" x14ac:dyDescent="0.3">
      <c r="A84" s="60">
        <v>60</v>
      </c>
      <c r="B84" s="60">
        <v>4.0561033848332366</v>
      </c>
      <c r="C84" s="60">
        <v>1.3599970173711835</v>
      </c>
      <c r="T84" s="60">
        <v>59</v>
      </c>
      <c r="U84" s="60">
        <v>1.030952140644299</v>
      </c>
      <c r="V84" s="60">
        <v>1.0484894010355368</v>
      </c>
    </row>
    <row r="85" spans="1:22" x14ac:dyDescent="0.3">
      <c r="A85" s="60">
        <v>61</v>
      </c>
      <c r="B85" s="60">
        <v>6.1479166745111478</v>
      </c>
      <c r="C85" s="60">
        <v>1.3290647183929138E-2</v>
      </c>
      <c r="T85" s="60">
        <v>60</v>
      </c>
      <c r="U85" s="60">
        <v>4.7277243553770498</v>
      </c>
      <c r="V85" s="60">
        <v>0.6883760468273703</v>
      </c>
    </row>
    <row r="86" spans="1:22" x14ac:dyDescent="0.3">
      <c r="A86" s="60">
        <v>62</v>
      </c>
      <c r="B86" s="60">
        <v>2.9203363539776666</v>
      </c>
      <c r="C86" s="60">
        <v>0.33776018404381558</v>
      </c>
      <c r="T86" s="60">
        <v>61</v>
      </c>
      <c r="U86" s="60">
        <v>4.9325357040125386</v>
      </c>
      <c r="V86" s="60">
        <v>1.2286716176825383</v>
      </c>
    </row>
    <row r="87" spans="1:22" x14ac:dyDescent="0.3">
      <c r="A87" s="60">
        <v>63</v>
      </c>
      <c r="B87" s="60">
        <v>1.5758429834505918</v>
      </c>
      <c r="C87" s="60">
        <v>-0.18954862233070124</v>
      </c>
      <c r="T87" s="60">
        <v>62</v>
      </c>
      <c r="U87" s="60">
        <v>4.1452466901087464</v>
      </c>
      <c r="V87" s="60">
        <v>-0.88715015208726422</v>
      </c>
    </row>
    <row r="88" spans="1:22" x14ac:dyDescent="0.3">
      <c r="A88" s="60">
        <v>64</v>
      </c>
      <c r="B88" s="60">
        <v>5.0821042479596503</v>
      </c>
      <c r="C88" s="60">
        <v>0.41506397733355183</v>
      </c>
      <c r="T88" s="60">
        <v>63</v>
      </c>
      <c r="U88" s="60">
        <v>0.63924438403410999</v>
      </c>
      <c r="V88" s="60">
        <v>0.74704997708578058</v>
      </c>
    </row>
    <row r="89" spans="1:22" x14ac:dyDescent="0.3">
      <c r="A89" s="60">
        <v>65</v>
      </c>
      <c r="B89" s="60">
        <v>2.1832536939932803</v>
      </c>
      <c r="C89" s="60">
        <v>-0.39149422476522533</v>
      </c>
      <c r="T89" s="60">
        <v>64</v>
      </c>
      <c r="U89" s="60">
        <v>4.3752357931864223</v>
      </c>
      <c r="V89" s="60">
        <v>1.1219324321067798</v>
      </c>
    </row>
    <row r="90" spans="1:22" x14ac:dyDescent="0.3">
      <c r="A90" s="60">
        <v>66</v>
      </c>
      <c r="B90" s="60">
        <v>3.1796802528610617</v>
      </c>
      <c r="C90" s="60">
        <v>-0.18394797930707085</v>
      </c>
      <c r="T90" s="60">
        <v>65</v>
      </c>
      <c r="U90" s="60">
        <v>3.4363960650440775</v>
      </c>
      <c r="V90" s="60">
        <v>-1.6446365958160225</v>
      </c>
    </row>
    <row r="91" spans="1:22" x14ac:dyDescent="0.3">
      <c r="A91" s="60">
        <v>67</v>
      </c>
      <c r="B91" s="60">
        <v>4.6237025319508431</v>
      </c>
      <c r="C91" s="60">
        <v>-1.8532345962751329E-2</v>
      </c>
      <c r="T91" s="60">
        <v>66</v>
      </c>
      <c r="U91" s="60">
        <v>4.5214604439852817</v>
      </c>
      <c r="V91" s="60">
        <v>-1.5257281704312908</v>
      </c>
    </row>
    <row r="92" spans="1:22" x14ac:dyDescent="0.3">
      <c r="A92" s="60">
        <v>68</v>
      </c>
      <c r="B92" s="60">
        <v>6.3668802733491017</v>
      </c>
      <c r="C92" s="60">
        <v>-4.6111979098519384E-2</v>
      </c>
      <c r="T92" s="60">
        <v>67</v>
      </c>
      <c r="U92" s="60">
        <v>4.3379533491085676</v>
      </c>
      <c r="V92" s="60">
        <v>0.26721683687952424</v>
      </c>
    </row>
    <row r="93" spans="1:22" x14ac:dyDescent="0.3">
      <c r="A93" s="60">
        <v>69</v>
      </c>
      <c r="B93" s="60">
        <v>6.1877282379362306</v>
      </c>
      <c r="C93" s="60">
        <v>0.37753673209913075</v>
      </c>
      <c r="T93" s="60">
        <v>68</v>
      </c>
      <c r="U93" s="60">
        <v>5.1431573036731475</v>
      </c>
      <c r="V93" s="60">
        <v>1.1776109905774348</v>
      </c>
    </row>
    <row r="94" spans="1:22" x14ac:dyDescent="0.3">
      <c r="A94" s="60">
        <v>70</v>
      </c>
      <c r="B94" s="60">
        <v>3.9662429988166217</v>
      </c>
      <c r="C94" s="60">
        <v>0.73423736697579489</v>
      </c>
      <c r="T94" s="60">
        <v>69</v>
      </c>
      <c r="U94" s="60">
        <v>5.3992925363638644</v>
      </c>
      <c r="V94" s="60">
        <v>1.1659724336714969</v>
      </c>
    </row>
    <row r="95" spans="1:22" x14ac:dyDescent="0.3">
      <c r="A95" s="60">
        <v>71</v>
      </c>
      <c r="B95" s="60">
        <v>5.4802198822104771</v>
      </c>
      <c r="C95" s="60">
        <v>0.37485203999194994</v>
      </c>
      <c r="T95" s="60">
        <v>70</v>
      </c>
      <c r="U95" s="60">
        <v>4.0430831095837156</v>
      </c>
      <c r="V95" s="60">
        <v>0.65739725620870093</v>
      </c>
    </row>
    <row r="96" spans="1:22" x14ac:dyDescent="0.3">
      <c r="A96" s="60">
        <v>72</v>
      </c>
      <c r="B96" s="60">
        <v>4.7829487856511737</v>
      </c>
      <c r="C96" s="60">
        <v>-0.57825616626020793</v>
      </c>
      <c r="T96" s="60">
        <v>71</v>
      </c>
      <c r="U96" s="60">
        <v>5.4278596039040385</v>
      </c>
      <c r="V96" s="60">
        <v>0.42721231829838846</v>
      </c>
    </row>
    <row r="97" spans="1:22" x14ac:dyDescent="0.3">
      <c r="A97" s="60">
        <v>73</v>
      </c>
      <c r="B97" s="60">
        <v>2.5421265014393812</v>
      </c>
      <c r="C97" s="60">
        <v>9.6930828175877171E-2</v>
      </c>
      <c r="T97" s="60">
        <v>72</v>
      </c>
      <c r="U97" s="60">
        <v>4.060513862659076</v>
      </c>
      <c r="V97" s="60">
        <v>0.14417875673188973</v>
      </c>
    </row>
    <row r="98" spans="1:22" x14ac:dyDescent="0.3">
      <c r="A98" s="60">
        <v>74</v>
      </c>
      <c r="B98" s="60">
        <v>1.5064571157668762</v>
      </c>
      <c r="C98" s="60">
        <v>-0.40784482709876646</v>
      </c>
      <c r="T98" s="60">
        <v>73</v>
      </c>
      <c r="U98" s="60">
        <v>3.2741932239261375</v>
      </c>
      <c r="V98" s="60">
        <v>-0.63513589431087913</v>
      </c>
    </row>
    <row r="99" spans="1:22" x14ac:dyDescent="0.3">
      <c r="A99" s="60">
        <v>75</v>
      </c>
      <c r="B99" s="60">
        <v>4.6936571362549167</v>
      </c>
      <c r="C99" s="60">
        <v>5.9933054851447842E-2</v>
      </c>
      <c r="T99" s="60">
        <v>74</v>
      </c>
      <c r="U99" s="60">
        <v>1.715593386437634</v>
      </c>
      <c r="V99" s="60">
        <v>-0.61698109776952426</v>
      </c>
    </row>
    <row r="100" spans="1:22" x14ac:dyDescent="0.3">
      <c r="A100" s="60">
        <v>76</v>
      </c>
      <c r="B100" s="60">
        <v>3.8968571311329065</v>
      </c>
      <c r="C100" s="60">
        <v>1.1657379018940603</v>
      </c>
      <c r="T100" s="60">
        <v>75</v>
      </c>
      <c r="U100" s="60">
        <v>5.0768236044696913</v>
      </c>
      <c r="V100" s="60">
        <v>-0.32323341336332678</v>
      </c>
    </row>
    <row r="101" spans="1:22" x14ac:dyDescent="0.3">
      <c r="A101" s="60">
        <v>77</v>
      </c>
      <c r="B101" s="60">
        <v>3.229160338832235</v>
      </c>
      <c r="C101" s="60">
        <v>-0.18463790110881195</v>
      </c>
      <c r="T101" s="60">
        <v>76</v>
      </c>
      <c r="U101" s="60">
        <v>4.87830669444475</v>
      </c>
      <c r="V101" s="60">
        <v>0.18428833858221694</v>
      </c>
    </row>
    <row r="102" spans="1:22" x14ac:dyDescent="0.3">
      <c r="A102" s="60">
        <v>78</v>
      </c>
      <c r="B102" s="60">
        <v>4.2949727653837328</v>
      </c>
      <c r="C102" s="60">
        <v>-4.5133242353418979E-3</v>
      </c>
      <c r="T102" s="60">
        <v>77</v>
      </c>
      <c r="U102" s="60">
        <v>4.1065116832746114</v>
      </c>
      <c r="V102" s="60">
        <v>-1.0619892455511883</v>
      </c>
    </row>
    <row r="103" spans="1:22" x14ac:dyDescent="0.3">
      <c r="A103" s="60">
        <v>79</v>
      </c>
      <c r="B103" s="60">
        <v>1.6657033694672059</v>
      </c>
      <c r="C103" s="60">
        <v>0.12605609976084908</v>
      </c>
      <c r="T103" s="60">
        <v>78</v>
      </c>
      <c r="U103" s="60">
        <v>4.4885356881762668</v>
      </c>
      <c r="V103" s="60">
        <v>-0.19807624702787585</v>
      </c>
    </row>
    <row r="104" spans="1:22" x14ac:dyDescent="0.3">
      <c r="A104" s="60">
        <v>80</v>
      </c>
      <c r="B104" s="60">
        <v>1.994433136034317</v>
      </c>
      <c r="C104" s="60">
        <v>-0.89582084736620726</v>
      </c>
      <c r="T104" s="60">
        <v>79</v>
      </c>
      <c r="U104" s="60">
        <v>2.8907166562682018</v>
      </c>
      <c r="V104" s="60">
        <v>-1.0989571870401469</v>
      </c>
    </row>
    <row r="105" spans="1:22" x14ac:dyDescent="0.3">
      <c r="A105" s="60">
        <v>81</v>
      </c>
      <c r="B105" s="60">
        <v>2.0939620445970233</v>
      </c>
      <c r="C105" s="60">
        <v>-0.484524132162923</v>
      </c>
      <c r="T105" s="60">
        <v>80</v>
      </c>
      <c r="U105" s="60">
        <v>3.0747079387303424</v>
      </c>
      <c r="V105" s="60">
        <v>-1.9760956500622326</v>
      </c>
    </row>
    <row r="106" spans="1:22" x14ac:dyDescent="0.3">
      <c r="A106" s="60">
        <v>82</v>
      </c>
      <c r="B106" s="60">
        <v>3.9565744762705304</v>
      </c>
      <c r="C106" s="60">
        <v>0.57602501688272589</v>
      </c>
      <c r="T106" s="60">
        <v>81</v>
      </c>
      <c r="U106" s="60">
        <v>2.1150481444146503</v>
      </c>
      <c r="V106" s="60">
        <v>-0.50561023198055</v>
      </c>
    </row>
    <row r="107" spans="1:22" x14ac:dyDescent="0.3">
      <c r="A107" s="60">
        <v>83</v>
      </c>
      <c r="B107" s="60">
        <v>3.6375132322495114</v>
      </c>
      <c r="C107" s="60">
        <v>7.6058834454796553E-2</v>
      </c>
      <c r="T107" s="60">
        <v>82</v>
      </c>
      <c r="U107" s="60">
        <v>3.4470481919234648</v>
      </c>
      <c r="V107" s="60">
        <v>1.0855513012297915</v>
      </c>
    </row>
    <row r="108" spans="1:22" x14ac:dyDescent="0.3">
      <c r="A108" s="60">
        <v>84</v>
      </c>
      <c r="B108" s="60">
        <v>2.9800536991152899</v>
      </c>
      <c r="C108" s="60">
        <v>-0.34099636950003154</v>
      </c>
      <c r="T108" s="60">
        <v>83</v>
      </c>
      <c r="U108" s="60">
        <v>3.9874015372596467</v>
      </c>
      <c r="V108" s="60">
        <v>-0.27382947055533879</v>
      </c>
    </row>
    <row r="109" spans="1:22" x14ac:dyDescent="0.3">
      <c r="A109" s="60">
        <v>85</v>
      </c>
      <c r="B109" s="60">
        <v>5.0320554253681191</v>
      </c>
      <c r="C109" s="60">
        <v>1.1885347447316201</v>
      </c>
      <c r="T109" s="60">
        <v>84</v>
      </c>
      <c r="U109" s="60">
        <v>4.7277243553770498</v>
      </c>
      <c r="V109" s="60">
        <v>-2.0886670257617914</v>
      </c>
    </row>
    <row r="110" spans="1:22" x14ac:dyDescent="0.3">
      <c r="A110" s="60">
        <v>86</v>
      </c>
      <c r="B110" s="60">
        <v>2.7013727551397126</v>
      </c>
      <c r="C110" s="60">
        <v>-0.75546260608439941</v>
      </c>
      <c r="T110" s="60">
        <v>85</v>
      </c>
      <c r="U110" s="60">
        <v>4.5398595722314958</v>
      </c>
      <c r="V110" s="60">
        <v>1.6807305978682434</v>
      </c>
    </row>
    <row r="111" spans="1:22" x14ac:dyDescent="0.3">
      <c r="A111" s="60">
        <v>87</v>
      </c>
      <c r="B111" s="60">
        <v>4.0856776890918702</v>
      </c>
      <c r="C111" s="60">
        <v>-0.2355300873818118</v>
      </c>
      <c r="T111" s="60">
        <v>86</v>
      </c>
      <c r="U111" s="60">
        <v>3.0330678063836474</v>
      </c>
      <c r="V111" s="60">
        <v>-1.0871576573283341</v>
      </c>
    </row>
    <row r="112" spans="1:22" x14ac:dyDescent="0.3">
      <c r="A112" s="60">
        <v>88</v>
      </c>
      <c r="B112" s="60">
        <v>4.9029522125467793</v>
      </c>
      <c r="C112" s="60">
        <v>0.12748570884565602</v>
      </c>
      <c r="T112" s="60">
        <v>87</v>
      </c>
      <c r="U112" s="60">
        <v>4.3723306676738627</v>
      </c>
      <c r="V112" s="60">
        <v>-0.52218306596380426</v>
      </c>
    </row>
    <row r="113" spans="1:22" x14ac:dyDescent="0.3">
      <c r="A113" s="60">
        <v>89</v>
      </c>
      <c r="B113" s="60">
        <v>2.35273720686006</v>
      </c>
      <c r="C113" s="60">
        <v>0.73830524649825602</v>
      </c>
      <c r="T113" s="60">
        <v>88</v>
      </c>
      <c r="U113" s="60">
        <v>5.1204004871580926</v>
      </c>
      <c r="V113" s="60">
        <v>-8.996256576565731E-2</v>
      </c>
    </row>
    <row r="114" spans="1:22" x14ac:dyDescent="0.3">
      <c r="A114" s="60">
        <v>90</v>
      </c>
      <c r="B114" s="60">
        <v>3.4782669785491809</v>
      </c>
      <c r="C114" s="60">
        <v>-0.48253470499519002</v>
      </c>
      <c r="T114" s="60">
        <v>89</v>
      </c>
      <c r="U114" s="60">
        <v>3.4572161312174252</v>
      </c>
      <c r="V114" s="60">
        <v>-0.36617367785910915</v>
      </c>
    </row>
    <row r="115" spans="1:22" x14ac:dyDescent="0.3">
      <c r="A115" s="60">
        <v>91</v>
      </c>
      <c r="B115" s="60">
        <v>5.7890438670650459</v>
      </c>
      <c r="C115" s="60">
        <v>0.65508738963539503</v>
      </c>
      <c r="T115" s="60">
        <v>90</v>
      </c>
      <c r="U115" s="60">
        <v>3.2766141618532707</v>
      </c>
      <c r="V115" s="60">
        <v>-0.28088188829927985</v>
      </c>
    </row>
    <row r="116" spans="1:22" x14ac:dyDescent="0.3">
      <c r="A116" s="60">
        <v>92</v>
      </c>
      <c r="B116" s="60">
        <v>6.2173025421948633</v>
      </c>
      <c r="C116" s="60">
        <v>0.28698563134178201</v>
      </c>
      <c r="T116" s="60">
        <v>91</v>
      </c>
      <c r="U116" s="60">
        <v>2.4520427038716237</v>
      </c>
      <c r="V116" s="60">
        <v>3.9920885528288172</v>
      </c>
    </row>
    <row r="117" spans="1:22" x14ac:dyDescent="0.3">
      <c r="A117" s="60">
        <v>93</v>
      </c>
      <c r="B117" s="60">
        <v>2.2230652574183623</v>
      </c>
      <c r="C117" s="60">
        <v>-0.27715510836304902</v>
      </c>
      <c r="T117" s="60">
        <v>92</v>
      </c>
      <c r="U117" s="60">
        <v>4.9015476985452304</v>
      </c>
      <c r="V117" s="60">
        <v>1.6027404749914149</v>
      </c>
    </row>
    <row r="118" spans="1:22" x14ac:dyDescent="0.3">
      <c r="A118" s="60">
        <v>94</v>
      </c>
      <c r="B118" s="60">
        <v>1.8346181457136277</v>
      </c>
      <c r="C118" s="60">
        <v>-4.2858676485572733E-2</v>
      </c>
      <c r="T118" s="60">
        <v>93</v>
      </c>
      <c r="U118" s="60">
        <v>3.1299053234689849</v>
      </c>
      <c r="V118" s="60">
        <v>-1.1839951744136716</v>
      </c>
    </row>
    <row r="119" spans="1:22" x14ac:dyDescent="0.3">
      <c r="A119" s="60">
        <v>95</v>
      </c>
      <c r="B119" s="60">
        <v>6.0881993293735235</v>
      </c>
      <c r="C119" s="60">
        <v>-0.10174732408908582</v>
      </c>
      <c r="T119" s="60">
        <v>94</v>
      </c>
      <c r="U119" s="60">
        <v>3.0466250587755948</v>
      </c>
      <c r="V119" s="60">
        <v>-1.2548655895475398</v>
      </c>
    </row>
    <row r="120" spans="1:22" x14ac:dyDescent="0.3">
      <c r="A120" s="60">
        <v>96</v>
      </c>
      <c r="B120" s="60">
        <v>5.928384339052835</v>
      </c>
      <c r="C120" s="60">
        <v>-1.4881333414565212E-2</v>
      </c>
      <c r="T120" s="60">
        <v>95</v>
      </c>
      <c r="U120" s="60">
        <v>5.2753405144946326</v>
      </c>
      <c r="V120" s="60">
        <v>0.71111149078980507</v>
      </c>
    </row>
    <row r="121" spans="1:22" x14ac:dyDescent="0.3">
      <c r="A121" s="60">
        <v>97</v>
      </c>
      <c r="B121" s="60">
        <v>3.030102521706822</v>
      </c>
      <c r="C121" s="60">
        <v>6.0939931651494028E-2</v>
      </c>
      <c r="T121" s="60">
        <v>96</v>
      </c>
      <c r="U121" s="60">
        <v>4.7253034174499167</v>
      </c>
      <c r="V121" s="60">
        <v>1.1881995881883531</v>
      </c>
    </row>
    <row r="122" spans="1:22" x14ac:dyDescent="0.3">
      <c r="A122" s="60">
        <v>98</v>
      </c>
      <c r="B122" s="60">
        <v>3.5482215828532544</v>
      </c>
      <c r="C122" s="60">
        <v>0.36380142257489156</v>
      </c>
      <c r="T122" s="60">
        <v>97</v>
      </c>
      <c r="U122" s="60">
        <v>4.5393753846460694</v>
      </c>
      <c r="V122" s="60">
        <v>-1.4483329312877533</v>
      </c>
    </row>
    <row r="123" spans="1:22" x14ac:dyDescent="0.3">
      <c r="A123" s="60">
        <v>99</v>
      </c>
      <c r="B123" s="60">
        <v>6.8548562936165434</v>
      </c>
      <c r="C123" s="60">
        <v>-0.79573309803474679</v>
      </c>
      <c r="T123" s="60">
        <v>98</v>
      </c>
      <c r="U123" s="60">
        <v>2.3256697440752587</v>
      </c>
      <c r="V123" s="60">
        <v>1.5863532613528872</v>
      </c>
    </row>
    <row r="124" spans="1:22" x14ac:dyDescent="0.3">
      <c r="A124" s="60">
        <v>100</v>
      </c>
      <c r="B124" s="60">
        <v>5.5501744865145506</v>
      </c>
      <c r="C124" s="60">
        <v>0.51593360358919682</v>
      </c>
      <c r="T124" s="60">
        <v>99</v>
      </c>
      <c r="U124" s="60">
        <v>5.0332467217812891</v>
      </c>
      <c r="V124" s="60">
        <v>1.0258764738005075</v>
      </c>
    </row>
    <row r="125" spans="1:22" x14ac:dyDescent="0.3">
      <c r="A125" s="60">
        <v>101</v>
      </c>
      <c r="B125" s="60">
        <v>3.0204339991607316</v>
      </c>
      <c r="C125" s="60">
        <v>0.87138629894989483</v>
      </c>
      <c r="T125" s="60">
        <v>100</v>
      </c>
      <c r="U125" s="60">
        <v>4.9635237094798468</v>
      </c>
      <c r="V125" s="60">
        <v>1.1025843806239006</v>
      </c>
    </row>
    <row r="126" spans="1:22" x14ac:dyDescent="0.3">
      <c r="A126" s="60">
        <v>102</v>
      </c>
      <c r="B126" s="60">
        <v>3.2689719022573178</v>
      </c>
      <c r="C126" s="60">
        <v>0.79147110828910128</v>
      </c>
      <c r="T126" s="60">
        <v>101</v>
      </c>
      <c r="U126" s="60">
        <v>4.0798813660761439</v>
      </c>
      <c r="V126" s="60">
        <v>-0.18806106796551747</v>
      </c>
    </row>
    <row r="127" spans="1:22" x14ac:dyDescent="0.3">
      <c r="A127" s="60">
        <v>103</v>
      </c>
      <c r="B127" s="60">
        <v>4.6737513545423752</v>
      </c>
      <c r="C127" s="60">
        <v>-0.49936408464673843</v>
      </c>
      <c r="T127" s="60">
        <v>102</v>
      </c>
      <c r="U127" s="60">
        <v>4.1680035066238004</v>
      </c>
      <c r="V127" s="60">
        <v>-0.10756049607738127</v>
      </c>
    </row>
    <row r="128" spans="1:22" x14ac:dyDescent="0.3">
      <c r="A128" s="60">
        <v>104</v>
      </c>
      <c r="B128" s="60">
        <v>3.3485950291074835</v>
      </c>
      <c r="C128" s="60">
        <v>-0.86368837931948317</v>
      </c>
      <c r="T128" s="60">
        <v>103</v>
      </c>
      <c r="U128" s="60">
        <v>3.8813644560512022</v>
      </c>
      <c r="V128" s="60">
        <v>0.29302281384443463</v>
      </c>
    </row>
    <row r="129" spans="1:22" x14ac:dyDescent="0.3">
      <c r="A129" s="60">
        <v>105</v>
      </c>
      <c r="B129" s="60">
        <v>3.5880331462783372</v>
      </c>
      <c r="C129" s="60">
        <v>0.100846307835599</v>
      </c>
      <c r="T129" s="60">
        <v>104</v>
      </c>
      <c r="U129" s="60">
        <v>3.5017613890766799</v>
      </c>
      <c r="V129" s="60">
        <v>-1.0168547392886795</v>
      </c>
    </row>
    <row r="130" spans="1:22" x14ac:dyDescent="0.3">
      <c r="A130" s="60">
        <v>106</v>
      </c>
      <c r="B130" s="60">
        <v>2.671798450881079</v>
      </c>
      <c r="C130" s="60">
        <v>-0.88003898165302408</v>
      </c>
      <c r="T130" s="60">
        <v>105</v>
      </c>
      <c r="U130" s="60">
        <v>4.4778835612968795</v>
      </c>
      <c r="V130" s="60">
        <v>-0.78900410718294323</v>
      </c>
    </row>
    <row r="131" spans="1:22" x14ac:dyDescent="0.3">
      <c r="A131" s="60">
        <v>107</v>
      </c>
      <c r="B131" s="60">
        <v>4.2352554202461086</v>
      </c>
      <c r="C131" s="60">
        <v>9.5477920040222486E-2</v>
      </c>
      <c r="T131" s="60">
        <v>106</v>
      </c>
      <c r="U131" s="60">
        <v>2.8413295225546795</v>
      </c>
      <c r="V131" s="60">
        <v>-1.0495700533266246</v>
      </c>
    </row>
    <row r="132" spans="1:22" x14ac:dyDescent="0.3">
      <c r="A132" s="60">
        <v>108</v>
      </c>
      <c r="B132" s="60">
        <v>6.4169290959406347</v>
      </c>
      <c r="C132" s="60">
        <v>-1.4062938018443791</v>
      </c>
      <c r="T132" s="60">
        <v>107</v>
      </c>
      <c r="U132" s="60">
        <v>4.5316283832792426</v>
      </c>
      <c r="V132" s="60">
        <v>-0.2008950429929115</v>
      </c>
    </row>
    <row r="133" spans="1:22" x14ac:dyDescent="0.3">
      <c r="A133" s="60">
        <v>109</v>
      </c>
      <c r="B133" s="60">
        <v>4.9922438619430363</v>
      </c>
      <c r="C133" s="60">
        <v>0.3690483037663892</v>
      </c>
      <c r="T133" s="60">
        <v>108</v>
      </c>
      <c r="U133" s="60">
        <v>4.6328235886334195</v>
      </c>
      <c r="V133" s="60">
        <v>0.37781170546283604</v>
      </c>
    </row>
    <row r="134" spans="1:22" x14ac:dyDescent="0.3">
      <c r="A134" s="60">
        <v>110</v>
      </c>
      <c r="B134" s="60">
        <v>4.6936571362549167</v>
      </c>
      <c r="C134" s="60">
        <v>0.7135146352052022</v>
      </c>
      <c r="T134" s="60">
        <v>109</v>
      </c>
      <c r="U134" s="60">
        <v>5.2879293917157266</v>
      </c>
      <c r="V134" s="60">
        <v>7.3362773993698838E-2</v>
      </c>
    </row>
    <row r="135" spans="1:22" x14ac:dyDescent="0.3">
      <c r="A135" s="60">
        <v>111</v>
      </c>
      <c r="B135" s="60">
        <v>5.0917727705057425</v>
      </c>
      <c r="C135" s="60">
        <v>0.11223391657105264</v>
      </c>
      <c r="T135" s="60">
        <v>110</v>
      </c>
      <c r="U135" s="60">
        <v>3.4431746912400509</v>
      </c>
      <c r="V135" s="60">
        <v>1.9639970802200679</v>
      </c>
    </row>
    <row r="136" spans="1:22" x14ac:dyDescent="0.3">
      <c r="A136" s="60">
        <v>112</v>
      </c>
      <c r="B136" s="60">
        <v>1.6753718920132981</v>
      </c>
      <c r="C136" s="60">
        <v>-0.28907753089340749</v>
      </c>
      <c r="T136" s="60">
        <v>111</v>
      </c>
      <c r="U136" s="60">
        <v>5.0438988486606764</v>
      </c>
      <c r="V136" s="60">
        <v>0.16010783841611875</v>
      </c>
    </row>
    <row r="137" spans="1:22" x14ac:dyDescent="0.3">
      <c r="A137" s="60">
        <v>113</v>
      </c>
      <c r="B137" s="60">
        <v>1.7151834554383809</v>
      </c>
      <c r="C137" s="60">
        <v>0.23072669361693232</v>
      </c>
      <c r="T137" s="60">
        <v>112</v>
      </c>
      <c r="U137" s="60">
        <v>1.9426773640027499</v>
      </c>
      <c r="V137" s="60">
        <v>-0.55638300288285936</v>
      </c>
    </row>
    <row r="138" spans="1:22" x14ac:dyDescent="0.3">
      <c r="A138" s="60">
        <v>114</v>
      </c>
      <c r="B138" s="60">
        <v>4.4644562782505126</v>
      </c>
      <c r="C138" s="60">
        <v>-0.14696816471420249</v>
      </c>
      <c r="T138" s="60">
        <v>113</v>
      </c>
      <c r="U138" s="60">
        <v>1.6986468209476997</v>
      </c>
      <c r="V138" s="60">
        <v>0.24726332810761353</v>
      </c>
    </row>
    <row r="139" spans="1:22" x14ac:dyDescent="0.3">
      <c r="A139" s="60">
        <v>115</v>
      </c>
      <c r="B139" s="60">
        <v>7.1636802784711122</v>
      </c>
      <c r="C139" s="60">
        <v>-1.1475231187727584</v>
      </c>
      <c r="T139" s="60">
        <v>114</v>
      </c>
      <c r="U139" s="60">
        <v>2.7270612523939817</v>
      </c>
      <c r="V139" s="60">
        <v>1.5904268611423285</v>
      </c>
    </row>
    <row r="140" spans="1:22" x14ac:dyDescent="0.3">
      <c r="A140" s="60">
        <v>116</v>
      </c>
      <c r="B140" s="60">
        <v>5.6997522176687898</v>
      </c>
      <c r="C140" s="60">
        <v>1.3231158684138515</v>
      </c>
      <c r="T140" s="60">
        <v>115</v>
      </c>
      <c r="U140" s="60">
        <v>4.532112570864669</v>
      </c>
      <c r="V140" s="60">
        <v>1.4840445888336848</v>
      </c>
    </row>
    <row r="141" spans="1:22" x14ac:dyDescent="0.3">
      <c r="A141" s="60">
        <v>117</v>
      </c>
      <c r="B141" s="60">
        <v>3.209254557119694</v>
      </c>
      <c r="C141" s="60">
        <v>-2.110642268451584</v>
      </c>
      <c r="T141" s="60">
        <v>116</v>
      </c>
      <c r="U141" s="60">
        <v>5.3934822853387443</v>
      </c>
      <c r="V141" s="60">
        <v>1.6293858007438971</v>
      </c>
    </row>
    <row r="142" spans="1:22" x14ac:dyDescent="0.3">
      <c r="A142" s="60">
        <v>118</v>
      </c>
      <c r="B142" s="60">
        <v>1.4763140748878847</v>
      </c>
      <c r="C142" s="60">
        <v>-0.7831668943279394</v>
      </c>
      <c r="T142" s="60">
        <v>117</v>
      </c>
      <c r="U142" s="60">
        <v>3.2906556018306445</v>
      </c>
      <c r="V142" s="60">
        <v>-2.192043313162535</v>
      </c>
    </row>
    <row r="143" spans="1:22" x14ac:dyDescent="0.3">
      <c r="A143" s="60">
        <v>119</v>
      </c>
      <c r="B143" s="60">
        <v>2.671798450881079</v>
      </c>
      <c r="C143" s="60">
        <v>0.10079027135870211</v>
      </c>
      <c r="T143" s="60">
        <v>118</v>
      </c>
      <c r="U143" s="60">
        <v>0.68911570533305877</v>
      </c>
      <c r="V143" s="60">
        <v>4.0314752268865162E-3</v>
      </c>
    </row>
    <row r="144" spans="1:22" x14ac:dyDescent="0.3">
      <c r="A144" s="60">
        <v>120</v>
      </c>
      <c r="B144" s="60">
        <v>5.6997522176687898</v>
      </c>
      <c r="C144" s="60">
        <v>-0.51236641182803488</v>
      </c>
      <c r="T144" s="60">
        <v>119</v>
      </c>
      <c r="U144" s="60">
        <v>3.8053470051392124</v>
      </c>
      <c r="V144" s="60">
        <v>-1.0327582828994313</v>
      </c>
    </row>
    <row r="145" spans="1:22" x14ac:dyDescent="0.3">
      <c r="A145" s="60">
        <v>121</v>
      </c>
      <c r="B145" s="60">
        <v>2.8805247905525837</v>
      </c>
      <c r="C145" s="60">
        <v>1.051300842171742</v>
      </c>
      <c r="T145" s="60">
        <v>120</v>
      </c>
      <c r="U145" s="60">
        <v>5.1305684264520535</v>
      </c>
      <c r="V145" s="60">
        <v>5.6817379388701461E-2</v>
      </c>
    </row>
    <row r="146" spans="1:22" x14ac:dyDescent="0.3">
      <c r="A146" s="60">
        <v>122</v>
      </c>
      <c r="B146" s="60">
        <v>5.4506455779518443</v>
      </c>
      <c r="C146" s="60">
        <v>-0.20362150579135818</v>
      </c>
      <c r="T146" s="60">
        <v>121</v>
      </c>
      <c r="U146" s="60">
        <v>2.9885225485243927</v>
      </c>
      <c r="V146" s="60">
        <v>0.94330308419993303</v>
      </c>
    </row>
    <row r="147" spans="1:22" x14ac:dyDescent="0.3">
      <c r="A147" s="60">
        <v>123</v>
      </c>
      <c r="B147" s="60">
        <v>3.61760745053697</v>
      </c>
      <c r="C147" s="60">
        <v>0.63088779151238938</v>
      </c>
      <c r="T147" s="60">
        <v>122</v>
      </c>
      <c r="U147" s="60">
        <v>4.9015476985452304</v>
      </c>
      <c r="V147" s="60">
        <v>0.34547637361525574</v>
      </c>
    </row>
    <row r="148" spans="1:22" x14ac:dyDescent="0.3">
      <c r="A148" s="60">
        <v>124</v>
      </c>
      <c r="B148" s="60">
        <v>3.3389265065613918</v>
      </c>
      <c r="C148" s="60">
        <v>0.93773961245466353</v>
      </c>
      <c r="T148" s="60">
        <v>123</v>
      </c>
      <c r="U148" s="60">
        <v>3.8130940065060392</v>
      </c>
      <c r="V148" s="60">
        <v>0.43540123554332011</v>
      </c>
    </row>
    <row r="149" spans="1:22" x14ac:dyDescent="0.3">
      <c r="A149" s="60">
        <v>125</v>
      </c>
      <c r="B149" s="60">
        <v>3.936668694557989</v>
      </c>
      <c r="C149" s="60">
        <v>0.45778046011445017</v>
      </c>
      <c r="T149" s="60">
        <v>124</v>
      </c>
      <c r="U149" s="60">
        <v>3.8469871374859075</v>
      </c>
      <c r="V149" s="60">
        <v>0.42967898153014783</v>
      </c>
    </row>
    <row r="150" spans="1:22" x14ac:dyDescent="0.3">
      <c r="A150" s="60">
        <v>126</v>
      </c>
      <c r="B150" s="60">
        <v>2.2833513391763445</v>
      </c>
      <c r="C150" s="60">
        <v>-1.5902041586163991</v>
      </c>
      <c r="T150" s="60">
        <v>125</v>
      </c>
      <c r="U150" s="60">
        <v>4.716588040912236</v>
      </c>
      <c r="V150" s="60">
        <v>-0.32213888623979692</v>
      </c>
    </row>
    <row r="151" spans="1:22" x14ac:dyDescent="0.3">
      <c r="A151" s="60">
        <v>127</v>
      </c>
      <c r="B151" s="60">
        <v>2.442597592876675</v>
      </c>
      <c r="C151" s="60">
        <v>-4.4702320078304325E-2</v>
      </c>
      <c r="T151" s="60">
        <v>126</v>
      </c>
      <c r="U151" s="60">
        <v>3.0964963800745435</v>
      </c>
      <c r="V151" s="60">
        <v>-2.4033491995145981</v>
      </c>
    </row>
    <row r="152" spans="1:22" x14ac:dyDescent="0.3">
      <c r="A152" s="60">
        <v>128</v>
      </c>
      <c r="B152" s="60">
        <v>2.3925487702851429</v>
      </c>
      <c r="C152" s="60">
        <v>-0.44663862122982967</v>
      </c>
      <c r="T152" s="60">
        <v>127</v>
      </c>
      <c r="U152" s="60">
        <v>2.4476850156027838</v>
      </c>
      <c r="V152" s="60">
        <v>-4.9789742804413173E-2</v>
      </c>
    </row>
    <row r="153" spans="1:22" x14ac:dyDescent="0.3">
      <c r="A153" s="60">
        <v>129</v>
      </c>
      <c r="B153" s="60">
        <v>2.7411843185647946</v>
      </c>
      <c r="C153" s="60">
        <v>-0.43859922557074871</v>
      </c>
      <c r="T153" s="60">
        <v>128</v>
      </c>
      <c r="U153" s="60">
        <v>4.1437941273524661</v>
      </c>
      <c r="V153" s="60">
        <v>-2.1978839782971527</v>
      </c>
    </row>
    <row r="154" spans="1:22" x14ac:dyDescent="0.3">
      <c r="A154" s="60">
        <v>130</v>
      </c>
      <c r="B154" s="60">
        <v>2.6917042325936205</v>
      </c>
      <c r="C154" s="60">
        <v>-0.74579408353830723</v>
      </c>
      <c r="T154" s="60">
        <v>129</v>
      </c>
      <c r="U154" s="60">
        <v>3.1134429455644774</v>
      </c>
      <c r="V154" s="60">
        <v>-0.81085785257043153</v>
      </c>
    </row>
    <row r="155" spans="1:22" x14ac:dyDescent="0.3">
      <c r="A155" s="60">
        <v>131</v>
      </c>
      <c r="B155" s="60">
        <v>5.7594695628064132</v>
      </c>
      <c r="C155" s="60">
        <v>-0.1211148934726678</v>
      </c>
      <c r="T155" s="60">
        <v>130</v>
      </c>
      <c r="U155" s="60">
        <v>3.7399816811066096</v>
      </c>
      <c r="V155" s="60">
        <v>-1.7940715320512963</v>
      </c>
    </row>
    <row r="156" spans="1:22" x14ac:dyDescent="0.3">
      <c r="A156" s="60">
        <v>132</v>
      </c>
      <c r="B156" s="60">
        <v>3.7472793999786678</v>
      </c>
      <c r="C156" s="60">
        <v>0.52938671903738754</v>
      </c>
      <c r="T156" s="60">
        <v>131</v>
      </c>
      <c r="U156" s="60">
        <v>4.2580623975131644</v>
      </c>
      <c r="V156" s="60">
        <v>1.380292271820581</v>
      </c>
    </row>
    <row r="157" spans="1:22" x14ac:dyDescent="0.3">
      <c r="A157" s="60">
        <v>133</v>
      </c>
      <c r="B157" s="60">
        <v>3.1893487754071534</v>
      </c>
      <c r="C157" s="60">
        <v>0.98503849448848335</v>
      </c>
      <c r="T157" s="60">
        <v>132</v>
      </c>
      <c r="U157" s="60">
        <v>4.4996720026410806</v>
      </c>
      <c r="V157" s="60">
        <v>-0.22300588362502527</v>
      </c>
    </row>
    <row r="158" spans="1:22" x14ac:dyDescent="0.3">
      <c r="A158" s="60">
        <v>134</v>
      </c>
      <c r="B158" s="60">
        <v>3.9565744762705304</v>
      </c>
      <c r="C158" s="60">
        <v>0.2330802657558948</v>
      </c>
      <c r="T158" s="60">
        <v>133</v>
      </c>
      <c r="U158" s="60">
        <v>4.0624506130007827</v>
      </c>
      <c r="V158" s="60">
        <v>0.1119366568948541</v>
      </c>
    </row>
    <row r="159" spans="1:22" x14ac:dyDescent="0.3">
      <c r="A159" s="60">
        <v>135</v>
      </c>
      <c r="B159" s="60">
        <v>4.9922438619430363</v>
      </c>
      <c r="C159" s="60">
        <v>-3.6416804341775411E-2</v>
      </c>
      <c r="T159" s="60">
        <v>134</v>
      </c>
      <c r="U159" s="60">
        <v>3.2606359715341902</v>
      </c>
      <c r="V159" s="60">
        <v>0.92901877049223502</v>
      </c>
    </row>
    <row r="160" spans="1:22" x14ac:dyDescent="0.3">
      <c r="A160" s="60">
        <v>136</v>
      </c>
      <c r="B160" s="60">
        <v>2.4625033745892164</v>
      </c>
      <c r="C160" s="60">
        <v>0.4278683833069481</v>
      </c>
      <c r="T160" s="60">
        <v>135</v>
      </c>
      <c r="U160" s="60">
        <v>4.4575476827089595</v>
      </c>
      <c r="V160" s="60">
        <v>0.49827937489230134</v>
      </c>
    </row>
    <row r="161" spans="1:22" x14ac:dyDescent="0.3">
      <c r="A161" s="60">
        <v>137</v>
      </c>
      <c r="B161" s="60">
        <v>5.928384339052835</v>
      </c>
      <c r="C161" s="60">
        <v>-0.37542475413121768</v>
      </c>
      <c r="T161" s="60">
        <v>136</v>
      </c>
      <c r="U161" s="60">
        <v>3.4160601864561566</v>
      </c>
      <c r="V161" s="60">
        <v>-0.52568842855999209</v>
      </c>
    </row>
    <row r="162" spans="1:22" x14ac:dyDescent="0.3">
      <c r="A162" s="60">
        <v>138</v>
      </c>
      <c r="B162" s="60">
        <v>2.9601479174027494</v>
      </c>
      <c r="C162" s="60">
        <v>-0.65756282440870351</v>
      </c>
      <c r="T162" s="60">
        <v>137</v>
      </c>
      <c r="U162" s="60">
        <v>5.0671398527611569</v>
      </c>
      <c r="V162" s="60">
        <v>0.48581973216046048</v>
      </c>
    </row>
    <row r="163" spans="1:22" x14ac:dyDescent="0.3">
      <c r="A163" s="60">
        <v>139</v>
      </c>
      <c r="B163" s="60">
        <v>6.4965522227907995</v>
      </c>
      <c r="C163" s="60">
        <v>-0.42120619170211526</v>
      </c>
      <c r="T163" s="60">
        <v>138</v>
      </c>
      <c r="U163" s="60">
        <v>2.8490765239215068</v>
      </c>
      <c r="V163" s="60">
        <v>-0.54649143092746089</v>
      </c>
    </row>
    <row r="164" spans="1:22" x14ac:dyDescent="0.3">
      <c r="A164" s="60">
        <v>140</v>
      </c>
      <c r="B164" s="60">
        <v>1.6355603285882152</v>
      </c>
      <c r="C164" s="60">
        <v>0.15619914063983975</v>
      </c>
      <c r="T164" s="60">
        <v>139</v>
      </c>
      <c r="U164" s="60">
        <v>4.9644920846506997</v>
      </c>
      <c r="V164" s="60">
        <v>1.1108539464379845</v>
      </c>
    </row>
    <row r="165" spans="1:22" x14ac:dyDescent="0.3">
      <c r="A165" s="60">
        <v>141</v>
      </c>
      <c r="B165" s="60">
        <v>2.4522661154227663</v>
      </c>
      <c r="C165" s="60">
        <v>-0.84282820298866601</v>
      </c>
      <c r="T165" s="60">
        <v>140</v>
      </c>
      <c r="U165" s="60">
        <v>4.3921823586763562</v>
      </c>
      <c r="V165" s="60">
        <v>-2.6004228894483012</v>
      </c>
    </row>
    <row r="166" spans="1:22" x14ac:dyDescent="0.3">
      <c r="A166" s="60">
        <v>142</v>
      </c>
      <c r="B166" s="60">
        <v>1.9045727500177021</v>
      </c>
      <c r="C166" s="60">
        <v>-0.80596046134959232</v>
      </c>
      <c r="T166" s="60">
        <v>141</v>
      </c>
      <c r="U166" s="60">
        <v>2.6307079228940711</v>
      </c>
      <c r="V166" s="60">
        <v>-1.0212700104599708</v>
      </c>
    </row>
    <row r="167" spans="1:22" x14ac:dyDescent="0.3">
      <c r="A167" s="60">
        <v>143</v>
      </c>
      <c r="B167" s="60">
        <v>5.3909282328142201</v>
      </c>
      <c r="C167" s="60">
        <v>-0.54674114635562887</v>
      </c>
      <c r="T167" s="60">
        <v>142</v>
      </c>
      <c r="U167" s="60">
        <v>2.2423894793818686</v>
      </c>
      <c r="V167" s="60">
        <v>-1.1437771907137588</v>
      </c>
    </row>
    <row r="168" spans="1:22" x14ac:dyDescent="0.3">
      <c r="A168" s="60">
        <v>144</v>
      </c>
      <c r="B168" s="60">
        <v>3.6676562731285025</v>
      </c>
      <c r="C168" s="60">
        <v>1.1030283513371626</v>
      </c>
      <c r="T168" s="60">
        <v>143</v>
      </c>
      <c r="U168" s="60">
        <v>3.8460187623150537</v>
      </c>
      <c r="V168" s="60">
        <v>0.99816832414353751</v>
      </c>
    </row>
    <row r="169" spans="1:22" x14ac:dyDescent="0.3">
      <c r="A169" s="60">
        <v>145</v>
      </c>
      <c r="B169" s="60">
        <v>1.8647611865926192</v>
      </c>
      <c r="C169" s="60">
        <v>-7.3001717364564289E-2</v>
      </c>
      <c r="T169" s="60">
        <v>144</v>
      </c>
      <c r="U169" s="60">
        <v>2.9856174230118322</v>
      </c>
      <c r="V169" s="60">
        <v>1.7850672014538329</v>
      </c>
    </row>
    <row r="170" spans="1:22" x14ac:dyDescent="0.3">
      <c r="A170" s="60">
        <v>146</v>
      </c>
      <c r="B170" s="60">
        <v>2.0439132220054912</v>
      </c>
      <c r="C170" s="60">
        <v>-0.94530093333738141</v>
      </c>
      <c r="T170" s="60">
        <v>145</v>
      </c>
      <c r="U170" s="60">
        <v>3.029194305700234</v>
      </c>
      <c r="V170" s="60">
        <v>-1.237434836472179</v>
      </c>
    </row>
    <row r="171" spans="1:22" x14ac:dyDescent="0.3">
      <c r="A171" s="60">
        <v>147</v>
      </c>
      <c r="B171" s="60">
        <v>3.3286892473949417</v>
      </c>
      <c r="C171" s="60">
        <v>7.2508134267213808E-2</v>
      </c>
      <c r="T171" s="60">
        <v>146</v>
      </c>
      <c r="U171" s="60">
        <v>2.0748605748242355</v>
      </c>
      <c r="V171" s="60">
        <v>-0.97624828615612569</v>
      </c>
    </row>
    <row r="172" spans="1:22" x14ac:dyDescent="0.3">
      <c r="A172" s="60">
        <v>148</v>
      </c>
      <c r="B172" s="60">
        <v>5.8589984713691194</v>
      </c>
      <c r="C172" s="60">
        <v>-0.16190498486371485</v>
      </c>
      <c r="T172" s="60">
        <v>147</v>
      </c>
      <c r="U172" s="60">
        <v>4.6274975251937258</v>
      </c>
      <c r="V172" s="60">
        <v>-1.2263001435315704</v>
      </c>
    </row>
    <row r="173" spans="1:22" x14ac:dyDescent="0.3">
      <c r="A173" s="60">
        <v>149</v>
      </c>
      <c r="B173" s="60">
        <v>3.9764802579830718</v>
      </c>
      <c r="C173" s="60">
        <v>0.62868992800501999</v>
      </c>
      <c r="T173" s="60">
        <v>148</v>
      </c>
      <c r="U173" s="60">
        <v>5.0777919796405442</v>
      </c>
      <c r="V173" s="60">
        <v>0.61930150686486041</v>
      </c>
    </row>
    <row r="174" spans="1:22" x14ac:dyDescent="0.3">
      <c r="A174" s="60">
        <v>150</v>
      </c>
      <c r="B174" s="60">
        <v>1.4865513340543348</v>
      </c>
      <c r="C174" s="60">
        <v>0.45935881500097842</v>
      </c>
      <c r="T174" s="60">
        <v>149</v>
      </c>
      <c r="U174" s="60">
        <v>2.2472313552361349</v>
      </c>
      <c r="V174" s="60">
        <v>2.3579388307519569</v>
      </c>
    </row>
    <row r="175" spans="1:22" x14ac:dyDescent="0.3">
      <c r="A175" s="60">
        <v>151</v>
      </c>
      <c r="B175" s="60">
        <v>4.3945016739464391</v>
      </c>
      <c r="C175" s="60">
        <v>-1.6219129517066579</v>
      </c>
      <c r="T175" s="60">
        <v>150</v>
      </c>
      <c r="U175" s="60">
        <v>3.5879467792826301</v>
      </c>
      <c r="V175" s="60">
        <v>-1.6420366302273168</v>
      </c>
    </row>
    <row r="176" spans="1:22" x14ac:dyDescent="0.3">
      <c r="A176" s="60">
        <v>152</v>
      </c>
      <c r="B176" s="60">
        <v>3.0699140851319049</v>
      </c>
      <c r="C176" s="60">
        <v>0.29738174485456925</v>
      </c>
      <c r="T176" s="60">
        <v>151</v>
      </c>
      <c r="U176" s="60">
        <v>4.5998988328244046</v>
      </c>
      <c r="V176" s="60">
        <v>-1.8273101105846234</v>
      </c>
    </row>
    <row r="177" spans="1:22" x14ac:dyDescent="0.3">
      <c r="A177" s="60">
        <v>153</v>
      </c>
      <c r="B177" s="60">
        <v>5.7094207402148811</v>
      </c>
      <c r="C177" s="60">
        <v>0.32606069230987522</v>
      </c>
      <c r="T177" s="60">
        <v>152</v>
      </c>
      <c r="U177" s="60">
        <v>4.1476676280358795</v>
      </c>
      <c r="V177" s="60">
        <v>-0.78037179804940537</v>
      </c>
    </row>
    <row r="178" spans="1:22" x14ac:dyDescent="0.3">
      <c r="A178" s="60">
        <v>154</v>
      </c>
      <c r="B178" s="60">
        <v>3.6773247956745942</v>
      </c>
      <c r="C178" s="60">
        <v>1.1509889416277073</v>
      </c>
      <c r="T178" s="60">
        <v>153</v>
      </c>
      <c r="U178" s="60">
        <v>5.1751136843113086</v>
      </c>
      <c r="V178" s="60">
        <v>0.86036774821344775</v>
      </c>
    </row>
    <row r="179" spans="1:22" x14ac:dyDescent="0.3">
      <c r="A179" s="60">
        <v>155</v>
      </c>
      <c r="B179" s="60">
        <v>2.9504793948566572</v>
      </c>
      <c r="C179" s="60">
        <v>0.30761714316482491</v>
      </c>
      <c r="T179" s="60">
        <v>154</v>
      </c>
      <c r="U179" s="60">
        <v>4.0484091730234093</v>
      </c>
      <c r="V179" s="60">
        <v>0.77990456427889221</v>
      </c>
    </row>
    <row r="180" spans="1:22" x14ac:dyDescent="0.3">
      <c r="A180" s="60">
        <v>156</v>
      </c>
      <c r="B180" s="60">
        <v>3.6773247956745942</v>
      </c>
      <c r="C180" s="60">
        <v>1.1554658439342003E-2</v>
      </c>
      <c r="T180" s="60">
        <v>155</v>
      </c>
      <c r="U180" s="60">
        <v>3.911384086347657</v>
      </c>
      <c r="V180" s="60">
        <v>-0.65328754832617486</v>
      </c>
    </row>
    <row r="181" spans="1:22" x14ac:dyDescent="0.3">
      <c r="A181" s="60">
        <v>157</v>
      </c>
      <c r="B181" s="60">
        <v>2.6615611917146298</v>
      </c>
      <c r="C181" s="60">
        <v>0.17165215234158637</v>
      </c>
      <c r="T181" s="60">
        <v>156</v>
      </c>
      <c r="U181" s="60">
        <v>3.675100544659434</v>
      </c>
      <c r="V181" s="60">
        <v>1.3778909454502219E-2</v>
      </c>
    </row>
    <row r="182" spans="1:22" x14ac:dyDescent="0.3">
      <c r="A182" s="60">
        <v>158</v>
      </c>
      <c r="B182" s="60">
        <v>3.7575166591451175</v>
      </c>
      <c r="C182" s="60">
        <v>-2.1480787467110174</v>
      </c>
      <c r="T182" s="60">
        <v>157</v>
      </c>
      <c r="U182" s="60">
        <v>3.7733906245010509</v>
      </c>
      <c r="V182" s="60">
        <v>-0.94017728044483473</v>
      </c>
    </row>
    <row r="183" spans="1:22" x14ac:dyDescent="0.3">
      <c r="A183" s="60">
        <v>159</v>
      </c>
      <c r="B183" s="60">
        <v>5.6297976133647154</v>
      </c>
      <c r="C183" s="60">
        <v>4.6956188903566343E-2</v>
      </c>
      <c r="T183" s="60">
        <v>158</v>
      </c>
      <c r="U183" s="60">
        <v>5.0937701699596252</v>
      </c>
      <c r="V183" s="60">
        <v>-3.4843322575255247</v>
      </c>
    </row>
    <row r="184" spans="1:22" x14ac:dyDescent="0.3">
      <c r="A184" s="60">
        <v>160</v>
      </c>
      <c r="B184" s="60">
        <v>3.3389265065613918</v>
      </c>
      <c r="C184" s="60">
        <v>-1.1417019292251722</v>
      </c>
      <c r="T184" s="60">
        <v>159</v>
      </c>
      <c r="U184" s="60">
        <v>5.3353797750875414</v>
      </c>
      <c r="V184" s="60">
        <v>0.34137402718074039</v>
      </c>
    </row>
    <row r="185" spans="1:22" x14ac:dyDescent="0.3">
      <c r="A185" s="60">
        <v>161</v>
      </c>
      <c r="B185" s="60">
        <v>1.7549950188634638</v>
      </c>
      <c r="C185" s="60">
        <v>0.4422295584727558</v>
      </c>
      <c r="T185" s="60">
        <v>160</v>
      </c>
      <c r="U185" s="60">
        <v>3.8900798325888823</v>
      </c>
      <c r="V185" s="60">
        <v>-1.6928552552526628</v>
      </c>
    </row>
    <row r="186" spans="1:22" x14ac:dyDescent="0.3">
      <c r="A186" s="60">
        <v>162</v>
      </c>
      <c r="B186" s="60">
        <v>1.7549950188634638</v>
      </c>
      <c r="C186" s="60">
        <v>0.4422295584727558</v>
      </c>
      <c r="T186" s="60">
        <v>161</v>
      </c>
      <c r="U186" s="60">
        <v>4.4042870483120238</v>
      </c>
      <c r="V186" s="60">
        <v>-2.2070624709758042</v>
      </c>
    </row>
    <row r="187" spans="1:22" x14ac:dyDescent="0.3">
      <c r="A187" s="60">
        <v>163</v>
      </c>
      <c r="B187" s="60">
        <v>2.9004305722651251</v>
      </c>
      <c r="C187" s="60">
        <v>9.5301701288865726E-2</v>
      </c>
      <c r="T187" s="60">
        <v>162</v>
      </c>
      <c r="U187" s="60">
        <v>1.233826738938081</v>
      </c>
      <c r="V187" s="60">
        <v>0.96339783839813853</v>
      </c>
    </row>
    <row r="188" spans="1:22" x14ac:dyDescent="0.3">
      <c r="A188" s="60">
        <v>164</v>
      </c>
      <c r="B188" s="60">
        <v>3.8269025268288326</v>
      </c>
      <c r="C188" s="60">
        <v>-0.42570514516667712</v>
      </c>
      <c r="T188" s="60">
        <v>163</v>
      </c>
      <c r="U188" s="60">
        <v>2.184771156716093</v>
      </c>
      <c r="V188" s="60">
        <v>0.81096111683789784</v>
      </c>
    </row>
    <row r="189" spans="1:22" x14ac:dyDescent="0.3">
      <c r="A189" s="60">
        <v>165</v>
      </c>
      <c r="B189" s="60">
        <v>4.932526516805412</v>
      </c>
      <c r="C189" s="60">
        <v>-0.39992702365215571</v>
      </c>
      <c r="T189" s="60">
        <v>164</v>
      </c>
      <c r="U189" s="60">
        <v>4.4004135476286104</v>
      </c>
      <c r="V189" s="60">
        <v>-0.99921616596645491</v>
      </c>
    </row>
    <row r="190" spans="1:22" x14ac:dyDescent="0.3">
      <c r="A190" s="60">
        <v>166</v>
      </c>
      <c r="B190" s="60">
        <v>3.9065256536789978</v>
      </c>
      <c r="C190" s="60">
        <v>5.4973517491481161E-3</v>
      </c>
      <c r="T190" s="60">
        <v>165</v>
      </c>
      <c r="U190" s="60">
        <v>4.5974778948972714</v>
      </c>
      <c r="V190" s="60">
        <v>-6.4878401744015157E-2</v>
      </c>
    </row>
    <row r="191" spans="1:22" x14ac:dyDescent="0.3">
      <c r="A191" s="60">
        <v>167</v>
      </c>
      <c r="B191" s="60">
        <v>5.3312108876765967</v>
      </c>
      <c r="C191" s="60">
        <v>-0.47139848331492473</v>
      </c>
      <c r="T191" s="60">
        <v>166</v>
      </c>
      <c r="U191" s="60">
        <v>4.5330809460355219</v>
      </c>
      <c r="V191" s="60">
        <v>-0.62105794060737596</v>
      </c>
    </row>
    <row r="192" spans="1:22" ht="15" thickBot="1" x14ac:dyDescent="0.35">
      <c r="A192" s="61">
        <v>168</v>
      </c>
      <c r="B192" s="61">
        <v>5.4705513596643858</v>
      </c>
      <c r="C192" s="61">
        <v>0.50325825220487541</v>
      </c>
      <c r="T192" s="60">
        <v>167</v>
      </c>
      <c r="U192" s="60">
        <v>4.4013819227994633</v>
      </c>
      <c r="V192" s="60">
        <v>0.45843048156220867</v>
      </c>
    </row>
    <row r="193" spans="20:22" ht="15" thickBot="1" x14ac:dyDescent="0.35">
      <c r="T193" s="61">
        <v>168</v>
      </c>
      <c r="U193" s="61">
        <v>5.3978399736075842</v>
      </c>
      <c r="V193" s="61">
        <v>0.57596963826167702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C472-8CB7-40E5-A4E0-C2D2B35D7AEC}">
  <dimension ref="A1:AA169"/>
  <sheetViews>
    <sheetView workbookViewId="0">
      <selection activeCell="F2" sqref="F2"/>
    </sheetView>
  </sheetViews>
  <sheetFormatPr defaultRowHeight="14.4" x14ac:dyDescent="0.3"/>
  <cols>
    <col min="1" max="1" width="21.21875" customWidth="1"/>
    <col min="6" max="6" width="9.6640625" customWidth="1"/>
    <col min="8" max="8" width="10.109375" customWidth="1"/>
    <col min="17" max="17" width="5.6640625" customWidth="1"/>
    <col min="19" max="19" width="10.88671875" customWidth="1"/>
    <col min="20" max="20" width="10.6640625" customWidth="1"/>
    <col min="21" max="21" width="10.88671875" customWidth="1"/>
    <col min="23" max="23" width="11.88671875" customWidth="1"/>
  </cols>
  <sheetData>
    <row r="1" spans="1:27" s="31" customFormat="1" ht="28.8" x14ac:dyDescent="0.3">
      <c r="A1" s="31" t="s">
        <v>153</v>
      </c>
      <c r="B1" s="31" t="s">
        <v>201</v>
      </c>
      <c r="C1" s="31" t="s">
        <v>180</v>
      </c>
      <c r="D1" s="31" t="s">
        <v>172</v>
      </c>
      <c r="E1" s="31" t="s">
        <v>174</v>
      </c>
      <c r="F1" s="31" t="s">
        <v>301</v>
      </c>
      <c r="G1" s="32" t="s">
        <v>202</v>
      </c>
      <c r="H1" s="31" t="s">
        <v>302</v>
      </c>
    </row>
    <row r="2" spans="1:27" ht="15" thickBot="1" x14ac:dyDescent="0.35">
      <c r="A2" t="s">
        <v>154</v>
      </c>
      <c r="B2">
        <v>49</v>
      </c>
      <c r="C2" s="27">
        <v>644</v>
      </c>
      <c r="D2" s="21">
        <v>0.49199999999999999</v>
      </c>
      <c r="E2" s="21">
        <v>0.49705607000000002</v>
      </c>
      <c r="F2">
        <f>ROUND((D2-$X$14)/$X$13*100,2)</f>
        <v>17.86</v>
      </c>
      <c r="G2" s="22">
        <f>LN(C2)</f>
        <v>6.4676987261043539</v>
      </c>
      <c r="H2">
        <f>ROUND((E2-$AA$14)/$AA$13*100,2)</f>
        <v>2.13</v>
      </c>
    </row>
    <row r="3" spans="1:27" x14ac:dyDescent="0.3">
      <c r="A3" t="s">
        <v>155</v>
      </c>
      <c r="B3">
        <v>80</v>
      </c>
      <c r="C3">
        <v>5</v>
      </c>
      <c r="D3" s="21">
        <v>0.8</v>
      </c>
      <c r="E3" s="21">
        <v>2.9287791299999997</v>
      </c>
      <c r="F3">
        <f>ROUND((D3-$X$14)/$X$13*100,2)</f>
        <v>71.8</v>
      </c>
      <c r="G3" s="22">
        <f>LN(C3)</f>
        <v>1.6094379124341003</v>
      </c>
      <c r="H3">
        <f t="shared" ref="H3:H66" si="0">ROUND((E3-$AA$14)/$AA$13*100,2)</f>
        <v>29.99</v>
      </c>
      <c r="S3" s="44"/>
      <c r="T3" s="44" t="s">
        <v>172</v>
      </c>
      <c r="U3" s="44" t="s">
        <v>202</v>
      </c>
      <c r="W3" s="63" t="s">
        <v>172</v>
      </c>
      <c r="X3" s="63"/>
      <c r="Z3" s="63" t="s">
        <v>174</v>
      </c>
      <c r="AA3" s="63"/>
    </row>
    <row r="4" spans="1:27" x14ac:dyDescent="0.3">
      <c r="A4" t="s">
        <v>156</v>
      </c>
      <c r="B4">
        <v>74</v>
      </c>
      <c r="C4">
        <v>77</v>
      </c>
      <c r="D4" s="21">
        <v>0.74199999999999999</v>
      </c>
      <c r="E4" s="21">
        <v>3.6898524800000003</v>
      </c>
      <c r="F4">
        <f>ROUND((D4-$X$14)/$X$13*100,2)</f>
        <v>61.65</v>
      </c>
      <c r="G4" s="22">
        <f>LN(C4)</f>
        <v>4.3438054218536841</v>
      </c>
      <c r="H4">
        <f t="shared" si="0"/>
        <v>38.700000000000003</v>
      </c>
      <c r="S4" t="s">
        <v>172</v>
      </c>
      <c r="T4">
        <v>1</v>
      </c>
      <c r="W4" s="60"/>
      <c r="X4" s="60"/>
      <c r="Z4" s="60"/>
      <c r="AA4" s="60"/>
    </row>
    <row r="5" spans="1:27" ht="15" thickBot="1" x14ac:dyDescent="0.35">
      <c r="A5" t="s">
        <v>157</v>
      </c>
      <c r="B5">
        <v>60</v>
      </c>
      <c r="C5">
        <v>228</v>
      </c>
      <c r="D5" s="21">
        <v>0.59699999999999998</v>
      </c>
      <c r="E5" s="21">
        <v>1.1235687700000001</v>
      </c>
      <c r="F5">
        <f>ROUND((D5-$X$14)/$X$13*100,2)</f>
        <v>36.25</v>
      </c>
      <c r="G5" s="22">
        <f>LN(C5)</f>
        <v>5.4293456289544411</v>
      </c>
      <c r="H5">
        <f t="shared" si="0"/>
        <v>9.3000000000000007</v>
      </c>
      <c r="S5" s="24" t="s">
        <v>202</v>
      </c>
      <c r="T5" s="24">
        <v>-0.89835522182994565</v>
      </c>
      <c r="U5" s="24">
        <v>1</v>
      </c>
      <c r="W5" s="60" t="s">
        <v>186</v>
      </c>
      <c r="X5" s="60">
        <v>0.7229821428571428</v>
      </c>
      <c r="Z5" s="60" t="s">
        <v>186</v>
      </c>
      <c r="AA5" s="60">
        <v>3.2572900017857154</v>
      </c>
    </row>
    <row r="6" spans="1:27" ht="15" thickBot="1" x14ac:dyDescent="0.35">
      <c r="A6" t="s">
        <v>158</v>
      </c>
      <c r="B6">
        <v>83</v>
      </c>
      <c r="C6">
        <v>19</v>
      </c>
      <c r="D6" s="21">
        <v>0.83099999999999996</v>
      </c>
      <c r="E6" s="21">
        <v>2.5571322400000001</v>
      </c>
      <c r="F6">
        <f>ROUND((D6-$X$14)/$X$13*100,2)</f>
        <v>77.23</v>
      </c>
      <c r="G6" s="22">
        <f>LN(C6)</f>
        <v>2.9444389791664403</v>
      </c>
      <c r="H6">
        <f t="shared" si="0"/>
        <v>25.73</v>
      </c>
      <c r="W6" s="60" t="s">
        <v>187</v>
      </c>
      <c r="X6" s="60">
        <v>1.1615953999224903E-2</v>
      </c>
      <c r="Z6" s="60" t="s">
        <v>187</v>
      </c>
      <c r="AA6" s="60">
        <v>0.16179550079944133</v>
      </c>
    </row>
    <row r="7" spans="1:27" x14ac:dyDescent="0.3">
      <c r="A7" t="s">
        <v>159</v>
      </c>
      <c r="B7">
        <v>85</v>
      </c>
      <c r="C7">
        <v>33</v>
      </c>
      <c r="D7" s="21">
        <v>0.85299999999999998</v>
      </c>
      <c r="E7" s="21">
        <v>6.0822539299999994</v>
      </c>
      <c r="F7">
        <f>ROUND((D7-$X$14)/$X$13*100,2)</f>
        <v>81.09</v>
      </c>
      <c r="G7" s="22">
        <f>LN(C7)</f>
        <v>3.4965075614664802</v>
      </c>
      <c r="H7">
        <f t="shared" si="0"/>
        <v>66.11</v>
      </c>
      <c r="S7" s="44"/>
      <c r="T7" s="44" t="s">
        <v>202</v>
      </c>
      <c r="U7" s="44" t="s">
        <v>174</v>
      </c>
      <c r="W7" s="60" t="s">
        <v>188</v>
      </c>
      <c r="X7" s="60">
        <v>0.74299999999999999</v>
      </c>
      <c r="Z7" s="60" t="s">
        <v>188</v>
      </c>
      <c r="AA7" s="60">
        <v>2.8709421150000001</v>
      </c>
    </row>
    <row r="8" spans="1:27" x14ac:dyDescent="0.3">
      <c r="A8" t="s">
        <v>160</v>
      </c>
      <c r="B8">
        <v>79</v>
      </c>
      <c r="C8">
        <v>25</v>
      </c>
      <c r="D8" s="21">
        <v>0.78900000000000003</v>
      </c>
      <c r="E8" s="21">
        <v>1.41</v>
      </c>
      <c r="F8">
        <f>ROUND((D8-$X$14)/$X$13*100,2)</f>
        <v>69.88</v>
      </c>
      <c r="G8" s="22">
        <f>LN(C8)</f>
        <v>3.2188758248682006</v>
      </c>
      <c r="H8">
        <f t="shared" si="0"/>
        <v>12.59</v>
      </c>
      <c r="S8" t="s">
        <v>202</v>
      </c>
      <c r="T8">
        <v>1</v>
      </c>
      <c r="W8" s="60" t="s">
        <v>189</v>
      </c>
      <c r="X8" s="60">
        <v>0.49199999999999999</v>
      </c>
      <c r="Z8" s="60" t="s">
        <v>189</v>
      </c>
      <c r="AA8" s="60" t="e">
        <v>#N/A</v>
      </c>
    </row>
    <row r="9" spans="1:27" ht="15" thickBot="1" x14ac:dyDescent="0.35">
      <c r="A9" t="s">
        <v>161</v>
      </c>
      <c r="B9">
        <v>94</v>
      </c>
      <c r="C9">
        <v>5</v>
      </c>
      <c r="D9" s="21">
        <v>0.94099999999999995</v>
      </c>
      <c r="E9" s="21">
        <v>7.5358567200000008</v>
      </c>
      <c r="F9">
        <f>ROUND((D9-$X$14)/$X$13*100,2)</f>
        <v>96.5</v>
      </c>
      <c r="G9" s="22">
        <f>LN(C9)</f>
        <v>1.6094379124341003</v>
      </c>
      <c r="H9">
        <f t="shared" si="0"/>
        <v>82.77</v>
      </c>
      <c r="S9" s="24" t="s">
        <v>174</v>
      </c>
      <c r="T9" s="24">
        <v>-0.69686357594931014</v>
      </c>
      <c r="U9" s="24">
        <v>1</v>
      </c>
      <c r="W9" s="60" t="s">
        <v>190</v>
      </c>
      <c r="X9" s="60">
        <v>0.15055997166722074</v>
      </c>
      <c r="Z9" s="60" t="s">
        <v>190</v>
      </c>
      <c r="AA9" s="60">
        <v>2.0971093737004418</v>
      </c>
    </row>
    <row r="10" spans="1:27" ht="15" thickBot="1" x14ac:dyDescent="0.35">
      <c r="A10" t="s">
        <v>162</v>
      </c>
      <c r="B10">
        <v>92</v>
      </c>
      <c r="C10">
        <v>5</v>
      </c>
      <c r="D10" s="21">
        <v>0.92</v>
      </c>
      <c r="E10" s="21">
        <v>7.85</v>
      </c>
      <c r="F10">
        <f>ROUND((D10-$X$14)/$X$13*100,2)</f>
        <v>92.82</v>
      </c>
      <c r="G10" s="22">
        <f>LN(C10)</f>
        <v>1.6094379124341003</v>
      </c>
      <c r="H10">
        <f t="shared" si="0"/>
        <v>86.37</v>
      </c>
      <c r="W10" s="60" t="s">
        <v>191</v>
      </c>
      <c r="X10" s="60">
        <v>2.266830506843431E-2</v>
      </c>
      <c r="Z10" s="60" t="s">
        <v>191</v>
      </c>
      <c r="AA10" s="60">
        <v>4.3978677252622589</v>
      </c>
    </row>
    <row r="11" spans="1:27" x14ac:dyDescent="0.3">
      <c r="A11" t="s">
        <v>163</v>
      </c>
      <c r="B11">
        <v>76</v>
      </c>
      <c r="C11">
        <v>27</v>
      </c>
      <c r="D11" s="21">
        <v>0.76200000000000001</v>
      </c>
      <c r="E11" s="21">
        <v>1.07</v>
      </c>
      <c r="F11">
        <f>ROUND((D11-$X$14)/$X$13*100,2)</f>
        <v>65.150000000000006</v>
      </c>
      <c r="G11" s="22">
        <f>LN(C11)</f>
        <v>3.2958368660043291</v>
      </c>
      <c r="H11">
        <f t="shared" si="0"/>
        <v>8.69</v>
      </c>
      <c r="S11" s="62"/>
      <c r="T11" s="62" t="s">
        <v>301</v>
      </c>
      <c r="U11" s="62" t="s">
        <v>202</v>
      </c>
      <c r="W11" s="60" t="s">
        <v>192</v>
      </c>
      <c r="X11" s="60">
        <v>-0.88105307133618993</v>
      </c>
      <c r="Z11" s="60" t="s">
        <v>192</v>
      </c>
      <c r="AA11" s="60">
        <v>-0.11077737743163407</v>
      </c>
    </row>
    <row r="12" spans="1:27" x14ac:dyDescent="0.3">
      <c r="A12" t="s">
        <v>164</v>
      </c>
      <c r="B12">
        <v>80</v>
      </c>
      <c r="C12">
        <v>82</v>
      </c>
      <c r="D12" s="21">
        <v>0.80200000000000005</v>
      </c>
      <c r="E12" s="21">
        <v>3.0147662200000003</v>
      </c>
      <c r="F12">
        <f>ROUND((D12-$X$14)/$X$13*100,2)</f>
        <v>72.150000000000006</v>
      </c>
      <c r="G12" s="22">
        <f>LN(C12)</f>
        <v>4.4067192472642533</v>
      </c>
      <c r="H12">
        <f t="shared" si="0"/>
        <v>30.97</v>
      </c>
      <c r="S12" s="60" t="s">
        <v>301</v>
      </c>
      <c r="T12" s="60">
        <v>1</v>
      </c>
      <c r="U12" s="60"/>
      <c r="W12" s="60" t="s">
        <v>193</v>
      </c>
      <c r="X12" s="60">
        <v>-0.33431629833477028</v>
      </c>
      <c r="Z12" s="60" t="s">
        <v>193</v>
      </c>
      <c r="AA12" s="60">
        <v>0.73191513308640166</v>
      </c>
    </row>
    <row r="13" spans="1:27" ht="15" thickBot="1" x14ac:dyDescent="0.35">
      <c r="A13" t="s">
        <v>165</v>
      </c>
      <c r="B13">
        <v>89</v>
      </c>
      <c r="C13">
        <v>15</v>
      </c>
      <c r="D13" s="21">
        <v>0.88800000000000001</v>
      </c>
      <c r="E13" s="21">
        <v>2.3075153799999999</v>
      </c>
      <c r="F13">
        <f>ROUND((D13-$X$14)/$X$13*100,2)</f>
        <v>87.22</v>
      </c>
      <c r="G13" s="22">
        <f>LN(C13)</f>
        <v>2.7080502011022101</v>
      </c>
      <c r="H13">
        <f t="shared" si="0"/>
        <v>22.87</v>
      </c>
      <c r="S13" s="61" t="s">
        <v>202</v>
      </c>
      <c r="T13" s="61">
        <v>-0.89835561602398917</v>
      </c>
      <c r="U13" s="61">
        <v>1</v>
      </c>
      <c r="W13" s="60" t="s">
        <v>194</v>
      </c>
      <c r="X13" s="60">
        <v>0.57099999999999995</v>
      </c>
      <c r="Z13" s="60" t="s">
        <v>194</v>
      </c>
      <c r="AA13" s="60">
        <v>8.7286557300000016</v>
      </c>
    </row>
    <row r="14" spans="1:27" x14ac:dyDescent="0.3">
      <c r="A14" t="s">
        <v>166</v>
      </c>
      <c r="B14">
        <v>65</v>
      </c>
      <c r="C14">
        <v>157</v>
      </c>
      <c r="D14" s="21">
        <v>0.64600000000000002</v>
      </c>
      <c r="E14" s="21">
        <v>0.44679778999999992</v>
      </c>
      <c r="F14">
        <f>ROUND((D14-$X$14)/$X$13*100,2)</f>
        <v>44.83</v>
      </c>
      <c r="G14" s="22">
        <f>LN(C14)</f>
        <v>5.0562458053483077</v>
      </c>
      <c r="H14">
        <f t="shared" si="0"/>
        <v>1.55</v>
      </c>
      <c r="W14" s="60" t="s">
        <v>195</v>
      </c>
      <c r="X14" s="60">
        <v>0.39</v>
      </c>
      <c r="Z14" s="60" t="s">
        <v>195</v>
      </c>
      <c r="AA14" s="60">
        <v>0.31146821000000002</v>
      </c>
    </row>
    <row r="15" spans="1:27" ht="15" thickBot="1" x14ac:dyDescent="0.35">
      <c r="A15" t="s">
        <v>167</v>
      </c>
      <c r="B15">
        <v>81</v>
      </c>
      <c r="C15">
        <v>47</v>
      </c>
      <c r="D15" s="21">
        <v>0.80600000000000005</v>
      </c>
      <c r="E15" s="21">
        <v>2.7826144699999995</v>
      </c>
      <c r="F15">
        <f>ROUND((D15-$X$14)/$X$13*100,2)</f>
        <v>72.849999999999994</v>
      </c>
      <c r="G15" s="22">
        <f>LN(C15)</f>
        <v>3.8501476017100584</v>
      </c>
      <c r="H15">
        <f t="shared" si="0"/>
        <v>28.31</v>
      </c>
      <c r="W15" s="60" t="s">
        <v>196</v>
      </c>
      <c r="X15" s="60">
        <v>0.96099999999999997</v>
      </c>
      <c r="Z15" s="60" t="s">
        <v>196</v>
      </c>
      <c r="AA15" s="60">
        <v>9.0401239400000009</v>
      </c>
    </row>
    <row r="16" spans="1:27" x14ac:dyDescent="0.3">
      <c r="A16" t="s">
        <v>168</v>
      </c>
      <c r="B16">
        <v>81</v>
      </c>
      <c r="C16">
        <v>1</v>
      </c>
      <c r="D16" s="21">
        <v>0.81</v>
      </c>
      <c r="E16" s="21">
        <v>4.13</v>
      </c>
      <c r="F16">
        <f>ROUND((D16-$X$14)/$X$13*100,2)</f>
        <v>73.56</v>
      </c>
      <c r="G16" s="22">
        <f>LN(C16)</f>
        <v>0</v>
      </c>
      <c r="H16">
        <f t="shared" si="0"/>
        <v>43.75</v>
      </c>
      <c r="S16" s="62"/>
      <c r="T16" s="62" t="s">
        <v>202</v>
      </c>
      <c r="U16" s="62" t="s">
        <v>302</v>
      </c>
      <c r="W16" s="60" t="s">
        <v>197</v>
      </c>
      <c r="X16" s="60">
        <v>121.461</v>
      </c>
      <c r="Z16" s="60" t="s">
        <v>197</v>
      </c>
      <c r="AA16" s="60">
        <v>547.22472030000017</v>
      </c>
    </row>
    <row r="17" spans="1:27" x14ac:dyDescent="0.3">
      <c r="A17" t="s">
        <v>0</v>
      </c>
      <c r="B17">
        <v>94</v>
      </c>
      <c r="C17">
        <v>5</v>
      </c>
      <c r="D17" s="21">
        <v>0.93600000000000005</v>
      </c>
      <c r="E17" s="21">
        <v>8.1208000200000008</v>
      </c>
      <c r="F17">
        <f>ROUND((D17-$X$14)/$X$13*100,2)</f>
        <v>95.62</v>
      </c>
      <c r="G17" s="22">
        <f>LN(C17)</f>
        <v>1.6094379124341003</v>
      </c>
      <c r="H17">
        <f t="shared" si="0"/>
        <v>89.47</v>
      </c>
      <c r="S17" s="60" t="s">
        <v>202</v>
      </c>
      <c r="T17" s="60">
        <v>1</v>
      </c>
      <c r="U17" s="60"/>
      <c r="W17" s="60" t="s">
        <v>198</v>
      </c>
      <c r="X17" s="60">
        <v>168</v>
      </c>
      <c r="Z17" s="60" t="s">
        <v>198</v>
      </c>
      <c r="AA17" s="60">
        <v>168</v>
      </c>
    </row>
    <row r="18" spans="1:27" ht="15" thickBot="1" x14ac:dyDescent="0.35">
      <c r="A18" t="s">
        <v>1</v>
      </c>
      <c r="B18">
        <v>72</v>
      </c>
      <c r="C18">
        <v>86</v>
      </c>
      <c r="D18" s="21">
        <v>0.71799999999999997</v>
      </c>
      <c r="E18" s="21">
        <v>3.2910051299999998</v>
      </c>
      <c r="F18">
        <f>ROUND((D18-$X$14)/$X$13*100,2)</f>
        <v>57.44</v>
      </c>
      <c r="G18" s="22">
        <f>LN(C18)</f>
        <v>4.4543472962535073</v>
      </c>
      <c r="H18">
        <f t="shared" si="0"/>
        <v>34.14</v>
      </c>
      <c r="S18" s="61" t="s">
        <v>302</v>
      </c>
      <c r="T18" s="61">
        <v>-0.69687035680934029</v>
      </c>
      <c r="U18" s="61">
        <v>1</v>
      </c>
      <c r="W18" s="61" t="s">
        <v>185</v>
      </c>
      <c r="X18" s="61">
        <v>2.2933040618843582E-2</v>
      </c>
      <c r="Z18" s="61" t="s">
        <v>185</v>
      </c>
      <c r="AA18" s="61">
        <v>0.31942815820614606</v>
      </c>
    </row>
    <row r="19" spans="1:27" x14ac:dyDescent="0.3">
      <c r="A19" t="s">
        <v>2</v>
      </c>
      <c r="B19">
        <v>51</v>
      </c>
      <c r="C19" s="27">
        <v>522</v>
      </c>
      <c r="D19" s="21">
        <v>0.50600000000000001</v>
      </c>
      <c r="E19" s="21">
        <v>0.31146821000000002</v>
      </c>
      <c r="F19">
        <f>ROUND((D19-$X$14)/$X$13*100,2)</f>
        <v>20.32</v>
      </c>
      <c r="G19" s="22">
        <f>LN(C19)</f>
        <v>6.2576675878826391</v>
      </c>
      <c r="H19">
        <f t="shared" si="0"/>
        <v>0</v>
      </c>
    </row>
    <row r="20" spans="1:27" x14ac:dyDescent="0.3">
      <c r="A20" t="s">
        <v>3</v>
      </c>
      <c r="B20">
        <v>67</v>
      </c>
      <c r="C20">
        <v>62</v>
      </c>
      <c r="D20" s="21">
        <v>0.66800000000000004</v>
      </c>
      <c r="E20" s="21">
        <v>2.6510987300000002</v>
      </c>
      <c r="F20">
        <f>ROUND((D20-$X$14)/$X$13*100,2)</f>
        <v>48.69</v>
      </c>
      <c r="G20" s="22">
        <f>LN(C20)</f>
        <v>4.1271343850450917</v>
      </c>
      <c r="H20">
        <f t="shared" si="0"/>
        <v>26.8</v>
      </c>
    </row>
    <row r="21" spans="1:27" x14ac:dyDescent="0.3">
      <c r="A21" t="s">
        <v>4</v>
      </c>
      <c r="B21">
        <v>72</v>
      </c>
      <c r="C21">
        <v>176</v>
      </c>
      <c r="D21" s="21">
        <v>0.71499999999999997</v>
      </c>
      <c r="E21" s="21">
        <v>4.8966178899999999</v>
      </c>
      <c r="F21">
        <f>ROUND((D21-$X$14)/$X$13*100,2)</f>
        <v>56.92</v>
      </c>
      <c r="G21" s="22">
        <f>LN(C21)</f>
        <v>5.1704839950381514</v>
      </c>
      <c r="H21">
        <f t="shared" si="0"/>
        <v>52.53</v>
      </c>
    </row>
    <row r="22" spans="1:27" x14ac:dyDescent="0.3">
      <c r="A22" t="s">
        <v>5</v>
      </c>
      <c r="B22">
        <v>78</v>
      </c>
      <c r="C22">
        <v>5</v>
      </c>
      <c r="D22" s="21">
        <v>0.78</v>
      </c>
      <c r="E22" s="21">
        <v>6.13</v>
      </c>
      <c r="F22">
        <f>ROUND((D22-$X$14)/$X$13*100,2)</f>
        <v>68.3</v>
      </c>
      <c r="G22" s="22">
        <f>LN(C22)</f>
        <v>1.6094379124341003</v>
      </c>
      <c r="H22">
        <f t="shared" si="0"/>
        <v>66.66</v>
      </c>
    </row>
    <row r="23" spans="1:27" x14ac:dyDescent="0.3">
      <c r="A23" t="s">
        <v>6</v>
      </c>
      <c r="B23">
        <v>70</v>
      </c>
      <c r="C23">
        <v>118</v>
      </c>
      <c r="D23" s="21">
        <v>0.70299999999999996</v>
      </c>
      <c r="E23" s="21">
        <v>4.3729410200000007</v>
      </c>
      <c r="F23">
        <f>ROUND((D23-$X$14)/$X$13*100,2)</f>
        <v>54.82</v>
      </c>
      <c r="G23" s="22">
        <f>LN(C23)</f>
        <v>4.7706846244656651</v>
      </c>
      <c r="H23">
        <f t="shared" si="0"/>
        <v>46.53</v>
      </c>
    </row>
    <row r="24" spans="1:27" x14ac:dyDescent="0.3">
      <c r="A24" t="s">
        <v>7</v>
      </c>
      <c r="B24">
        <v>76</v>
      </c>
      <c r="C24">
        <v>61</v>
      </c>
      <c r="D24" s="21">
        <v>0.76400000000000001</v>
      </c>
      <c r="E24" s="21">
        <v>3.9170188899999991</v>
      </c>
      <c r="F24">
        <f>ROUND((D24-$X$14)/$X$13*100,2)</f>
        <v>65.5</v>
      </c>
      <c r="G24" s="22">
        <f>LN(C24)</f>
        <v>4.1108738641733114</v>
      </c>
      <c r="H24">
        <f t="shared" si="0"/>
        <v>41.31</v>
      </c>
    </row>
    <row r="25" spans="1:27" x14ac:dyDescent="0.3">
      <c r="A25" t="s">
        <v>173</v>
      </c>
      <c r="B25">
        <v>83</v>
      </c>
      <c r="C25">
        <v>45</v>
      </c>
      <c r="D25" s="21">
        <v>0.82699999999999996</v>
      </c>
      <c r="E25" s="21">
        <v>2.0714013599999999</v>
      </c>
      <c r="F25">
        <f>ROUND((D25-$X$14)/$X$13*100,2)</f>
        <v>76.53</v>
      </c>
      <c r="G25" s="22">
        <f>LN(C25)</f>
        <v>3.8066624897703196</v>
      </c>
      <c r="H25">
        <f t="shared" si="0"/>
        <v>20.16</v>
      </c>
    </row>
    <row r="26" spans="1:27" x14ac:dyDescent="0.3">
      <c r="A26" t="s">
        <v>8</v>
      </c>
      <c r="B26">
        <v>81</v>
      </c>
      <c r="C26">
        <v>7</v>
      </c>
      <c r="D26" s="21">
        <v>0.81299999999999994</v>
      </c>
      <c r="E26" s="21">
        <v>4.1900000000000004</v>
      </c>
      <c r="F26">
        <f>ROUND((D26-$X$14)/$X$13*100,2)</f>
        <v>74.08</v>
      </c>
      <c r="G26" s="22">
        <f>LN(C26)</f>
        <v>1.9459101490553132</v>
      </c>
      <c r="H26">
        <f t="shared" si="0"/>
        <v>44.43</v>
      </c>
    </row>
    <row r="27" spans="1:27" x14ac:dyDescent="0.3">
      <c r="A27" t="s">
        <v>9</v>
      </c>
      <c r="B27">
        <v>45</v>
      </c>
      <c r="C27">
        <v>283</v>
      </c>
      <c r="D27" s="21">
        <v>0.44600000000000001</v>
      </c>
      <c r="E27" s="21">
        <v>2.2239351300000001</v>
      </c>
      <c r="F27">
        <f>ROUND((D27-$X$14)/$X$13*100,2)</f>
        <v>9.81</v>
      </c>
      <c r="G27" s="22">
        <f>LN(C27)</f>
        <v>5.6454468976432377</v>
      </c>
      <c r="H27">
        <f t="shared" si="0"/>
        <v>21.91</v>
      </c>
    </row>
    <row r="28" spans="1:27" x14ac:dyDescent="0.3">
      <c r="A28" t="s">
        <v>10</v>
      </c>
      <c r="B28">
        <v>42</v>
      </c>
      <c r="C28">
        <v>479</v>
      </c>
      <c r="D28" s="21">
        <v>0.42299999999999999</v>
      </c>
      <c r="E28" s="21">
        <v>2.2751717600000001</v>
      </c>
      <c r="F28">
        <f>ROUND((D28-$X$14)/$X$13*100,2)</f>
        <v>5.78</v>
      </c>
      <c r="G28" s="22">
        <f>LN(C28)</f>
        <v>6.1717005974109149</v>
      </c>
      <c r="H28">
        <f t="shared" si="0"/>
        <v>22.5</v>
      </c>
    </row>
    <row r="29" spans="1:27" x14ac:dyDescent="0.3">
      <c r="A29" t="s">
        <v>11</v>
      </c>
      <c r="B29">
        <v>60</v>
      </c>
      <c r="C29">
        <v>214</v>
      </c>
      <c r="D29" s="21">
        <v>0.59599999999999997</v>
      </c>
      <c r="E29" s="21">
        <v>1.6650121200000001</v>
      </c>
      <c r="F29">
        <f>ROUND((D29-$X$14)/$X$13*100,2)</f>
        <v>36.08</v>
      </c>
      <c r="G29" s="22">
        <f>LN(C29)</f>
        <v>5.3659760150218512</v>
      </c>
      <c r="H29">
        <f t="shared" si="0"/>
        <v>15.51</v>
      </c>
    </row>
    <row r="30" spans="1:27" x14ac:dyDescent="0.3">
      <c r="A30" t="s">
        <v>12</v>
      </c>
      <c r="B30">
        <v>59</v>
      </c>
      <c r="C30">
        <v>440</v>
      </c>
      <c r="D30" s="21">
        <v>0.58599999999999997</v>
      </c>
      <c r="E30" s="21">
        <v>0.40687224000000005</v>
      </c>
      <c r="F30">
        <f>ROUND((D30-$X$14)/$X$13*100,2)</f>
        <v>34.33</v>
      </c>
      <c r="G30" s="22">
        <f>LN(C30)</f>
        <v>6.0867747269123065</v>
      </c>
      <c r="H30">
        <f t="shared" si="0"/>
        <v>1.0900000000000001</v>
      </c>
    </row>
    <row r="31" spans="1:27" x14ac:dyDescent="0.3">
      <c r="A31" t="s">
        <v>13</v>
      </c>
      <c r="B31">
        <v>93</v>
      </c>
      <c r="C31">
        <v>11</v>
      </c>
      <c r="D31" s="21">
        <v>0.93200000000000005</v>
      </c>
      <c r="E31" s="21">
        <v>7.6523394599999985</v>
      </c>
      <c r="F31">
        <f>ROUND((D31-$X$14)/$X$13*100,2)</f>
        <v>94.92</v>
      </c>
      <c r="G31" s="22">
        <f>LN(C31)</f>
        <v>2.3978952727983707</v>
      </c>
      <c r="H31">
        <f t="shared" si="0"/>
        <v>84.1</v>
      </c>
    </row>
    <row r="32" spans="1:27" x14ac:dyDescent="0.3">
      <c r="A32" t="s">
        <v>175</v>
      </c>
      <c r="B32">
        <v>67</v>
      </c>
      <c r="C32">
        <v>42</v>
      </c>
      <c r="D32" s="21">
        <v>0.66700000000000004</v>
      </c>
      <c r="E32" s="21">
        <v>2.8971686399999994</v>
      </c>
      <c r="F32">
        <f>ROUND((D32-$X$14)/$X$13*100,2)</f>
        <v>48.51</v>
      </c>
      <c r="G32" s="22">
        <f>LN(C32)</f>
        <v>3.7376696182833684</v>
      </c>
      <c r="H32">
        <f t="shared" si="0"/>
        <v>29.62</v>
      </c>
    </row>
    <row r="33" spans="1:8" x14ac:dyDescent="0.3">
      <c r="A33" t="s">
        <v>14</v>
      </c>
      <c r="B33">
        <v>39</v>
      </c>
      <c r="C33" s="27">
        <v>847</v>
      </c>
      <c r="D33" s="21">
        <v>0.39100000000000001</v>
      </c>
      <c r="E33" s="21">
        <v>0.81894016000000003</v>
      </c>
      <c r="F33">
        <f>ROUND((D33-$X$14)/$X$13*100,2)</f>
        <v>0.18</v>
      </c>
      <c r="G33" s="22">
        <f>LN(C33)</f>
        <v>6.7417006946520548</v>
      </c>
      <c r="H33">
        <f t="shared" si="0"/>
        <v>5.81</v>
      </c>
    </row>
    <row r="34" spans="1:8" x14ac:dyDescent="0.3">
      <c r="A34" t="s">
        <v>15</v>
      </c>
      <c r="B34">
        <v>40</v>
      </c>
      <c r="C34" s="27">
        <v>1047</v>
      </c>
      <c r="D34" s="21">
        <v>0.39800000000000002</v>
      </c>
      <c r="E34" s="21">
        <v>0.69896411999999997</v>
      </c>
      <c r="F34">
        <f>ROUND((D34-$X$14)/$X$13*100,2)</f>
        <v>1.4</v>
      </c>
      <c r="G34" s="22">
        <f>LN(C34)</f>
        <v>6.953684210870537</v>
      </c>
      <c r="H34">
        <f t="shared" si="0"/>
        <v>4.4400000000000004</v>
      </c>
    </row>
    <row r="35" spans="1:8" x14ac:dyDescent="0.3">
      <c r="A35" t="s">
        <v>16</v>
      </c>
      <c r="B35">
        <v>86</v>
      </c>
      <c r="C35">
        <v>15</v>
      </c>
      <c r="D35" s="21">
        <v>0.85899999999999999</v>
      </c>
      <c r="E35" s="21">
        <v>4.7671833000000001</v>
      </c>
      <c r="F35">
        <f>ROUND((D35-$X$14)/$X$13*100,2)</f>
        <v>82.14</v>
      </c>
      <c r="G35" s="22">
        <f>LN(C35)</f>
        <v>2.7080502011022101</v>
      </c>
      <c r="H35">
        <f t="shared" si="0"/>
        <v>51.05</v>
      </c>
    </row>
    <row r="36" spans="1:8" x14ac:dyDescent="0.3">
      <c r="A36" t="s">
        <v>17</v>
      </c>
      <c r="B36">
        <v>78</v>
      </c>
      <c r="C36">
        <v>20</v>
      </c>
      <c r="D36" s="21">
        <v>0.77500000000000002</v>
      </c>
      <c r="E36" s="21">
        <v>2.9950342199999995</v>
      </c>
      <c r="F36">
        <f>ROUND((D36-$X$14)/$X$13*100,2)</f>
        <v>67.430000000000007</v>
      </c>
      <c r="G36" s="22">
        <f>LN(C36)</f>
        <v>2.9957322735539909</v>
      </c>
      <c r="H36">
        <f t="shared" si="0"/>
        <v>30.74</v>
      </c>
    </row>
    <row r="37" spans="1:8" x14ac:dyDescent="0.3">
      <c r="A37" t="s">
        <v>18</v>
      </c>
      <c r="B37">
        <v>77</v>
      </c>
      <c r="C37">
        <v>65</v>
      </c>
      <c r="D37" s="21">
        <v>0.76800000000000002</v>
      </c>
      <c r="E37" s="21">
        <v>5.4360647200000001</v>
      </c>
      <c r="F37">
        <f>ROUND((D37-$X$14)/$X$13*100,2)</f>
        <v>66.2</v>
      </c>
      <c r="G37" s="22">
        <f>LN(C37)</f>
        <v>4.1743872698956368</v>
      </c>
      <c r="H37">
        <f t="shared" si="0"/>
        <v>58.71</v>
      </c>
    </row>
    <row r="38" spans="1:8" x14ac:dyDescent="0.3">
      <c r="A38" t="s">
        <v>19</v>
      </c>
      <c r="B38">
        <v>58</v>
      </c>
      <c r="C38">
        <v>237</v>
      </c>
      <c r="D38" s="21">
        <v>0.58399999999999996</v>
      </c>
      <c r="E38" s="21">
        <v>0.83244752999999994</v>
      </c>
      <c r="F38">
        <f>ROUND((D38-$X$14)/$X$13*100,2)</f>
        <v>33.979999999999997</v>
      </c>
      <c r="G38" s="22">
        <f>LN(C38)</f>
        <v>5.4680601411351315</v>
      </c>
      <c r="H38">
        <f t="shared" si="0"/>
        <v>5.97</v>
      </c>
    </row>
    <row r="39" spans="1:8" x14ac:dyDescent="0.3">
      <c r="A39" t="s">
        <v>176</v>
      </c>
      <c r="B39">
        <v>60</v>
      </c>
      <c r="C39">
        <v>292</v>
      </c>
      <c r="D39" s="21">
        <v>0.59599999999999997</v>
      </c>
      <c r="E39" s="21">
        <v>1.1143243299999999</v>
      </c>
      <c r="F39">
        <f>ROUND((D39-$X$14)/$X$13*100,2)</f>
        <v>36.08</v>
      </c>
      <c r="G39" s="22">
        <f>LN(C39)</f>
        <v>5.6767538022682817</v>
      </c>
      <c r="H39">
        <f t="shared" si="0"/>
        <v>9.1999999999999993</v>
      </c>
    </row>
    <row r="40" spans="1:8" x14ac:dyDescent="0.3">
      <c r="A40" t="s">
        <v>20</v>
      </c>
      <c r="B40">
        <v>81</v>
      </c>
      <c r="C40">
        <v>19</v>
      </c>
      <c r="D40" s="21">
        <v>0.81100000000000005</v>
      </c>
      <c r="E40" s="21">
        <v>5.2379970599999996</v>
      </c>
      <c r="F40">
        <f>ROUND((D40-$X$14)/$X$13*100,2)</f>
        <v>73.73</v>
      </c>
      <c r="G40" s="22">
        <f>LN(C40)</f>
        <v>2.9444389791664403</v>
      </c>
      <c r="H40">
        <f t="shared" si="0"/>
        <v>56.44</v>
      </c>
    </row>
    <row r="41" spans="1:8" x14ac:dyDescent="0.3">
      <c r="A41" t="s">
        <v>21</v>
      </c>
      <c r="B41">
        <v>53</v>
      </c>
      <c r="C41">
        <v>483</v>
      </c>
      <c r="D41" s="21">
        <v>0.52900000000000003</v>
      </c>
      <c r="E41" s="21">
        <v>0.97108035999999998</v>
      </c>
      <c r="F41">
        <f>ROUND((D41-$X$14)/$X$13*100,2)</f>
        <v>24.34</v>
      </c>
      <c r="G41" s="22">
        <f>LN(C41)</f>
        <v>6.1800166536525722</v>
      </c>
      <c r="H41">
        <f t="shared" si="0"/>
        <v>7.56</v>
      </c>
    </row>
    <row r="42" spans="1:8" x14ac:dyDescent="0.3">
      <c r="A42" t="s">
        <v>22</v>
      </c>
      <c r="B42">
        <v>87</v>
      </c>
      <c r="C42">
        <v>5</v>
      </c>
      <c r="D42" s="21">
        <v>0.86599999999999999</v>
      </c>
      <c r="E42" s="21">
        <v>5.55</v>
      </c>
      <c r="F42">
        <f>ROUND((D42-$X$14)/$X$13*100,2)</f>
        <v>83.36</v>
      </c>
      <c r="G42" s="22">
        <f>LN(C42)</f>
        <v>1.6094379124341003</v>
      </c>
      <c r="H42">
        <f t="shared" si="0"/>
        <v>60.02</v>
      </c>
    </row>
    <row r="43" spans="1:8" x14ac:dyDescent="0.3">
      <c r="A43" t="s">
        <v>24</v>
      </c>
      <c r="B43">
        <v>90</v>
      </c>
      <c r="C43">
        <v>64</v>
      </c>
      <c r="D43" s="21">
        <v>0.90100000000000002</v>
      </c>
      <c r="E43" s="21">
        <v>3.83</v>
      </c>
      <c r="F43">
        <f>ROUND((D43-$X$14)/$X$13*100,2)</f>
        <v>89.49</v>
      </c>
      <c r="G43" s="22">
        <f>LN(C43)</f>
        <v>4.1588830833596715</v>
      </c>
      <c r="H43">
        <f t="shared" si="0"/>
        <v>40.31</v>
      </c>
    </row>
    <row r="44" spans="1:8" x14ac:dyDescent="0.3">
      <c r="A44" t="s">
        <v>25</v>
      </c>
      <c r="B44">
        <v>90</v>
      </c>
      <c r="C44">
        <v>3</v>
      </c>
      <c r="D44" s="21">
        <v>0.89600000000000002</v>
      </c>
      <c r="E44" s="21">
        <v>6.4377198199999999</v>
      </c>
      <c r="F44">
        <f>ROUND((D44-$X$14)/$X$13*100,2)</f>
        <v>88.62</v>
      </c>
      <c r="G44" s="22">
        <f>LN(C44)</f>
        <v>1.0986122886681098</v>
      </c>
      <c r="H44">
        <f t="shared" si="0"/>
        <v>70.19</v>
      </c>
    </row>
    <row r="45" spans="1:8" x14ac:dyDescent="0.3">
      <c r="A45" t="s">
        <v>26</v>
      </c>
      <c r="B45">
        <v>48</v>
      </c>
      <c r="C45">
        <v>541</v>
      </c>
      <c r="D45" s="21">
        <v>0.47599999999999998</v>
      </c>
      <c r="E45" s="21">
        <v>0.55490302999999996</v>
      </c>
      <c r="F45">
        <f>ROUND((D45-$X$14)/$X$13*100,2)</f>
        <v>15.06</v>
      </c>
      <c r="G45" s="22">
        <f>LN(C45)</f>
        <v>6.2934192788464811</v>
      </c>
      <c r="H45">
        <f t="shared" si="0"/>
        <v>2.79</v>
      </c>
    </row>
    <row r="46" spans="1:8" x14ac:dyDescent="0.3">
      <c r="A46" t="s">
        <v>27</v>
      </c>
      <c r="B46">
        <v>95</v>
      </c>
      <c r="C46">
        <v>5</v>
      </c>
      <c r="D46" s="21">
        <v>0.94599999999999995</v>
      </c>
      <c r="E46" s="21">
        <v>8.5</v>
      </c>
      <c r="F46">
        <f>ROUND((D46-$X$14)/$X$13*100,2)</f>
        <v>97.37</v>
      </c>
      <c r="G46" s="22">
        <f>LN(C46)</f>
        <v>1.6094379124341003</v>
      </c>
      <c r="H46">
        <f t="shared" si="0"/>
        <v>93.81</v>
      </c>
    </row>
    <row r="47" spans="1:8" x14ac:dyDescent="0.3">
      <c r="A47" t="s">
        <v>28</v>
      </c>
      <c r="B47">
        <v>51</v>
      </c>
      <c r="C47">
        <v>244</v>
      </c>
      <c r="D47" s="21">
        <v>0.50800000000000001</v>
      </c>
      <c r="E47" s="21">
        <v>1.0454782200000001</v>
      </c>
      <c r="F47">
        <f>ROUND((D47-$X$14)/$X$13*100,2)</f>
        <v>20.67</v>
      </c>
      <c r="G47" s="22">
        <f>LN(C47)</f>
        <v>5.4971682252932021</v>
      </c>
      <c r="H47">
        <f t="shared" si="0"/>
        <v>8.41</v>
      </c>
    </row>
    <row r="48" spans="1:8" x14ac:dyDescent="0.3">
      <c r="A48" t="s">
        <v>29</v>
      </c>
      <c r="B48">
        <v>77</v>
      </c>
      <c r="C48">
        <v>103</v>
      </c>
      <c r="D48" s="21">
        <v>0.76500000000000001</v>
      </c>
      <c r="E48" s="21">
        <v>2.5922048100000001</v>
      </c>
      <c r="F48">
        <f>ROUND((D48-$X$14)/$X$13*100,2)</f>
        <v>65.67</v>
      </c>
      <c r="G48" s="22">
        <f>LN(C48)</f>
        <v>4.6347289882296359</v>
      </c>
      <c r="H48">
        <f t="shared" si="0"/>
        <v>26.13</v>
      </c>
    </row>
    <row r="49" spans="1:8" x14ac:dyDescent="0.3">
      <c r="A49" t="s">
        <v>30</v>
      </c>
      <c r="B49">
        <v>63</v>
      </c>
      <c r="C49">
        <v>224</v>
      </c>
      <c r="D49" s="21">
        <v>0.627</v>
      </c>
      <c r="E49" s="21">
        <v>3.4762470700000008</v>
      </c>
      <c r="F49">
        <f>ROUND((D49-$X$14)/$X$13*100,2)</f>
        <v>41.51</v>
      </c>
      <c r="G49" s="22">
        <f>LN(C49)</f>
        <v>5.4116460518550396</v>
      </c>
      <c r="H49">
        <f t="shared" si="0"/>
        <v>36.26</v>
      </c>
    </row>
    <row r="50" spans="1:8" x14ac:dyDescent="0.3">
      <c r="A50" t="s">
        <v>31</v>
      </c>
      <c r="B50">
        <v>76</v>
      </c>
      <c r="C50">
        <v>74</v>
      </c>
      <c r="D50" s="21">
        <v>0.75800000000000001</v>
      </c>
      <c r="E50" s="21">
        <v>4.8712553999999999</v>
      </c>
      <c r="F50">
        <f>ROUND((D50-$X$14)/$X$13*100,2)</f>
        <v>64.45</v>
      </c>
      <c r="G50" s="22">
        <f>LN(C50)</f>
        <v>4.3040650932041702</v>
      </c>
      <c r="H50">
        <f t="shared" si="0"/>
        <v>52.24</v>
      </c>
    </row>
    <row r="51" spans="1:8" x14ac:dyDescent="0.3">
      <c r="A51" t="s">
        <v>177</v>
      </c>
      <c r="B51">
        <v>72</v>
      </c>
      <c r="C51">
        <v>18</v>
      </c>
      <c r="D51" s="21">
        <v>0.72399999999999998</v>
      </c>
      <c r="E51" s="21">
        <v>1.2972277400000001</v>
      </c>
      <c r="F51">
        <f>ROUND((D51-$X$14)/$X$13*100,2)</f>
        <v>58.49</v>
      </c>
      <c r="G51" s="22">
        <f>LN(C51)</f>
        <v>2.8903717578961645</v>
      </c>
      <c r="H51">
        <f t="shared" si="0"/>
        <v>11.29</v>
      </c>
    </row>
    <row r="52" spans="1:8" x14ac:dyDescent="0.3">
      <c r="A52" t="s">
        <v>32</v>
      </c>
      <c r="B52">
        <v>68</v>
      </c>
      <c r="C52">
        <v>39</v>
      </c>
      <c r="D52" s="21">
        <v>0.67600000000000005</v>
      </c>
      <c r="E52" s="21">
        <v>4.7148718799999996</v>
      </c>
      <c r="F52">
        <f>ROUND((D52-$X$14)/$X$13*100,2)</f>
        <v>50.09</v>
      </c>
      <c r="G52" s="22">
        <f>LN(C52)</f>
        <v>3.6635616461296463</v>
      </c>
      <c r="H52">
        <f t="shared" si="0"/>
        <v>50.45</v>
      </c>
    </row>
    <row r="53" spans="1:8" x14ac:dyDescent="0.3">
      <c r="A53" t="s">
        <v>33</v>
      </c>
      <c r="B53">
        <v>65</v>
      </c>
      <c r="C53">
        <v>216</v>
      </c>
      <c r="D53" s="21">
        <v>0.65300000000000002</v>
      </c>
      <c r="E53" s="21">
        <v>0.64643157000000007</v>
      </c>
      <c r="F53">
        <f>ROUND((D53-$X$14)/$X$13*100,2)</f>
        <v>46.06</v>
      </c>
      <c r="G53" s="22">
        <f>LN(C53)</f>
        <v>5.3752784076841653</v>
      </c>
      <c r="H53">
        <f t="shared" si="0"/>
        <v>3.84</v>
      </c>
    </row>
    <row r="54" spans="1:8" x14ac:dyDescent="0.3">
      <c r="A54" t="s">
        <v>34</v>
      </c>
      <c r="B54">
        <v>49</v>
      </c>
      <c r="C54">
        <v>332</v>
      </c>
      <c r="D54" s="21">
        <v>0.48699999999999999</v>
      </c>
      <c r="E54" s="21">
        <v>0.7853589700000001</v>
      </c>
      <c r="F54">
        <f>ROUND((D54-$X$14)/$X$13*100,2)</f>
        <v>16.989999999999998</v>
      </c>
      <c r="G54" s="22">
        <f>LN(C54)</f>
        <v>5.8051349689164882</v>
      </c>
      <c r="H54">
        <f t="shared" si="0"/>
        <v>5.43</v>
      </c>
    </row>
    <row r="55" spans="1:8" x14ac:dyDescent="0.3">
      <c r="A55" t="s">
        <v>35</v>
      </c>
      <c r="B55">
        <v>89</v>
      </c>
      <c r="C55">
        <v>5</v>
      </c>
      <c r="D55" s="21">
        <v>0.89300000000000002</v>
      </c>
      <c r="E55" s="21">
        <v>5.0697359999999998</v>
      </c>
      <c r="F55">
        <f>ROUND((D55-$X$14)/$X$13*100,2)</f>
        <v>88.09</v>
      </c>
      <c r="G55" s="22">
        <f>LN(C55)</f>
        <v>1.6094379124341003</v>
      </c>
      <c r="H55">
        <f t="shared" si="0"/>
        <v>54.51</v>
      </c>
    </row>
    <row r="56" spans="1:8" x14ac:dyDescent="0.3">
      <c r="A56" t="s">
        <v>36</v>
      </c>
      <c r="B56">
        <v>62</v>
      </c>
      <c r="C56">
        <v>228</v>
      </c>
      <c r="D56" s="21">
        <v>0.623</v>
      </c>
      <c r="E56" s="21">
        <v>3.8297717600000007</v>
      </c>
      <c r="F56">
        <f>ROUND((D56-$X$14)/$X$13*100,2)</f>
        <v>40.81</v>
      </c>
      <c r="G56" s="22">
        <f>LN(C56)</f>
        <v>5.4293456289544411</v>
      </c>
      <c r="H56">
        <f t="shared" si="0"/>
        <v>40.31</v>
      </c>
    </row>
    <row r="57" spans="1:8" x14ac:dyDescent="0.3">
      <c r="A57" t="s">
        <v>37</v>
      </c>
      <c r="B57">
        <v>49</v>
      </c>
      <c r="C57">
        <v>294</v>
      </c>
      <c r="D57" s="21">
        <v>0.48499999999999999</v>
      </c>
      <c r="E57" s="21">
        <v>0.73088509000000002</v>
      </c>
      <c r="F57">
        <f>ROUND((D57-$X$14)/$X$13*100,2)</f>
        <v>16.64</v>
      </c>
      <c r="G57" s="22">
        <f>LN(C57)</f>
        <v>5.6835797673386814</v>
      </c>
      <c r="H57">
        <f t="shared" si="0"/>
        <v>4.8099999999999996</v>
      </c>
    </row>
    <row r="58" spans="1:8" x14ac:dyDescent="0.3">
      <c r="A58" t="s">
        <v>38</v>
      </c>
      <c r="B58">
        <v>73</v>
      </c>
      <c r="C58">
        <v>38</v>
      </c>
      <c r="D58" s="21">
        <v>0.73</v>
      </c>
      <c r="E58" s="21">
        <v>2.6243522199999996</v>
      </c>
      <c r="F58">
        <f>ROUND((D58-$X$14)/$X$13*100,2)</f>
        <v>59.54</v>
      </c>
      <c r="G58" s="22">
        <f>LN(C58)</f>
        <v>3.6375861597263857</v>
      </c>
      <c r="H58">
        <f t="shared" si="0"/>
        <v>26.5</v>
      </c>
    </row>
    <row r="59" spans="1:8" x14ac:dyDescent="0.3">
      <c r="A59" t="s">
        <v>39</v>
      </c>
      <c r="B59">
        <v>94</v>
      </c>
      <c r="C59">
        <v>9</v>
      </c>
      <c r="D59" s="21">
        <v>0.93899999999999995</v>
      </c>
      <c r="E59" s="21">
        <v>7.35</v>
      </c>
      <c r="F59">
        <f>ROUND((D59-$X$14)/$X$13*100,2)</f>
        <v>96.15</v>
      </c>
      <c r="G59" s="22">
        <f>LN(C59)</f>
        <v>2.1972245773362196</v>
      </c>
      <c r="H59">
        <f t="shared" si="0"/>
        <v>80.64</v>
      </c>
    </row>
    <row r="60" spans="1:8" x14ac:dyDescent="0.3">
      <c r="A60" t="s">
        <v>40</v>
      </c>
      <c r="B60">
        <v>91</v>
      </c>
      <c r="C60">
        <v>8</v>
      </c>
      <c r="D60" s="21">
        <v>0.90500000000000003</v>
      </c>
      <c r="E60" s="21">
        <v>8.3343076700000012</v>
      </c>
      <c r="F60">
        <f>ROUND((D60-$X$14)/$X$13*100,2)</f>
        <v>90.19</v>
      </c>
      <c r="G60" s="22">
        <f>LN(C60)</f>
        <v>2.0794415416798357</v>
      </c>
      <c r="H60">
        <f t="shared" si="0"/>
        <v>91.91</v>
      </c>
    </row>
    <row r="61" spans="1:8" x14ac:dyDescent="0.3">
      <c r="A61" t="s">
        <v>41</v>
      </c>
      <c r="B61">
        <v>70</v>
      </c>
      <c r="C61">
        <v>225</v>
      </c>
      <c r="D61" s="21">
        <v>0.70199999999999996</v>
      </c>
      <c r="E61" s="21">
        <v>1.6696257600000002</v>
      </c>
      <c r="F61">
        <f>ROUND((D61-$X$14)/$X$13*100,2)</f>
        <v>54.64</v>
      </c>
      <c r="G61" s="22">
        <f>LN(C61)</f>
        <v>5.4161004022044201</v>
      </c>
      <c r="H61">
        <f t="shared" si="0"/>
        <v>15.56</v>
      </c>
    </row>
    <row r="62" spans="1:8" x14ac:dyDescent="0.3">
      <c r="A62" t="s">
        <v>42</v>
      </c>
      <c r="B62">
        <v>49</v>
      </c>
      <c r="C62">
        <v>474</v>
      </c>
      <c r="D62" s="21">
        <v>0.49199999999999999</v>
      </c>
      <c r="E62" s="21">
        <v>1.3007217599999998</v>
      </c>
      <c r="F62">
        <f>ROUND((D62-$X$14)/$X$13*100,2)</f>
        <v>17.86</v>
      </c>
      <c r="G62" s="22">
        <f>LN(C62)</f>
        <v>6.1612073216950769</v>
      </c>
      <c r="H62">
        <f t="shared" si="0"/>
        <v>11.33</v>
      </c>
    </row>
    <row r="63" spans="1:8" x14ac:dyDescent="0.3">
      <c r="A63" t="s">
        <v>43</v>
      </c>
      <c r="B63">
        <v>82</v>
      </c>
      <c r="C63">
        <v>26</v>
      </c>
      <c r="D63" s="21">
        <v>0.81599999999999995</v>
      </c>
      <c r="E63" s="21">
        <v>2.72</v>
      </c>
      <c r="F63">
        <f>ROUND((D63-$X$14)/$X$13*100,2)</f>
        <v>74.61</v>
      </c>
      <c r="G63" s="22">
        <f>LN(C63)</f>
        <v>3.2580965380214821</v>
      </c>
      <c r="H63">
        <f t="shared" si="0"/>
        <v>27.59</v>
      </c>
    </row>
    <row r="64" spans="1:8" x14ac:dyDescent="0.3">
      <c r="A64" t="s">
        <v>44</v>
      </c>
      <c r="B64">
        <v>95</v>
      </c>
      <c r="C64">
        <v>4</v>
      </c>
      <c r="D64" s="21">
        <v>0.95099999999999996</v>
      </c>
      <c r="E64" s="21">
        <v>9.0401239400000009</v>
      </c>
      <c r="F64">
        <f>ROUND((D64-$X$14)/$X$13*100,2)</f>
        <v>98.25</v>
      </c>
      <c r="G64" s="22">
        <f>LN(C64)</f>
        <v>1.3862943611198906</v>
      </c>
      <c r="H64">
        <f t="shared" si="0"/>
        <v>100</v>
      </c>
    </row>
    <row r="65" spans="1:8" x14ac:dyDescent="0.3">
      <c r="A65" t="s">
        <v>45</v>
      </c>
      <c r="B65">
        <v>60</v>
      </c>
      <c r="C65">
        <v>244</v>
      </c>
      <c r="D65" s="21">
        <v>0.59899999999999998</v>
      </c>
      <c r="E65" s="21">
        <v>2.3053903600000005</v>
      </c>
      <c r="F65">
        <f>ROUND((D65-$X$14)/$X$13*100,2)</f>
        <v>36.6</v>
      </c>
      <c r="G65" s="22">
        <f>LN(C65)</f>
        <v>5.4971682252932021</v>
      </c>
      <c r="H65">
        <f t="shared" si="0"/>
        <v>22.84</v>
      </c>
    </row>
    <row r="66" spans="1:8" x14ac:dyDescent="0.3">
      <c r="A66" t="s">
        <v>46</v>
      </c>
      <c r="B66">
        <v>89</v>
      </c>
      <c r="C66">
        <v>6</v>
      </c>
      <c r="D66" s="21">
        <v>0.89</v>
      </c>
      <c r="E66" s="21">
        <v>3.9974646599999999</v>
      </c>
      <c r="F66">
        <f>ROUND((D66-$X$14)/$X$13*100,2)</f>
        <v>87.57</v>
      </c>
      <c r="G66" s="22">
        <f>LN(C66)</f>
        <v>1.791759469228055</v>
      </c>
      <c r="H66">
        <f t="shared" si="0"/>
        <v>42.23</v>
      </c>
    </row>
    <row r="67" spans="1:8" x14ac:dyDescent="0.3">
      <c r="A67" t="s">
        <v>47</v>
      </c>
      <c r="B67">
        <v>79</v>
      </c>
      <c r="C67">
        <v>20</v>
      </c>
      <c r="D67" s="21">
        <v>0.79</v>
      </c>
      <c r="E67" s="21">
        <v>2.0413405899999999</v>
      </c>
      <c r="F67">
        <f>ROUND((D67-$X$14)/$X$13*100,2)</f>
        <v>70.05</v>
      </c>
      <c r="G67" s="22">
        <f>LN(C67)</f>
        <v>2.9957322735539909</v>
      </c>
      <c r="H67">
        <f t="shared" ref="H67:H130" si="1">ROUND((E67-$AA$14)/$AA$13*100,2)</f>
        <v>19.82</v>
      </c>
    </row>
    <row r="68" spans="1:8" x14ac:dyDescent="0.3">
      <c r="A68" t="s">
        <v>48</v>
      </c>
      <c r="B68">
        <v>65</v>
      </c>
      <c r="C68">
        <v>100</v>
      </c>
      <c r="D68" s="21">
        <v>0.64500000000000002</v>
      </c>
      <c r="E68" s="21">
        <v>2.3725874400000002</v>
      </c>
      <c r="F68">
        <f>ROUND((D68-$X$14)/$X$13*100,2)</f>
        <v>44.66</v>
      </c>
      <c r="G68" s="22">
        <f>LN(C68)</f>
        <v>4.6051701859880918</v>
      </c>
      <c r="H68">
        <f t="shared" si="1"/>
        <v>23.61</v>
      </c>
    </row>
    <row r="69" spans="1:8" x14ac:dyDescent="0.3">
      <c r="A69" t="s">
        <v>49</v>
      </c>
      <c r="B69">
        <v>47</v>
      </c>
      <c r="C69" s="27">
        <v>556</v>
      </c>
      <c r="D69" s="21">
        <v>0.47</v>
      </c>
      <c r="E69" s="21">
        <v>0.92095225999999997</v>
      </c>
      <c r="F69">
        <f>ROUND((D69-$X$14)/$X$13*100,2)</f>
        <v>14.01</v>
      </c>
      <c r="G69" s="22">
        <f>LN(C69)</f>
        <v>6.3207682942505823</v>
      </c>
      <c r="H69">
        <f t="shared" si="1"/>
        <v>6.98</v>
      </c>
    </row>
    <row r="70" spans="1:8" x14ac:dyDescent="0.3">
      <c r="A70" t="s">
        <v>50</v>
      </c>
      <c r="B70">
        <v>49</v>
      </c>
      <c r="C70" s="27">
        <v>710</v>
      </c>
      <c r="D70" s="21">
        <v>0.48799999999999999</v>
      </c>
      <c r="E70" s="21">
        <v>0.45877996000000004</v>
      </c>
      <c r="F70">
        <f>ROUND((D70-$X$14)/$X$13*100,2)</f>
        <v>17.16</v>
      </c>
      <c r="G70" s="22">
        <f>LN(C70)</f>
        <v>6.5652649700353614</v>
      </c>
      <c r="H70">
        <f t="shared" si="1"/>
        <v>1.69</v>
      </c>
    </row>
    <row r="71" spans="1:8" x14ac:dyDescent="0.3">
      <c r="A71" t="s">
        <v>51</v>
      </c>
      <c r="B71">
        <v>71</v>
      </c>
      <c r="C71">
        <v>110</v>
      </c>
      <c r="D71" s="21">
        <v>0.71099999999999997</v>
      </c>
      <c r="E71" s="21">
        <v>2.9038436399999994</v>
      </c>
      <c r="F71">
        <f>ROUND((D71-$X$14)/$X$13*100,2)</f>
        <v>56.22</v>
      </c>
      <c r="G71" s="22">
        <f>LN(C71)</f>
        <v>4.7004803657924166</v>
      </c>
      <c r="H71">
        <f t="shared" si="1"/>
        <v>29.7</v>
      </c>
    </row>
    <row r="72" spans="1:8" x14ac:dyDescent="0.3">
      <c r="A72" t="s">
        <v>52</v>
      </c>
      <c r="B72">
        <v>56</v>
      </c>
      <c r="C72">
        <v>349</v>
      </c>
      <c r="D72" s="21">
        <v>0.55900000000000005</v>
      </c>
      <c r="E72" s="21">
        <v>0.40745704999999999</v>
      </c>
      <c r="F72">
        <f>ROUND((D72-$X$14)/$X$13*100,2)</f>
        <v>29.6</v>
      </c>
      <c r="G72" s="22">
        <f>LN(C72)</f>
        <v>5.855071922202427</v>
      </c>
      <c r="H72">
        <f t="shared" si="1"/>
        <v>1.1000000000000001</v>
      </c>
    </row>
    <row r="73" spans="1:8" x14ac:dyDescent="0.3">
      <c r="A73" t="s">
        <v>53</v>
      </c>
      <c r="B73">
        <v>63</v>
      </c>
      <c r="C73">
        <v>67</v>
      </c>
      <c r="D73" s="21">
        <v>0.629</v>
      </c>
      <c r="E73" s="21">
        <v>2.8727567199999999</v>
      </c>
      <c r="F73">
        <f>ROUND((D73-$X$14)/$X$13*100,2)</f>
        <v>41.86</v>
      </c>
      <c r="G73" s="22">
        <f>LN(C73)</f>
        <v>4.2046926193909657</v>
      </c>
      <c r="H73">
        <f t="shared" si="1"/>
        <v>29.34</v>
      </c>
    </row>
    <row r="74" spans="1:8" x14ac:dyDescent="0.3">
      <c r="A74" t="s">
        <v>54</v>
      </c>
      <c r="B74">
        <v>85</v>
      </c>
      <c r="C74">
        <v>14</v>
      </c>
      <c r="D74" s="21">
        <v>0.85399999999999998</v>
      </c>
      <c r="E74" s="21">
        <v>4.29</v>
      </c>
      <c r="F74">
        <f>ROUND((D74-$X$14)/$X$13*100,2)</f>
        <v>81.260000000000005</v>
      </c>
      <c r="G74" s="22">
        <f>LN(C74)</f>
        <v>2.6390573296152584</v>
      </c>
      <c r="H74">
        <f t="shared" si="1"/>
        <v>45.58</v>
      </c>
    </row>
    <row r="75" spans="1:8" x14ac:dyDescent="0.3">
      <c r="A75" t="s">
        <v>55</v>
      </c>
      <c r="B75">
        <v>96</v>
      </c>
      <c r="C75">
        <v>3</v>
      </c>
      <c r="D75" s="21">
        <v>0.95799999999999996</v>
      </c>
      <c r="E75" s="21">
        <v>7.1</v>
      </c>
      <c r="F75">
        <f>ROUND((D75-$X$14)/$X$13*100,2)</f>
        <v>99.47</v>
      </c>
      <c r="G75" s="22">
        <f>LN(C75)</f>
        <v>1.0986122886681098</v>
      </c>
      <c r="H75">
        <f t="shared" si="1"/>
        <v>77.77</v>
      </c>
    </row>
    <row r="76" spans="1:8" x14ac:dyDescent="0.3">
      <c r="A76" t="s">
        <v>56</v>
      </c>
      <c r="B76">
        <v>64</v>
      </c>
      <c r="C76">
        <v>116</v>
      </c>
      <c r="D76" s="21">
        <v>0.63800000000000001</v>
      </c>
      <c r="E76" s="21">
        <v>1.04</v>
      </c>
      <c r="F76">
        <f>ROUND((D76-$X$14)/$X$13*100,2)</f>
        <v>43.43</v>
      </c>
      <c r="G76" s="22">
        <f>LN(C76)</f>
        <v>4.7535901911063645</v>
      </c>
      <c r="H76">
        <f t="shared" si="1"/>
        <v>8.35</v>
      </c>
    </row>
    <row r="77" spans="1:8" x14ac:dyDescent="0.3">
      <c r="A77" t="s">
        <v>57</v>
      </c>
      <c r="B77">
        <v>72</v>
      </c>
      <c r="C77">
        <v>158</v>
      </c>
      <c r="D77" s="21">
        <v>0.71799999999999997</v>
      </c>
      <c r="E77" s="21">
        <v>1.3979165600000001</v>
      </c>
      <c r="F77">
        <f>ROUND((D77-$X$14)/$X$13*100,2)</f>
        <v>57.44</v>
      </c>
      <c r="G77" s="22">
        <f>LN(C77)</f>
        <v>5.0625950330269669</v>
      </c>
      <c r="H77">
        <f t="shared" si="1"/>
        <v>12.45</v>
      </c>
    </row>
    <row r="78" spans="1:8" x14ac:dyDescent="0.3">
      <c r="A78" t="s">
        <v>58</v>
      </c>
      <c r="B78">
        <v>79</v>
      </c>
      <c r="C78">
        <v>21</v>
      </c>
      <c r="D78" s="21">
        <v>0.78500000000000003</v>
      </c>
      <c r="E78" s="21">
        <v>2.7899677800000005</v>
      </c>
      <c r="F78">
        <f>ROUND((D78-$X$14)/$X$13*100,2)</f>
        <v>69.180000000000007</v>
      </c>
      <c r="G78" s="22">
        <f>LN(C78)</f>
        <v>3.044522437723423</v>
      </c>
      <c r="H78">
        <f t="shared" si="1"/>
        <v>28.39</v>
      </c>
    </row>
    <row r="79" spans="1:8" x14ac:dyDescent="0.3">
      <c r="A79" t="s">
        <v>59</v>
      </c>
      <c r="B79">
        <v>68</v>
      </c>
      <c r="C79">
        <v>73</v>
      </c>
      <c r="D79" s="21">
        <v>0.67800000000000005</v>
      </c>
      <c r="E79" s="21">
        <v>2.1007592700000002</v>
      </c>
      <c r="F79">
        <f>ROUND((D79-$X$14)/$X$13*100,2)</f>
        <v>50.44</v>
      </c>
      <c r="G79" s="22">
        <f>LN(C79)</f>
        <v>4.290459441148391</v>
      </c>
      <c r="H79">
        <f t="shared" si="1"/>
        <v>20.5</v>
      </c>
    </row>
    <row r="80" spans="1:8" x14ac:dyDescent="0.3">
      <c r="A80" t="s">
        <v>60</v>
      </c>
      <c r="B80">
        <v>94</v>
      </c>
      <c r="C80">
        <v>6</v>
      </c>
      <c r="D80" s="21">
        <v>0.94199999999999995</v>
      </c>
      <c r="E80" s="21">
        <v>4.9813590000000003</v>
      </c>
      <c r="F80">
        <f>ROUND((D80-$X$14)/$X$13*100,2)</f>
        <v>96.67</v>
      </c>
      <c r="G80" s="22">
        <f>LN(C80)</f>
        <v>1.791759469228055</v>
      </c>
      <c r="H80">
        <f t="shared" si="1"/>
        <v>53.5</v>
      </c>
    </row>
    <row r="81" spans="1:8" x14ac:dyDescent="0.3">
      <c r="A81" t="s">
        <v>61</v>
      </c>
      <c r="B81">
        <v>91</v>
      </c>
      <c r="C81">
        <v>3</v>
      </c>
      <c r="D81" s="21">
        <v>0.90900000000000003</v>
      </c>
      <c r="E81" s="21">
        <v>4.6500000000000004</v>
      </c>
      <c r="F81">
        <f>ROUND((D81-$X$14)/$X$13*100,2)</f>
        <v>90.89</v>
      </c>
      <c r="G81" s="22">
        <f>LN(C81)</f>
        <v>1.0986122886681098</v>
      </c>
      <c r="H81">
        <f t="shared" si="1"/>
        <v>49.7</v>
      </c>
    </row>
    <row r="82" spans="1:8" x14ac:dyDescent="0.3">
      <c r="A82" t="s">
        <v>62</v>
      </c>
      <c r="B82">
        <v>90</v>
      </c>
      <c r="C82">
        <v>5</v>
      </c>
      <c r="D82" s="21">
        <v>0.89900000000000002</v>
      </c>
      <c r="E82" s="21">
        <v>6.38</v>
      </c>
      <c r="F82">
        <f>ROUND((D82-$X$14)/$X$13*100,2)</f>
        <v>89.14</v>
      </c>
      <c r="G82" s="22">
        <f>LN(C82)</f>
        <v>1.6094379124341003</v>
      </c>
      <c r="H82">
        <f t="shared" si="1"/>
        <v>69.52</v>
      </c>
    </row>
    <row r="83" spans="1:8" x14ac:dyDescent="0.3">
      <c r="A83" t="s">
        <v>63</v>
      </c>
      <c r="B83">
        <v>71</v>
      </c>
      <c r="C83">
        <v>93</v>
      </c>
      <c r="D83" s="21">
        <v>0.71199999999999997</v>
      </c>
      <c r="E83" s="21">
        <v>3.9786157599999994</v>
      </c>
      <c r="F83">
        <f>ROUND((D83-$X$14)/$X$13*100,2)</f>
        <v>56.39</v>
      </c>
      <c r="G83" s="22">
        <f>LN(C83)</f>
        <v>4.5325994931532563</v>
      </c>
      <c r="H83">
        <f t="shared" si="1"/>
        <v>42.01</v>
      </c>
    </row>
    <row r="84" spans="1:8" x14ac:dyDescent="0.3">
      <c r="A84" t="s">
        <v>65</v>
      </c>
      <c r="B84">
        <v>74</v>
      </c>
      <c r="C84">
        <v>41</v>
      </c>
      <c r="D84" s="21">
        <v>0.74399999999999999</v>
      </c>
      <c r="E84" s="21">
        <v>3.00427818</v>
      </c>
      <c r="F84">
        <f>ROUND((D84-$X$14)/$X$13*100,2)</f>
        <v>62</v>
      </c>
      <c r="G84" s="22">
        <f>LN(C84)</f>
        <v>3.713572066704308</v>
      </c>
      <c r="H84">
        <f t="shared" si="1"/>
        <v>30.85</v>
      </c>
    </row>
    <row r="85" spans="1:8" x14ac:dyDescent="0.3">
      <c r="A85" t="s">
        <v>66</v>
      </c>
      <c r="B85">
        <v>81</v>
      </c>
      <c r="C85">
        <v>14</v>
      </c>
      <c r="D85" s="21">
        <v>0.81</v>
      </c>
      <c r="E85" s="21">
        <v>1.67</v>
      </c>
      <c r="F85">
        <f>ROUND((D85-$X$14)/$X$13*100,2)</f>
        <v>73.56</v>
      </c>
      <c r="G85" s="22">
        <f>LN(C85)</f>
        <v>2.6390573296152584</v>
      </c>
      <c r="H85">
        <f t="shared" si="1"/>
        <v>15.56</v>
      </c>
    </row>
    <row r="86" spans="1:8" x14ac:dyDescent="0.3">
      <c r="A86" t="s">
        <v>67</v>
      </c>
      <c r="B86">
        <v>60</v>
      </c>
      <c r="C86" s="27">
        <v>503</v>
      </c>
      <c r="D86" s="21">
        <v>0.60399999999999998</v>
      </c>
      <c r="E86" s="21">
        <v>2.0087063300000003</v>
      </c>
      <c r="F86">
        <f>ROUND((D86-$X$14)/$X$13*100,2)</f>
        <v>37.479999999999997</v>
      </c>
      <c r="G86" s="22">
        <f>LN(C86)</f>
        <v>6.2205901700997392</v>
      </c>
      <c r="H86">
        <f t="shared" si="1"/>
        <v>19.440000000000001</v>
      </c>
    </row>
    <row r="87" spans="1:8" x14ac:dyDescent="0.3">
      <c r="A87" t="s">
        <v>69</v>
      </c>
      <c r="B87">
        <v>84</v>
      </c>
      <c r="C87">
        <v>7</v>
      </c>
      <c r="D87" s="21">
        <v>0.83799999999999997</v>
      </c>
      <c r="E87" s="21">
        <v>4.7243752499999996</v>
      </c>
      <c r="F87">
        <f>ROUND((D87-$X$14)/$X$13*100,2)</f>
        <v>78.459999999999994</v>
      </c>
      <c r="G87" s="22">
        <f>LN(C87)</f>
        <v>1.9459101490553132</v>
      </c>
      <c r="H87">
        <f t="shared" si="1"/>
        <v>50.56</v>
      </c>
    </row>
    <row r="88" spans="1:8" x14ac:dyDescent="0.3">
      <c r="A88" t="s">
        <v>70</v>
      </c>
      <c r="B88">
        <v>70</v>
      </c>
      <c r="C88">
        <v>47</v>
      </c>
      <c r="D88" s="21">
        <v>0.69899999999999995</v>
      </c>
      <c r="E88" s="21">
        <v>2.31</v>
      </c>
      <c r="F88">
        <f>ROUND((D88-$X$14)/$X$13*100,2)</f>
        <v>54.12</v>
      </c>
      <c r="G88" s="22">
        <f>LN(C88)</f>
        <v>3.8501476017100584</v>
      </c>
      <c r="H88">
        <f t="shared" si="1"/>
        <v>22.9</v>
      </c>
    </row>
    <row r="89" spans="1:8" x14ac:dyDescent="0.3">
      <c r="A89" t="s">
        <v>71</v>
      </c>
      <c r="B89">
        <v>62</v>
      </c>
      <c r="C89">
        <v>153</v>
      </c>
      <c r="D89" s="21">
        <v>0.61699999999999999</v>
      </c>
      <c r="E89" s="21">
        <v>0.96142328000000021</v>
      </c>
      <c r="F89">
        <f>ROUND((D89-$X$14)/$X$13*100,2)</f>
        <v>39.75</v>
      </c>
      <c r="G89" s="22">
        <f>LN(C89)</f>
        <v>5.0304379213924353</v>
      </c>
      <c r="H89">
        <f t="shared" si="1"/>
        <v>7.45</v>
      </c>
    </row>
    <row r="90" spans="1:8" x14ac:dyDescent="0.3">
      <c r="A90" t="s">
        <v>72</v>
      </c>
      <c r="B90">
        <v>87</v>
      </c>
      <c r="C90">
        <v>22</v>
      </c>
      <c r="D90" s="21">
        <v>0.873</v>
      </c>
      <c r="E90" s="21">
        <v>3.96</v>
      </c>
      <c r="F90">
        <f>ROUND((D90-$X$14)/$X$13*100,2)</f>
        <v>84.59</v>
      </c>
      <c r="G90" s="22">
        <f>LN(C90)</f>
        <v>3.0910424533583161</v>
      </c>
      <c r="H90">
        <f t="shared" si="1"/>
        <v>41.8</v>
      </c>
    </row>
    <row r="91" spans="1:8" x14ac:dyDescent="0.3">
      <c r="A91" t="s">
        <v>73</v>
      </c>
      <c r="B91">
        <v>76</v>
      </c>
      <c r="C91">
        <v>20</v>
      </c>
      <c r="D91" s="21">
        <v>0.76</v>
      </c>
      <c r="E91" s="21">
        <v>4.285372259999999</v>
      </c>
      <c r="F91">
        <f>ROUND((D91-$X$14)/$X$13*100,2)</f>
        <v>64.8</v>
      </c>
      <c r="G91" s="22">
        <f>LN(C91)</f>
        <v>2.9957322735539909</v>
      </c>
      <c r="H91">
        <f t="shared" si="1"/>
        <v>45.53</v>
      </c>
    </row>
    <row r="92" spans="1:8" x14ac:dyDescent="0.3">
      <c r="A92" t="s">
        <v>74</v>
      </c>
      <c r="B92">
        <v>53</v>
      </c>
      <c r="C92" s="27">
        <v>629</v>
      </c>
      <c r="D92" s="21">
        <v>0.52800000000000002</v>
      </c>
      <c r="E92" s="21">
        <v>5.7718658400000002</v>
      </c>
      <c r="F92">
        <f>ROUND((D92-$X$14)/$X$13*100,2)</f>
        <v>24.17</v>
      </c>
      <c r="G92" s="22">
        <f>LN(C92)</f>
        <v>6.444131256700441</v>
      </c>
      <c r="H92">
        <f t="shared" si="1"/>
        <v>62.56</v>
      </c>
    </row>
    <row r="93" spans="1:8" x14ac:dyDescent="0.3">
      <c r="A93" t="s">
        <v>75</v>
      </c>
      <c r="B93">
        <v>49</v>
      </c>
      <c r="C93" s="27">
        <v>668</v>
      </c>
      <c r="D93" s="21">
        <v>0.48499999999999999</v>
      </c>
      <c r="E93" s="21">
        <v>1.35628378</v>
      </c>
      <c r="F93">
        <f>ROUND((D93-$X$14)/$X$13*100,2)</f>
        <v>16.64</v>
      </c>
      <c r="G93" s="22">
        <f>LN(C93)</f>
        <v>6.5042881735366453</v>
      </c>
      <c r="H93">
        <f t="shared" si="1"/>
        <v>11.97</v>
      </c>
    </row>
    <row r="94" spans="1:8" x14ac:dyDescent="0.3">
      <c r="A94" t="s">
        <v>76</v>
      </c>
      <c r="B94">
        <v>89</v>
      </c>
      <c r="C94">
        <v>7</v>
      </c>
      <c r="D94" s="21">
        <v>0.88600000000000001</v>
      </c>
      <c r="E94" s="21">
        <v>4.55</v>
      </c>
      <c r="F94">
        <f>ROUND((D94-$X$14)/$X$13*100,2)</f>
        <v>86.87</v>
      </c>
      <c r="G94" s="22">
        <f>LN(C94)</f>
        <v>1.9459101490553132</v>
      </c>
      <c r="H94">
        <f t="shared" si="1"/>
        <v>48.56</v>
      </c>
    </row>
    <row r="95" spans="1:8" x14ac:dyDescent="0.3">
      <c r="A95" t="s">
        <v>77</v>
      </c>
      <c r="B95">
        <v>93</v>
      </c>
      <c r="C95">
        <v>6</v>
      </c>
      <c r="D95" s="21">
        <v>0.92500000000000004</v>
      </c>
      <c r="E95" s="21">
        <v>4.7</v>
      </c>
      <c r="F95">
        <f>ROUND((D95-$X$14)/$X$13*100,2)</f>
        <v>93.7</v>
      </c>
      <c r="G95" s="22">
        <f>LN(C95)</f>
        <v>1.791759469228055</v>
      </c>
      <c r="H95">
        <f t="shared" si="1"/>
        <v>50.28</v>
      </c>
    </row>
    <row r="96" spans="1:8" x14ac:dyDescent="0.3">
      <c r="A96" t="s">
        <v>78</v>
      </c>
      <c r="B96">
        <v>50</v>
      </c>
      <c r="C96">
        <v>398</v>
      </c>
      <c r="D96" s="21">
        <v>0.498</v>
      </c>
      <c r="E96" s="21">
        <v>0.68268955000000009</v>
      </c>
      <c r="F96">
        <f>ROUND((D96-$X$14)/$X$13*100,2)</f>
        <v>18.91</v>
      </c>
      <c r="G96" s="22">
        <f>LN(C96)</f>
        <v>5.9864520052844377</v>
      </c>
      <c r="H96">
        <f t="shared" si="1"/>
        <v>4.25</v>
      </c>
    </row>
    <row r="97" spans="1:8" x14ac:dyDescent="0.3">
      <c r="A97" t="s">
        <v>79</v>
      </c>
      <c r="B97">
        <v>51</v>
      </c>
      <c r="C97">
        <v>370</v>
      </c>
      <c r="D97" s="21">
        <v>0.51400000000000001</v>
      </c>
      <c r="E97" s="21">
        <v>1.67412877</v>
      </c>
      <c r="F97">
        <f>ROUND((D97-$X$14)/$X$13*100,2)</f>
        <v>21.72</v>
      </c>
      <c r="G97" s="22">
        <f>LN(C97)</f>
        <v>5.9135030056382698</v>
      </c>
      <c r="H97">
        <f t="shared" si="1"/>
        <v>15.61</v>
      </c>
    </row>
    <row r="98" spans="1:8" x14ac:dyDescent="0.3">
      <c r="A98" t="s">
        <v>80</v>
      </c>
      <c r="B98">
        <v>81</v>
      </c>
      <c r="C98">
        <v>22</v>
      </c>
      <c r="D98" s="21">
        <v>0.80500000000000005</v>
      </c>
      <c r="E98" s="21">
        <v>2.0095989699999999</v>
      </c>
      <c r="F98">
        <f>ROUND((D98-$X$14)/$X$13*100,2)</f>
        <v>72.680000000000007</v>
      </c>
      <c r="G98" s="22">
        <f>LN(C98)</f>
        <v>3.0910424533583161</v>
      </c>
      <c r="H98">
        <f t="shared" si="1"/>
        <v>19.45</v>
      </c>
    </row>
    <row r="99" spans="1:8" x14ac:dyDescent="0.3">
      <c r="A99" t="s">
        <v>81</v>
      </c>
      <c r="B99">
        <v>75</v>
      </c>
      <c r="C99">
        <v>50</v>
      </c>
      <c r="D99" s="21">
        <v>0.753</v>
      </c>
      <c r="E99" s="21">
        <v>6</v>
      </c>
      <c r="F99">
        <f>ROUND((D99-$X$14)/$X$13*100,2)</f>
        <v>63.57</v>
      </c>
      <c r="G99" s="22">
        <f>LN(C99)</f>
        <v>3.912023005428146</v>
      </c>
      <c r="H99">
        <f t="shared" si="1"/>
        <v>65.17</v>
      </c>
    </row>
    <row r="100" spans="1:8" x14ac:dyDescent="0.3">
      <c r="A100" t="s">
        <v>82</v>
      </c>
      <c r="B100">
        <v>42</v>
      </c>
      <c r="C100">
        <v>428</v>
      </c>
      <c r="D100" s="21">
        <v>0.42099999999999999</v>
      </c>
      <c r="E100" s="21">
        <v>1.1192745</v>
      </c>
      <c r="F100">
        <f>ROUND((D100-$X$14)/$X$13*100,2)</f>
        <v>5.43</v>
      </c>
      <c r="G100" s="22">
        <f>LN(C100)</f>
        <v>6.0591231955817966</v>
      </c>
      <c r="H100">
        <f t="shared" si="1"/>
        <v>9.25</v>
      </c>
    </row>
    <row r="101" spans="1:8" x14ac:dyDescent="0.3">
      <c r="A101" t="s">
        <v>83</v>
      </c>
      <c r="B101">
        <v>55</v>
      </c>
      <c r="C101">
        <v>431</v>
      </c>
      <c r="D101" s="21">
        <v>0.55200000000000005</v>
      </c>
      <c r="E101" s="21">
        <v>1.2447476400000002</v>
      </c>
      <c r="F101">
        <f>ROUND((D101-$X$14)/$X$13*100,2)</f>
        <v>28.37</v>
      </c>
      <c r="G101" s="22">
        <f>LN(C101)</f>
        <v>6.0661080901037474</v>
      </c>
      <c r="H101">
        <f t="shared" si="1"/>
        <v>10.69</v>
      </c>
    </row>
    <row r="102" spans="1:8" x14ac:dyDescent="0.3">
      <c r="A102" t="s">
        <v>84</v>
      </c>
      <c r="B102">
        <v>81</v>
      </c>
      <c r="C102">
        <v>49</v>
      </c>
      <c r="D102" s="21">
        <v>0.80600000000000005</v>
      </c>
      <c r="E102" s="21">
        <v>2.8379633399999999</v>
      </c>
      <c r="F102">
        <f>ROUND((D102-$X$14)/$X$13*100,2)</f>
        <v>72.849999999999994</v>
      </c>
      <c r="G102" s="22">
        <f>LN(C102)</f>
        <v>3.8918202981106265</v>
      </c>
      <c r="H102">
        <f t="shared" si="1"/>
        <v>28.94</v>
      </c>
    </row>
    <row r="103" spans="1:8" x14ac:dyDescent="0.3">
      <c r="A103" t="s">
        <v>85</v>
      </c>
      <c r="B103">
        <v>78</v>
      </c>
      <c r="C103">
        <v>58</v>
      </c>
      <c r="D103" s="21">
        <v>0.78100000000000003</v>
      </c>
      <c r="E103" s="21">
        <v>2.6786162900000003</v>
      </c>
      <c r="F103">
        <f>ROUND((D103-$X$14)/$X$13*100,2)</f>
        <v>68.48</v>
      </c>
      <c r="G103" s="22">
        <f>LN(C103)</f>
        <v>4.0604430105464191</v>
      </c>
      <c r="H103">
        <f t="shared" si="1"/>
        <v>27.12</v>
      </c>
    </row>
    <row r="104" spans="1:8" x14ac:dyDescent="0.3">
      <c r="A104" t="s">
        <v>178</v>
      </c>
      <c r="B104">
        <v>64</v>
      </c>
      <c r="C104">
        <v>65</v>
      </c>
      <c r="D104" s="21">
        <v>0.64</v>
      </c>
      <c r="E104" s="21">
        <v>3.1951060300000003</v>
      </c>
      <c r="F104">
        <f>ROUND((D104-$X$14)/$X$13*100,2)</f>
        <v>43.78</v>
      </c>
      <c r="G104" s="22">
        <f>LN(C104)</f>
        <v>4.1743872698956368</v>
      </c>
      <c r="H104">
        <f t="shared" si="1"/>
        <v>33.04</v>
      </c>
    </row>
    <row r="105" spans="1:8" x14ac:dyDescent="0.3">
      <c r="A105" t="s">
        <v>86</v>
      </c>
      <c r="B105">
        <v>77</v>
      </c>
      <c r="C105">
        <v>12</v>
      </c>
      <c r="D105" s="21">
        <v>0.77300000000000002</v>
      </c>
      <c r="E105" s="21">
        <v>3.88</v>
      </c>
      <c r="F105">
        <f>ROUND((D105-$X$14)/$X$13*100,2)</f>
        <v>67.08</v>
      </c>
      <c r="G105" s="22">
        <f>LN(C105)</f>
        <v>2.4849066497880004</v>
      </c>
      <c r="H105">
        <f t="shared" si="1"/>
        <v>40.880000000000003</v>
      </c>
    </row>
    <row r="106" spans="1:8" x14ac:dyDescent="0.3">
      <c r="A106" t="s">
        <v>87</v>
      </c>
      <c r="B106">
        <v>75</v>
      </c>
      <c r="C106">
        <v>40</v>
      </c>
      <c r="D106" s="21">
        <v>0.749</v>
      </c>
      <c r="E106" s="21">
        <v>2.1197621799999999</v>
      </c>
      <c r="F106">
        <f>ROUND((D106-$X$14)/$X$13*100,2)</f>
        <v>62.87</v>
      </c>
      <c r="G106" s="22">
        <f>LN(C106)</f>
        <v>3.6888794541139363</v>
      </c>
      <c r="H106">
        <f t="shared" si="1"/>
        <v>20.72</v>
      </c>
    </row>
    <row r="107" spans="1:8" x14ac:dyDescent="0.3">
      <c r="A107" t="s">
        <v>88</v>
      </c>
      <c r="B107">
        <v>84</v>
      </c>
      <c r="C107">
        <v>6</v>
      </c>
      <c r="D107" s="21">
        <v>0.84099999999999997</v>
      </c>
      <c r="E107" s="21">
        <v>5.07</v>
      </c>
      <c r="F107">
        <f>ROUND((D107-$X$14)/$X$13*100,2)</f>
        <v>78.98</v>
      </c>
      <c r="G107" s="22">
        <f>LN(C107)</f>
        <v>1.791759469228055</v>
      </c>
      <c r="H107">
        <f t="shared" si="1"/>
        <v>54.52</v>
      </c>
    </row>
    <row r="108" spans="1:8" x14ac:dyDescent="0.3">
      <c r="A108" t="s">
        <v>89</v>
      </c>
      <c r="B108">
        <v>68</v>
      </c>
      <c r="C108">
        <v>76</v>
      </c>
      <c r="D108" s="21">
        <v>0.68400000000000005</v>
      </c>
      <c r="E108" s="21">
        <v>2.0234210500000001</v>
      </c>
      <c r="F108">
        <f>ROUND((D108-$X$14)/$X$13*100,2)</f>
        <v>51.49</v>
      </c>
      <c r="G108" s="22">
        <f>LN(C108)</f>
        <v>4.3307333402863311</v>
      </c>
      <c r="H108">
        <f t="shared" si="1"/>
        <v>19.61</v>
      </c>
    </row>
    <row r="109" spans="1:8" x14ac:dyDescent="0.3">
      <c r="A109" t="s">
        <v>90</v>
      </c>
      <c r="B109">
        <v>47</v>
      </c>
      <c r="C109">
        <v>150</v>
      </c>
      <c r="D109" s="21">
        <v>0.46500000000000002</v>
      </c>
      <c r="E109" s="21">
        <v>1.8406107399999996</v>
      </c>
      <c r="F109">
        <f>ROUND((D109-$X$14)/$X$13*100,2)</f>
        <v>13.13</v>
      </c>
      <c r="G109" s="22">
        <f>LN(C109)</f>
        <v>5.0106352940962555</v>
      </c>
      <c r="H109">
        <f t="shared" si="1"/>
        <v>17.52</v>
      </c>
    </row>
    <row r="110" spans="1:8" x14ac:dyDescent="0.3">
      <c r="A110" t="s">
        <v>91</v>
      </c>
      <c r="B110">
        <v>61</v>
      </c>
      <c r="C110">
        <v>213</v>
      </c>
      <c r="D110" s="21">
        <v>0.60799999999999998</v>
      </c>
      <c r="E110" s="21">
        <v>0.66</v>
      </c>
      <c r="F110">
        <f>ROUND((D110-$X$14)/$X$13*100,2)</f>
        <v>38.18</v>
      </c>
      <c r="G110" s="22">
        <f>LN(C110)</f>
        <v>5.3612921657094255</v>
      </c>
      <c r="H110">
        <f t="shared" si="1"/>
        <v>3.99</v>
      </c>
    </row>
    <row r="111" spans="1:8" x14ac:dyDescent="0.3">
      <c r="A111" t="s">
        <v>92</v>
      </c>
      <c r="B111">
        <v>64</v>
      </c>
      <c r="C111">
        <v>223</v>
      </c>
      <c r="D111" s="21">
        <v>0.63800000000000001</v>
      </c>
      <c r="E111" s="21">
        <v>3.9855678100000005</v>
      </c>
      <c r="F111">
        <f>ROUND((D111-$X$14)/$X$13*100,2)</f>
        <v>43.43</v>
      </c>
      <c r="G111" s="22">
        <f>LN(C111)</f>
        <v>5.4071717714601188</v>
      </c>
      <c r="H111">
        <f t="shared" si="1"/>
        <v>42.09</v>
      </c>
    </row>
    <row r="112" spans="1:8" x14ac:dyDescent="0.3">
      <c r="A112" t="s">
        <v>93</v>
      </c>
      <c r="B112">
        <v>60</v>
      </c>
      <c r="C112">
        <v>182</v>
      </c>
      <c r="D112" s="21">
        <v>0.59799999999999998</v>
      </c>
      <c r="E112" s="21">
        <v>1.1000000000000001</v>
      </c>
      <c r="F112">
        <f>ROUND((D112-$X$14)/$X$13*100,2)</f>
        <v>36.43</v>
      </c>
      <c r="G112" s="22">
        <f>LN(C112)</f>
        <v>5.2040066870767951</v>
      </c>
      <c r="H112">
        <f t="shared" si="1"/>
        <v>9.0299999999999994</v>
      </c>
    </row>
    <row r="113" spans="1:8" x14ac:dyDescent="0.3">
      <c r="A113" t="s">
        <v>94</v>
      </c>
      <c r="B113">
        <v>94</v>
      </c>
      <c r="C113">
        <v>4</v>
      </c>
      <c r="D113" s="21">
        <v>0.94099999999999995</v>
      </c>
      <c r="E113" s="21">
        <v>6.69</v>
      </c>
      <c r="F113">
        <f>ROUND((D113-$X$14)/$X$13*100,2)</f>
        <v>96.5</v>
      </c>
      <c r="G113" s="22">
        <f>LN(C113)</f>
        <v>1.3862943611198906</v>
      </c>
      <c r="H113">
        <f t="shared" si="1"/>
        <v>73.08</v>
      </c>
    </row>
    <row r="114" spans="1:8" x14ac:dyDescent="0.3">
      <c r="A114" t="s">
        <v>95</v>
      </c>
      <c r="B114">
        <v>94</v>
      </c>
      <c r="C114">
        <v>7</v>
      </c>
      <c r="D114" s="21">
        <v>0.93700000000000006</v>
      </c>
      <c r="E114" s="21">
        <v>7.1306643499999991</v>
      </c>
      <c r="F114">
        <f>ROUND((D114-$X$14)/$X$13*100,2)</f>
        <v>95.8</v>
      </c>
      <c r="G114" s="22">
        <f>LN(C114)</f>
        <v>1.9459101490553132</v>
      </c>
      <c r="H114">
        <f t="shared" si="1"/>
        <v>78.12</v>
      </c>
    </row>
    <row r="115" spans="1:8" x14ac:dyDescent="0.3">
      <c r="A115" t="s">
        <v>96</v>
      </c>
      <c r="B115">
        <v>66</v>
      </c>
      <c r="C115">
        <v>75</v>
      </c>
      <c r="D115" s="21">
        <v>0.66100000000000003</v>
      </c>
      <c r="E115" s="21">
        <v>5.276075360000001</v>
      </c>
      <c r="F115">
        <f>ROUND((D115-$X$14)/$X$13*100,2)</f>
        <v>47.46</v>
      </c>
      <c r="G115" s="22">
        <f>LN(C115)</f>
        <v>4.3174881135363101</v>
      </c>
      <c r="H115">
        <f t="shared" si="1"/>
        <v>56.88</v>
      </c>
    </row>
    <row r="116" spans="1:8" x14ac:dyDescent="0.3">
      <c r="A116" t="s">
        <v>97</v>
      </c>
      <c r="B116">
        <v>39</v>
      </c>
      <c r="C116">
        <v>410</v>
      </c>
      <c r="D116" s="21">
        <v>0.39</v>
      </c>
      <c r="E116" s="21">
        <v>2.0223650900000001</v>
      </c>
      <c r="F116">
        <f>ROUND((D116-$X$14)/$X$13*100,2)</f>
        <v>0</v>
      </c>
      <c r="G116" s="22">
        <f>LN(C116)</f>
        <v>6.0161571596983539</v>
      </c>
      <c r="H116">
        <f t="shared" si="1"/>
        <v>19.600000000000001</v>
      </c>
    </row>
    <row r="117" spans="1:8" x14ac:dyDescent="0.3">
      <c r="A117" t="s">
        <v>98</v>
      </c>
      <c r="B117">
        <v>54</v>
      </c>
      <c r="C117" s="27">
        <v>1122</v>
      </c>
      <c r="D117" s="21">
        <v>0.53700000000000003</v>
      </c>
      <c r="E117" s="21">
        <v>0.46980386999999996</v>
      </c>
      <c r="F117">
        <f>ROUND((D117-$X$14)/$X$13*100,2)</f>
        <v>25.74</v>
      </c>
      <c r="G117" s="22">
        <f>LN(C117)</f>
        <v>7.0228680860826413</v>
      </c>
      <c r="H117">
        <f t="shared" si="1"/>
        <v>1.81</v>
      </c>
    </row>
    <row r="118" spans="1:8" x14ac:dyDescent="0.3">
      <c r="A118" t="s">
        <v>99</v>
      </c>
      <c r="B118">
        <v>79</v>
      </c>
      <c r="C118">
        <v>3</v>
      </c>
      <c r="D118" s="21">
        <v>0.78700000000000003</v>
      </c>
      <c r="E118" s="21">
        <v>4.26</v>
      </c>
      <c r="F118">
        <f>ROUND((D118-$X$14)/$X$13*100,2)</f>
        <v>69.53</v>
      </c>
      <c r="G118" s="22">
        <f>LN(C118)</f>
        <v>1.0986122886681098</v>
      </c>
      <c r="H118">
        <f t="shared" si="1"/>
        <v>45.24</v>
      </c>
    </row>
    <row r="119" spans="1:8" x14ac:dyDescent="0.3">
      <c r="A119" t="s">
        <v>100</v>
      </c>
      <c r="B119">
        <v>96</v>
      </c>
      <c r="C119">
        <v>2</v>
      </c>
      <c r="D119" s="21">
        <v>0.96099999999999997</v>
      </c>
      <c r="E119" s="21">
        <v>8.9499999999999993</v>
      </c>
      <c r="F119">
        <f>ROUND((D119-$X$14)/$X$13*100,2)</f>
        <v>100</v>
      </c>
      <c r="G119" s="22">
        <f>LN(C119)</f>
        <v>0.69314718055994529</v>
      </c>
      <c r="H119">
        <f t="shared" si="1"/>
        <v>98.97</v>
      </c>
    </row>
    <row r="120" spans="1:8" x14ac:dyDescent="0.3">
      <c r="A120" t="s">
        <v>101</v>
      </c>
      <c r="B120">
        <v>84</v>
      </c>
      <c r="C120">
        <v>16</v>
      </c>
      <c r="D120" s="21">
        <v>0.84099999999999997</v>
      </c>
      <c r="E120" s="21">
        <v>3.3325254899999996</v>
      </c>
      <c r="F120">
        <f>ROUND((D120-$X$14)/$X$13*100,2)</f>
        <v>78.98</v>
      </c>
      <c r="G120" s="22">
        <f>LN(C120)</f>
        <v>2.7725887222397811</v>
      </c>
      <c r="H120">
        <f t="shared" si="1"/>
        <v>34.61</v>
      </c>
    </row>
    <row r="121" spans="1:8" x14ac:dyDescent="0.3">
      <c r="A121" t="s">
        <v>102</v>
      </c>
      <c r="B121">
        <v>54</v>
      </c>
      <c r="C121">
        <v>179</v>
      </c>
      <c r="D121" s="21">
        <v>0.53700000000000003</v>
      </c>
      <c r="E121" s="21">
        <v>0.94301248000000015</v>
      </c>
      <c r="F121">
        <f>ROUND((D121-$X$14)/$X$13*100,2)</f>
        <v>25.74</v>
      </c>
      <c r="G121" s="22">
        <f>LN(C121)</f>
        <v>5.1873858058407549</v>
      </c>
      <c r="H121">
        <f t="shared" si="1"/>
        <v>7.24</v>
      </c>
    </row>
    <row r="122" spans="1:8" x14ac:dyDescent="0.3">
      <c r="A122" t="s">
        <v>103</v>
      </c>
      <c r="B122">
        <v>82</v>
      </c>
      <c r="C122">
        <v>51</v>
      </c>
      <c r="D122" s="21">
        <v>0.82</v>
      </c>
      <c r="E122" s="21">
        <v>4.8047561600000002</v>
      </c>
      <c r="F122">
        <f>ROUND((D122-$X$14)/$X$13*100,2)</f>
        <v>75.31</v>
      </c>
      <c r="G122" s="22">
        <f>LN(C122)</f>
        <v>3.9318256327243257</v>
      </c>
      <c r="H122">
        <f t="shared" si="1"/>
        <v>51.48</v>
      </c>
    </row>
    <row r="123" spans="1:8" x14ac:dyDescent="0.3">
      <c r="A123" t="s">
        <v>104</v>
      </c>
      <c r="B123">
        <v>56</v>
      </c>
      <c r="C123">
        <v>190</v>
      </c>
      <c r="D123" s="21">
        <v>0.56200000000000006</v>
      </c>
      <c r="E123" s="21">
        <v>1.3562634</v>
      </c>
      <c r="F123">
        <f>ROUND((D123-$X$14)/$X$13*100,2)</f>
        <v>30.12</v>
      </c>
      <c r="G123" s="22">
        <f>LN(C123)</f>
        <v>5.2470240721604862</v>
      </c>
      <c r="H123">
        <f t="shared" si="1"/>
        <v>11.97</v>
      </c>
    </row>
    <row r="124" spans="1:8" x14ac:dyDescent="0.3">
      <c r="A124" t="s">
        <v>105</v>
      </c>
      <c r="B124">
        <v>75</v>
      </c>
      <c r="C124">
        <v>70</v>
      </c>
      <c r="D124" s="21">
        <v>0.746</v>
      </c>
      <c r="E124" s="21">
        <v>3.3188581499999996</v>
      </c>
      <c r="F124">
        <f>ROUND((D124-$X$14)/$X$13*100,2)</f>
        <v>62.35</v>
      </c>
      <c r="G124" s="22">
        <f>LN(C124)</f>
        <v>4.2484952420493594</v>
      </c>
      <c r="H124">
        <f t="shared" si="1"/>
        <v>34.450000000000003</v>
      </c>
    </row>
    <row r="125" spans="1:8" x14ac:dyDescent="0.3">
      <c r="A125" t="s">
        <v>106</v>
      </c>
      <c r="B125">
        <v>77</v>
      </c>
      <c r="C125">
        <v>72</v>
      </c>
      <c r="D125" s="21">
        <v>0.77400000000000002</v>
      </c>
      <c r="E125" s="21">
        <v>3.2572321899999999</v>
      </c>
      <c r="F125">
        <f>ROUND((D125-$X$14)/$X$13*100,2)</f>
        <v>67.25</v>
      </c>
      <c r="G125" s="22">
        <f>LN(C125)</f>
        <v>4.2766661190160553</v>
      </c>
      <c r="H125">
        <f t="shared" si="1"/>
        <v>33.75</v>
      </c>
    </row>
    <row r="126" spans="1:8" x14ac:dyDescent="0.3">
      <c r="A126" t="s">
        <v>107</v>
      </c>
      <c r="B126">
        <v>71</v>
      </c>
      <c r="C126">
        <v>81</v>
      </c>
      <c r="D126" s="21">
        <v>0.71399999999999997</v>
      </c>
      <c r="E126" s="21">
        <v>1.69</v>
      </c>
      <c r="F126">
        <f>ROUND((D126-$X$14)/$X$13*100,2)</f>
        <v>56.74</v>
      </c>
      <c r="G126" s="22">
        <f>LN(C126)</f>
        <v>4.3944491546724391</v>
      </c>
      <c r="H126">
        <f t="shared" si="1"/>
        <v>15.79</v>
      </c>
    </row>
    <row r="127" spans="1:8" x14ac:dyDescent="0.3">
      <c r="A127" t="s">
        <v>108</v>
      </c>
      <c r="B127">
        <v>88</v>
      </c>
      <c r="C127">
        <v>2</v>
      </c>
      <c r="D127" s="21">
        <v>0.88</v>
      </c>
      <c r="E127" s="21">
        <v>4.6100000000000003</v>
      </c>
      <c r="F127">
        <f>ROUND((D127-$X$14)/$X$13*100,2)</f>
        <v>85.81</v>
      </c>
      <c r="G127" s="22">
        <f>LN(C127)</f>
        <v>0.69314718055994529</v>
      </c>
      <c r="H127">
        <f t="shared" si="1"/>
        <v>49.25</v>
      </c>
    </row>
    <row r="128" spans="1:8" x14ac:dyDescent="0.3">
      <c r="A128" t="s">
        <v>109</v>
      </c>
      <c r="B128">
        <v>86</v>
      </c>
      <c r="C128">
        <v>11</v>
      </c>
      <c r="D128" s="21">
        <v>0.86399999999999999</v>
      </c>
      <c r="E128" s="21">
        <v>5.78</v>
      </c>
      <c r="F128">
        <f>ROUND((D128-$X$14)/$X$13*100,2)</f>
        <v>83.01</v>
      </c>
      <c r="G128" s="22">
        <f>LN(C128)</f>
        <v>2.3978952727983707</v>
      </c>
      <c r="H128">
        <f t="shared" si="1"/>
        <v>62.65</v>
      </c>
    </row>
    <row r="129" spans="1:8" x14ac:dyDescent="0.3">
      <c r="A129" t="s">
        <v>110</v>
      </c>
      <c r="B129">
        <v>87</v>
      </c>
      <c r="C129">
        <v>7</v>
      </c>
      <c r="D129" s="21">
        <v>0.86899999999999999</v>
      </c>
      <c r="E129" s="21">
        <v>2.72214365</v>
      </c>
      <c r="F129">
        <f>ROUND((D129-$X$14)/$X$13*100,2)</f>
        <v>83.89</v>
      </c>
      <c r="G129" s="22">
        <f>LN(C129)</f>
        <v>1.9459101490553132</v>
      </c>
      <c r="H129">
        <f t="shared" si="1"/>
        <v>27.62</v>
      </c>
    </row>
    <row r="130" spans="1:8" x14ac:dyDescent="0.3">
      <c r="A130" t="s">
        <v>111</v>
      </c>
      <c r="B130">
        <v>83</v>
      </c>
      <c r="C130">
        <v>10</v>
      </c>
      <c r="D130" s="21">
        <v>0.83399999999999996</v>
      </c>
      <c r="E130" s="21">
        <v>4.58</v>
      </c>
      <c r="F130">
        <f>ROUND((D130-$X$14)/$X$13*100,2)</f>
        <v>77.760000000000005</v>
      </c>
      <c r="G130" s="22">
        <f>LN(C130)</f>
        <v>2.3025850929940459</v>
      </c>
      <c r="H130">
        <f t="shared" si="1"/>
        <v>48.9</v>
      </c>
    </row>
    <row r="131" spans="1:8" x14ac:dyDescent="0.3">
      <c r="A131" t="s">
        <v>112</v>
      </c>
      <c r="B131">
        <v>84</v>
      </c>
      <c r="C131">
        <v>7</v>
      </c>
      <c r="D131" s="21">
        <v>0.83899999999999997</v>
      </c>
      <c r="E131" s="21">
        <v>3.45</v>
      </c>
      <c r="F131">
        <f>ROUND((D131-$X$14)/$X$13*100,2)</f>
        <v>78.63</v>
      </c>
      <c r="G131" s="22">
        <f>LN(C131)</f>
        <v>1.9459101490553132</v>
      </c>
      <c r="H131">
        <f t="shared" ref="H131:H169" si="2">ROUND((E131-$AA$14)/$AA$13*100,2)</f>
        <v>35.96</v>
      </c>
    </row>
    <row r="132" spans="1:8" x14ac:dyDescent="0.3">
      <c r="A132" t="s">
        <v>113</v>
      </c>
      <c r="B132">
        <v>53</v>
      </c>
      <c r="C132">
        <v>281</v>
      </c>
      <c r="D132" s="21">
        <v>0.53100000000000003</v>
      </c>
      <c r="E132" s="21">
        <v>2.5163173700000003</v>
      </c>
      <c r="F132">
        <f>ROUND((D132-$X$14)/$X$13*100,2)</f>
        <v>24.69</v>
      </c>
      <c r="G132" s="22">
        <f>LN(C132)</f>
        <v>5.6383546693337454</v>
      </c>
      <c r="H132">
        <f t="shared" si="2"/>
        <v>25.26</v>
      </c>
    </row>
    <row r="133" spans="1:8" x14ac:dyDescent="0.3">
      <c r="A133" t="s">
        <v>114</v>
      </c>
      <c r="B133">
        <v>73</v>
      </c>
      <c r="C133">
        <v>72</v>
      </c>
      <c r="D133" s="21">
        <v>0.73299999999999998</v>
      </c>
      <c r="E133" s="21">
        <v>2.0811097600000004</v>
      </c>
      <c r="F133">
        <f>ROUND((D133-$X$14)/$X$13*100,2)</f>
        <v>60.07</v>
      </c>
      <c r="G133" s="22">
        <f>LN(C133)</f>
        <v>4.2766661190160553</v>
      </c>
      <c r="H133">
        <f t="shared" si="2"/>
        <v>20.27</v>
      </c>
    </row>
    <row r="134" spans="1:8" x14ac:dyDescent="0.3">
      <c r="A134" t="s">
        <v>115</v>
      </c>
      <c r="B134">
        <v>79</v>
      </c>
      <c r="C134">
        <v>65</v>
      </c>
      <c r="D134" s="21">
        <v>0.78900000000000003</v>
      </c>
      <c r="E134" s="21">
        <v>2.8691275100000007</v>
      </c>
      <c r="F134">
        <f>ROUND((D134-$X$14)/$X$13*100,2)</f>
        <v>69.88</v>
      </c>
      <c r="G134" s="22">
        <f>LN(C134)</f>
        <v>4.1743872698956368</v>
      </c>
      <c r="H134">
        <f t="shared" si="2"/>
        <v>29.3</v>
      </c>
    </row>
    <row r="135" spans="1:8" x14ac:dyDescent="0.3">
      <c r="A135" t="s">
        <v>116</v>
      </c>
      <c r="B135">
        <v>71</v>
      </c>
      <c r="C135">
        <v>66</v>
      </c>
      <c r="D135" s="21">
        <v>0.71199999999999997</v>
      </c>
      <c r="E135" s="21">
        <v>4.314644340000001</v>
      </c>
      <c r="F135">
        <f>ROUND((D135-$X$14)/$X$13*100,2)</f>
        <v>56.39</v>
      </c>
      <c r="G135" s="22">
        <f>LN(C135)</f>
        <v>4.1896547420264252</v>
      </c>
      <c r="H135">
        <f t="shared" si="2"/>
        <v>45.86</v>
      </c>
    </row>
    <row r="136" spans="1:8" x14ac:dyDescent="0.3">
      <c r="A136" t="s">
        <v>117</v>
      </c>
      <c r="B136">
        <v>61</v>
      </c>
      <c r="C136">
        <v>142</v>
      </c>
      <c r="D136" s="21">
        <v>0.60799999999999998</v>
      </c>
      <c r="E136" s="21">
        <v>2.1570518000000001</v>
      </c>
      <c r="F136">
        <f>ROUND((D136-$X$14)/$X$13*100,2)</f>
        <v>38.18</v>
      </c>
      <c r="G136" s="22">
        <f>LN(C136)</f>
        <v>4.9558270576012609</v>
      </c>
      <c r="H136">
        <f t="shared" si="2"/>
        <v>21.14</v>
      </c>
    </row>
    <row r="137" spans="1:8" x14ac:dyDescent="0.3">
      <c r="A137" t="s">
        <v>118</v>
      </c>
      <c r="B137">
        <v>86</v>
      </c>
      <c r="C137">
        <v>18</v>
      </c>
      <c r="D137" s="21">
        <v>0.86199999999999999</v>
      </c>
      <c r="E137" s="21">
        <v>4.0341925600000001</v>
      </c>
      <c r="F137">
        <f>ROUND((D137-$X$14)/$X$13*100,2)</f>
        <v>82.66</v>
      </c>
      <c r="G137" s="22">
        <f>LN(C137)</f>
        <v>2.8903717578961645</v>
      </c>
      <c r="H137">
        <f t="shared" si="2"/>
        <v>42.65</v>
      </c>
    </row>
    <row r="138" spans="1:8" x14ac:dyDescent="0.3">
      <c r="A138" t="s">
        <v>119</v>
      </c>
      <c r="B138">
        <v>51</v>
      </c>
      <c r="C138">
        <v>258</v>
      </c>
      <c r="D138" s="21">
        <v>0.51400000000000001</v>
      </c>
      <c r="E138" s="21">
        <v>1.0576884699999998</v>
      </c>
      <c r="F138">
        <f>ROUND((D138-$X$14)/$X$13*100,2)</f>
        <v>21.72</v>
      </c>
      <c r="G138" s="22">
        <f>LN(C138)</f>
        <v>5.5529595849216173</v>
      </c>
      <c r="H138">
        <f t="shared" si="2"/>
        <v>8.5500000000000007</v>
      </c>
    </row>
    <row r="139" spans="1:8" x14ac:dyDescent="0.3">
      <c r="A139" t="s">
        <v>120</v>
      </c>
      <c r="B139">
        <v>81</v>
      </c>
      <c r="C139">
        <v>10</v>
      </c>
      <c r="D139" s="21">
        <v>0.81200000000000006</v>
      </c>
      <c r="E139" s="21">
        <v>5.0564289100000011</v>
      </c>
      <c r="F139">
        <f>ROUND((D139-$X$14)/$X$13*100,2)</f>
        <v>73.91</v>
      </c>
      <c r="G139" s="22">
        <f>LN(C139)</f>
        <v>2.3025850929940459</v>
      </c>
      <c r="H139">
        <f t="shared" si="2"/>
        <v>54.36</v>
      </c>
    </row>
    <row r="140" spans="1:8" x14ac:dyDescent="0.3">
      <c r="A140" t="s">
        <v>121</v>
      </c>
      <c r="B140">
        <v>46</v>
      </c>
      <c r="C140">
        <v>435</v>
      </c>
      <c r="D140" s="21">
        <v>0.45700000000000002</v>
      </c>
      <c r="E140" s="21">
        <v>1.2427465900000001</v>
      </c>
      <c r="F140">
        <f>ROUND((D140-$X$14)/$X$13*100,2)</f>
        <v>11.73</v>
      </c>
      <c r="G140" s="22">
        <f>LN(C140)</f>
        <v>6.0753460310886842</v>
      </c>
      <c r="H140">
        <f t="shared" si="2"/>
        <v>10.67</v>
      </c>
    </row>
    <row r="141" spans="1:8" x14ac:dyDescent="0.3">
      <c r="A141" t="s">
        <v>122</v>
      </c>
      <c r="B141">
        <v>95</v>
      </c>
      <c r="C141">
        <v>6</v>
      </c>
      <c r="D141" s="21">
        <v>0.94499999999999995</v>
      </c>
      <c r="E141" s="21">
        <v>2.2749128300000003</v>
      </c>
      <c r="F141">
        <f>ROUND((D141-$X$14)/$X$13*100,2)</f>
        <v>97.2</v>
      </c>
      <c r="G141" s="22">
        <f>LN(C141)</f>
        <v>1.791759469228055</v>
      </c>
      <c r="H141">
        <f t="shared" si="2"/>
        <v>22.49</v>
      </c>
    </row>
    <row r="142" spans="1:8" x14ac:dyDescent="0.3">
      <c r="A142" t="s">
        <v>123</v>
      </c>
      <c r="B142">
        <v>86</v>
      </c>
      <c r="C142">
        <v>5</v>
      </c>
      <c r="D142" s="21">
        <v>0.86299999999999999</v>
      </c>
      <c r="E142" s="21">
        <v>5.45</v>
      </c>
      <c r="F142">
        <f>ROUND((D142-$X$14)/$X$13*100,2)</f>
        <v>82.84</v>
      </c>
      <c r="G142" s="22">
        <f>LN(C142)</f>
        <v>1.6094379124341003</v>
      </c>
      <c r="H142">
        <f t="shared" si="2"/>
        <v>58.87</v>
      </c>
    </row>
    <row r="143" spans="1:8" x14ac:dyDescent="0.3">
      <c r="A143" t="s">
        <v>124</v>
      </c>
      <c r="B143">
        <v>92</v>
      </c>
      <c r="C143">
        <v>3</v>
      </c>
      <c r="D143" s="21">
        <v>0.91800000000000004</v>
      </c>
      <c r="E143" s="21">
        <v>6.15</v>
      </c>
      <c r="F143">
        <f>ROUND((D143-$X$14)/$X$13*100,2)</f>
        <v>92.47</v>
      </c>
      <c r="G143" s="22">
        <f>LN(C143)</f>
        <v>1.0986122886681098</v>
      </c>
      <c r="H143">
        <f t="shared" si="2"/>
        <v>66.89</v>
      </c>
    </row>
    <row r="144" spans="1:8" x14ac:dyDescent="0.3">
      <c r="A144" t="s">
        <v>125</v>
      </c>
      <c r="B144">
        <v>57</v>
      </c>
      <c r="C144">
        <v>127</v>
      </c>
      <c r="D144" s="21">
        <v>0.56799999999999995</v>
      </c>
      <c r="E144" s="21">
        <v>3.2591302399999997</v>
      </c>
      <c r="F144">
        <f>ROUND((D144-$X$14)/$X$13*100,2)</f>
        <v>31.17</v>
      </c>
      <c r="G144" s="22">
        <f>LN(C144)</f>
        <v>4.8441870864585912</v>
      </c>
      <c r="H144">
        <f t="shared" si="2"/>
        <v>33.770000000000003</v>
      </c>
    </row>
    <row r="145" spans="1:8" x14ac:dyDescent="0.3">
      <c r="A145" t="s">
        <v>126</v>
      </c>
      <c r="B145">
        <v>74</v>
      </c>
      <c r="C145">
        <v>118</v>
      </c>
      <c r="D145" s="21">
        <v>0.74099999999999999</v>
      </c>
      <c r="E145" s="21">
        <v>4.80993271</v>
      </c>
      <c r="F145">
        <f>ROUND((D145-$X$14)/$X$13*100,2)</f>
        <v>61.47</v>
      </c>
      <c r="G145" s="22">
        <f>LN(C145)</f>
        <v>4.7706846244656651</v>
      </c>
      <c r="H145">
        <f t="shared" si="2"/>
        <v>51.54</v>
      </c>
    </row>
    <row r="146" spans="1:8" x14ac:dyDescent="0.3">
      <c r="A146" t="s">
        <v>127</v>
      </c>
      <c r="B146">
        <v>92</v>
      </c>
      <c r="C146">
        <v>6</v>
      </c>
      <c r="D146" s="21">
        <v>0.92200000000000004</v>
      </c>
      <c r="E146" s="21">
        <v>4.7318720799999996</v>
      </c>
      <c r="F146">
        <f>ROUND((D146-$X$14)/$X$13*100,2)</f>
        <v>93.17</v>
      </c>
      <c r="G146" s="22">
        <f>LN(C146)</f>
        <v>1.791759469228055</v>
      </c>
      <c r="H146">
        <f t="shared" si="2"/>
        <v>50.64</v>
      </c>
    </row>
    <row r="147" spans="1:8" x14ac:dyDescent="0.3">
      <c r="A147" t="s">
        <v>128</v>
      </c>
      <c r="B147">
        <v>90</v>
      </c>
      <c r="C147">
        <v>3</v>
      </c>
      <c r="D147" s="21">
        <v>0.90400000000000003</v>
      </c>
      <c r="E147" s="21">
        <v>6.45209455</v>
      </c>
      <c r="F147">
        <f>ROUND((D147-$X$14)/$X$13*100,2)</f>
        <v>90.02</v>
      </c>
      <c r="G147" s="22">
        <f>LN(C147)</f>
        <v>1.0986122886681098</v>
      </c>
      <c r="H147">
        <f t="shared" si="2"/>
        <v>70.349999999999994</v>
      </c>
    </row>
    <row r="148" spans="1:8" x14ac:dyDescent="0.3">
      <c r="A148" t="s">
        <v>129</v>
      </c>
      <c r="B148">
        <v>78</v>
      </c>
      <c r="C148">
        <v>30</v>
      </c>
      <c r="D148" s="21">
        <v>0.77500000000000002</v>
      </c>
      <c r="E148" s="21">
        <v>1.85</v>
      </c>
      <c r="F148">
        <f>ROUND((D148-$X$14)/$X$13*100,2)</f>
        <v>67.430000000000007</v>
      </c>
      <c r="G148" s="22">
        <f>LN(C148)</f>
        <v>3.4011973816621555</v>
      </c>
      <c r="H148">
        <f t="shared" si="2"/>
        <v>17.63</v>
      </c>
    </row>
    <row r="149" spans="1:8" x14ac:dyDescent="0.3">
      <c r="A149" t="s">
        <v>130</v>
      </c>
      <c r="B149">
        <v>52</v>
      </c>
      <c r="C149">
        <v>298</v>
      </c>
      <c r="D149" s="21">
        <v>0.52100000000000002</v>
      </c>
      <c r="E149" s="21">
        <v>1.03844607</v>
      </c>
      <c r="F149">
        <f>ROUND((D149-$X$14)/$X$13*100,2)</f>
        <v>22.94</v>
      </c>
      <c r="G149" s="22">
        <f>LN(C149)</f>
        <v>5.6970934865054046</v>
      </c>
      <c r="H149">
        <f t="shared" si="2"/>
        <v>8.33</v>
      </c>
    </row>
    <row r="150" spans="1:8" x14ac:dyDescent="0.3">
      <c r="A150" t="s">
        <v>131</v>
      </c>
      <c r="B150">
        <v>71</v>
      </c>
      <c r="C150">
        <v>100</v>
      </c>
      <c r="D150" s="21">
        <v>0.71</v>
      </c>
      <c r="E150" s="21">
        <v>6.1417584399999994</v>
      </c>
      <c r="F150">
        <f>ROUND((D150-$X$14)/$X$13*100,2)</f>
        <v>56.04</v>
      </c>
      <c r="G150" s="22">
        <f>LN(C150)</f>
        <v>4.6051701859880918</v>
      </c>
      <c r="H150">
        <f t="shared" si="2"/>
        <v>66.790000000000006</v>
      </c>
    </row>
    <row r="151" spans="1:8" x14ac:dyDescent="0.3">
      <c r="A151" t="s">
        <v>133</v>
      </c>
      <c r="B151">
        <v>96</v>
      </c>
      <c r="C151">
        <v>7</v>
      </c>
      <c r="D151" s="21">
        <v>0.96</v>
      </c>
      <c r="E151" s="21">
        <v>3.7240991600000002</v>
      </c>
      <c r="F151">
        <f>ROUND((D151-$X$14)/$X$13*100,2)</f>
        <v>99.82</v>
      </c>
      <c r="G151" s="22">
        <f>LN(C151)</f>
        <v>1.9459101490553132</v>
      </c>
      <c r="H151">
        <f t="shared" si="2"/>
        <v>39.1</v>
      </c>
    </row>
    <row r="152" spans="1:8" x14ac:dyDescent="0.3">
      <c r="A152" t="s">
        <v>134</v>
      </c>
      <c r="B152">
        <v>67</v>
      </c>
      <c r="C152">
        <v>16</v>
      </c>
      <c r="D152" s="21">
        <v>0.66800000000000004</v>
      </c>
      <c r="E152" s="21">
        <v>1.9</v>
      </c>
      <c r="F152">
        <f>ROUND((D152-$X$14)/$X$13*100,2)</f>
        <v>48.69</v>
      </c>
      <c r="G152" s="22">
        <f>LN(C152)</f>
        <v>2.7725887222397811</v>
      </c>
      <c r="H152">
        <f t="shared" si="2"/>
        <v>18.2</v>
      </c>
    </row>
    <row r="153" spans="1:8" x14ac:dyDescent="0.3">
      <c r="A153" t="s">
        <v>135</v>
      </c>
      <c r="B153">
        <v>80</v>
      </c>
      <c r="C153">
        <v>29</v>
      </c>
      <c r="D153" s="21">
        <v>0.80100000000000005</v>
      </c>
      <c r="E153" s="21">
        <v>2.7152490600000001</v>
      </c>
      <c r="F153">
        <f>ROUND((D153-$X$14)/$X$13*100,2)</f>
        <v>71.98</v>
      </c>
      <c r="G153" s="22">
        <f>LN(C153)</f>
        <v>3.3672958299864741</v>
      </c>
      <c r="H153">
        <f t="shared" si="2"/>
        <v>27.54</v>
      </c>
    </row>
    <row r="154" spans="1:8" x14ac:dyDescent="0.3">
      <c r="A154" t="s">
        <v>136</v>
      </c>
      <c r="B154">
        <v>54</v>
      </c>
      <c r="C154">
        <v>418</v>
      </c>
      <c r="D154" s="21">
        <v>0.53600000000000003</v>
      </c>
      <c r="E154" s="21">
        <v>0.86334223000000032</v>
      </c>
      <c r="F154">
        <f>ROUND((D154-$X$14)/$X$13*100,2)</f>
        <v>25.57</v>
      </c>
      <c r="G154" s="22">
        <f>LN(C154)</f>
        <v>6.0354814325247563</v>
      </c>
      <c r="H154">
        <f t="shared" si="2"/>
        <v>6.32</v>
      </c>
    </row>
    <row r="155" spans="1:8" x14ac:dyDescent="0.3">
      <c r="A155" t="s">
        <v>137</v>
      </c>
      <c r="B155">
        <v>74</v>
      </c>
      <c r="C155">
        <v>125</v>
      </c>
      <c r="D155" s="21">
        <v>0.74</v>
      </c>
      <c r="E155" s="21">
        <v>2.8945660600000003</v>
      </c>
      <c r="F155">
        <f>ROUND((D155-$X$14)/$X$13*100,2)</f>
        <v>61.3</v>
      </c>
      <c r="G155" s="22">
        <f>LN(C155)</f>
        <v>4.8283137373023015</v>
      </c>
      <c r="H155">
        <f t="shared" si="2"/>
        <v>29.59</v>
      </c>
    </row>
    <row r="156" spans="1:8" x14ac:dyDescent="0.3">
      <c r="A156" t="s">
        <v>138</v>
      </c>
      <c r="B156">
        <v>81</v>
      </c>
      <c r="C156">
        <v>26</v>
      </c>
      <c r="D156" s="21">
        <v>0.81299999999999994</v>
      </c>
      <c r="E156" s="21">
        <v>3.1409301800000002</v>
      </c>
      <c r="F156">
        <f>ROUND((D156-$X$14)/$X$13*100,2)</f>
        <v>74.08</v>
      </c>
      <c r="G156" s="22">
        <f>LN(C156)</f>
        <v>3.2580965380214821</v>
      </c>
      <c r="H156">
        <f t="shared" si="2"/>
        <v>32.42</v>
      </c>
    </row>
    <row r="157" spans="1:8" x14ac:dyDescent="0.3">
      <c r="A157" t="s">
        <v>139</v>
      </c>
      <c r="B157">
        <v>74</v>
      </c>
      <c r="C157">
        <v>40</v>
      </c>
      <c r="D157" s="21">
        <v>0.74</v>
      </c>
      <c r="E157" s="21">
        <v>3.5671336699999996</v>
      </c>
      <c r="F157">
        <f>ROUND((D157-$X$14)/$X$13*100,2)</f>
        <v>61.3</v>
      </c>
      <c r="G157" s="22">
        <f>LN(C157)</f>
        <v>3.6888794541139363</v>
      </c>
      <c r="H157">
        <f t="shared" si="2"/>
        <v>37.299999999999997</v>
      </c>
    </row>
    <row r="158" spans="1:8" x14ac:dyDescent="0.3">
      <c r="A158" t="s">
        <v>140</v>
      </c>
      <c r="B158">
        <v>84</v>
      </c>
      <c r="C158">
        <v>17</v>
      </c>
      <c r="D158" s="21">
        <v>0.84199999999999997</v>
      </c>
      <c r="E158" s="21">
        <v>3.39</v>
      </c>
      <c r="F158">
        <f>ROUND((D158-$X$14)/$X$13*100,2)</f>
        <v>79.16</v>
      </c>
      <c r="G158" s="22">
        <f>LN(C158)</f>
        <v>2.8332133440562162</v>
      </c>
      <c r="H158">
        <f t="shared" si="2"/>
        <v>35.270000000000003</v>
      </c>
    </row>
    <row r="159" spans="1:8" x14ac:dyDescent="0.3">
      <c r="A159" t="s">
        <v>141</v>
      </c>
      <c r="B159">
        <v>73</v>
      </c>
      <c r="C159">
        <v>5</v>
      </c>
      <c r="D159" s="21">
        <v>0.73199999999999998</v>
      </c>
      <c r="E159" s="21">
        <v>1.0093405199999999</v>
      </c>
      <c r="F159">
        <f>ROUND((D159-$X$14)/$X$13*100,2)</f>
        <v>59.89</v>
      </c>
      <c r="G159" s="22">
        <f>LN(C159)</f>
        <v>1.6094379124341003</v>
      </c>
      <c r="H159">
        <f t="shared" si="2"/>
        <v>8</v>
      </c>
    </row>
    <row r="160" spans="1:8" x14ac:dyDescent="0.3">
      <c r="A160" t="s">
        <v>142</v>
      </c>
      <c r="B160">
        <v>54</v>
      </c>
      <c r="C160">
        <v>292</v>
      </c>
      <c r="D160" s="21">
        <v>0.54400000000000004</v>
      </c>
      <c r="E160" s="21">
        <v>0.57418673999999992</v>
      </c>
      <c r="F160">
        <f>ROUND((D160-$X$14)/$X$13*100,2)</f>
        <v>26.97</v>
      </c>
      <c r="G160" s="22">
        <f>LN(C160)</f>
        <v>5.6767538022682817</v>
      </c>
      <c r="H160">
        <f t="shared" si="2"/>
        <v>3.01</v>
      </c>
    </row>
    <row r="161" spans="1:8" x14ac:dyDescent="0.3">
      <c r="A161" t="s">
        <v>143</v>
      </c>
      <c r="B161">
        <v>77</v>
      </c>
      <c r="C161">
        <v>9</v>
      </c>
      <c r="D161" s="21">
        <v>0.77400000000000002</v>
      </c>
      <c r="E161" s="21">
        <v>3.18</v>
      </c>
      <c r="F161">
        <f>ROUND((D161-$X$14)/$X$13*100,2)</f>
        <v>67.25</v>
      </c>
      <c r="G161" s="22">
        <f>LN(C161)</f>
        <v>2.1972245773362196</v>
      </c>
      <c r="H161">
        <f t="shared" si="2"/>
        <v>32.86</v>
      </c>
    </row>
    <row r="162" spans="1:8" x14ac:dyDescent="0.3">
      <c r="A162" t="s">
        <v>144</v>
      </c>
      <c r="B162">
        <v>93</v>
      </c>
      <c r="C162">
        <v>9</v>
      </c>
      <c r="D162" s="21">
        <v>0.93300000000000005</v>
      </c>
      <c r="E162" s="21">
        <v>2.2531426000000003</v>
      </c>
      <c r="F162">
        <f>ROUND((D162-$X$14)/$X$13*100,2)</f>
        <v>95.1</v>
      </c>
      <c r="G162" s="22">
        <f>LN(C162)</f>
        <v>2.1972245773362196</v>
      </c>
      <c r="H162">
        <f t="shared" si="2"/>
        <v>22.24</v>
      </c>
    </row>
    <row r="163" spans="1:8" x14ac:dyDescent="0.3">
      <c r="A163" t="s">
        <v>145</v>
      </c>
      <c r="B163">
        <v>93</v>
      </c>
      <c r="C163">
        <v>9</v>
      </c>
      <c r="D163" s="21">
        <v>0.93300000000000005</v>
      </c>
      <c r="E163" s="21">
        <v>7.9679574999999998</v>
      </c>
      <c r="F163">
        <f>ROUND((D163-$X$14)/$X$13*100,2)</f>
        <v>95.1</v>
      </c>
      <c r="G163" s="22">
        <f>LN(C163)</f>
        <v>2.1972245773362196</v>
      </c>
      <c r="H163">
        <f t="shared" si="2"/>
        <v>87.72</v>
      </c>
    </row>
    <row r="164" spans="1:8" x14ac:dyDescent="0.3">
      <c r="A164" t="s">
        <v>147</v>
      </c>
      <c r="B164">
        <v>82</v>
      </c>
      <c r="C164">
        <v>20</v>
      </c>
      <c r="D164" s="21">
        <v>0.81799999999999995</v>
      </c>
      <c r="E164" s="21">
        <v>6.2539763500000003</v>
      </c>
      <c r="F164">
        <f>ROUND((D164-$X$14)/$X$13*100,2)</f>
        <v>74.959999999999994</v>
      </c>
      <c r="G164" s="22">
        <f>LN(C164)</f>
        <v>2.9957322735539909</v>
      </c>
      <c r="H164">
        <f t="shared" si="2"/>
        <v>68.08</v>
      </c>
    </row>
    <row r="165" spans="1:8" x14ac:dyDescent="0.3">
      <c r="A165" t="s">
        <v>148</v>
      </c>
      <c r="B165">
        <v>73</v>
      </c>
      <c r="C165">
        <v>30</v>
      </c>
      <c r="D165" s="21">
        <v>0.72499999999999998</v>
      </c>
      <c r="E165" s="21">
        <v>2.2599999999999998</v>
      </c>
      <c r="F165">
        <f>ROUND((D165-$X$14)/$X$13*100,2)</f>
        <v>58.67</v>
      </c>
      <c r="G165" s="22">
        <f>LN(C165)</f>
        <v>3.4011973816621555</v>
      </c>
      <c r="H165">
        <f t="shared" si="2"/>
        <v>22.32</v>
      </c>
    </row>
    <row r="166" spans="1:8" x14ac:dyDescent="0.3">
      <c r="A166" t="s">
        <v>149</v>
      </c>
      <c r="B166">
        <v>61</v>
      </c>
      <c r="C166">
        <v>93</v>
      </c>
      <c r="D166" s="21">
        <v>0.61399999999999999</v>
      </c>
      <c r="E166" s="21">
        <v>1.9044034500000002</v>
      </c>
      <c r="F166">
        <f>ROUND((D166-$X$14)/$X$13*100,2)</f>
        <v>39.229999999999997</v>
      </c>
      <c r="G166" s="22">
        <f>LN(C166)</f>
        <v>4.5325994931532563</v>
      </c>
      <c r="H166">
        <f t="shared" si="2"/>
        <v>18.25</v>
      </c>
    </row>
    <row r="167" spans="1:8" x14ac:dyDescent="0.3">
      <c r="A167" t="s">
        <v>150</v>
      </c>
      <c r="B167">
        <v>72</v>
      </c>
      <c r="C167">
        <v>50</v>
      </c>
      <c r="D167" s="21">
        <v>0.71699999999999997</v>
      </c>
      <c r="E167" s="21">
        <v>2.0204687100000003</v>
      </c>
      <c r="F167">
        <f>ROUND((D167-$X$14)/$X$13*100,2)</f>
        <v>57.27</v>
      </c>
      <c r="G167" s="22">
        <f>LN(C167)</f>
        <v>3.912023005428146</v>
      </c>
      <c r="H167">
        <f t="shared" si="2"/>
        <v>19.579999999999998</v>
      </c>
    </row>
    <row r="168" spans="1:8" x14ac:dyDescent="0.3">
      <c r="A168" t="s">
        <v>151</v>
      </c>
      <c r="B168">
        <v>57</v>
      </c>
      <c r="C168">
        <v>129</v>
      </c>
      <c r="D168" s="21">
        <v>0.57399999999999995</v>
      </c>
      <c r="E168" s="21">
        <v>2.2583155600000002</v>
      </c>
      <c r="F168">
        <f>ROUND((D168-$X$14)/$X$13*100,2)</f>
        <v>32.22</v>
      </c>
      <c r="G168" s="22">
        <f>LN(C168)</f>
        <v>4.8598124043616719</v>
      </c>
      <c r="H168">
        <f t="shared" si="2"/>
        <v>22.3</v>
      </c>
    </row>
    <row r="169" spans="1:8" x14ac:dyDescent="0.3">
      <c r="A169" t="s">
        <v>152</v>
      </c>
      <c r="B169">
        <v>56</v>
      </c>
      <c r="C169">
        <v>393</v>
      </c>
      <c r="D169" s="21">
        <v>0.56000000000000005</v>
      </c>
      <c r="E169" s="21">
        <v>0.46116894000000014</v>
      </c>
      <c r="F169">
        <f>ROUND((D169-$X$14)/$X$13*100,2)</f>
        <v>29.77</v>
      </c>
      <c r="G169" s="22">
        <f>LN(C169)</f>
        <v>5.9738096118692612</v>
      </c>
      <c r="H169">
        <f t="shared" si="2"/>
        <v>1.72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4B2B-485B-4EB4-8535-3632BB3746F7}">
  <dimension ref="A1:F174"/>
  <sheetViews>
    <sheetView topLeftCell="A19" workbookViewId="0">
      <selection activeCell="F39" sqref="F39"/>
    </sheetView>
  </sheetViews>
  <sheetFormatPr defaultRowHeight="14.4" x14ac:dyDescent="0.3"/>
  <cols>
    <col min="1" max="1" width="17.21875" customWidth="1"/>
  </cols>
  <sheetData>
    <row r="1" spans="1:6" x14ac:dyDescent="0.3">
      <c r="A1" t="s">
        <v>153</v>
      </c>
      <c r="B1" t="s">
        <v>172</v>
      </c>
      <c r="C1" t="s">
        <v>172</v>
      </c>
      <c r="D1" t="s">
        <v>180</v>
      </c>
      <c r="E1" t="s">
        <v>174</v>
      </c>
    </row>
    <row r="2" spans="1:6" x14ac:dyDescent="0.3">
      <c r="A2" t="s">
        <v>154</v>
      </c>
      <c r="B2">
        <v>0.48599999999999999</v>
      </c>
      <c r="C2">
        <v>49</v>
      </c>
      <c r="D2" s="27">
        <v>663</v>
      </c>
      <c r="E2" s="21">
        <v>0.55239552000000003</v>
      </c>
      <c r="F2" s="21"/>
    </row>
    <row r="3" spans="1:6" x14ac:dyDescent="0.3">
      <c r="A3" t="s">
        <v>155</v>
      </c>
      <c r="B3">
        <v>0.79700000000000004</v>
      </c>
      <c r="C3">
        <v>80</v>
      </c>
      <c r="D3">
        <v>5</v>
      </c>
      <c r="E3" s="21">
        <v>2.8745441399999998</v>
      </c>
      <c r="F3" s="21"/>
    </row>
    <row r="4" spans="1:6" x14ac:dyDescent="0.3">
      <c r="A4" t="s">
        <v>156</v>
      </c>
      <c r="B4">
        <v>0.74</v>
      </c>
      <c r="C4">
        <v>74</v>
      </c>
      <c r="D4">
        <v>79</v>
      </c>
      <c r="E4" s="21">
        <v>4.2765040399999998</v>
      </c>
      <c r="F4" s="21"/>
    </row>
    <row r="5" spans="1:6" x14ac:dyDescent="0.3">
      <c r="A5" t="s">
        <v>157</v>
      </c>
      <c r="B5">
        <v>0.59799999999999998</v>
      </c>
      <c r="C5">
        <v>60</v>
      </c>
      <c r="D5">
        <v>233</v>
      </c>
      <c r="E5" s="21">
        <v>1.1039103300000002</v>
      </c>
      <c r="F5" s="21"/>
    </row>
    <row r="6" spans="1:6" x14ac:dyDescent="0.3">
      <c r="A6" t="s">
        <v>158</v>
      </c>
      <c r="B6">
        <v>0.82799999999999996</v>
      </c>
      <c r="C6">
        <v>83</v>
      </c>
      <c r="D6">
        <v>19</v>
      </c>
      <c r="E6" s="21">
        <v>2.9128229599999997</v>
      </c>
      <c r="F6" s="21"/>
    </row>
    <row r="7" spans="1:6" x14ac:dyDescent="0.3">
      <c r="A7" t="s">
        <v>159</v>
      </c>
      <c r="B7">
        <v>0.85199999999999998</v>
      </c>
      <c r="C7">
        <v>85</v>
      </c>
      <c r="D7">
        <v>34</v>
      </c>
      <c r="E7" s="21">
        <v>6.0307207099999989</v>
      </c>
      <c r="F7" s="21"/>
    </row>
    <row r="8" spans="1:6" x14ac:dyDescent="0.3">
      <c r="A8" t="s">
        <v>160</v>
      </c>
      <c r="B8">
        <v>0.78100000000000003</v>
      </c>
      <c r="C8">
        <v>78</v>
      </c>
      <c r="D8">
        <v>25</v>
      </c>
      <c r="E8" s="21">
        <v>1.23</v>
      </c>
      <c r="F8" s="21"/>
    </row>
    <row r="9" spans="1:6" x14ac:dyDescent="0.3">
      <c r="A9" t="s">
        <v>161</v>
      </c>
      <c r="B9">
        <v>0.94099999999999995</v>
      </c>
      <c r="C9">
        <v>94</v>
      </c>
      <c r="D9">
        <v>4</v>
      </c>
      <c r="E9" s="21">
        <v>7.1899089799999985</v>
      </c>
      <c r="F9" s="21"/>
    </row>
    <row r="10" spans="1:6" x14ac:dyDescent="0.3">
      <c r="A10" t="s">
        <v>162</v>
      </c>
      <c r="B10">
        <v>0.91700000000000004</v>
      </c>
      <c r="C10">
        <v>92</v>
      </c>
      <c r="D10">
        <v>6</v>
      </c>
      <c r="E10" s="21">
        <v>7.71</v>
      </c>
      <c r="F10" s="21"/>
    </row>
    <row r="11" spans="1:6" x14ac:dyDescent="0.3">
      <c r="A11" t="s">
        <v>163</v>
      </c>
      <c r="B11">
        <v>0.75700000000000001</v>
      </c>
      <c r="C11">
        <v>76</v>
      </c>
      <c r="D11">
        <v>28</v>
      </c>
      <c r="E11" s="21">
        <v>0.89</v>
      </c>
      <c r="F11" s="21"/>
    </row>
    <row r="12" spans="1:6" x14ac:dyDescent="0.3">
      <c r="A12" t="s">
        <v>164</v>
      </c>
      <c r="B12">
        <v>0.81399999999999995</v>
      </c>
      <c r="C12">
        <v>81</v>
      </c>
      <c r="D12">
        <v>77</v>
      </c>
      <c r="E12" s="21">
        <v>2.9674150899999994</v>
      </c>
      <c r="F12" s="21"/>
    </row>
    <row r="13" spans="1:6" x14ac:dyDescent="0.3">
      <c r="A13" t="s">
        <v>165</v>
      </c>
      <c r="B13">
        <v>0.88</v>
      </c>
      <c r="C13">
        <v>88</v>
      </c>
      <c r="D13">
        <v>14</v>
      </c>
      <c r="E13" s="21">
        <v>2.42827964</v>
      </c>
      <c r="F13" s="21"/>
    </row>
    <row r="14" spans="1:6" x14ac:dyDescent="0.3">
      <c r="A14" t="s">
        <v>166</v>
      </c>
      <c r="B14">
        <v>0.63600000000000001</v>
      </c>
      <c r="C14">
        <v>64</v>
      </c>
      <c r="D14">
        <v>172</v>
      </c>
      <c r="E14" s="21">
        <v>0.48568422000000011</v>
      </c>
      <c r="F14" s="21"/>
    </row>
    <row r="15" spans="1:6" x14ac:dyDescent="0.3">
      <c r="A15" t="s">
        <v>167</v>
      </c>
      <c r="B15">
        <v>0.80400000000000005</v>
      </c>
      <c r="C15">
        <v>80</v>
      </c>
      <c r="D15">
        <v>47</v>
      </c>
      <c r="E15" s="21">
        <v>2.9355917000000007</v>
      </c>
      <c r="F15" s="21"/>
    </row>
    <row r="16" spans="1:6" x14ac:dyDescent="0.3">
      <c r="A16" t="s">
        <v>168</v>
      </c>
      <c r="B16">
        <v>0.81200000000000006</v>
      </c>
      <c r="C16">
        <v>81</v>
      </c>
      <c r="D16">
        <v>1</v>
      </c>
      <c r="E16" s="21">
        <v>3.9</v>
      </c>
      <c r="F16" s="21"/>
    </row>
    <row r="17" spans="1:6" x14ac:dyDescent="0.3">
      <c r="A17" t="s">
        <v>0</v>
      </c>
      <c r="B17">
        <v>0.93300000000000005</v>
      </c>
      <c r="C17">
        <v>93</v>
      </c>
      <c r="D17">
        <v>5</v>
      </c>
      <c r="E17" s="21">
        <v>8.3199329400000011</v>
      </c>
      <c r="F17" s="21"/>
    </row>
    <row r="18" spans="1:6" x14ac:dyDescent="0.3">
      <c r="A18" t="s">
        <v>1</v>
      </c>
      <c r="B18">
        <v>0.71499999999999997</v>
      </c>
      <c r="C18">
        <v>72</v>
      </c>
      <c r="D18">
        <v>78</v>
      </c>
      <c r="E18" s="21">
        <v>3.2462902100000002</v>
      </c>
      <c r="F18" s="21"/>
    </row>
    <row r="19" spans="1:6" x14ac:dyDescent="0.3">
      <c r="A19" t="s">
        <v>2</v>
      </c>
      <c r="B19">
        <v>0.50600000000000001</v>
      </c>
      <c r="C19">
        <v>51</v>
      </c>
      <c r="D19" s="27">
        <v>542</v>
      </c>
      <c r="E19" s="21">
        <v>0.44921656999999993</v>
      </c>
      <c r="F19" s="21"/>
    </row>
    <row r="20" spans="1:6" x14ac:dyDescent="0.3">
      <c r="A20" t="s">
        <v>3</v>
      </c>
      <c r="B20">
        <v>0.65500000000000003</v>
      </c>
      <c r="C20">
        <v>66</v>
      </c>
      <c r="D20">
        <v>57</v>
      </c>
      <c r="E20" s="21">
        <v>2.5796091600000004</v>
      </c>
      <c r="F20" s="21"/>
    </row>
    <row r="21" spans="1:6" x14ac:dyDescent="0.3">
      <c r="A21" t="s">
        <v>4</v>
      </c>
      <c r="B21">
        <v>0.71199999999999997</v>
      </c>
      <c r="C21">
        <v>71</v>
      </c>
      <c r="D21">
        <v>171</v>
      </c>
      <c r="E21" s="21">
        <v>4.7979979500000001</v>
      </c>
      <c r="F21" s="21"/>
    </row>
    <row r="22" spans="1:6" x14ac:dyDescent="0.3">
      <c r="A22" t="s">
        <v>5</v>
      </c>
      <c r="B22">
        <v>0.77400000000000002</v>
      </c>
      <c r="C22">
        <v>77</v>
      </c>
      <c r="D22">
        <v>6</v>
      </c>
      <c r="E22" s="21">
        <v>6.12</v>
      </c>
      <c r="F22" s="21"/>
    </row>
    <row r="23" spans="1:6" x14ac:dyDescent="0.3">
      <c r="A23" t="s">
        <v>6</v>
      </c>
      <c r="B23">
        <v>0.7</v>
      </c>
      <c r="C23">
        <v>70</v>
      </c>
      <c r="D23">
        <v>162</v>
      </c>
      <c r="E23" s="21">
        <v>4.1425337799999999</v>
      </c>
      <c r="F23" s="21"/>
    </row>
    <row r="24" spans="1:6" x14ac:dyDescent="0.3">
      <c r="A24" t="s">
        <v>7</v>
      </c>
      <c r="B24">
        <v>0.76200000000000001</v>
      </c>
      <c r="C24">
        <v>76</v>
      </c>
      <c r="D24">
        <v>59</v>
      </c>
      <c r="E24" s="21">
        <v>3.8892381200000004</v>
      </c>
      <c r="F24" s="21"/>
    </row>
    <row r="25" spans="1:6" x14ac:dyDescent="0.3">
      <c r="A25" t="s">
        <v>173</v>
      </c>
      <c r="B25">
        <v>0.82599999999999996</v>
      </c>
      <c r="C25">
        <v>83</v>
      </c>
      <c r="D25">
        <v>45</v>
      </c>
      <c r="E25" s="21">
        <v>2.2956669300000003</v>
      </c>
      <c r="F25" s="21"/>
    </row>
    <row r="26" spans="1:6" x14ac:dyDescent="0.3">
      <c r="A26" t="s">
        <v>8</v>
      </c>
      <c r="B26">
        <v>0.81100000000000005</v>
      </c>
      <c r="C26">
        <v>81</v>
      </c>
      <c r="D26">
        <v>7</v>
      </c>
      <c r="E26" s="21">
        <v>4.22</v>
      </c>
      <c r="F26" s="21"/>
    </row>
    <row r="27" spans="1:6" x14ac:dyDescent="0.3">
      <c r="A27" t="s">
        <v>9</v>
      </c>
      <c r="B27">
        <v>0.443</v>
      </c>
      <c r="C27">
        <v>44</v>
      </c>
      <c r="D27">
        <v>277</v>
      </c>
      <c r="E27" s="21">
        <v>2.1278274100000005</v>
      </c>
      <c r="F27" s="21"/>
    </row>
    <row r="28" spans="1:6" x14ac:dyDescent="0.3">
      <c r="A28" t="s">
        <v>10</v>
      </c>
      <c r="B28">
        <v>0.42099999999999999</v>
      </c>
      <c r="C28">
        <v>42</v>
      </c>
      <c r="D28" s="27">
        <v>518</v>
      </c>
      <c r="E28" s="21">
        <v>2.0575191999999998</v>
      </c>
      <c r="F28" s="21"/>
    </row>
    <row r="29" spans="1:6" x14ac:dyDescent="0.3">
      <c r="A29" t="s">
        <v>11</v>
      </c>
      <c r="B29">
        <v>0.58799999999999997</v>
      </c>
      <c r="C29">
        <v>59</v>
      </c>
      <c r="D29">
        <v>209</v>
      </c>
      <c r="E29" s="21">
        <v>1.6312671899999998</v>
      </c>
      <c r="F29" s="21"/>
    </row>
    <row r="30" spans="1:6" x14ac:dyDescent="0.3">
      <c r="A30" t="s">
        <v>12</v>
      </c>
      <c r="B30">
        <v>0.58099999999999996</v>
      </c>
      <c r="C30">
        <v>58</v>
      </c>
      <c r="D30">
        <v>424</v>
      </c>
      <c r="E30" s="21">
        <v>0.35133773000000007</v>
      </c>
      <c r="F30" s="21"/>
    </row>
    <row r="31" spans="1:6" x14ac:dyDescent="0.3">
      <c r="A31" t="s">
        <v>13</v>
      </c>
      <c r="B31">
        <v>0.93</v>
      </c>
      <c r="C31">
        <v>93</v>
      </c>
      <c r="D31">
        <v>11</v>
      </c>
      <c r="E31" s="21">
        <v>7.5994486799999992</v>
      </c>
      <c r="F31" s="21"/>
    </row>
    <row r="32" spans="1:6" x14ac:dyDescent="0.3">
      <c r="A32" t="s">
        <v>175</v>
      </c>
      <c r="B32">
        <v>0.66400000000000003</v>
      </c>
      <c r="C32">
        <v>66</v>
      </c>
      <c r="D32">
        <v>48</v>
      </c>
      <c r="E32" s="21">
        <v>2.9280877100000007</v>
      </c>
      <c r="F32" s="21"/>
    </row>
    <row r="33" spans="1:6" x14ac:dyDescent="0.3">
      <c r="A33" t="s">
        <v>14</v>
      </c>
      <c r="B33">
        <v>0.38600000000000001</v>
      </c>
      <c r="C33">
        <v>39</v>
      </c>
      <c r="D33" s="27">
        <v>868</v>
      </c>
      <c r="E33" s="21">
        <v>0.68864166999999998</v>
      </c>
      <c r="F33" s="21"/>
    </row>
    <row r="34" spans="1:6" x14ac:dyDescent="0.3">
      <c r="A34" t="s">
        <v>15</v>
      </c>
      <c r="B34">
        <v>0.39300000000000002</v>
      </c>
      <c r="C34">
        <v>39</v>
      </c>
      <c r="D34" s="27">
        <v>1076</v>
      </c>
      <c r="E34" s="21">
        <v>0.65007859000000012</v>
      </c>
      <c r="F34" s="21"/>
    </row>
    <row r="35" spans="1:6" x14ac:dyDescent="0.3">
      <c r="A35" t="s">
        <v>16</v>
      </c>
      <c r="B35">
        <v>0.85599999999999998</v>
      </c>
      <c r="C35">
        <v>86</v>
      </c>
      <c r="D35">
        <v>15</v>
      </c>
      <c r="E35" s="21">
        <v>4.6886882799999992</v>
      </c>
      <c r="F35" s="21"/>
    </row>
    <row r="36" spans="1:6" x14ac:dyDescent="0.3">
      <c r="A36" t="s">
        <v>17</v>
      </c>
      <c r="B36">
        <v>0.76600000000000001</v>
      </c>
      <c r="C36">
        <v>77</v>
      </c>
      <c r="D36">
        <v>20</v>
      </c>
      <c r="E36" s="21">
        <v>2.9155471299999998</v>
      </c>
      <c r="F36" s="21"/>
    </row>
    <row r="37" spans="1:6" x14ac:dyDescent="0.3">
      <c r="A37" t="s">
        <v>18</v>
      </c>
      <c r="B37">
        <v>0.76600000000000001</v>
      </c>
      <c r="C37">
        <v>77</v>
      </c>
      <c r="D37">
        <v>63</v>
      </c>
      <c r="E37" s="21">
        <v>5.4608988800000002</v>
      </c>
      <c r="F37" s="21"/>
    </row>
    <row r="38" spans="1:6" x14ac:dyDescent="0.3">
      <c r="A38" t="s">
        <v>19</v>
      </c>
      <c r="B38">
        <v>0.57799999999999996</v>
      </c>
      <c r="C38">
        <v>58</v>
      </c>
      <c r="D38">
        <v>244</v>
      </c>
      <c r="E38" s="21">
        <v>0.76553828000000013</v>
      </c>
      <c r="F38" s="21"/>
    </row>
    <row r="39" spans="1:6" x14ac:dyDescent="0.3">
      <c r="A39" t="s">
        <v>176</v>
      </c>
      <c r="B39">
        <v>0.60299999999999998</v>
      </c>
      <c r="C39">
        <v>60</v>
      </c>
      <c r="D39">
        <v>370</v>
      </c>
      <c r="E39" s="21">
        <v>0.67033952000000008</v>
      </c>
      <c r="F39" s="21"/>
    </row>
    <row r="40" spans="1:6" x14ac:dyDescent="0.3">
      <c r="A40" t="s">
        <v>20</v>
      </c>
      <c r="B40">
        <v>0.80400000000000005</v>
      </c>
      <c r="C40">
        <v>80</v>
      </c>
      <c r="D40">
        <v>18</v>
      </c>
      <c r="E40" s="21">
        <v>5.2745342299999987</v>
      </c>
      <c r="F40" s="21"/>
    </row>
    <row r="41" spans="1:6" x14ac:dyDescent="0.3">
      <c r="A41" t="s">
        <v>21</v>
      </c>
      <c r="B41">
        <v>0.52200000000000002</v>
      </c>
      <c r="C41">
        <v>52</v>
      </c>
      <c r="D41" s="27">
        <v>522</v>
      </c>
      <c r="E41" s="21">
        <v>0.89862596999999977</v>
      </c>
      <c r="F41" s="21"/>
    </row>
    <row r="42" spans="1:6" x14ac:dyDescent="0.3">
      <c r="A42" t="s">
        <v>22</v>
      </c>
      <c r="B42">
        <v>0.86</v>
      </c>
      <c r="C42">
        <v>86</v>
      </c>
      <c r="D42">
        <v>5</v>
      </c>
      <c r="E42" s="21">
        <v>5.57</v>
      </c>
      <c r="F42" s="21"/>
    </row>
    <row r="43" spans="1:6" x14ac:dyDescent="0.3">
      <c r="A43" s="26" t="s">
        <v>23</v>
      </c>
      <c r="B43" s="26">
        <v>0.76500000000000001</v>
      </c>
      <c r="C43" s="26">
        <v>77</v>
      </c>
      <c r="D43" s="26">
        <v>39</v>
      </c>
      <c r="E43" s="23">
        <v>9.7775430699999983</v>
      </c>
      <c r="F43" s="23"/>
    </row>
    <row r="44" spans="1:6" x14ac:dyDescent="0.3">
      <c r="A44" t="s">
        <v>24</v>
      </c>
      <c r="B44">
        <v>0.89600000000000002</v>
      </c>
      <c r="C44">
        <v>90</v>
      </c>
      <c r="D44">
        <v>59</v>
      </c>
      <c r="E44" s="21">
        <v>2.87</v>
      </c>
      <c r="F44" s="21"/>
    </row>
    <row r="45" spans="1:6" x14ac:dyDescent="0.3">
      <c r="A45" t="s">
        <v>25</v>
      </c>
      <c r="B45">
        <v>0.89300000000000002</v>
      </c>
      <c r="C45">
        <v>89</v>
      </c>
      <c r="D45">
        <v>3</v>
      </c>
      <c r="E45" s="21">
        <v>6.3154549600000012</v>
      </c>
      <c r="F45" s="21"/>
    </row>
    <row r="46" spans="1:6" x14ac:dyDescent="0.3">
      <c r="A46" t="s">
        <v>26</v>
      </c>
      <c r="B46">
        <v>0.47399999999999998</v>
      </c>
      <c r="C46">
        <v>47</v>
      </c>
      <c r="D46" s="27">
        <v>543</v>
      </c>
      <c r="E46" s="21">
        <v>0.4887311800000001</v>
      </c>
      <c r="F46" s="21"/>
    </row>
    <row r="47" spans="1:6" x14ac:dyDescent="0.3">
      <c r="A47" t="s">
        <v>27</v>
      </c>
      <c r="B47">
        <v>0.94199999999999995</v>
      </c>
      <c r="C47">
        <v>94</v>
      </c>
      <c r="D47">
        <v>5</v>
      </c>
      <c r="E47" s="21">
        <v>8.4600000000000009</v>
      </c>
      <c r="F47" s="21"/>
    </row>
    <row r="48" spans="1:6" x14ac:dyDescent="0.3">
      <c r="A48" t="s">
        <v>28</v>
      </c>
      <c r="B48">
        <v>0.499</v>
      </c>
      <c r="C48">
        <v>50</v>
      </c>
      <c r="D48">
        <v>257</v>
      </c>
      <c r="E48" s="21">
        <v>1.15597773</v>
      </c>
      <c r="F48" s="21"/>
    </row>
    <row r="49" spans="1:6" x14ac:dyDescent="0.3">
      <c r="A49" t="s">
        <v>29</v>
      </c>
      <c r="B49">
        <v>0.76300000000000001</v>
      </c>
      <c r="C49">
        <v>76</v>
      </c>
      <c r="D49">
        <v>109</v>
      </c>
      <c r="E49" s="21">
        <v>2.5254180400000004</v>
      </c>
      <c r="F49" s="21"/>
    </row>
    <row r="50" spans="1:6" x14ac:dyDescent="0.3">
      <c r="A50" t="s">
        <v>30</v>
      </c>
      <c r="B50">
        <v>0.61599999999999999</v>
      </c>
      <c r="C50">
        <v>62</v>
      </c>
      <c r="D50">
        <v>249</v>
      </c>
      <c r="E50" s="21">
        <v>3.932706360000001</v>
      </c>
      <c r="F50" s="21"/>
    </row>
    <row r="51" spans="1:6" x14ac:dyDescent="0.3">
      <c r="A51" t="s">
        <v>31</v>
      </c>
      <c r="B51">
        <v>0.76100000000000001</v>
      </c>
      <c r="C51">
        <v>76</v>
      </c>
      <c r="D51">
        <v>71</v>
      </c>
      <c r="E51" s="21">
        <v>4.9773740799999997</v>
      </c>
      <c r="F51" s="21"/>
    </row>
    <row r="52" spans="1:6" x14ac:dyDescent="0.3">
      <c r="A52" t="s">
        <v>177</v>
      </c>
      <c r="B52">
        <v>0.71699999999999997</v>
      </c>
      <c r="C52">
        <v>72</v>
      </c>
      <c r="D52">
        <v>19</v>
      </c>
      <c r="E52" s="21">
        <v>1.35182929</v>
      </c>
      <c r="F52" s="21"/>
    </row>
    <row r="53" spans="1:6" x14ac:dyDescent="0.3">
      <c r="A53" t="s">
        <v>32</v>
      </c>
      <c r="B53">
        <v>0.67300000000000004</v>
      </c>
      <c r="C53">
        <v>67</v>
      </c>
      <c r="D53">
        <v>45</v>
      </c>
      <c r="E53" s="21">
        <v>4.5438766499999996</v>
      </c>
      <c r="F53" s="21"/>
    </row>
    <row r="54" spans="1:6" x14ac:dyDescent="0.3">
      <c r="A54" t="s">
        <v>33</v>
      </c>
      <c r="B54">
        <v>0.65200000000000002</v>
      </c>
      <c r="C54">
        <v>65</v>
      </c>
      <c r="D54">
        <v>219</v>
      </c>
      <c r="E54" s="21">
        <v>0.62434703000000003</v>
      </c>
      <c r="F54" s="21"/>
    </row>
    <row r="55" spans="1:6" x14ac:dyDescent="0.3">
      <c r="A55" t="s">
        <v>34</v>
      </c>
      <c r="B55">
        <v>0.48199999999999998</v>
      </c>
      <c r="C55">
        <v>48</v>
      </c>
      <c r="D55">
        <v>338</v>
      </c>
      <c r="E55" s="21">
        <v>0.64429420000000004</v>
      </c>
      <c r="F55" s="21"/>
    </row>
    <row r="56" spans="1:6" x14ac:dyDescent="0.3">
      <c r="A56" t="s">
        <v>35</v>
      </c>
      <c r="B56">
        <v>0.89</v>
      </c>
      <c r="C56">
        <v>89</v>
      </c>
      <c r="D56">
        <v>5</v>
      </c>
      <c r="E56" s="21">
        <v>4.9240932500000003</v>
      </c>
      <c r="F56" s="21"/>
    </row>
    <row r="57" spans="1:6" x14ac:dyDescent="0.3">
      <c r="A57" t="s">
        <v>36</v>
      </c>
      <c r="B57">
        <v>0.61299999999999999</v>
      </c>
      <c r="C57">
        <v>61</v>
      </c>
      <c r="D57">
        <v>218</v>
      </c>
      <c r="E57" s="21">
        <v>2.87971187</v>
      </c>
      <c r="F57" s="21"/>
    </row>
    <row r="58" spans="1:6" x14ac:dyDescent="0.3">
      <c r="A58" t="s">
        <v>37</v>
      </c>
      <c r="B58">
        <v>0.47899999999999998</v>
      </c>
      <c r="C58">
        <v>48</v>
      </c>
      <c r="D58">
        <v>312</v>
      </c>
      <c r="E58" s="21">
        <v>0.76642609000000017</v>
      </c>
      <c r="F58" s="21"/>
    </row>
    <row r="59" spans="1:6" x14ac:dyDescent="0.3">
      <c r="A59" t="s">
        <v>38</v>
      </c>
      <c r="B59">
        <v>0.73099999999999998</v>
      </c>
      <c r="C59">
        <v>73</v>
      </c>
      <c r="D59">
        <v>37</v>
      </c>
      <c r="E59" s="21">
        <v>2.4660871000000002</v>
      </c>
      <c r="F59" s="21"/>
    </row>
    <row r="60" spans="1:6" x14ac:dyDescent="0.3">
      <c r="A60" t="s">
        <v>39</v>
      </c>
      <c r="B60">
        <v>0.93600000000000005</v>
      </c>
      <c r="C60">
        <v>94</v>
      </c>
      <c r="D60">
        <v>8</v>
      </c>
      <c r="E60" s="21">
        <v>7.11</v>
      </c>
      <c r="F60" s="21"/>
    </row>
    <row r="61" spans="1:6" x14ac:dyDescent="0.3">
      <c r="A61" t="s">
        <v>40</v>
      </c>
      <c r="B61">
        <v>0.90300000000000002</v>
      </c>
      <c r="C61">
        <v>90</v>
      </c>
      <c r="D61">
        <v>8</v>
      </c>
      <c r="E61" s="21">
        <v>8.4940757799999993</v>
      </c>
      <c r="F61" s="21"/>
    </row>
    <row r="62" spans="1:6" x14ac:dyDescent="0.3">
      <c r="A62" t="s">
        <v>41</v>
      </c>
      <c r="B62">
        <v>0.69899999999999995</v>
      </c>
      <c r="C62">
        <v>70</v>
      </c>
      <c r="D62">
        <v>229</v>
      </c>
      <c r="E62" s="21">
        <v>1.60853541</v>
      </c>
      <c r="F62" s="21"/>
    </row>
    <row r="63" spans="1:6" x14ac:dyDescent="0.3">
      <c r="A63" t="s">
        <v>42</v>
      </c>
      <c r="B63">
        <v>0.48299999999999998</v>
      </c>
      <c r="C63">
        <v>48</v>
      </c>
      <c r="D63" s="27">
        <v>512</v>
      </c>
      <c r="E63" s="21">
        <v>1.06939662</v>
      </c>
      <c r="F63" s="21"/>
    </row>
    <row r="64" spans="1:6" x14ac:dyDescent="0.3">
      <c r="A64" t="s">
        <v>43</v>
      </c>
      <c r="B64">
        <v>0.81599999999999995</v>
      </c>
      <c r="C64">
        <v>82</v>
      </c>
      <c r="D64">
        <v>26</v>
      </c>
      <c r="E64" s="21">
        <v>2.81</v>
      </c>
      <c r="F64" s="21"/>
    </row>
    <row r="65" spans="1:6" x14ac:dyDescent="0.3">
      <c r="A65" t="s">
        <v>44</v>
      </c>
      <c r="B65">
        <v>0.94599999999999995</v>
      </c>
      <c r="C65">
        <v>95</v>
      </c>
      <c r="D65">
        <v>5</v>
      </c>
      <c r="E65" s="21">
        <v>8.8703145999999986</v>
      </c>
      <c r="F65" s="21"/>
    </row>
    <row r="66" spans="1:6" x14ac:dyDescent="0.3">
      <c r="A66" t="s">
        <v>45</v>
      </c>
      <c r="B66">
        <v>0.58899999999999997</v>
      </c>
      <c r="C66">
        <v>59</v>
      </c>
      <c r="D66">
        <v>273</v>
      </c>
      <c r="E66" s="21">
        <v>1.7509160000000001</v>
      </c>
      <c r="F66" s="21"/>
    </row>
    <row r="67" spans="1:6" x14ac:dyDescent="0.3">
      <c r="A67" t="s">
        <v>46</v>
      </c>
      <c r="B67">
        <v>0.88600000000000001</v>
      </c>
      <c r="C67">
        <v>89</v>
      </c>
      <c r="D67">
        <v>6</v>
      </c>
      <c r="E67" s="21">
        <v>4.2359094600000002</v>
      </c>
      <c r="F67" s="21"/>
    </row>
    <row r="68" spans="1:6" x14ac:dyDescent="0.3">
      <c r="A68" t="s">
        <v>47</v>
      </c>
      <c r="B68">
        <v>0.79</v>
      </c>
      <c r="C68">
        <v>79</v>
      </c>
      <c r="D68">
        <v>21</v>
      </c>
      <c r="E68" s="21">
        <v>1.8652437899999998</v>
      </c>
      <c r="F68" s="21"/>
    </row>
    <row r="69" spans="1:6" x14ac:dyDescent="0.3">
      <c r="A69" t="s">
        <v>48</v>
      </c>
      <c r="B69">
        <v>0.64</v>
      </c>
      <c r="C69">
        <v>64</v>
      </c>
      <c r="D69">
        <v>98</v>
      </c>
      <c r="E69" s="21">
        <v>2.1989238300000005</v>
      </c>
      <c r="F69" s="21"/>
    </row>
    <row r="70" spans="1:6" x14ac:dyDescent="0.3">
      <c r="A70" t="s">
        <v>49</v>
      </c>
      <c r="B70">
        <v>0.46400000000000002</v>
      </c>
      <c r="C70">
        <v>46</v>
      </c>
      <c r="D70" s="27">
        <v>568</v>
      </c>
      <c r="E70" s="21">
        <v>0.61740123999999996</v>
      </c>
      <c r="F70" s="21"/>
    </row>
    <row r="71" spans="1:6" x14ac:dyDescent="0.3">
      <c r="A71" t="s">
        <v>50</v>
      </c>
      <c r="B71">
        <v>0.48</v>
      </c>
      <c r="C71">
        <v>48</v>
      </c>
      <c r="D71" s="27">
        <v>648</v>
      </c>
      <c r="E71" s="21">
        <v>0.50527375999999991</v>
      </c>
      <c r="F71" s="21"/>
    </row>
    <row r="72" spans="1:6" x14ac:dyDescent="0.3">
      <c r="A72" t="s">
        <v>51</v>
      </c>
      <c r="B72">
        <v>0.70399999999999996</v>
      </c>
      <c r="C72">
        <v>70</v>
      </c>
      <c r="D72">
        <v>118</v>
      </c>
      <c r="E72" s="21">
        <v>2.95149112</v>
      </c>
      <c r="F72" s="21"/>
    </row>
    <row r="73" spans="1:6" x14ac:dyDescent="0.3">
      <c r="A73" t="s">
        <v>52</v>
      </c>
      <c r="B73">
        <v>0.55900000000000005</v>
      </c>
      <c r="C73">
        <v>56</v>
      </c>
      <c r="D73">
        <v>359</v>
      </c>
      <c r="E73" s="21">
        <v>0.52653240999999995</v>
      </c>
      <c r="F73" s="21"/>
    </row>
    <row r="74" spans="1:6" x14ac:dyDescent="0.3">
      <c r="A74" t="s">
        <v>53</v>
      </c>
      <c r="B74">
        <v>0.61399999999999999</v>
      </c>
      <c r="C74">
        <v>61</v>
      </c>
      <c r="D74">
        <v>65</v>
      </c>
      <c r="E74" s="21">
        <v>2.8489234399999996</v>
      </c>
      <c r="F74" s="21"/>
    </row>
    <row r="75" spans="1:6" x14ac:dyDescent="0.3">
      <c r="A75" t="s">
        <v>54</v>
      </c>
      <c r="B75">
        <v>0.85</v>
      </c>
      <c r="C75">
        <v>85</v>
      </c>
      <c r="D75">
        <v>15</v>
      </c>
      <c r="E75" s="21">
        <v>4.55</v>
      </c>
      <c r="F75" s="21"/>
    </row>
    <row r="76" spans="1:6" x14ac:dyDescent="0.3">
      <c r="A76" t="s">
        <v>55</v>
      </c>
      <c r="B76">
        <v>0.95799999999999996</v>
      </c>
      <c r="C76">
        <v>96</v>
      </c>
      <c r="D76">
        <v>3</v>
      </c>
      <c r="E76" s="21">
        <v>6.9</v>
      </c>
      <c r="F76" s="21"/>
    </row>
    <row r="77" spans="1:6" x14ac:dyDescent="0.3">
      <c r="A77" t="s">
        <v>56</v>
      </c>
      <c r="B77">
        <v>0.63600000000000001</v>
      </c>
      <c r="C77">
        <v>64</v>
      </c>
      <c r="D77">
        <v>116</v>
      </c>
      <c r="E77" s="21">
        <v>0.98</v>
      </c>
      <c r="F77" s="21"/>
    </row>
    <row r="78" spans="1:6" x14ac:dyDescent="0.3">
      <c r="A78" t="s">
        <v>57</v>
      </c>
      <c r="B78">
        <v>0.71199999999999997</v>
      </c>
      <c r="C78">
        <v>71</v>
      </c>
      <c r="D78">
        <v>181</v>
      </c>
      <c r="E78" s="21">
        <v>1.3958539999999999</v>
      </c>
      <c r="F78" s="21"/>
    </row>
    <row r="79" spans="1:6" x14ac:dyDescent="0.3">
      <c r="A79" t="s">
        <v>58</v>
      </c>
      <c r="B79">
        <v>0.78700000000000003</v>
      </c>
      <c r="C79">
        <v>79</v>
      </c>
      <c r="D79">
        <v>17</v>
      </c>
      <c r="E79" s="21">
        <v>3.4377689399999993</v>
      </c>
      <c r="F79" s="21"/>
    </row>
    <row r="80" spans="1:6" x14ac:dyDescent="0.3">
      <c r="A80" t="s">
        <v>59</v>
      </c>
      <c r="B80">
        <v>0.67300000000000004</v>
      </c>
      <c r="C80">
        <v>67</v>
      </c>
      <c r="D80">
        <v>72</v>
      </c>
      <c r="E80" s="21">
        <v>2.0277833899999997</v>
      </c>
      <c r="F80" s="21"/>
    </row>
    <row r="81" spans="1:6" x14ac:dyDescent="0.3">
      <c r="A81" t="s">
        <v>60</v>
      </c>
      <c r="B81">
        <v>0.93799999999999994</v>
      </c>
      <c r="C81">
        <v>94</v>
      </c>
      <c r="D81">
        <v>5</v>
      </c>
      <c r="E81" s="21">
        <v>4.74149084</v>
      </c>
      <c r="F81" s="21"/>
    </row>
    <row r="82" spans="1:6" x14ac:dyDescent="0.3">
      <c r="A82" t="s">
        <v>61</v>
      </c>
      <c r="B82">
        <v>0.90800000000000003</v>
      </c>
      <c r="C82">
        <v>91</v>
      </c>
      <c r="D82">
        <v>3</v>
      </c>
      <c r="E82" s="21">
        <v>4.67</v>
      </c>
      <c r="F82" s="21"/>
    </row>
    <row r="83" spans="1:6" x14ac:dyDescent="0.3">
      <c r="A83" t="s">
        <v>62</v>
      </c>
      <c r="B83">
        <v>0.89400000000000002</v>
      </c>
      <c r="C83">
        <v>89</v>
      </c>
      <c r="D83">
        <v>5</v>
      </c>
      <c r="E83" s="21">
        <v>6.41</v>
      </c>
      <c r="F83" s="21"/>
    </row>
    <row r="84" spans="1:6" x14ac:dyDescent="0.3">
      <c r="A84" t="s">
        <v>63</v>
      </c>
      <c r="B84">
        <v>0.71099999999999997</v>
      </c>
      <c r="C84">
        <v>71</v>
      </c>
      <c r="D84">
        <v>91</v>
      </c>
      <c r="E84" s="21">
        <v>3.8888032400000001</v>
      </c>
      <c r="F84" s="21"/>
    </row>
    <row r="85" spans="1:6" x14ac:dyDescent="0.3">
      <c r="A85" s="26" t="s">
        <v>64</v>
      </c>
      <c r="B85" s="26">
        <v>0.91700000000000004</v>
      </c>
      <c r="C85" s="26">
        <v>92</v>
      </c>
      <c r="D85" s="26">
        <v>5</v>
      </c>
      <c r="E85" s="23">
        <v>9</v>
      </c>
      <c r="F85" s="23"/>
    </row>
    <row r="86" spans="1:6" x14ac:dyDescent="0.3">
      <c r="A86" t="s">
        <v>65</v>
      </c>
      <c r="B86">
        <v>0.74199999999999999</v>
      </c>
      <c r="C86">
        <v>74</v>
      </c>
      <c r="D86">
        <v>42</v>
      </c>
      <c r="E86" s="21">
        <v>3.0001761900000004</v>
      </c>
      <c r="F86" s="21"/>
    </row>
    <row r="87" spans="1:6" x14ac:dyDescent="0.3">
      <c r="A87" t="s">
        <v>66</v>
      </c>
      <c r="B87">
        <v>0.80400000000000005</v>
      </c>
      <c r="C87">
        <v>80</v>
      </c>
      <c r="D87">
        <v>14</v>
      </c>
      <c r="E87" s="21">
        <v>1.71</v>
      </c>
      <c r="F87" s="21"/>
    </row>
    <row r="88" spans="1:6" x14ac:dyDescent="0.3">
      <c r="A88" t="s">
        <v>67</v>
      </c>
      <c r="B88">
        <v>0.59799999999999998</v>
      </c>
      <c r="C88">
        <v>60</v>
      </c>
      <c r="D88" s="27">
        <v>512</v>
      </c>
      <c r="E88" s="21">
        <v>1.7670722000000001</v>
      </c>
      <c r="F88" s="21"/>
    </row>
    <row r="89" spans="1:6" x14ac:dyDescent="0.3">
      <c r="A89" s="26" t="s">
        <v>68</v>
      </c>
      <c r="B89" s="26">
        <v>0.629</v>
      </c>
      <c r="C89" s="26">
        <v>63</v>
      </c>
      <c r="D89" s="26">
        <v>110</v>
      </c>
      <c r="E89" s="23">
        <v>10.46</v>
      </c>
      <c r="F89" s="23"/>
    </row>
    <row r="90" spans="1:6" x14ac:dyDescent="0.3">
      <c r="A90" t="s">
        <v>69</v>
      </c>
      <c r="B90">
        <v>0.83599999999999997</v>
      </c>
      <c r="C90">
        <v>84</v>
      </c>
      <c r="D90">
        <v>7</v>
      </c>
      <c r="E90" s="21">
        <v>4.5778942100000011</v>
      </c>
      <c r="F90" s="21"/>
    </row>
    <row r="91" spans="1:6" x14ac:dyDescent="0.3">
      <c r="A91" t="s">
        <v>70</v>
      </c>
      <c r="B91">
        <v>0.69799999999999995</v>
      </c>
      <c r="C91">
        <v>70</v>
      </c>
      <c r="D91">
        <v>54</v>
      </c>
      <c r="E91" s="21">
        <v>2.42</v>
      </c>
      <c r="F91" s="21"/>
    </row>
    <row r="92" spans="1:6" x14ac:dyDescent="0.3">
      <c r="A92" t="s">
        <v>71</v>
      </c>
      <c r="B92">
        <v>0.61299999999999999</v>
      </c>
      <c r="C92">
        <v>61</v>
      </c>
      <c r="D92">
        <v>165</v>
      </c>
      <c r="E92" s="21">
        <v>0.86922853999999994</v>
      </c>
      <c r="F92" s="21"/>
    </row>
    <row r="93" spans="1:6" x14ac:dyDescent="0.3">
      <c r="A93" t="s">
        <v>72</v>
      </c>
      <c r="B93">
        <v>0.86799999999999999</v>
      </c>
      <c r="C93">
        <v>87</v>
      </c>
      <c r="D93">
        <v>23</v>
      </c>
      <c r="E93" s="21">
        <v>3.7</v>
      </c>
      <c r="F93" s="21"/>
    </row>
    <row r="94" spans="1:6" x14ac:dyDescent="0.3">
      <c r="A94" t="s">
        <v>73</v>
      </c>
      <c r="B94">
        <v>0.76400000000000001</v>
      </c>
      <c r="C94">
        <v>76</v>
      </c>
      <c r="D94">
        <v>18</v>
      </c>
      <c r="E94" s="21">
        <v>3.7714595799999997</v>
      </c>
      <c r="F94" s="21"/>
    </row>
    <row r="95" spans="1:6" x14ac:dyDescent="0.3">
      <c r="A95" t="s">
        <v>74</v>
      </c>
      <c r="B95">
        <v>0.52500000000000002</v>
      </c>
      <c r="C95">
        <v>53</v>
      </c>
      <c r="D95" s="27">
        <v>599</v>
      </c>
      <c r="E95" s="21">
        <v>5.5685887299999992</v>
      </c>
      <c r="F95" s="21"/>
    </row>
    <row r="96" spans="1:6" x14ac:dyDescent="0.3">
      <c r="A96" t="s">
        <v>75</v>
      </c>
      <c r="B96">
        <v>0.48399999999999999</v>
      </c>
      <c r="C96">
        <v>48</v>
      </c>
      <c r="D96" s="27">
        <v>684</v>
      </c>
      <c r="E96" s="21">
        <v>1.6872550199999998</v>
      </c>
      <c r="F96" s="21"/>
    </row>
    <row r="97" spans="1:6" x14ac:dyDescent="0.3">
      <c r="A97" t="s">
        <v>76</v>
      </c>
      <c r="B97">
        <v>0.88200000000000001</v>
      </c>
      <c r="C97">
        <v>88</v>
      </c>
      <c r="D97">
        <v>8</v>
      </c>
      <c r="E97" s="21">
        <v>4.3099999999999996</v>
      </c>
      <c r="F97" s="21"/>
    </row>
    <row r="98" spans="1:6" x14ac:dyDescent="0.3">
      <c r="A98" t="s">
        <v>77</v>
      </c>
      <c r="B98">
        <v>0.92100000000000004</v>
      </c>
      <c r="C98">
        <v>92</v>
      </c>
      <c r="D98">
        <v>7</v>
      </c>
      <c r="E98" s="21">
        <v>4.4800000000000004</v>
      </c>
      <c r="F98" s="21"/>
    </row>
    <row r="99" spans="1:6" x14ac:dyDescent="0.3">
      <c r="A99" t="s">
        <v>78</v>
      </c>
      <c r="B99">
        <v>0.502</v>
      </c>
      <c r="C99">
        <v>50</v>
      </c>
      <c r="D99">
        <v>423</v>
      </c>
      <c r="E99" s="21">
        <v>1.50361967</v>
      </c>
      <c r="F99" s="21"/>
    </row>
    <row r="100" spans="1:6" x14ac:dyDescent="0.3">
      <c r="A100" t="s">
        <v>79</v>
      </c>
      <c r="B100">
        <v>0.50900000000000001</v>
      </c>
      <c r="C100">
        <v>51</v>
      </c>
      <c r="D100">
        <v>392</v>
      </c>
      <c r="E100" s="21">
        <v>1.6799261600000002</v>
      </c>
      <c r="F100" s="21"/>
    </row>
    <row r="101" spans="1:6" x14ac:dyDescent="0.3">
      <c r="A101" t="s">
        <v>80</v>
      </c>
      <c r="B101">
        <v>0.80200000000000005</v>
      </c>
      <c r="C101">
        <v>80</v>
      </c>
      <c r="D101">
        <v>22</v>
      </c>
      <c r="E101" s="21">
        <v>1.9269728700000002</v>
      </c>
      <c r="F101" s="21"/>
    </row>
    <row r="102" spans="1:6" x14ac:dyDescent="0.3">
      <c r="A102" t="s">
        <v>81</v>
      </c>
      <c r="B102">
        <v>0.747</v>
      </c>
      <c r="C102">
        <v>75</v>
      </c>
      <c r="D102">
        <v>49</v>
      </c>
      <c r="E102" s="21">
        <v>5.75</v>
      </c>
      <c r="F102" s="21"/>
    </row>
    <row r="103" spans="1:6" x14ac:dyDescent="0.3">
      <c r="A103" t="s">
        <v>82</v>
      </c>
      <c r="B103">
        <v>0.41699999999999998</v>
      </c>
      <c r="C103">
        <v>42</v>
      </c>
      <c r="D103">
        <v>440</v>
      </c>
      <c r="E103" s="21">
        <v>1.1511827699999999</v>
      </c>
      <c r="F103" s="21"/>
    </row>
    <row r="104" spans="1:6" x14ac:dyDescent="0.3">
      <c r="A104" t="s">
        <v>83</v>
      </c>
      <c r="B104">
        <v>0.54600000000000004</v>
      </c>
      <c r="C104">
        <v>55</v>
      </c>
      <c r="D104">
        <v>461</v>
      </c>
      <c r="E104" s="21">
        <v>1.1217405800000002</v>
      </c>
      <c r="F104" s="21"/>
    </row>
    <row r="105" spans="1:6" x14ac:dyDescent="0.3">
      <c r="A105" t="s">
        <v>84</v>
      </c>
      <c r="B105">
        <v>0.8</v>
      </c>
      <c r="C105">
        <v>80</v>
      </c>
      <c r="D105">
        <v>50</v>
      </c>
      <c r="E105" s="21">
        <v>2.4810399999999997</v>
      </c>
      <c r="F105" s="21"/>
    </row>
    <row r="106" spans="1:6" x14ac:dyDescent="0.3">
      <c r="A106" t="s">
        <v>85</v>
      </c>
      <c r="B106">
        <v>0.77900000000000003</v>
      </c>
      <c r="C106">
        <v>78</v>
      </c>
      <c r="D106">
        <v>56</v>
      </c>
      <c r="E106" s="21">
        <v>2.6717202700000002</v>
      </c>
      <c r="F106" s="21"/>
    </row>
    <row r="107" spans="1:6" x14ac:dyDescent="0.3">
      <c r="A107" t="s">
        <v>178</v>
      </c>
      <c r="B107">
        <v>0.64200000000000002</v>
      </c>
      <c r="C107">
        <v>64</v>
      </c>
      <c r="D107">
        <v>69</v>
      </c>
      <c r="E107" s="21">
        <v>3.0669293400000006</v>
      </c>
      <c r="F107" s="21"/>
    </row>
    <row r="108" spans="1:6" x14ac:dyDescent="0.3">
      <c r="A108" t="s">
        <v>86</v>
      </c>
      <c r="B108">
        <v>0.76700000000000002</v>
      </c>
      <c r="C108">
        <v>77</v>
      </c>
      <c r="D108">
        <v>14</v>
      </c>
      <c r="E108" s="21">
        <v>3.79</v>
      </c>
      <c r="F108" s="21"/>
    </row>
    <row r="109" spans="1:6" x14ac:dyDescent="0.3">
      <c r="A109" t="s">
        <v>87</v>
      </c>
      <c r="B109">
        <v>0.754</v>
      </c>
      <c r="C109">
        <v>75</v>
      </c>
      <c r="D109">
        <v>42</v>
      </c>
      <c r="E109" s="21">
        <v>2.0952959099999999</v>
      </c>
      <c r="F109" s="21"/>
    </row>
    <row r="110" spans="1:6" x14ac:dyDescent="0.3">
      <c r="A110" t="s">
        <v>88</v>
      </c>
      <c r="B110">
        <v>0.83799999999999997</v>
      </c>
      <c r="C110">
        <v>84</v>
      </c>
      <c r="D110">
        <v>5</v>
      </c>
      <c r="E110" s="21">
        <v>4.97</v>
      </c>
      <c r="F110" s="21"/>
    </row>
    <row r="111" spans="1:6" x14ac:dyDescent="0.3">
      <c r="A111" t="s">
        <v>89</v>
      </c>
      <c r="B111">
        <v>0.67700000000000005</v>
      </c>
      <c r="C111">
        <v>68</v>
      </c>
      <c r="D111">
        <v>78</v>
      </c>
      <c r="E111" s="21">
        <v>1.9875257000000002</v>
      </c>
      <c r="F111" s="21"/>
    </row>
    <row r="112" spans="1:6" x14ac:dyDescent="0.3">
      <c r="A112" t="s">
        <v>90</v>
      </c>
      <c r="B112">
        <v>0.45800000000000002</v>
      </c>
      <c r="C112">
        <v>46</v>
      </c>
      <c r="D112">
        <v>160</v>
      </c>
      <c r="E112" s="21">
        <v>1.8070392600000003</v>
      </c>
      <c r="F112" s="21"/>
    </row>
    <row r="113" spans="1:6" x14ac:dyDescent="0.3">
      <c r="A113" t="s">
        <v>91</v>
      </c>
      <c r="B113">
        <v>0.59499999999999997</v>
      </c>
      <c r="C113">
        <v>60</v>
      </c>
      <c r="D113">
        <v>215</v>
      </c>
      <c r="E113" s="21">
        <v>0.73</v>
      </c>
      <c r="F113" s="21"/>
    </row>
    <row r="114" spans="1:6" x14ac:dyDescent="0.3">
      <c r="A114" t="s">
        <v>92</v>
      </c>
      <c r="B114">
        <v>0.63500000000000001</v>
      </c>
      <c r="C114">
        <v>64</v>
      </c>
      <c r="D114">
        <v>218</v>
      </c>
      <c r="E114" s="21">
        <v>3.8699576899999997</v>
      </c>
      <c r="F114" s="21"/>
    </row>
    <row r="115" spans="1:6" x14ac:dyDescent="0.3">
      <c r="A115" t="s">
        <v>93</v>
      </c>
      <c r="B115">
        <v>0.58799999999999997</v>
      </c>
      <c r="C115">
        <v>59</v>
      </c>
      <c r="D115">
        <v>201</v>
      </c>
      <c r="E115" s="21">
        <v>1.07</v>
      </c>
      <c r="F115" s="21"/>
    </row>
    <row r="116" spans="1:6" x14ac:dyDescent="0.3">
      <c r="A116" t="s">
        <v>94</v>
      </c>
      <c r="B116">
        <v>0.93899999999999995</v>
      </c>
      <c r="C116">
        <v>94</v>
      </c>
      <c r="D116">
        <v>4</v>
      </c>
      <c r="E116" s="21">
        <v>6.59</v>
      </c>
      <c r="F116" s="21"/>
    </row>
    <row r="117" spans="1:6" x14ac:dyDescent="0.3">
      <c r="A117" t="s">
        <v>95</v>
      </c>
      <c r="B117">
        <v>0.93600000000000005</v>
      </c>
      <c r="C117">
        <v>94</v>
      </c>
      <c r="D117">
        <v>8</v>
      </c>
      <c r="E117" s="21">
        <v>6.7610755000000013</v>
      </c>
      <c r="F117" s="21"/>
    </row>
    <row r="118" spans="1:6" x14ac:dyDescent="0.3">
      <c r="A118" t="s">
        <v>96</v>
      </c>
      <c r="B118">
        <v>0.65800000000000003</v>
      </c>
      <c r="C118">
        <v>66</v>
      </c>
      <c r="D118">
        <v>74</v>
      </c>
      <c r="E118" s="21">
        <v>5.1777658499999992</v>
      </c>
      <c r="F118" s="21"/>
    </row>
    <row r="119" spans="1:6" x14ac:dyDescent="0.3">
      <c r="A119" t="s">
        <v>97</v>
      </c>
      <c r="B119">
        <v>0.38300000000000001</v>
      </c>
      <c r="C119">
        <v>38</v>
      </c>
      <c r="D119">
        <v>432</v>
      </c>
      <c r="E119" s="21">
        <v>1.7665759300000001</v>
      </c>
      <c r="F119" s="21"/>
    </row>
    <row r="120" spans="1:6" x14ac:dyDescent="0.3">
      <c r="A120" t="s">
        <v>98</v>
      </c>
      <c r="B120">
        <v>0.53</v>
      </c>
      <c r="C120">
        <v>53</v>
      </c>
      <c r="D120" s="27">
        <v>1135</v>
      </c>
      <c r="E120" s="21">
        <v>0.49754828000000001</v>
      </c>
      <c r="F120" s="21"/>
    </row>
    <row r="121" spans="1:6" x14ac:dyDescent="0.3">
      <c r="A121" t="s">
        <v>99</v>
      </c>
      <c r="B121">
        <v>0.79600000000000004</v>
      </c>
      <c r="C121">
        <v>80</v>
      </c>
      <c r="D121">
        <v>3</v>
      </c>
      <c r="E121" s="21">
        <v>3.76</v>
      </c>
      <c r="F121" s="21"/>
    </row>
    <row r="122" spans="1:6" x14ac:dyDescent="0.3">
      <c r="A122" t="s">
        <v>100</v>
      </c>
      <c r="B122">
        <v>0.96</v>
      </c>
      <c r="C122">
        <v>96</v>
      </c>
      <c r="D122">
        <v>2</v>
      </c>
      <c r="E122" s="21">
        <v>8.5399999999999991</v>
      </c>
      <c r="F122" s="21"/>
    </row>
    <row r="123" spans="1:6" x14ac:dyDescent="0.3">
      <c r="A123" t="s">
        <v>101</v>
      </c>
      <c r="B123">
        <v>0.83799999999999997</v>
      </c>
      <c r="C123">
        <v>84</v>
      </c>
      <c r="D123">
        <v>16</v>
      </c>
      <c r="E123" s="21">
        <v>2.7784681299999998</v>
      </c>
      <c r="F123" s="21"/>
    </row>
    <row r="124" spans="1:6" x14ac:dyDescent="0.3">
      <c r="A124" t="s">
        <v>102</v>
      </c>
      <c r="B124">
        <v>0.53500000000000003</v>
      </c>
      <c r="C124">
        <v>54</v>
      </c>
      <c r="D124">
        <v>178</v>
      </c>
      <c r="E124" s="21">
        <v>0.93591464000000024</v>
      </c>
      <c r="F124" s="21"/>
    </row>
    <row r="125" spans="1:6" x14ac:dyDescent="0.3">
      <c r="A125" t="s">
        <v>103</v>
      </c>
      <c r="B125">
        <v>0.81699999999999995</v>
      </c>
      <c r="C125">
        <v>82</v>
      </c>
      <c r="D125">
        <v>47</v>
      </c>
      <c r="E125" s="21">
        <v>4.5696320499999992</v>
      </c>
      <c r="F125" s="21"/>
    </row>
    <row r="126" spans="1:6" x14ac:dyDescent="0.3">
      <c r="A126" t="s">
        <v>104</v>
      </c>
      <c r="B126">
        <v>0.55600000000000005</v>
      </c>
      <c r="C126">
        <v>56</v>
      </c>
      <c r="D126">
        <v>199</v>
      </c>
      <c r="E126" s="21">
        <v>1.6151908599999998</v>
      </c>
      <c r="F126" s="21"/>
    </row>
    <row r="127" spans="1:6" x14ac:dyDescent="0.3">
      <c r="A127" t="s">
        <v>105</v>
      </c>
      <c r="B127">
        <v>0.74199999999999999</v>
      </c>
      <c r="C127">
        <v>74</v>
      </c>
      <c r="D127">
        <v>70</v>
      </c>
      <c r="E127" s="21">
        <v>3.0297911200000005</v>
      </c>
      <c r="F127" s="21"/>
    </row>
    <row r="128" spans="1:6" x14ac:dyDescent="0.3">
      <c r="A128" t="s">
        <v>106</v>
      </c>
      <c r="B128">
        <v>0.77</v>
      </c>
      <c r="C128">
        <v>77</v>
      </c>
      <c r="D128">
        <v>63</v>
      </c>
      <c r="E128" s="21">
        <v>3.1730892700000006</v>
      </c>
      <c r="F128" s="21"/>
    </row>
    <row r="129" spans="1:6" x14ac:dyDescent="0.3">
      <c r="A129" t="s">
        <v>107</v>
      </c>
      <c r="B129">
        <v>0.70599999999999996</v>
      </c>
      <c r="C129">
        <v>71</v>
      </c>
      <c r="D129">
        <v>82</v>
      </c>
      <c r="E129" s="21">
        <v>1.54</v>
      </c>
      <c r="F129" s="21"/>
    </row>
    <row r="130" spans="1:6" x14ac:dyDescent="0.3">
      <c r="A130" t="s">
        <v>108</v>
      </c>
      <c r="B130">
        <v>0.876</v>
      </c>
      <c r="C130">
        <v>88</v>
      </c>
      <c r="D130">
        <v>2</v>
      </c>
      <c r="E130" s="21">
        <v>4.49</v>
      </c>
      <c r="F130" s="21"/>
    </row>
    <row r="131" spans="1:6" x14ac:dyDescent="0.3">
      <c r="A131" t="s">
        <v>109</v>
      </c>
      <c r="B131">
        <v>0.85799999999999998</v>
      </c>
      <c r="C131">
        <v>86</v>
      </c>
      <c r="D131">
        <v>11</v>
      </c>
      <c r="E131" s="21">
        <v>5.76</v>
      </c>
      <c r="F131" s="21"/>
    </row>
    <row r="132" spans="1:6" x14ac:dyDescent="0.3">
      <c r="A132" t="s">
        <v>110</v>
      </c>
      <c r="B132">
        <v>0.86599999999999999</v>
      </c>
      <c r="C132">
        <v>87</v>
      </c>
      <c r="D132">
        <v>6</v>
      </c>
      <c r="E132" s="21">
        <v>2.5076110399999996</v>
      </c>
      <c r="F132" s="21"/>
    </row>
    <row r="133" spans="1:6" x14ac:dyDescent="0.3">
      <c r="A133" t="s">
        <v>111</v>
      </c>
      <c r="B133">
        <v>0.82899999999999996</v>
      </c>
      <c r="C133">
        <v>83</v>
      </c>
      <c r="D133">
        <v>11</v>
      </c>
      <c r="E133" s="21">
        <v>4.4000000000000004</v>
      </c>
      <c r="F133" s="21"/>
    </row>
    <row r="134" spans="1:6" x14ac:dyDescent="0.3">
      <c r="A134" t="s">
        <v>112</v>
      </c>
      <c r="B134">
        <v>0.83599999999999997</v>
      </c>
      <c r="C134">
        <v>84</v>
      </c>
      <c r="D134">
        <v>9</v>
      </c>
      <c r="E134" s="21">
        <v>3.18</v>
      </c>
      <c r="F134" s="21"/>
    </row>
    <row r="135" spans="1:6" x14ac:dyDescent="0.3">
      <c r="A135" t="s">
        <v>113</v>
      </c>
      <c r="B135">
        <v>0.52200000000000002</v>
      </c>
      <c r="C135">
        <v>52</v>
      </c>
      <c r="D135">
        <v>281</v>
      </c>
      <c r="E135" s="21">
        <v>2.34174061</v>
      </c>
      <c r="F135" s="21"/>
    </row>
    <row r="136" spans="1:6" x14ac:dyDescent="0.3">
      <c r="A136" t="s">
        <v>114</v>
      </c>
      <c r="B136">
        <v>0.74399999999999999</v>
      </c>
      <c r="C136">
        <v>74</v>
      </c>
      <c r="D136">
        <v>61</v>
      </c>
      <c r="E136" s="21">
        <v>1.9855863999999996</v>
      </c>
      <c r="F136" s="21"/>
    </row>
    <row r="137" spans="1:6" x14ac:dyDescent="0.3">
      <c r="A137" t="s">
        <v>115</v>
      </c>
      <c r="B137">
        <v>0.79300000000000004</v>
      </c>
      <c r="C137">
        <v>79</v>
      </c>
      <c r="D137">
        <v>60</v>
      </c>
      <c r="E137" s="21">
        <v>2.7998833699999999</v>
      </c>
      <c r="F137" s="21"/>
    </row>
    <row r="138" spans="1:6" x14ac:dyDescent="0.3">
      <c r="A138" t="s">
        <v>116</v>
      </c>
      <c r="B138">
        <v>0.71299999999999997</v>
      </c>
      <c r="C138">
        <v>71</v>
      </c>
      <c r="D138">
        <v>58</v>
      </c>
      <c r="E138" s="21">
        <v>3.6956522499999997</v>
      </c>
      <c r="F138" s="21"/>
    </row>
    <row r="139" spans="1:6" x14ac:dyDescent="0.3">
      <c r="A139" t="s">
        <v>117</v>
      </c>
      <c r="B139">
        <v>0.60699999999999998</v>
      </c>
      <c r="C139">
        <v>61</v>
      </c>
      <c r="D139">
        <v>149</v>
      </c>
      <c r="E139" s="21">
        <v>2.4425172800000006</v>
      </c>
      <c r="F139" s="21"/>
    </row>
    <row r="140" spans="1:6" x14ac:dyDescent="0.3">
      <c r="A140" t="s">
        <v>118</v>
      </c>
      <c r="B140">
        <v>0.85599999999999998</v>
      </c>
      <c r="C140">
        <v>86</v>
      </c>
      <c r="D140">
        <v>17</v>
      </c>
      <c r="E140" s="21">
        <v>3.7543835600000008</v>
      </c>
      <c r="F140" s="21"/>
    </row>
    <row r="141" spans="1:6" x14ac:dyDescent="0.3">
      <c r="A141" t="s">
        <v>119</v>
      </c>
      <c r="B141">
        <v>0.51500000000000001</v>
      </c>
      <c r="C141">
        <v>52</v>
      </c>
      <c r="D141">
        <v>277</v>
      </c>
      <c r="E141" s="21">
        <v>1.1189390399999999</v>
      </c>
      <c r="F141" s="21"/>
    </row>
    <row r="142" spans="1:6" x14ac:dyDescent="0.3">
      <c r="A142" t="s">
        <v>120</v>
      </c>
      <c r="B142">
        <v>0.80800000000000005</v>
      </c>
      <c r="C142">
        <v>81</v>
      </c>
      <c r="D142">
        <v>11</v>
      </c>
      <c r="E142" s="21">
        <v>5.0650887499999993</v>
      </c>
      <c r="F142" s="21"/>
    </row>
    <row r="143" spans="1:6" x14ac:dyDescent="0.3">
      <c r="A143" t="s">
        <v>121</v>
      </c>
      <c r="B143">
        <v>0.45400000000000001</v>
      </c>
      <c r="C143">
        <v>45</v>
      </c>
      <c r="D143">
        <v>460</v>
      </c>
      <c r="E143" s="21">
        <v>0.76867920000000001</v>
      </c>
      <c r="F143" s="21"/>
    </row>
    <row r="144" spans="1:6" x14ac:dyDescent="0.3">
      <c r="A144" t="s">
        <v>122</v>
      </c>
      <c r="B144">
        <v>0.94199999999999995</v>
      </c>
      <c r="C144">
        <v>94</v>
      </c>
      <c r="D144">
        <v>7</v>
      </c>
      <c r="E144" s="21">
        <v>2.0380358700000003</v>
      </c>
      <c r="F144" s="21"/>
    </row>
    <row r="145" spans="1:6" x14ac:dyDescent="0.3">
      <c r="A145" t="s">
        <v>123</v>
      </c>
      <c r="B145">
        <v>0.86</v>
      </c>
      <c r="C145">
        <v>86</v>
      </c>
      <c r="D145">
        <v>5</v>
      </c>
      <c r="E145" s="21">
        <v>5.28</v>
      </c>
      <c r="F145" s="21"/>
    </row>
    <row r="146" spans="1:6" x14ac:dyDescent="0.3">
      <c r="A146" t="s">
        <v>124</v>
      </c>
      <c r="B146">
        <v>0.91600000000000004</v>
      </c>
      <c r="C146">
        <v>92</v>
      </c>
      <c r="D146">
        <v>4</v>
      </c>
      <c r="E146" s="21">
        <v>5.99</v>
      </c>
      <c r="F146" s="21"/>
    </row>
    <row r="147" spans="1:6" x14ac:dyDescent="0.3">
      <c r="A147" t="s">
        <v>125</v>
      </c>
      <c r="B147">
        <v>0.56799999999999995</v>
      </c>
      <c r="C147">
        <v>57</v>
      </c>
      <c r="D147">
        <v>127</v>
      </c>
      <c r="E147" s="21">
        <v>2.9629330599999997</v>
      </c>
      <c r="F147" s="21"/>
    </row>
    <row r="148" spans="1:6" x14ac:dyDescent="0.3">
      <c r="A148" t="s">
        <v>126</v>
      </c>
      <c r="B148">
        <v>0.73099999999999998</v>
      </c>
      <c r="C148">
        <v>73</v>
      </c>
      <c r="D148">
        <v>125</v>
      </c>
      <c r="E148" s="21">
        <v>4.6228022599999994</v>
      </c>
      <c r="F148" s="21"/>
    </row>
    <row r="149" spans="1:6" x14ac:dyDescent="0.3">
      <c r="A149" t="s">
        <v>127</v>
      </c>
      <c r="B149">
        <v>0.91800000000000004</v>
      </c>
      <c r="C149">
        <v>92</v>
      </c>
      <c r="D149">
        <v>6</v>
      </c>
      <c r="E149" s="21">
        <v>4.2981319399999993</v>
      </c>
      <c r="F149" s="21"/>
    </row>
    <row r="150" spans="1:6" x14ac:dyDescent="0.3">
      <c r="A150" t="s">
        <v>128</v>
      </c>
      <c r="B150">
        <v>0.89900000000000002</v>
      </c>
      <c r="C150">
        <v>90</v>
      </c>
      <c r="D150">
        <v>4</v>
      </c>
      <c r="E150" s="21">
        <v>6.3179893499999995</v>
      </c>
      <c r="F150" s="21"/>
    </row>
    <row r="151" spans="1:6" x14ac:dyDescent="0.3">
      <c r="A151" t="s">
        <v>129</v>
      </c>
      <c r="B151">
        <v>0.77400000000000002</v>
      </c>
      <c r="C151">
        <v>77</v>
      </c>
      <c r="D151">
        <v>30</v>
      </c>
      <c r="E151" s="21">
        <v>1.66</v>
      </c>
      <c r="F151" s="21"/>
    </row>
    <row r="152" spans="1:6" x14ac:dyDescent="0.3">
      <c r="A152" t="s">
        <v>130</v>
      </c>
      <c r="B152">
        <v>0.52</v>
      </c>
      <c r="C152">
        <v>52</v>
      </c>
      <c r="D152">
        <v>293</v>
      </c>
      <c r="E152" s="21">
        <v>1.0391815900000001</v>
      </c>
      <c r="F152" s="21"/>
    </row>
    <row r="153" spans="1:6" x14ac:dyDescent="0.3">
      <c r="A153" t="s">
        <v>131</v>
      </c>
      <c r="B153">
        <v>0.71399999999999997</v>
      </c>
      <c r="C153">
        <v>71</v>
      </c>
      <c r="D153">
        <v>98</v>
      </c>
      <c r="E153" s="21">
        <v>4.5632696199999998</v>
      </c>
      <c r="F153" s="21"/>
    </row>
    <row r="154" spans="1:6" x14ac:dyDescent="0.3">
      <c r="A154" s="26" t="s">
        <v>132</v>
      </c>
      <c r="B154" s="26">
        <v>0.94299999999999995</v>
      </c>
      <c r="C154" s="26">
        <v>94</v>
      </c>
      <c r="D154" s="26">
        <v>5</v>
      </c>
      <c r="E154" s="23">
        <v>9.2799999999999994</v>
      </c>
      <c r="F154" s="23"/>
    </row>
    <row r="155" spans="1:6" x14ac:dyDescent="0.3">
      <c r="A155" t="s">
        <v>133</v>
      </c>
      <c r="B155">
        <v>0.95699999999999996</v>
      </c>
      <c r="C155">
        <v>96</v>
      </c>
      <c r="D155">
        <v>7</v>
      </c>
      <c r="E155" s="21">
        <v>3.6835608500000001</v>
      </c>
      <c r="F155" s="21"/>
    </row>
    <row r="156" spans="1:6" x14ac:dyDescent="0.3">
      <c r="A156" t="s">
        <v>134</v>
      </c>
      <c r="B156">
        <v>0.66400000000000003</v>
      </c>
      <c r="C156">
        <v>66</v>
      </c>
      <c r="D156">
        <v>17</v>
      </c>
      <c r="E156" s="21">
        <v>1.9</v>
      </c>
      <c r="F156" s="21"/>
    </row>
    <row r="157" spans="1:6" x14ac:dyDescent="0.3">
      <c r="A157" t="s">
        <v>135</v>
      </c>
      <c r="B157">
        <v>0.79600000000000004</v>
      </c>
      <c r="C157">
        <v>80</v>
      </c>
      <c r="D157">
        <v>29</v>
      </c>
      <c r="E157" s="21">
        <v>2.7427864099999999</v>
      </c>
      <c r="F157" s="21"/>
    </row>
    <row r="158" spans="1:6" x14ac:dyDescent="0.3">
      <c r="A158" t="s">
        <v>136</v>
      </c>
      <c r="B158">
        <v>0.52800000000000002</v>
      </c>
      <c r="C158">
        <v>53</v>
      </c>
      <c r="D158">
        <v>435</v>
      </c>
      <c r="E158" s="21">
        <v>1.01966834</v>
      </c>
      <c r="F158" s="21"/>
    </row>
    <row r="159" spans="1:6" x14ac:dyDescent="0.3">
      <c r="A159" t="s">
        <v>137</v>
      </c>
      <c r="B159">
        <v>0.73699999999999999</v>
      </c>
      <c r="C159">
        <v>74</v>
      </c>
      <c r="D159">
        <v>84</v>
      </c>
      <c r="E159" s="21">
        <v>3.2024478899999997</v>
      </c>
      <c r="F159" s="21"/>
    </row>
    <row r="160" spans="1:6" x14ac:dyDescent="0.3">
      <c r="A160" t="s">
        <v>138</v>
      </c>
      <c r="B160">
        <v>0.80900000000000005</v>
      </c>
      <c r="C160">
        <v>81</v>
      </c>
      <c r="D160">
        <v>28</v>
      </c>
      <c r="E160" s="21">
        <v>3.1640133899999996</v>
      </c>
      <c r="F160" s="21"/>
    </row>
    <row r="161" spans="1:6" x14ac:dyDescent="0.3">
      <c r="A161" t="s">
        <v>139</v>
      </c>
      <c r="B161">
        <v>0.73699999999999999</v>
      </c>
      <c r="C161">
        <v>74</v>
      </c>
      <c r="D161">
        <v>39</v>
      </c>
      <c r="E161" s="21">
        <v>3.0931770799999998</v>
      </c>
      <c r="F161" s="21"/>
    </row>
    <row r="162" spans="1:6" x14ac:dyDescent="0.3">
      <c r="A162" t="s">
        <v>140</v>
      </c>
      <c r="B162">
        <v>0.83799999999999997</v>
      </c>
      <c r="C162">
        <v>84</v>
      </c>
      <c r="D162">
        <v>17</v>
      </c>
      <c r="E162" s="21">
        <v>3.19</v>
      </c>
      <c r="F162" s="21"/>
    </row>
    <row r="163" spans="1:6" x14ac:dyDescent="0.3">
      <c r="A163" t="s">
        <v>141</v>
      </c>
      <c r="B163">
        <v>0.73</v>
      </c>
      <c r="C163">
        <v>73</v>
      </c>
      <c r="D163">
        <v>5</v>
      </c>
      <c r="E163" s="21">
        <v>1.0021123900000002</v>
      </c>
      <c r="F163" s="21"/>
    </row>
    <row r="164" spans="1:6" x14ac:dyDescent="0.3">
      <c r="A164" t="s">
        <v>142</v>
      </c>
      <c r="B164">
        <v>0.53900000000000003</v>
      </c>
      <c r="C164">
        <v>54</v>
      </c>
      <c r="D164">
        <v>283</v>
      </c>
      <c r="E164" s="21">
        <v>0.67447673999999991</v>
      </c>
      <c r="F164" s="21"/>
    </row>
    <row r="165" spans="1:6" x14ac:dyDescent="0.3">
      <c r="A165" t="s">
        <v>143</v>
      </c>
      <c r="B165">
        <v>0.77100000000000002</v>
      </c>
      <c r="C165">
        <v>77</v>
      </c>
      <c r="D165">
        <v>11</v>
      </c>
      <c r="E165" s="21">
        <v>3.5</v>
      </c>
      <c r="F165" s="21"/>
    </row>
    <row r="166" spans="1:6" x14ac:dyDescent="0.3">
      <c r="A166" t="s">
        <v>144</v>
      </c>
      <c r="B166">
        <v>0.91700000000000004</v>
      </c>
      <c r="C166">
        <v>92</v>
      </c>
      <c r="D166">
        <v>9</v>
      </c>
      <c r="E166" s="21">
        <v>2.1139647999999998</v>
      </c>
      <c r="F166" s="21"/>
    </row>
    <row r="167" spans="1:6" x14ac:dyDescent="0.3">
      <c r="A167" t="s">
        <v>145</v>
      </c>
      <c r="B167">
        <v>0.92800000000000005</v>
      </c>
      <c r="C167">
        <v>93</v>
      </c>
      <c r="D167">
        <v>9</v>
      </c>
      <c r="E167" s="21">
        <v>7.7916374199999989</v>
      </c>
      <c r="F167" s="21"/>
    </row>
    <row r="168" spans="1:6" x14ac:dyDescent="0.3">
      <c r="A168" t="s">
        <v>146</v>
      </c>
      <c r="B168">
        <v>0.93</v>
      </c>
      <c r="C168">
        <v>93</v>
      </c>
      <c r="D168">
        <v>19</v>
      </c>
      <c r="E168" s="21">
        <v>8.5554437599999993</v>
      </c>
      <c r="F168" s="21"/>
    </row>
    <row r="169" spans="1:6" x14ac:dyDescent="0.3">
      <c r="A169" t="s">
        <v>147</v>
      </c>
      <c r="B169">
        <v>0.81499999999999995</v>
      </c>
      <c r="C169">
        <v>82</v>
      </c>
      <c r="D169">
        <v>18</v>
      </c>
      <c r="E169" s="21">
        <v>6.2308382999999994</v>
      </c>
      <c r="F169" s="21"/>
    </row>
    <row r="170" spans="1:6" x14ac:dyDescent="0.3">
      <c r="A170" t="s">
        <v>148</v>
      </c>
      <c r="B170">
        <v>0.71899999999999997</v>
      </c>
      <c r="C170">
        <v>72</v>
      </c>
      <c r="D170">
        <v>31</v>
      </c>
      <c r="E170" s="21">
        <v>1.94</v>
      </c>
      <c r="F170" s="21"/>
    </row>
    <row r="171" spans="1:6" x14ac:dyDescent="0.3">
      <c r="A171" t="s">
        <v>149</v>
      </c>
      <c r="B171">
        <v>0.60399999999999998</v>
      </c>
      <c r="C171">
        <v>60</v>
      </c>
      <c r="D171">
        <v>97</v>
      </c>
      <c r="E171" s="21">
        <v>2.1404414200000002</v>
      </c>
      <c r="F171" s="21"/>
    </row>
    <row r="172" spans="1:6" x14ac:dyDescent="0.3">
      <c r="A172" t="s">
        <v>150</v>
      </c>
      <c r="B172">
        <v>0.71099999999999997</v>
      </c>
      <c r="C172">
        <v>71</v>
      </c>
      <c r="D172">
        <v>51</v>
      </c>
      <c r="E172" s="21">
        <v>2.0925619599999998</v>
      </c>
      <c r="F172" s="21"/>
    </row>
    <row r="173" spans="1:6" x14ac:dyDescent="0.3">
      <c r="A173" t="s">
        <v>151</v>
      </c>
      <c r="B173">
        <v>0.57099999999999995</v>
      </c>
      <c r="C173">
        <v>57</v>
      </c>
      <c r="D173">
        <v>145</v>
      </c>
      <c r="E173" s="21">
        <v>2.08801126</v>
      </c>
      <c r="F173" s="21"/>
    </row>
    <row r="174" spans="1:6" x14ac:dyDescent="0.3">
      <c r="A174" t="s">
        <v>152</v>
      </c>
      <c r="B174">
        <v>0.56399999999999995</v>
      </c>
      <c r="C174">
        <v>56</v>
      </c>
      <c r="D174">
        <v>359</v>
      </c>
      <c r="E174" s="21">
        <v>1.5942794099999997</v>
      </c>
      <c r="F174" s="21"/>
    </row>
  </sheetData>
  <autoFilter ref="A1:E174" xr:uid="{2BAF4B2B-485B-4EB4-8535-3632BB3746F7}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5CB3-07F5-422B-8E8D-35AD76289221}">
  <dimension ref="A1:AB193"/>
  <sheetViews>
    <sheetView tabSelected="1" topLeftCell="F1" workbookViewId="0">
      <selection activeCell="AA10" sqref="AA10"/>
    </sheetView>
  </sheetViews>
  <sheetFormatPr defaultRowHeight="14.4" x14ac:dyDescent="0.3"/>
  <sheetData>
    <row r="1" spans="1:25" x14ac:dyDescent="0.3">
      <c r="A1" t="s">
        <v>269</v>
      </c>
    </row>
    <row r="2" spans="1:25" ht="15" thickBot="1" x14ac:dyDescent="0.35">
      <c r="T2" t="s">
        <v>269</v>
      </c>
    </row>
    <row r="3" spans="1:25" ht="15" thickBot="1" x14ac:dyDescent="0.35">
      <c r="A3" s="63" t="s">
        <v>270</v>
      </c>
      <c r="B3" s="63"/>
    </row>
    <row r="4" spans="1:25" x14ac:dyDescent="0.3">
      <c r="A4" s="60" t="s">
        <v>271</v>
      </c>
      <c r="B4" s="60">
        <v>0.90270325453236988</v>
      </c>
      <c r="T4" s="63" t="s">
        <v>270</v>
      </c>
      <c r="U4" s="63"/>
    </row>
    <row r="5" spans="1:25" x14ac:dyDescent="0.3">
      <c r="A5" s="60" t="s">
        <v>272</v>
      </c>
      <c r="B5" s="60">
        <v>0.81487316574333257</v>
      </c>
      <c r="T5" s="60" t="s">
        <v>271</v>
      </c>
      <c r="U5" s="60">
        <v>0.69931210338057292</v>
      </c>
    </row>
    <row r="6" spans="1:25" x14ac:dyDescent="0.3">
      <c r="A6" s="60" t="s">
        <v>273</v>
      </c>
      <c r="B6" s="60">
        <v>0.81375794385022004</v>
      </c>
      <c r="T6" s="60" t="s">
        <v>272</v>
      </c>
      <c r="U6" s="60">
        <v>0.48903741793456118</v>
      </c>
    </row>
    <row r="7" spans="1:25" x14ac:dyDescent="0.3">
      <c r="A7" s="60" t="s">
        <v>187</v>
      </c>
      <c r="B7" s="60">
        <v>0.72020702028944616</v>
      </c>
      <c r="T7" s="60" t="s">
        <v>273</v>
      </c>
      <c r="U7" s="60">
        <v>0.48595933009079351</v>
      </c>
    </row>
    <row r="8" spans="1:25" ht="15" thickBot="1" x14ac:dyDescent="0.35">
      <c r="A8" s="61" t="s">
        <v>274</v>
      </c>
      <c r="B8" s="61">
        <v>168</v>
      </c>
      <c r="T8" s="60" t="s">
        <v>187</v>
      </c>
      <c r="U8" s="60">
        <v>1.1965124226557589</v>
      </c>
    </row>
    <row r="9" spans="1:25" ht="15" thickBot="1" x14ac:dyDescent="0.35">
      <c r="T9" s="61" t="s">
        <v>274</v>
      </c>
      <c r="U9" s="61">
        <v>168</v>
      </c>
    </row>
    <row r="10" spans="1:25" ht="15" thickBot="1" x14ac:dyDescent="0.35">
      <c r="A10" t="s">
        <v>275</v>
      </c>
    </row>
    <row r="11" spans="1:25" ht="15" thickBot="1" x14ac:dyDescent="0.35">
      <c r="A11" s="62"/>
      <c r="B11" s="62" t="s">
        <v>279</v>
      </c>
      <c r="C11" s="62" t="s">
        <v>280</v>
      </c>
      <c r="D11" s="62" t="s">
        <v>281</v>
      </c>
      <c r="E11" s="62" t="s">
        <v>282</v>
      </c>
      <c r="F11" s="62" t="s">
        <v>283</v>
      </c>
      <c r="T11" t="s">
        <v>275</v>
      </c>
    </row>
    <row r="12" spans="1:25" x14ac:dyDescent="0.3">
      <c r="A12" s="60" t="s">
        <v>276</v>
      </c>
      <c r="B12" s="60">
        <v>1</v>
      </c>
      <c r="C12" s="60">
        <v>379.00368335335531</v>
      </c>
      <c r="D12" s="60">
        <v>379.00368335335531</v>
      </c>
      <c r="E12" s="60">
        <v>730.68254019755352</v>
      </c>
      <c r="F12" s="60">
        <v>1.0840759215594554E-62</v>
      </c>
      <c r="T12" s="62"/>
      <c r="U12" s="62" t="s">
        <v>279</v>
      </c>
      <c r="V12" s="62" t="s">
        <v>280</v>
      </c>
      <c r="W12" s="62" t="s">
        <v>281</v>
      </c>
      <c r="X12" s="62" t="s">
        <v>282</v>
      </c>
      <c r="Y12" s="62" t="s">
        <v>283</v>
      </c>
    </row>
    <row r="13" spans="1:25" x14ac:dyDescent="0.3">
      <c r="A13" s="60" t="s">
        <v>277</v>
      </c>
      <c r="B13" s="60">
        <v>166</v>
      </c>
      <c r="C13" s="60">
        <v>86.103893244317646</v>
      </c>
      <c r="D13" s="60">
        <v>0.51869815207420267</v>
      </c>
      <c r="E13" s="60"/>
      <c r="F13" s="60"/>
      <c r="T13" s="60" t="s">
        <v>276</v>
      </c>
      <c r="U13" s="60">
        <v>1</v>
      </c>
      <c r="V13" s="60">
        <v>227.45500832112711</v>
      </c>
      <c r="W13" s="60">
        <v>227.45500832112711</v>
      </c>
      <c r="X13" s="60">
        <v>158.87701805675553</v>
      </c>
      <c r="Y13" s="60">
        <v>5.4978801218935809E-26</v>
      </c>
    </row>
    <row r="14" spans="1:25" ht="15" thickBot="1" x14ac:dyDescent="0.35">
      <c r="A14" s="61" t="s">
        <v>203</v>
      </c>
      <c r="B14" s="61">
        <v>167</v>
      </c>
      <c r="C14" s="61">
        <v>465.10757659767296</v>
      </c>
      <c r="D14" s="61"/>
      <c r="E14" s="61"/>
      <c r="F14" s="61"/>
      <c r="T14" s="60" t="s">
        <v>277</v>
      </c>
      <c r="U14" s="60">
        <v>166</v>
      </c>
      <c r="V14" s="60">
        <v>237.65256827654585</v>
      </c>
      <c r="W14" s="60">
        <v>1.4316419775695532</v>
      </c>
      <c r="X14" s="60"/>
      <c r="Y14" s="60"/>
    </row>
    <row r="15" spans="1:25" ht="15" thickBot="1" x14ac:dyDescent="0.35">
      <c r="T15" s="61" t="s">
        <v>203</v>
      </c>
      <c r="U15" s="61">
        <v>167</v>
      </c>
      <c r="V15" s="61">
        <v>465.10757659767296</v>
      </c>
      <c r="W15" s="61"/>
      <c r="X15" s="61"/>
      <c r="Y15" s="61"/>
    </row>
    <row r="16" spans="1:25" ht="15" thickBot="1" x14ac:dyDescent="0.35">
      <c r="A16" s="62"/>
      <c r="B16" s="62" t="s">
        <v>284</v>
      </c>
      <c r="C16" s="62" t="s">
        <v>187</v>
      </c>
      <c r="D16" s="62" t="s">
        <v>285</v>
      </c>
      <c r="E16" s="62" t="s">
        <v>286</v>
      </c>
      <c r="F16" s="62" t="s">
        <v>287</v>
      </c>
      <c r="G16" s="62" t="s">
        <v>288</v>
      </c>
      <c r="H16" s="62" t="s">
        <v>289</v>
      </c>
      <c r="I16" s="62" t="s">
        <v>290</v>
      </c>
    </row>
    <row r="17" spans="1:28" x14ac:dyDescent="0.3">
      <c r="A17" s="60" t="s">
        <v>278</v>
      </c>
      <c r="B17" s="60">
        <v>7.2171853275539979</v>
      </c>
      <c r="C17" s="60">
        <v>0.13592430077718382</v>
      </c>
      <c r="D17" s="60">
        <v>53.097093649095825</v>
      </c>
      <c r="E17" s="60">
        <v>4.4509812335521791E-106</v>
      </c>
      <c r="F17" s="60">
        <v>6.9488221290447756</v>
      </c>
      <c r="G17" s="60">
        <v>7.4855485260632202</v>
      </c>
      <c r="H17" s="60">
        <v>6.9488221290447756</v>
      </c>
      <c r="I17" s="60">
        <v>7.4855485260632202</v>
      </c>
      <c r="T17" s="62"/>
      <c r="U17" s="62" t="s">
        <v>284</v>
      </c>
      <c r="V17" s="62" t="s">
        <v>187</v>
      </c>
      <c r="W17" s="62" t="s">
        <v>285</v>
      </c>
      <c r="X17" s="62" t="s">
        <v>286</v>
      </c>
      <c r="Y17" s="62" t="s">
        <v>287</v>
      </c>
      <c r="Z17" s="62" t="s">
        <v>288</v>
      </c>
      <c r="AA17" s="62" t="s">
        <v>289</v>
      </c>
      <c r="AB17" s="62" t="s">
        <v>290</v>
      </c>
    </row>
    <row r="18" spans="1:28" ht="15" thickBot="1" x14ac:dyDescent="0.35">
      <c r="A18" s="61" t="s">
        <v>301</v>
      </c>
      <c r="B18" s="61">
        <v>-5.7506996527141002E-2</v>
      </c>
      <c r="C18" s="61">
        <v>2.1274351031451201E-3</v>
      </c>
      <c r="D18" s="61">
        <v>-27.031140194182573</v>
      </c>
      <c r="E18" s="61">
        <v>1.0840759215595787E-62</v>
      </c>
      <c r="F18" s="61">
        <v>-6.1707314539714203E-2</v>
      </c>
      <c r="G18" s="61">
        <v>-5.3306678514567801E-2</v>
      </c>
      <c r="H18" s="61">
        <v>-6.1707314539714203E-2</v>
      </c>
      <c r="I18" s="61">
        <v>-5.3306678514567801E-2</v>
      </c>
      <c r="T18" s="60" t="s">
        <v>278</v>
      </c>
      <c r="U18" s="60">
        <v>5.4756898907699689</v>
      </c>
      <c r="V18" s="60">
        <v>0.15770411850655736</v>
      </c>
      <c r="W18" s="60">
        <v>34.721286562609897</v>
      </c>
      <c r="X18" s="60">
        <v>4.9983667477467203E-78</v>
      </c>
      <c r="Y18" s="60">
        <v>5.1643255400357004</v>
      </c>
      <c r="Z18" s="60">
        <v>5.7870542415042374</v>
      </c>
      <c r="AA18" s="60">
        <v>5.1643255400357004</v>
      </c>
      <c r="AB18" s="60">
        <v>5.7870542415042374</v>
      </c>
    </row>
    <row r="19" spans="1:28" ht="15" thickBot="1" x14ac:dyDescent="0.35">
      <c r="T19" s="61" t="s">
        <v>302</v>
      </c>
      <c r="U19" s="61">
        <v>-4.8589707555422197E-2</v>
      </c>
      <c r="V19" s="61">
        <v>3.8549055805255695E-3</v>
      </c>
      <c r="W19" s="61">
        <v>-12.604642718330233</v>
      </c>
      <c r="X19" s="61">
        <v>5.4978801218937772E-26</v>
      </c>
      <c r="Y19" s="61">
        <v>-5.6200670316501534E-2</v>
      </c>
      <c r="Z19" s="61">
        <v>-4.097874479434286E-2</v>
      </c>
      <c r="AA19" s="61">
        <v>-5.6200670316501534E-2</v>
      </c>
      <c r="AB19" s="61">
        <v>-4.097874479434286E-2</v>
      </c>
    </row>
    <row r="22" spans="1:28" x14ac:dyDescent="0.3">
      <c r="A22" t="s">
        <v>291</v>
      </c>
    </row>
    <row r="23" spans="1:28" ht="15" thickBot="1" x14ac:dyDescent="0.35">
      <c r="T23" t="s">
        <v>291</v>
      </c>
    </row>
    <row r="24" spans="1:28" ht="15" thickBot="1" x14ac:dyDescent="0.35">
      <c r="A24" s="62" t="s">
        <v>292</v>
      </c>
      <c r="B24" s="62" t="s">
        <v>303</v>
      </c>
      <c r="C24" s="62" t="s">
        <v>294</v>
      </c>
    </row>
    <row r="25" spans="1:28" x14ac:dyDescent="0.3">
      <c r="A25" s="60">
        <v>1</v>
      </c>
      <c r="B25" s="60">
        <v>6.1906854395445308</v>
      </c>
      <c r="C25" s="60">
        <v>0.3060895506413317</v>
      </c>
      <c r="T25" s="62" t="s">
        <v>292</v>
      </c>
      <c r="U25" s="62" t="s">
        <v>303</v>
      </c>
      <c r="V25" s="62" t="s">
        <v>294</v>
      </c>
    </row>
    <row r="26" spans="1:28" x14ac:dyDescent="0.3">
      <c r="A26" s="60">
        <v>2</v>
      </c>
      <c r="B26" s="60">
        <v>3.0910583267316314</v>
      </c>
      <c r="C26" s="60">
        <v>-1.4816204142975311</v>
      </c>
      <c r="T26" s="60">
        <v>1</v>
      </c>
      <c r="U26" s="60">
        <v>5.3610181809391726</v>
      </c>
      <c r="V26" s="60">
        <v>1.1357568092466899</v>
      </c>
    </row>
    <row r="27" spans="1:28" x14ac:dyDescent="0.3">
      <c r="A27" s="60">
        <v>3</v>
      </c>
      <c r="B27" s="60">
        <v>3.6592274524197843</v>
      </c>
      <c r="C27" s="60">
        <v>0.71022040004723719</v>
      </c>
      <c r="T27" s="60">
        <v>2</v>
      </c>
      <c r="U27" s="60">
        <v>4.0364627529783634</v>
      </c>
      <c r="V27" s="60">
        <v>-2.4270248405442629</v>
      </c>
    </row>
    <row r="28" spans="1:28" x14ac:dyDescent="0.3">
      <c r="A28" s="60">
        <v>4</v>
      </c>
      <c r="B28" s="60">
        <v>5.0744746369527238</v>
      </c>
      <c r="C28" s="60">
        <v>0.37656381661297633</v>
      </c>
      <c r="T28" s="60">
        <v>3</v>
      </c>
      <c r="U28" s="60">
        <v>3.2366761666161143</v>
      </c>
      <c r="V28" s="60">
        <v>1.1327716858509072</v>
      </c>
    </row>
    <row r="29" spans="1:28" x14ac:dyDescent="0.3">
      <c r="A29" s="60">
        <v>5</v>
      </c>
      <c r="B29" s="60">
        <v>2.7822457553808837</v>
      </c>
      <c r="C29" s="60">
        <v>0.16219322378555656</v>
      </c>
      <c r="T29" s="60">
        <v>4</v>
      </c>
      <c r="U29" s="60">
        <v>5.0466427730555914</v>
      </c>
      <c r="V29" s="60">
        <v>0.40439568051010877</v>
      </c>
    </row>
    <row r="30" spans="1:28" x14ac:dyDescent="0.3">
      <c r="A30" s="60">
        <v>6</v>
      </c>
      <c r="B30" s="60">
        <v>2.5430166498279769</v>
      </c>
      <c r="C30" s="60">
        <v>0.98334387478818464</v>
      </c>
      <c r="T30" s="60">
        <v>5</v>
      </c>
      <c r="U30" s="60">
        <v>4.0145973845784235</v>
      </c>
      <c r="V30" s="60">
        <v>-1.0701584054119833</v>
      </c>
    </row>
    <row r="31" spans="1:28" x14ac:dyDescent="0.3">
      <c r="A31" s="60">
        <v>7</v>
      </c>
      <c r="B31" s="60">
        <v>3.2503527071118112</v>
      </c>
      <c r="C31" s="60">
        <v>-3.1476882243610671E-2</v>
      </c>
      <c r="T31" s="60">
        <v>6</v>
      </c>
      <c r="U31" s="60">
        <v>2.2362140880499708</v>
      </c>
      <c r="V31" s="60">
        <v>1.2901464365661908</v>
      </c>
    </row>
    <row r="32" spans="1:28" x14ac:dyDescent="0.3">
      <c r="A32" s="60">
        <v>8</v>
      </c>
      <c r="B32" s="60">
        <v>1.6556836934141916</v>
      </c>
      <c r="C32" s="60">
        <v>-0.26938933229430106</v>
      </c>
      <c r="T32" s="60">
        <v>7</v>
      </c>
      <c r="U32" s="60">
        <v>4.9747300058735657</v>
      </c>
      <c r="V32" s="60">
        <v>-1.7558541810053652</v>
      </c>
    </row>
    <row r="33" spans="1:22" x14ac:dyDescent="0.3">
      <c r="A33" s="60">
        <v>9</v>
      </c>
      <c r="B33" s="60">
        <v>1.8949127989670984</v>
      </c>
      <c r="C33" s="60">
        <v>-0.10315332973904345</v>
      </c>
      <c r="T33" s="60">
        <v>8</v>
      </c>
      <c r="U33" s="60">
        <v>1.5753940652962295</v>
      </c>
      <c r="V33" s="60">
        <v>-0.18909970417633892</v>
      </c>
    </row>
    <row r="34" spans="1:22" x14ac:dyDescent="0.3">
      <c r="A34" s="60">
        <v>10</v>
      </c>
      <c r="B34" s="60">
        <v>3.4895818126647185</v>
      </c>
      <c r="C34" s="60">
        <v>-0.15737730248951465</v>
      </c>
      <c r="T34" s="60">
        <v>9</v>
      </c>
      <c r="U34" s="60">
        <v>1.2785109521326001</v>
      </c>
      <c r="V34" s="60">
        <v>0.51324851709545483</v>
      </c>
    </row>
    <row r="35" spans="1:22" x14ac:dyDescent="0.3">
      <c r="A35" s="60">
        <v>11</v>
      </c>
      <c r="B35" s="60">
        <v>2.9214126869765646</v>
      </c>
      <c r="C35" s="60">
        <v>1.4223927348771195</v>
      </c>
      <c r="T35" s="60">
        <v>10</v>
      </c>
      <c r="U35" s="60">
        <v>5.168602939019701</v>
      </c>
      <c r="V35" s="60">
        <v>-1.8363984288444972</v>
      </c>
    </row>
    <row r="36" spans="1:22" x14ac:dyDescent="0.3">
      <c r="A36" s="60">
        <v>12</v>
      </c>
      <c r="B36" s="60">
        <v>2.2635326467060723</v>
      </c>
      <c r="C36" s="60">
        <v>0.37552468290918606</v>
      </c>
      <c r="T36" s="60">
        <v>11</v>
      </c>
      <c r="U36" s="60">
        <v>3.9834999717429529</v>
      </c>
      <c r="V36" s="60">
        <v>0.36030545011073123</v>
      </c>
    </row>
    <row r="37" spans="1:22" x14ac:dyDescent="0.3">
      <c r="A37" s="60">
        <v>13</v>
      </c>
      <c r="B37" s="60">
        <v>4.6955035298388648</v>
      </c>
      <c r="C37" s="60">
        <v>0.45199094697458797</v>
      </c>
      <c r="T37" s="60">
        <v>12</v>
      </c>
      <c r="U37" s="60">
        <v>4.2910728205687754</v>
      </c>
      <c r="V37" s="60">
        <v>-1.652015490953517</v>
      </c>
    </row>
    <row r="38" spans="1:22" x14ac:dyDescent="0.3">
      <c r="A38" s="60">
        <v>14</v>
      </c>
      <c r="B38" s="60">
        <v>3.0214748609337905</v>
      </c>
      <c r="C38" s="60">
        <v>0.82867274077626796</v>
      </c>
      <c r="T38" s="60">
        <v>13</v>
      </c>
      <c r="U38" s="60">
        <v>5.398918152832402</v>
      </c>
      <c r="V38" s="60">
        <v>-0.25142367601894922</v>
      </c>
    </row>
    <row r="39" spans="1:22" x14ac:dyDescent="0.3">
      <c r="A39" s="60">
        <v>15</v>
      </c>
      <c r="B39" s="60">
        <v>2.9415401357610644</v>
      </c>
      <c r="C39" s="60">
        <v>-2.9415401357610644</v>
      </c>
      <c r="T39" s="60">
        <v>14</v>
      </c>
      <c r="U39" s="60">
        <v>4.0014781635384598</v>
      </c>
      <c r="V39" s="60">
        <v>-0.15133056182840132</v>
      </c>
    </row>
    <row r="40" spans="1:22" x14ac:dyDescent="0.3">
      <c r="A40" s="60">
        <v>16</v>
      </c>
      <c r="B40" s="60">
        <v>1.7356184185869177</v>
      </c>
      <c r="C40" s="60">
        <v>-0.1261805061528174</v>
      </c>
      <c r="T40" s="60">
        <v>15</v>
      </c>
      <c r="U40" s="60">
        <v>3.4514426740110804</v>
      </c>
      <c r="V40" s="60">
        <v>-3.4514426740110804</v>
      </c>
    </row>
    <row r="41" spans="1:22" x14ac:dyDescent="0.3">
      <c r="A41" s="60">
        <v>17</v>
      </c>
      <c r="B41" s="60">
        <v>3.9082327473823049</v>
      </c>
      <c r="C41" s="60">
        <v>0.44847607930728683</v>
      </c>
      <c r="T41" s="60">
        <v>16</v>
      </c>
      <c r="U41" s="60">
        <v>0.93060864603577631</v>
      </c>
      <c r="V41" s="60">
        <v>0.67882926639832397</v>
      </c>
    </row>
    <row r="42" spans="1:22" x14ac:dyDescent="0.3">
      <c r="A42" s="60">
        <v>18</v>
      </c>
      <c r="B42" s="60">
        <v>5.9911361615953513</v>
      </c>
      <c r="C42" s="60">
        <v>0.30412983984429509</v>
      </c>
      <c r="T42" s="60">
        <v>17</v>
      </c>
      <c r="U42" s="60">
        <v>3.8246116280367231</v>
      </c>
      <c r="V42" s="60">
        <v>0.53209719865286864</v>
      </c>
    </row>
    <row r="43" spans="1:22" x14ac:dyDescent="0.3">
      <c r="A43" s="60">
        <v>19</v>
      </c>
      <c r="B43" s="60">
        <v>4.5063055112645714</v>
      </c>
      <c r="C43" s="60">
        <v>-0.46325424343002108</v>
      </c>
      <c r="T43" s="60">
        <v>18</v>
      </c>
      <c r="U43" s="60">
        <v>5.4198117270812336</v>
      </c>
      <c r="V43" s="60">
        <v>0.87545427435841283</v>
      </c>
    </row>
    <row r="44" spans="1:22" x14ac:dyDescent="0.3">
      <c r="A44" s="60">
        <v>20</v>
      </c>
      <c r="B44" s="60">
        <v>3.9381363855764175</v>
      </c>
      <c r="C44" s="60">
        <v>1.2035271709262427</v>
      </c>
      <c r="T44" s="60">
        <v>19</v>
      </c>
      <c r="U44" s="60">
        <v>4.204583141120124</v>
      </c>
      <c r="V44" s="60">
        <v>-0.16153187328557372</v>
      </c>
    </row>
    <row r="45" spans="1:22" x14ac:dyDescent="0.3">
      <c r="A45" s="60">
        <v>21</v>
      </c>
      <c r="B45" s="60">
        <v>3.3205112428749235</v>
      </c>
      <c r="C45" s="60">
        <v>-1.5287517736468685</v>
      </c>
      <c r="T45" s="60">
        <v>20</v>
      </c>
      <c r="U45" s="60">
        <v>2.93930715637693</v>
      </c>
      <c r="V45" s="60">
        <v>2.2023564001257303</v>
      </c>
    </row>
    <row r="46" spans="1:22" x14ac:dyDescent="0.3">
      <c r="A46" s="60">
        <v>22</v>
      </c>
      <c r="B46" s="60">
        <v>4.0577509383528714</v>
      </c>
      <c r="C46" s="60">
        <v>1.0298453968795123</v>
      </c>
      <c r="T46" s="60">
        <v>21</v>
      </c>
      <c r="U46" s="60">
        <v>2.1851948951167777</v>
      </c>
      <c r="V46" s="60">
        <v>-0.39343542588872271</v>
      </c>
    </row>
    <row r="47" spans="1:22" x14ac:dyDescent="0.3">
      <c r="A47" s="60">
        <v>23</v>
      </c>
      <c r="B47" s="60">
        <v>3.4401257956513764</v>
      </c>
      <c r="C47" s="60">
        <v>0.63741164825434327</v>
      </c>
      <c r="T47" s="60">
        <v>22</v>
      </c>
      <c r="U47" s="60">
        <v>3.3134479045536813</v>
      </c>
      <c r="V47" s="60">
        <v>1.7741484306787023</v>
      </c>
    </row>
    <row r="48" spans="1:22" x14ac:dyDescent="0.3">
      <c r="A48" s="60">
        <v>24</v>
      </c>
      <c r="B48" s="60">
        <v>2.8017981342001113</v>
      </c>
      <c r="C48" s="60">
        <v>1.0048643555702084</v>
      </c>
      <c r="T48" s="60">
        <v>23</v>
      </c>
      <c r="U48" s="60">
        <v>3.457759335993285</v>
      </c>
      <c r="V48" s="60">
        <v>0.61977810791243471</v>
      </c>
    </row>
    <row r="49" spans="1:22" x14ac:dyDescent="0.3">
      <c r="A49" s="60">
        <v>25</v>
      </c>
      <c r="B49" s="60">
        <v>2.9513163251706782</v>
      </c>
      <c r="C49" s="60">
        <v>-1.005406176115365</v>
      </c>
      <c r="T49" s="60">
        <v>24</v>
      </c>
      <c r="U49" s="60">
        <v>4.3668727643552341</v>
      </c>
      <c r="V49" s="60">
        <v>-0.56021027458491446</v>
      </c>
    </row>
    <row r="50" spans="1:22" x14ac:dyDescent="0.3">
      <c r="A50" s="60">
        <v>26</v>
      </c>
      <c r="B50" s="60">
        <v>6.619112563671731</v>
      </c>
      <c r="C50" s="60">
        <v>-0.99509505748439242</v>
      </c>
      <c r="T50" s="60">
        <v>25</v>
      </c>
      <c r="U50" s="60">
        <v>3.2692312706782469</v>
      </c>
      <c r="V50" s="60">
        <v>-1.3233211216229337</v>
      </c>
    </row>
    <row r="51" spans="1:22" x14ac:dyDescent="0.3">
      <c r="A51" s="60">
        <v>27</v>
      </c>
      <c r="B51" s="60">
        <v>6.8382142204401388</v>
      </c>
      <c r="C51" s="60">
        <v>-0.58823897818065607</v>
      </c>
      <c r="T51" s="60">
        <v>26</v>
      </c>
      <c r="U51" s="60">
        <v>4.4625944882394162</v>
      </c>
      <c r="V51" s="60">
        <v>1.1614230179479224</v>
      </c>
    </row>
    <row r="52" spans="1:22" x14ac:dyDescent="0.3">
      <c r="A52" s="60">
        <v>28</v>
      </c>
      <c r="B52" s="60">
        <v>5.1739617409446783</v>
      </c>
      <c r="C52" s="60">
        <v>0.16837251102013262</v>
      </c>
      <c r="T52" s="60">
        <v>27</v>
      </c>
      <c r="U52" s="60">
        <v>4.5024380484348621</v>
      </c>
      <c r="V52" s="60">
        <v>1.7475371938246207</v>
      </c>
    </row>
    <row r="53" spans="1:22" x14ac:dyDescent="0.3">
      <c r="A53" s="60">
        <v>29</v>
      </c>
      <c r="B53" s="60">
        <v>5.2435452067425192</v>
      </c>
      <c r="C53" s="60">
        <v>0.80618824848943849</v>
      </c>
      <c r="T53" s="60">
        <v>28</v>
      </c>
      <c r="U53" s="60">
        <v>4.7458724832875276</v>
      </c>
      <c r="V53" s="60">
        <v>0.59646176867728329</v>
      </c>
    </row>
    <row r="54" spans="1:22" x14ac:dyDescent="0.3">
      <c r="A54" s="60">
        <v>30</v>
      </c>
      <c r="B54" s="60">
        <v>1.7655220567810312</v>
      </c>
      <c r="C54" s="60">
        <v>0.63237321601733942</v>
      </c>
      <c r="T54" s="60">
        <v>29</v>
      </c>
      <c r="U54" s="60">
        <v>5.4756898907699689</v>
      </c>
      <c r="V54" s="60">
        <v>0.57404356446198879</v>
      </c>
    </row>
    <row r="55" spans="1:22" x14ac:dyDescent="0.3">
      <c r="A55" s="60">
        <v>31</v>
      </c>
      <c r="B55" s="60">
        <v>4.4165945966822306</v>
      </c>
      <c r="C55" s="60">
        <v>-0.5453935857743395</v>
      </c>
      <c r="T55" s="60">
        <v>30</v>
      </c>
      <c r="U55" s="60">
        <v>1.3416775719546488</v>
      </c>
      <c r="V55" s="60">
        <v>1.0562177008437219</v>
      </c>
    </row>
    <row r="56" spans="1:22" x14ac:dyDescent="0.3">
      <c r="A56" s="60">
        <v>32</v>
      </c>
      <c r="B56" s="60">
        <v>7.1872816893598843</v>
      </c>
      <c r="C56" s="60">
        <v>-0.4210899746995338</v>
      </c>
      <c r="T56" s="60">
        <v>31</v>
      </c>
      <c r="U56" s="60">
        <v>4.0058512372184474</v>
      </c>
      <c r="V56" s="60">
        <v>-0.13465022631055623</v>
      </c>
    </row>
    <row r="57" spans="1:22" x14ac:dyDescent="0.3">
      <c r="A57" s="60">
        <v>33</v>
      </c>
      <c r="B57" s="60">
        <v>7.1176982235620443</v>
      </c>
      <c r="C57" s="60">
        <v>-0.13669248284031443</v>
      </c>
      <c r="T57" s="60">
        <v>32</v>
      </c>
      <c r="U57" s="60">
        <v>5.2832746488504974</v>
      </c>
      <c r="V57" s="60">
        <v>1.4829170658098532</v>
      </c>
    </row>
    <row r="58" spans="1:22" x14ac:dyDescent="0.3">
      <c r="A58" s="60">
        <v>34</v>
      </c>
      <c r="B58" s="60">
        <v>2.5027617522589782</v>
      </c>
      <c r="C58" s="60">
        <v>0.20528844884323183</v>
      </c>
      <c r="T58" s="60">
        <v>33</v>
      </c>
      <c r="U58" s="60">
        <v>5.3051400172504373</v>
      </c>
      <c r="V58" s="60">
        <v>1.6758657234712926</v>
      </c>
    </row>
    <row r="59" spans="1:22" x14ac:dyDescent="0.3">
      <c r="A59" s="60">
        <v>35</v>
      </c>
      <c r="B59" s="60">
        <v>3.3998708980823786</v>
      </c>
      <c r="C59" s="60">
        <v>-0.40413862452838778</v>
      </c>
      <c r="T59" s="60">
        <v>34</v>
      </c>
      <c r="U59" s="60">
        <v>3.0019878791234249</v>
      </c>
      <c r="V59" s="60">
        <v>-0.29393767802121484</v>
      </c>
    </row>
    <row r="60" spans="1:22" x14ac:dyDescent="0.3">
      <c r="A60" s="60">
        <v>36</v>
      </c>
      <c r="B60" s="60">
        <v>3.3998708980823786</v>
      </c>
      <c r="C60" s="60">
        <v>0.74326382830915394</v>
      </c>
      <c r="T60" s="60">
        <v>35</v>
      </c>
      <c r="U60" s="60">
        <v>4.0131396933517607</v>
      </c>
      <c r="V60" s="60">
        <v>-1.0174074197977698</v>
      </c>
    </row>
    <row r="61" spans="1:22" x14ac:dyDescent="0.3">
      <c r="A61" s="60">
        <v>37</v>
      </c>
      <c r="B61" s="60">
        <v>5.2734488449366319</v>
      </c>
      <c r="C61" s="60">
        <v>0.22371938035657024</v>
      </c>
      <c r="T61" s="60">
        <v>36</v>
      </c>
      <c r="U61" s="60">
        <v>2.5612792315957456</v>
      </c>
      <c r="V61" s="60">
        <v>1.581855494795787</v>
      </c>
    </row>
    <row r="62" spans="1:22" x14ac:dyDescent="0.3">
      <c r="A62" s="60">
        <v>38</v>
      </c>
      <c r="B62" s="60">
        <v>5.0244435499741114</v>
      </c>
      <c r="C62" s="60">
        <v>0.88905945566415845</v>
      </c>
      <c r="T62" s="60">
        <v>37</v>
      </c>
      <c r="U62" s="60">
        <v>5.2395439120506166</v>
      </c>
      <c r="V62" s="60">
        <v>0.2576243132425855</v>
      </c>
    </row>
    <row r="63" spans="1:22" x14ac:dyDescent="0.3">
      <c r="A63" s="60">
        <v>39</v>
      </c>
      <c r="B63" s="60">
        <v>3.0214748609337905</v>
      </c>
      <c r="C63" s="60">
        <v>-0.13110310303762596</v>
      </c>
      <c r="T63" s="60">
        <v>38</v>
      </c>
      <c r="U63" s="60">
        <v>5.29396438451269</v>
      </c>
      <c r="V63" s="60">
        <v>0.61953862112557978</v>
      </c>
    </row>
    <row r="64" spans="1:22" x14ac:dyDescent="0.3">
      <c r="A64" s="60">
        <v>40</v>
      </c>
      <c r="B64" s="60">
        <v>5.8318417812151715</v>
      </c>
      <c r="C64" s="60">
        <v>0.42582580666746761</v>
      </c>
      <c r="T64" s="60">
        <v>39</v>
      </c>
      <c r="U64" s="60">
        <v>2.6676906911421203</v>
      </c>
      <c r="V64" s="60">
        <v>0.2226810667540442</v>
      </c>
    </row>
    <row r="65" spans="1:22" x14ac:dyDescent="0.3">
      <c r="A65" s="60">
        <v>41</v>
      </c>
      <c r="B65" s="60">
        <v>2.4630819246552509</v>
      </c>
      <c r="C65" s="60">
        <v>-0.85364401222115061</v>
      </c>
      <c r="T65" s="60">
        <v>40</v>
      </c>
      <c r="U65" s="60">
        <v>5.1637439682641588</v>
      </c>
      <c r="V65" s="60">
        <v>1.0939236196184803</v>
      </c>
    </row>
    <row r="66" spans="1:22" x14ac:dyDescent="0.3">
      <c r="A66" s="60">
        <v>42</v>
      </c>
      <c r="B66" s="60">
        <v>2.1042382663258916</v>
      </c>
      <c r="C66" s="60">
        <v>1.9732991775798281</v>
      </c>
      <c r="T66" s="60">
        <v>41</v>
      </c>
      <c r="U66" s="60">
        <v>2.4990844059248052</v>
      </c>
      <c r="V66" s="60">
        <v>-0.8896464934907049</v>
      </c>
    </row>
    <row r="67" spans="1:22" x14ac:dyDescent="0.3">
      <c r="A67" s="60">
        <v>43</v>
      </c>
      <c r="B67" s="60">
        <v>2.1341419045200043</v>
      </c>
      <c r="C67" s="60">
        <v>-1.0355296158518945</v>
      </c>
      <c r="T67" s="60">
        <v>42</v>
      </c>
      <c r="U67" s="60">
        <v>4.0388922383561345</v>
      </c>
      <c r="V67" s="60">
        <v>3.8645205549585171E-2</v>
      </c>
    </row>
    <row r="68" spans="1:22" x14ac:dyDescent="0.3">
      <c r="A68" s="60">
        <v>44</v>
      </c>
      <c r="B68" s="60">
        <v>6.3102999923209842</v>
      </c>
      <c r="C68" s="60">
        <v>-1.3190672387048963E-2</v>
      </c>
      <c r="T68" s="60">
        <v>43</v>
      </c>
      <c r="U68" s="60">
        <v>2.0739244648148607</v>
      </c>
      <c r="V68" s="60">
        <v>-0.97531217614675092</v>
      </c>
    </row>
    <row r="69" spans="1:22" x14ac:dyDescent="0.3">
      <c r="A69" s="60">
        <v>45</v>
      </c>
      <c r="B69" s="60">
        <v>1.6459075040045779</v>
      </c>
      <c r="C69" s="60">
        <v>-3.6469591570477577E-2</v>
      </c>
      <c r="T69" s="60">
        <v>44</v>
      </c>
      <c r="U69" s="60">
        <v>5.3974604616057391</v>
      </c>
      <c r="V69" s="60">
        <v>0.89964885832819608</v>
      </c>
    </row>
    <row r="70" spans="1:22" x14ac:dyDescent="0.3">
      <c r="A70" s="60">
        <v>46</v>
      </c>
      <c r="B70" s="60">
        <v>6.0612946973584636</v>
      </c>
      <c r="C70" s="60">
        <v>-0.51221861246324352</v>
      </c>
      <c r="T70" s="60">
        <v>45</v>
      </c>
      <c r="U70" s="60">
        <v>0.85092152564488366</v>
      </c>
      <c r="V70" s="60">
        <v>0.75851638678921662</v>
      </c>
    </row>
    <row r="71" spans="1:22" x14ac:dyDescent="0.3">
      <c r="A71" s="60">
        <v>47</v>
      </c>
      <c r="B71" s="60">
        <v>3.4297745362764913</v>
      </c>
      <c r="C71" s="60">
        <v>1.2615733459526521</v>
      </c>
      <c r="T71" s="60">
        <v>46</v>
      </c>
      <c r="U71" s="60">
        <v>5.016517154371229</v>
      </c>
      <c r="V71" s="60">
        <v>0.53255893052399106</v>
      </c>
    </row>
    <row r="72" spans="1:22" x14ac:dyDescent="0.3">
      <c r="A72" s="60">
        <v>48</v>
      </c>
      <c r="B72" s="60">
        <v>4.8950528077880442</v>
      </c>
      <c r="C72" s="60">
        <v>0.62240008867666319</v>
      </c>
      <c r="T72" s="60">
        <v>47</v>
      </c>
      <c r="U72" s="60">
        <v>4.2356805539555946</v>
      </c>
      <c r="V72" s="60">
        <v>0.45566732827354883</v>
      </c>
    </row>
    <row r="73" spans="1:22" x14ac:dyDescent="0.3">
      <c r="A73" s="60">
        <v>49</v>
      </c>
      <c r="B73" s="60">
        <v>3.4499019850609907</v>
      </c>
      <c r="C73" s="60">
        <v>0.8127778919803248</v>
      </c>
      <c r="T73" s="60">
        <v>48</v>
      </c>
      <c r="U73" s="60">
        <v>3.4329785851400199</v>
      </c>
      <c r="V73" s="60">
        <v>2.0844743113246875</v>
      </c>
    </row>
    <row r="74" spans="1:22" x14ac:dyDescent="0.3">
      <c r="A74" s="60">
        <v>50</v>
      </c>
      <c r="B74" s="60">
        <v>3.8881052985978051</v>
      </c>
      <c r="C74" s="60">
        <v>-0.94366631943136481</v>
      </c>
      <c r="T74" s="60">
        <v>49</v>
      </c>
      <c r="U74" s="60">
        <v>2.8372687705105437</v>
      </c>
      <c r="V74" s="60">
        <v>1.4254111065307717</v>
      </c>
    </row>
    <row r="75" spans="1:22" x14ac:dyDescent="0.3">
      <c r="A75" s="60">
        <v>51</v>
      </c>
      <c r="B75" s="60">
        <v>4.3268836820998917</v>
      </c>
      <c r="C75" s="60">
        <v>-0.52022119232957209</v>
      </c>
      <c r="T75" s="60">
        <v>50</v>
      </c>
      <c r="U75" s="60">
        <v>4.9052467240693121</v>
      </c>
      <c r="V75" s="60">
        <v>-1.9608077449028718</v>
      </c>
    </row>
    <row r="76" spans="1:22" x14ac:dyDescent="0.3">
      <c r="A76" s="60">
        <v>52</v>
      </c>
      <c r="B76" s="60">
        <v>4.5362091494586849</v>
      </c>
      <c r="C76" s="60">
        <v>0.85286258035781604</v>
      </c>
      <c r="T76" s="60">
        <v>51</v>
      </c>
      <c r="U76" s="60">
        <v>3.0845903819676423</v>
      </c>
      <c r="V76" s="60">
        <v>0.72207210780267728</v>
      </c>
    </row>
    <row r="77" spans="1:22" x14ac:dyDescent="0.3">
      <c r="A77" s="60">
        <v>53</v>
      </c>
      <c r="B77" s="60">
        <v>6.2303652671482581</v>
      </c>
      <c r="C77" s="60">
        <v>-0.40731937166523924</v>
      </c>
      <c r="T77" s="60">
        <v>52</v>
      </c>
      <c r="U77" s="60">
        <v>5.3202028265926176</v>
      </c>
      <c r="V77" s="60">
        <v>6.8868903223883393E-2</v>
      </c>
    </row>
    <row r="78" spans="1:22" x14ac:dyDescent="0.3">
      <c r="A78" s="60">
        <v>54</v>
      </c>
      <c r="B78" s="60">
        <v>2.1640455427141179</v>
      </c>
      <c r="C78" s="60">
        <v>-0.55460763028001758</v>
      </c>
      <c r="T78" s="60">
        <v>53</v>
      </c>
      <c r="U78" s="60">
        <v>5.3085412967793166</v>
      </c>
      <c r="V78" s="60">
        <v>0.51450459870370224</v>
      </c>
    </row>
    <row r="79" spans="1:22" x14ac:dyDescent="0.3">
      <c r="A79" s="60">
        <v>55</v>
      </c>
      <c r="B79" s="60">
        <v>4.9249564459821578</v>
      </c>
      <c r="C79" s="60">
        <v>0.45953861680693109</v>
      </c>
      <c r="T79" s="60">
        <v>54</v>
      </c>
      <c r="U79" s="60">
        <v>2.8673943891949052</v>
      </c>
      <c r="V79" s="60">
        <v>-1.2579564767608049</v>
      </c>
    </row>
    <row r="80" spans="1:22" x14ac:dyDescent="0.3">
      <c r="A80" s="60">
        <v>56</v>
      </c>
      <c r="B80" s="60">
        <v>6.2602689053423717</v>
      </c>
      <c r="C80" s="60">
        <v>-0.51726571753288919</v>
      </c>
      <c r="T80" s="60">
        <v>55</v>
      </c>
      <c r="U80" s="60">
        <v>4.0335473705250386</v>
      </c>
      <c r="V80" s="60">
        <v>1.3509476922640502</v>
      </c>
    </row>
    <row r="81" spans="1:22" x14ac:dyDescent="0.3">
      <c r="A81" s="60">
        <v>57</v>
      </c>
      <c r="B81" s="60">
        <v>3.7489383670021241</v>
      </c>
      <c r="C81" s="60">
        <v>-0.13802045435789978</v>
      </c>
      <c r="T81" s="60">
        <v>56</v>
      </c>
      <c r="U81" s="60">
        <v>5.239058014975063</v>
      </c>
      <c r="V81" s="60">
        <v>0.50394517283441953</v>
      </c>
    </row>
    <row r="82" spans="1:22" x14ac:dyDescent="0.3">
      <c r="A82" s="60">
        <v>58</v>
      </c>
      <c r="B82" s="60">
        <v>1.7057147803928041</v>
      </c>
      <c r="C82" s="60">
        <v>0.37372676128703164</v>
      </c>
      <c r="T82" s="60">
        <v>57</v>
      </c>
      <c r="U82" s="60">
        <v>4.26969334924439</v>
      </c>
      <c r="V82" s="60">
        <v>-0.65877543660016569</v>
      </c>
    </row>
    <row r="83" spans="1:22" x14ac:dyDescent="0.3">
      <c r="A83" s="60">
        <v>59</v>
      </c>
      <c r="B83" s="60">
        <v>2.0346548005280507</v>
      </c>
      <c r="C83" s="60">
        <v>4.4786741151785048E-2</v>
      </c>
      <c r="T83" s="60">
        <v>58</v>
      </c>
      <c r="U83" s="60">
        <v>1.6205824933227717</v>
      </c>
      <c r="V83" s="60">
        <v>0.45885904835706404</v>
      </c>
    </row>
    <row r="84" spans="1:22" x14ac:dyDescent="0.3">
      <c r="A84" s="60">
        <v>60</v>
      </c>
      <c r="B84" s="60">
        <v>4.0675271277624852</v>
      </c>
      <c r="C84" s="60">
        <v>1.3661948757917548</v>
      </c>
      <c r="T84" s="60">
        <v>59</v>
      </c>
      <c r="U84" s="60">
        <v>0.83148564262271574</v>
      </c>
      <c r="V84" s="60">
        <v>1.24795589905712</v>
      </c>
    </row>
    <row r="85" spans="1:22" x14ac:dyDescent="0.3">
      <c r="A85" s="60">
        <v>61</v>
      </c>
      <c r="B85" s="60">
        <v>6.2205890777386443</v>
      </c>
      <c r="C85" s="60">
        <v>1.7735547300863352E-2</v>
      </c>
      <c r="T85" s="60">
        <v>60</v>
      </c>
      <c r="U85" s="60">
        <v>4.7585058072519377</v>
      </c>
      <c r="V85" s="60">
        <v>0.67521619630230223</v>
      </c>
    </row>
    <row r="86" spans="1:22" x14ac:dyDescent="0.3">
      <c r="A86" s="60">
        <v>62</v>
      </c>
      <c r="B86" s="60">
        <v>2.9018603081573371</v>
      </c>
      <c r="C86" s="60">
        <v>0.35623622986414505</v>
      </c>
      <c r="T86" s="60">
        <v>61</v>
      </c>
      <c r="U86" s="60">
        <v>5.0660786560777602</v>
      </c>
      <c r="V86" s="60">
        <v>1.1722459689617475</v>
      </c>
    </row>
    <row r="87" spans="1:22" x14ac:dyDescent="0.3">
      <c r="A87" s="60">
        <v>63</v>
      </c>
      <c r="B87" s="60">
        <v>1.6062276764008505</v>
      </c>
      <c r="C87" s="60">
        <v>3.2102360332497692E-3</v>
      </c>
      <c r="T87" s="60">
        <v>62</v>
      </c>
      <c r="U87" s="60">
        <v>4.0733909307204845</v>
      </c>
      <c r="V87" s="60">
        <v>-0.81529439269900239</v>
      </c>
    </row>
    <row r="88" spans="1:22" x14ac:dyDescent="0.3">
      <c r="A88" s="60">
        <v>64</v>
      </c>
      <c r="B88" s="60">
        <v>5.1641855515350645</v>
      </c>
      <c r="C88" s="60">
        <v>0.44528624364989522</v>
      </c>
      <c r="T88" s="60">
        <v>63</v>
      </c>
      <c r="U88" s="60">
        <v>0.61671913522774879</v>
      </c>
      <c r="V88" s="60">
        <v>0.99271877720635149</v>
      </c>
    </row>
    <row r="89" spans="1:22" x14ac:dyDescent="0.3">
      <c r="A89" s="60">
        <v>65</v>
      </c>
      <c r="B89" s="60">
        <v>2.2037253703178452</v>
      </c>
      <c r="C89" s="60">
        <v>-0.41196590108979025</v>
      </c>
      <c r="T89" s="60">
        <v>64</v>
      </c>
      <c r="U89" s="60">
        <v>4.6773609956343822</v>
      </c>
      <c r="V89" s="60">
        <v>0.93211079955057752</v>
      </c>
    </row>
    <row r="90" spans="1:22" x14ac:dyDescent="0.3">
      <c r="A90" s="60">
        <v>66</v>
      </c>
      <c r="B90" s="60">
        <v>3.1606417925294714</v>
      </c>
      <c r="C90" s="60">
        <v>-0.1161193548060484</v>
      </c>
      <c r="T90" s="60">
        <v>65</v>
      </c>
      <c r="U90" s="60">
        <v>3.2599992262427167</v>
      </c>
      <c r="V90" s="60">
        <v>-1.4682397570146617</v>
      </c>
    </row>
    <row r="91" spans="1:22" x14ac:dyDescent="0.3">
      <c r="A91" s="60">
        <v>67</v>
      </c>
      <c r="B91" s="60">
        <v>4.6558237022351374</v>
      </c>
      <c r="C91" s="60">
        <v>-7.0856223564565113E-2</v>
      </c>
      <c r="T91" s="60">
        <v>66</v>
      </c>
      <c r="U91" s="60">
        <v>4.6122507875101162</v>
      </c>
      <c r="V91" s="60">
        <v>-1.5677283497866932</v>
      </c>
    </row>
    <row r="92" spans="1:22" x14ac:dyDescent="0.3">
      <c r="A92" s="60">
        <v>68</v>
      </c>
      <c r="B92" s="60">
        <v>6.4097870963129386</v>
      </c>
      <c r="C92" s="60">
        <v>-6.7665677591786988E-2</v>
      </c>
      <c r="T92" s="60">
        <v>67</v>
      </c>
      <c r="U92" s="60">
        <v>4.4217791338928611</v>
      </c>
      <c r="V92" s="60">
        <v>0.16318834477771116</v>
      </c>
    </row>
    <row r="93" spans="1:22" x14ac:dyDescent="0.3">
      <c r="A93" s="60">
        <v>69</v>
      </c>
      <c r="B93" s="60">
        <v>6.2504927159327579</v>
      </c>
      <c r="C93" s="60">
        <v>0.22339798041951653</v>
      </c>
      <c r="T93" s="60">
        <v>68</v>
      </c>
      <c r="U93" s="60">
        <v>5.3240900031970515</v>
      </c>
      <c r="V93" s="60">
        <v>1.0180314155241001</v>
      </c>
    </row>
    <row r="94" spans="1:22" x14ac:dyDescent="0.3">
      <c r="A94" s="60">
        <v>70</v>
      </c>
      <c r="B94" s="60">
        <v>4.018071110749144</v>
      </c>
      <c r="C94" s="60">
        <v>0.75261351371652108</v>
      </c>
      <c r="T94" s="60">
        <v>69</v>
      </c>
      <c r="U94" s="60">
        <v>5.3877425200946547</v>
      </c>
      <c r="V94" s="60">
        <v>1.0861481762576197</v>
      </c>
    </row>
    <row r="95" spans="1:22" x14ac:dyDescent="0.3">
      <c r="A95" s="60">
        <v>71</v>
      </c>
      <c r="B95" s="60">
        <v>5.4632219334761976</v>
      </c>
      <c r="C95" s="60">
        <v>0.42010045501208104</v>
      </c>
      <c r="T95" s="60">
        <v>70</v>
      </c>
      <c r="U95" s="60">
        <v>3.9927320161784836</v>
      </c>
      <c r="V95" s="60">
        <v>0.77795260828718149</v>
      </c>
    </row>
    <row r="96" spans="1:22" x14ac:dyDescent="0.3">
      <c r="A96" s="60">
        <v>72</v>
      </c>
      <c r="B96" s="60">
        <v>4.915180256572544</v>
      </c>
      <c r="C96" s="60">
        <v>-0.74079298667690718</v>
      </c>
      <c r="T96" s="60">
        <v>71</v>
      </c>
      <c r="U96" s="60">
        <v>5.3755950932057992</v>
      </c>
      <c r="V96" s="60">
        <v>0.5077272952824794</v>
      </c>
    </row>
    <row r="97" spans="1:22" x14ac:dyDescent="0.3">
      <c r="A97" s="60">
        <v>73</v>
      </c>
      <c r="B97" s="60">
        <v>2.5625690286472054</v>
      </c>
      <c r="C97" s="60">
        <v>0.14548117245500469</v>
      </c>
      <c r="T97" s="60">
        <v>72</v>
      </c>
      <c r="U97" s="60">
        <v>4.05103966524499</v>
      </c>
      <c r="V97" s="60">
        <v>0.12334760465064676</v>
      </c>
    </row>
    <row r="98" spans="1:22" x14ac:dyDescent="0.3">
      <c r="A98" s="60">
        <v>74</v>
      </c>
      <c r="B98" s="60">
        <v>1.4866131236243971</v>
      </c>
      <c r="C98" s="60">
        <v>-0.38800083495628734</v>
      </c>
      <c r="T98" s="60">
        <v>73</v>
      </c>
      <c r="U98" s="60">
        <v>3.0807032053632089</v>
      </c>
      <c r="V98" s="60">
        <v>-0.37265300426099879</v>
      </c>
    </row>
    <row r="99" spans="1:22" x14ac:dyDescent="0.3">
      <c r="A99" s="60">
        <v>75</v>
      </c>
      <c r="B99" s="60">
        <v>4.6955035298388648</v>
      </c>
      <c r="C99" s="60">
        <v>5.8086661267499728E-2</v>
      </c>
      <c r="T99" s="60">
        <v>74</v>
      </c>
      <c r="U99" s="60">
        <v>1.7405990709846644</v>
      </c>
      <c r="V99" s="60">
        <v>-0.64198678231655459</v>
      </c>
    </row>
    <row r="100" spans="1:22" x14ac:dyDescent="0.3">
      <c r="A100" s="60">
        <v>76</v>
      </c>
      <c r="B100" s="60">
        <v>3.9381363855764175</v>
      </c>
      <c r="C100" s="60">
        <v>1.2603606456894085</v>
      </c>
      <c r="T100" s="60">
        <v>75</v>
      </c>
      <c r="U100" s="60">
        <v>5.1170978490109533</v>
      </c>
      <c r="V100" s="60">
        <v>-0.36350765790458883</v>
      </c>
    </row>
    <row r="101" spans="1:22" x14ac:dyDescent="0.3">
      <c r="A101" s="60">
        <v>77</v>
      </c>
      <c r="B101" s="60">
        <v>3.190545430723585</v>
      </c>
      <c r="C101" s="60">
        <v>-0.35733208666736882</v>
      </c>
      <c r="T101" s="60">
        <v>76</v>
      </c>
      <c r="U101" s="60">
        <v>4.8799800761404928</v>
      </c>
      <c r="V101" s="60">
        <v>0.31851695512533329</v>
      </c>
    </row>
    <row r="102" spans="1:22" x14ac:dyDescent="0.3">
      <c r="A102" s="60">
        <v>78</v>
      </c>
      <c r="B102" s="60">
        <v>4.3268836820998917</v>
      </c>
      <c r="C102" s="60">
        <v>-5.0217563083836403E-2</v>
      </c>
      <c r="T102" s="60">
        <v>77</v>
      </c>
      <c r="U102" s="60">
        <v>3.7152847860370226</v>
      </c>
      <c r="V102" s="60">
        <v>-0.88207144198080645</v>
      </c>
    </row>
    <row r="103" spans="1:22" x14ac:dyDescent="0.3">
      <c r="A103" s="60">
        <v>79</v>
      </c>
      <c r="B103" s="60">
        <v>1.6855873316083052</v>
      </c>
      <c r="C103" s="60">
        <v>-7.6149419174204924E-2</v>
      </c>
      <c r="T103" s="60">
        <v>78</v>
      </c>
      <c r="U103" s="60">
        <v>4.5194444460792598</v>
      </c>
      <c r="V103" s="60">
        <v>-0.24277832706320446</v>
      </c>
    </row>
    <row r="104" spans="1:22" x14ac:dyDescent="0.3">
      <c r="A104" s="60">
        <v>80</v>
      </c>
      <c r="B104" s="60">
        <v>1.9846237135494382</v>
      </c>
      <c r="C104" s="60">
        <v>-0.88601142488132845</v>
      </c>
      <c r="T104" s="60">
        <v>79</v>
      </c>
      <c r="U104" s="60">
        <v>2.971862260439063</v>
      </c>
      <c r="V104" s="60">
        <v>-1.3624243480049627</v>
      </c>
    </row>
    <row r="105" spans="1:22" x14ac:dyDescent="0.3">
      <c r="A105" s="60">
        <v>81</v>
      </c>
      <c r="B105" s="60">
        <v>2.1243657151103905</v>
      </c>
      <c r="C105" s="60">
        <v>-0.51492780267629024</v>
      </c>
      <c r="T105" s="60">
        <v>80</v>
      </c>
      <c r="U105" s="60">
        <v>3.012677614785618</v>
      </c>
      <c r="V105" s="60">
        <v>-1.9140653261175082</v>
      </c>
    </row>
    <row r="106" spans="1:22" x14ac:dyDescent="0.3">
      <c r="A106" s="60">
        <v>82</v>
      </c>
      <c r="B106" s="60">
        <v>3.9479125749860318</v>
      </c>
      <c r="C106" s="60">
        <v>0.56294693153081798</v>
      </c>
      <c r="T106" s="60">
        <v>81</v>
      </c>
      <c r="U106" s="60">
        <v>2.0199898894283419</v>
      </c>
      <c r="V106" s="60">
        <v>-0.41055197699424162</v>
      </c>
    </row>
    <row r="107" spans="1:22" x14ac:dyDescent="0.3">
      <c r="A107" s="60">
        <v>83</v>
      </c>
      <c r="B107" s="60">
        <v>3.639100003635285</v>
      </c>
      <c r="C107" s="60">
        <v>9.8569614648083448E-2</v>
      </c>
      <c r="T107" s="60">
        <v>82</v>
      </c>
      <c r="U107" s="60">
        <v>3.4582452330688391</v>
      </c>
      <c r="V107" s="60">
        <v>1.0526142734480106</v>
      </c>
    </row>
    <row r="108" spans="1:22" x14ac:dyDescent="0.3">
      <c r="A108" s="60">
        <v>84</v>
      </c>
      <c r="B108" s="60">
        <v>3.0214748609337905</v>
      </c>
      <c r="C108" s="60">
        <v>-0.38241753131853207</v>
      </c>
      <c r="T108" s="60">
        <v>83</v>
      </c>
      <c r="U108" s="60">
        <v>3.9650358828718928</v>
      </c>
      <c r="V108" s="60">
        <v>-0.22736626458852438</v>
      </c>
    </row>
    <row r="109" spans="1:22" x14ac:dyDescent="0.3">
      <c r="A109" s="60">
        <v>85</v>
      </c>
      <c r="B109" s="60">
        <v>5.0744746369527238</v>
      </c>
      <c r="C109" s="60">
        <v>1.1638499880867839</v>
      </c>
      <c r="T109" s="60">
        <v>84</v>
      </c>
      <c r="U109" s="60">
        <v>4.700684055260985</v>
      </c>
      <c r="V109" s="60">
        <v>-2.0616267256457266</v>
      </c>
    </row>
    <row r="110" spans="1:22" x14ac:dyDescent="0.3">
      <c r="A110" s="60">
        <v>86</v>
      </c>
      <c r="B110" s="60">
        <v>2.7023110302081577</v>
      </c>
      <c r="C110" s="60">
        <v>-0.75640088115284443</v>
      </c>
      <c r="T110" s="60">
        <v>85</v>
      </c>
      <c r="U110" s="60">
        <v>4.6681289511988524</v>
      </c>
      <c r="V110" s="60">
        <v>1.5701956738406553</v>
      </c>
    </row>
    <row r="111" spans="1:22" x14ac:dyDescent="0.3">
      <c r="A111" s="60">
        <v>87</v>
      </c>
      <c r="B111" s="60">
        <v>4.0778783871373703</v>
      </c>
      <c r="C111" s="60">
        <v>-8.8894340573095754E-2</v>
      </c>
      <c r="T111" s="60">
        <v>86</v>
      </c>
      <c r="U111" s="60">
        <v>3.0651544989454735</v>
      </c>
      <c r="V111" s="60">
        <v>-1.1192443498901603</v>
      </c>
    </row>
    <row r="112" spans="1:22" x14ac:dyDescent="0.3">
      <c r="A112" s="60">
        <v>88</v>
      </c>
      <c r="B112" s="60">
        <v>4.9249564459821578</v>
      </c>
      <c r="C112" s="60">
        <v>0.18098902791842253</v>
      </c>
      <c r="T112" s="60">
        <v>87</v>
      </c>
      <c r="U112" s="60">
        <v>4.2959317913243176</v>
      </c>
      <c r="V112" s="60">
        <v>-0.30694774476004305</v>
      </c>
    </row>
    <row r="113" spans="1:22" x14ac:dyDescent="0.3">
      <c r="A113" s="60">
        <v>89</v>
      </c>
      <c r="B113" s="60">
        <v>2.3831471994825248</v>
      </c>
      <c r="C113" s="60">
        <v>0.75234701644662483</v>
      </c>
      <c r="T113" s="60">
        <v>88</v>
      </c>
      <c r="U113" s="60">
        <v>5.180264468833002</v>
      </c>
      <c r="V113" s="60">
        <v>-7.4318994932421667E-2</v>
      </c>
    </row>
    <row r="114" spans="1:22" x14ac:dyDescent="0.3">
      <c r="A114" s="60">
        <v>90</v>
      </c>
      <c r="B114" s="60">
        <v>3.4199983468668775</v>
      </c>
      <c r="C114" s="60">
        <v>-0.52962658897071302</v>
      </c>
      <c r="T114" s="60">
        <v>89</v>
      </c>
      <c r="U114" s="60">
        <v>3.5656284867663222</v>
      </c>
      <c r="V114" s="60">
        <v>-0.43013427083717248</v>
      </c>
    </row>
    <row r="115" spans="1:22" x14ac:dyDescent="0.3">
      <c r="A115" s="60">
        <v>91</v>
      </c>
      <c r="B115" s="60">
        <v>5.8019381430210579</v>
      </c>
      <c r="C115" s="60">
        <v>0.59332345509439133</v>
      </c>
      <c r="T115" s="60">
        <v>90</v>
      </c>
      <c r="U115" s="60">
        <v>3.5248131324197676</v>
      </c>
      <c r="V115" s="60">
        <v>-0.63444137452360305</v>
      </c>
    </row>
    <row r="116" spans="1:22" x14ac:dyDescent="0.3">
      <c r="A116" s="60">
        <v>92</v>
      </c>
      <c r="B116" s="60">
        <v>6.2108128883290306</v>
      </c>
      <c r="C116" s="60">
        <v>0.31714502929351962</v>
      </c>
      <c r="T116" s="60">
        <v>91</v>
      </c>
      <c r="U116" s="60">
        <v>2.5000562000759134</v>
      </c>
      <c r="V116" s="60">
        <v>3.8952053980395358</v>
      </c>
    </row>
    <row r="117" spans="1:22" x14ac:dyDescent="0.3">
      <c r="A117" s="60">
        <v>93</v>
      </c>
      <c r="B117" s="60">
        <v>2.2439802678868439</v>
      </c>
      <c r="C117" s="60">
        <v>-0.16453872620700816</v>
      </c>
      <c r="T117" s="60">
        <v>92</v>
      </c>
      <c r="U117" s="60">
        <v>4.7138032763009488</v>
      </c>
      <c r="V117" s="60">
        <v>1.8141546413216014</v>
      </c>
    </row>
    <row r="118" spans="1:22" x14ac:dyDescent="0.3">
      <c r="A118" s="60">
        <v>94</v>
      </c>
      <c r="B118" s="60">
        <v>1.8552329713633711</v>
      </c>
      <c r="C118" s="60">
        <v>9.0677177691942168E-2</v>
      </c>
      <c r="T118" s="60">
        <v>93</v>
      </c>
      <c r="U118" s="60">
        <v>3.2177261806694997</v>
      </c>
      <c r="V118" s="60">
        <v>-1.1382846389896639</v>
      </c>
    </row>
    <row r="119" spans="1:22" x14ac:dyDescent="0.3">
      <c r="A119" s="60">
        <v>95</v>
      </c>
      <c r="B119" s="60">
        <v>6.03139105916435</v>
      </c>
      <c r="C119" s="60">
        <v>1.5981119881927519E-2</v>
      </c>
      <c r="T119" s="60">
        <v>94</v>
      </c>
      <c r="U119" s="60">
        <v>3.1210326626342093</v>
      </c>
      <c r="V119" s="60">
        <v>-1.1751225135788961</v>
      </c>
    </row>
    <row r="120" spans="1:22" x14ac:dyDescent="0.3">
      <c r="A120" s="60">
        <v>96</v>
      </c>
      <c r="B120" s="60">
        <v>5.9612325234012387</v>
      </c>
      <c r="C120" s="60">
        <v>1.0029316389223553E-2</v>
      </c>
      <c r="T120" s="60">
        <v>95</v>
      </c>
      <c r="U120" s="60">
        <v>4.818271147545107</v>
      </c>
      <c r="V120" s="60">
        <v>1.2291010315011706</v>
      </c>
    </row>
    <row r="121" spans="1:22" x14ac:dyDescent="0.3">
      <c r="A121" s="60">
        <v>97</v>
      </c>
      <c r="B121" s="60">
        <v>3.041027239753018</v>
      </c>
      <c r="C121" s="60">
        <v>5.0015213605298037E-2</v>
      </c>
      <c r="T121" s="60">
        <v>96</v>
      </c>
      <c r="U121" s="60">
        <v>4.7176904529053827</v>
      </c>
      <c r="V121" s="60">
        <v>1.2535713868850795</v>
      </c>
    </row>
    <row r="122" spans="1:22" x14ac:dyDescent="0.3">
      <c r="A122" s="60">
        <v>98</v>
      </c>
      <c r="B122" s="60">
        <v>3.5896439866219434</v>
      </c>
      <c r="C122" s="60">
        <v>0.30217631148868307</v>
      </c>
      <c r="T122" s="60">
        <v>97</v>
      </c>
      <c r="U122" s="60">
        <v>4.5767803009946579</v>
      </c>
      <c r="V122" s="60">
        <v>-1.4857378476363419</v>
      </c>
    </row>
    <row r="123" spans="1:22" x14ac:dyDescent="0.3">
      <c r="A123" s="60">
        <v>99</v>
      </c>
      <c r="B123" s="60">
        <v>6.8784691180091375</v>
      </c>
      <c r="C123" s="60">
        <v>-0.79169439109683104</v>
      </c>
      <c r="T123" s="60">
        <v>98</v>
      </c>
      <c r="U123" s="60">
        <v>2.3965601229828644</v>
      </c>
      <c r="V123" s="60">
        <v>1.4952601751277621</v>
      </c>
    </row>
    <row r="124" spans="1:22" x14ac:dyDescent="0.3">
      <c r="A124" s="60">
        <v>100</v>
      </c>
      <c r="B124" s="60">
        <v>5.5926126756622647</v>
      </c>
      <c r="C124" s="60">
        <v>0.54078536733438387</v>
      </c>
      <c r="T124" s="60">
        <v>99</v>
      </c>
      <c r="U124" s="60">
        <v>5.0194325368245547</v>
      </c>
      <c r="V124" s="60">
        <v>1.0673421900877518</v>
      </c>
    </row>
    <row r="125" spans="1:22" x14ac:dyDescent="0.3">
      <c r="A125" s="60">
        <v>101</v>
      </c>
      <c r="B125" s="60">
        <v>3.0611546885375178</v>
      </c>
      <c r="C125" s="60">
        <v>0.85086831689062814</v>
      </c>
      <c r="T125" s="60">
        <v>100</v>
      </c>
      <c r="U125" s="60">
        <v>5.0364389344689524</v>
      </c>
      <c r="V125" s="60">
        <v>1.0969591085276962</v>
      </c>
    </row>
    <row r="126" spans="1:22" x14ac:dyDescent="0.3">
      <c r="A126" s="60">
        <v>102</v>
      </c>
      <c r="B126" s="60">
        <v>3.270480155896311</v>
      </c>
      <c r="C126" s="60">
        <v>0.75487153483883862</v>
      </c>
      <c r="T126" s="60">
        <v>101</v>
      </c>
      <c r="U126" s="60">
        <v>4.2609472018844139</v>
      </c>
      <c r="V126" s="60">
        <v>-0.34892419645626793</v>
      </c>
    </row>
    <row r="127" spans="1:22" x14ac:dyDescent="0.3">
      <c r="A127" s="60">
        <v>103</v>
      </c>
      <c r="B127" s="60">
        <v>4.6356962534506376</v>
      </c>
      <c r="C127" s="60">
        <v>-0.40158974885337795</v>
      </c>
      <c r="T127" s="60">
        <v>102</v>
      </c>
      <c r="U127" s="60">
        <v>4.152106256960268</v>
      </c>
      <c r="V127" s="60">
        <v>-0.12675456622511838</v>
      </c>
    </row>
    <row r="128" spans="1:22" x14ac:dyDescent="0.3">
      <c r="A128" s="60">
        <v>104</v>
      </c>
      <c r="B128" s="60">
        <v>3.3900947086727644</v>
      </c>
      <c r="C128" s="60">
        <v>-0.751037379057506</v>
      </c>
      <c r="T128" s="60">
        <v>103</v>
      </c>
      <c r="U128" s="60">
        <v>3.9266500139031093</v>
      </c>
      <c r="V128" s="60">
        <v>0.30745649069415038</v>
      </c>
    </row>
    <row r="129" spans="1:22" x14ac:dyDescent="0.3">
      <c r="A129" s="60">
        <v>105</v>
      </c>
      <c r="B129" s="60">
        <v>3.5194854508588316</v>
      </c>
      <c r="C129" s="60">
        <v>0.21818416742453683</v>
      </c>
      <c r="T129" s="60">
        <v>104</v>
      </c>
      <c r="U129" s="60">
        <v>3.514609293833129</v>
      </c>
      <c r="V129" s="60">
        <v>-0.87555196421787063</v>
      </c>
    </row>
    <row r="130" spans="1:22" x14ac:dyDescent="0.3">
      <c r="A130" s="60">
        <v>106</v>
      </c>
      <c r="B130" s="60">
        <v>2.6821835814236588</v>
      </c>
      <c r="C130" s="60">
        <v>-1.0727456689895585</v>
      </c>
      <c r="T130" s="60">
        <v>105</v>
      </c>
      <c r="U130" s="60">
        <v>4.4810585771104767</v>
      </c>
      <c r="V130" s="60">
        <v>-0.74338895882710831</v>
      </c>
    </row>
    <row r="131" spans="1:22" x14ac:dyDescent="0.3">
      <c r="A131" s="60">
        <v>107</v>
      </c>
      <c r="B131" s="60">
        <v>4.2872038544961635</v>
      </c>
      <c r="C131" s="60">
        <v>6.9504972193428216E-2</v>
      </c>
      <c r="T131" s="60">
        <v>106</v>
      </c>
      <c r="U131" s="60">
        <v>2.8411559471149777</v>
      </c>
      <c r="V131" s="60">
        <v>-1.2317180346808774</v>
      </c>
    </row>
    <row r="132" spans="1:22" x14ac:dyDescent="0.3">
      <c r="A132" s="60">
        <v>108</v>
      </c>
      <c r="B132" s="60">
        <v>6.4695943727011649</v>
      </c>
      <c r="C132" s="60">
        <v>-1.3944205574673383</v>
      </c>
      <c r="T132" s="60">
        <v>107</v>
      </c>
      <c r="U132" s="60">
        <v>4.5422816086303088</v>
      </c>
      <c r="V132" s="60">
        <v>-0.18557278194071714</v>
      </c>
    </row>
    <row r="133" spans="1:22" x14ac:dyDescent="0.3">
      <c r="A133" s="60">
        <v>109</v>
      </c>
      <c r="B133" s="60">
        <v>5.1043782751468374</v>
      </c>
      <c r="C133" s="60">
        <v>0.26625975298082505</v>
      </c>
      <c r="T133" s="60">
        <v>108</v>
      </c>
      <c r="U133" s="60">
        <v>4.6452917886478033</v>
      </c>
      <c r="V133" s="60">
        <v>0.42988202658602326</v>
      </c>
    </row>
    <row r="134" spans="1:22" x14ac:dyDescent="0.3">
      <c r="A134" s="60">
        <v>110</v>
      </c>
      <c r="B134" s="60">
        <v>4.7058547892137508</v>
      </c>
      <c r="C134" s="60">
        <v>0.67864027357533807</v>
      </c>
      <c r="T134" s="60">
        <v>109</v>
      </c>
      <c r="U134" s="60">
        <v>5.2599515892238946</v>
      </c>
      <c r="V134" s="60">
        <v>0.11068643890376784</v>
      </c>
    </row>
    <row r="135" spans="1:22" x14ac:dyDescent="0.3">
      <c r="A135" s="60">
        <v>111</v>
      </c>
      <c r="B135" s="60">
        <v>5.1739617409446783</v>
      </c>
      <c r="C135" s="60">
        <v>0.12934316711439742</v>
      </c>
      <c r="T135" s="60">
        <v>110</v>
      </c>
      <c r="U135" s="60">
        <v>3.4689349687310322</v>
      </c>
      <c r="V135" s="60">
        <v>1.9155600940580566</v>
      </c>
    </row>
    <row r="136" spans="1:22" x14ac:dyDescent="0.3">
      <c r="A136" s="60">
        <v>112</v>
      </c>
      <c r="B136" s="60">
        <v>1.6758111421986905</v>
      </c>
      <c r="C136" s="60">
        <v>-0.28951678107879997</v>
      </c>
      <c r="T136" s="60">
        <v>111</v>
      </c>
      <c r="U136" s="60">
        <v>5.0655927590022056</v>
      </c>
      <c r="V136" s="60">
        <v>0.2377121490568701</v>
      </c>
    </row>
    <row r="137" spans="1:22" x14ac:dyDescent="0.3">
      <c r="A137" s="60">
        <v>113</v>
      </c>
      <c r="B137" s="60">
        <v>1.7057147803928041</v>
      </c>
      <c r="C137" s="60">
        <v>0.37372676128703164</v>
      </c>
      <c r="T137" s="60">
        <v>112</v>
      </c>
      <c r="U137" s="60">
        <v>1.9174656064864011</v>
      </c>
      <c r="V137" s="60">
        <v>-0.5311712453665105</v>
      </c>
    </row>
    <row r="138" spans="1:22" x14ac:dyDescent="0.3">
      <c r="A138" s="60">
        <v>114</v>
      </c>
      <c r="B138" s="60">
        <v>4.4764018730704578</v>
      </c>
      <c r="C138" s="60">
        <v>-0.17233677986628759</v>
      </c>
      <c r="T138" s="60">
        <v>113</v>
      </c>
      <c r="U138" s="60">
        <v>1.8198002943000029</v>
      </c>
      <c r="V138" s="60">
        <v>0.25964124737983285</v>
      </c>
    </row>
    <row r="139" spans="1:22" x14ac:dyDescent="0.3">
      <c r="A139" s="60">
        <v>115</v>
      </c>
      <c r="B139" s="60">
        <v>7.2171853275539979</v>
      </c>
      <c r="C139" s="60">
        <v>-1.1487597393098872</v>
      </c>
      <c r="T139" s="60">
        <v>114</v>
      </c>
      <c r="U139" s="60">
        <v>2.7225970606797474</v>
      </c>
      <c r="V139" s="60">
        <v>1.5814680325244228</v>
      </c>
    </row>
    <row r="140" spans="1:22" x14ac:dyDescent="0.3">
      <c r="A140" s="60">
        <v>116</v>
      </c>
      <c r="B140" s="60">
        <v>5.7519070560424455</v>
      </c>
      <c r="C140" s="60">
        <v>1.282480873873058</v>
      </c>
      <c r="T140" s="60">
        <v>115</v>
      </c>
      <c r="U140" s="60">
        <v>4.6686148482744061</v>
      </c>
      <c r="V140" s="60">
        <v>1.3998107399697046</v>
      </c>
    </row>
    <row r="141" spans="1:22" x14ac:dyDescent="0.3">
      <c r="A141" s="60">
        <v>117</v>
      </c>
      <c r="B141" s="60">
        <v>3.1008345161412452</v>
      </c>
      <c r="C141" s="60">
        <v>-2.0022222274731352</v>
      </c>
      <c r="T141" s="60">
        <v>116</v>
      </c>
      <c r="U141" s="60">
        <v>5.3921155937746423</v>
      </c>
      <c r="V141" s="60">
        <v>1.6422723361408611</v>
      </c>
    </row>
    <row r="142" spans="1:22" x14ac:dyDescent="0.3">
      <c r="A142" s="60">
        <v>118</v>
      </c>
      <c r="B142" s="60">
        <v>1.4664856748398973</v>
      </c>
      <c r="C142" s="60">
        <v>-0.77333849427995205</v>
      </c>
      <c r="T142" s="60">
        <v>117</v>
      </c>
      <c r="U142" s="60">
        <v>3.5316156914775272</v>
      </c>
      <c r="V142" s="60">
        <v>-2.4330034028094172</v>
      </c>
    </row>
    <row r="143" spans="1:22" x14ac:dyDescent="0.3">
      <c r="A143" s="60">
        <v>119</v>
      </c>
      <c r="B143" s="60">
        <v>2.6821835814236588</v>
      </c>
      <c r="C143" s="60">
        <v>9.0405140816122387E-2</v>
      </c>
      <c r="T143" s="60">
        <v>118</v>
      </c>
      <c r="U143" s="60">
        <v>0.80524720054278731</v>
      </c>
      <c r="V143" s="60">
        <v>-0.11210001998284203</v>
      </c>
    </row>
    <row r="144" spans="1:22" x14ac:dyDescent="0.3">
      <c r="A144" s="60">
        <v>120</v>
      </c>
      <c r="B144" s="60">
        <v>5.7024510390291034</v>
      </c>
      <c r="C144" s="60">
        <v>-0.5206674887370184</v>
      </c>
      <c r="T144" s="60">
        <v>119</v>
      </c>
      <c r="U144" s="60">
        <v>4.0913691225159905</v>
      </c>
      <c r="V144" s="60">
        <v>-1.3187804002762094</v>
      </c>
    </row>
    <row r="145" spans="1:22" x14ac:dyDescent="0.3">
      <c r="A145" s="60">
        <v>121</v>
      </c>
      <c r="B145" s="60">
        <v>2.891509048782452</v>
      </c>
      <c r="C145" s="60">
        <v>0.95863855292760647</v>
      </c>
      <c r="T145" s="60">
        <v>120</v>
      </c>
      <c r="U145" s="60">
        <v>5.1423644969397726</v>
      </c>
      <c r="V145" s="60">
        <v>3.9419053352312439E-2</v>
      </c>
    </row>
    <row r="146" spans="1:22" x14ac:dyDescent="0.3">
      <c r="A146" s="60">
        <v>122</v>
      </c>
      <c r="B146" s="60">
        <v>5.4931255716703102</v>
      </c>
      <c r="C146" s="60">
        <v>-0.19982074694581797</v>
      </c>
      <c r="T146" s="60">
        <v>121</v>
      </c>
      <c r="U146" s="60">
        <v>3.0695275726254616</v>
      </c>
      <c r="V146" s="60">
        <v>0.78062002908459682</v>
      </c>
    </row>
    <row r="147" spans="1:22" x14ac:dyDescent="0.3">
      <c r="A147" s="60">
        <v>123</v>
      </c>
      <c r="B147" s="60">
        <v>3.639100003635285</v>
      </c>
      <c r="C147" s="60">
        <v>0.60939523841407439</v>
      </c>
      <c r="T147" s="60">
        <v>122</v>
      </c>
      <c r="U147" s="60">
        <v>4.7546186306475038</v>
      </c>
      <c r="V147" s="60">
        <v>0.53868619407698848</v>
      </c>
    </row>
    <row r="148" spans="1:22" x14ac:dyDescent="0.3">
      <c r="A148" s="60">
        <v>124</v>
      </c>
      <c r="B148" s="60">
        <v>3.3601910704786513</v>
      </c>
      <c r="C148" s="60">
        <v>0.78294365591288129</v>
      </c>
      <c r="T148" s="60">
        <v>123</v>
      </c>
      <c r="U148" s="60">
        <v>3.9480294852274951</v>
      </c>
      <c r="V148" s="60">
        <v>0.30046575682186427</v>
      </c>
    </row>
    <row r="149" spans="1:22" x14ac:dyDescent="0.3">
      <c r="A149" s="60">
        <v>125</v>
      </c>
      <c r="B149" s="60">
        <v>3.9979436619646447</v>
      </c>
      <c r="C149" s="60">
        <v>0.40877558529960867</v>
      </c>
      <c r="T149" s="60">
        <v>124</v>
      </c>
      <c r="U149" s="60">
        <v>3.8663987765343859</v>
      </c>
      <c r="V149" s="60">
        <v>0.27673594985714667</v>
      </c>
    </row>
    <row r="150" spans="1:22" x14ac:dyDescent="0.3">
      <c r="A150" s="60">
        <v>126</v>
      </c>
      <c r="B150" s="60">
        <v>2.303787544275071</v>
      </c>
      <c r="C150" s="60">
        <v>-1.6106403637151256</v>
      </c>
      <c r="T150" s="60">
        <v>125</v>
      </c>
      <c r="U150" s="60">
        <v>4.797863470371829</v>
      </c>
      <c r="V150" s="60">
        <v>-0.39114422310757568</v>
      </c>
    </row>
    <row r="151" spans="1:22" x14ac:dyDescent="0.3">
      <c r="A151" s="60">
        <v>127</v>
      </c>
      <c r="B151" s="60">
        <v>2.4832093734397507</v>
      </c>
      <c r="C151" s="60">
        <v>-8.5314100641380008E-2</v>
      </c>
      <c r="T151" s="60">
        <v>126</v>
      </c>
      <c r="U151" s="60">
        <v>3.1152018977275588</v>
      </c>
      <c r="V151" s="60">
        <v>-2.4220547171676134</v>
      </c>
    </row>
    <row r="152" spans="1:22" x14ac:dyDescent="0.3">
      <c r="A152" s="60">
        <v>128</v>
      </c>
      <c r="B152" s="60">
        <v>2.4032746482670246</v>
      </c>
      <c r="C152" s="60">
        <v>-0.61151517903896968</v>
      </c>
      <c r="T152" s="60">
        <v>127</v>
      </c>
      <c r="U152" s="60">
        <v>2.3907293580762135</v>
      </c>
      <c r="V152" s="60">
        <v>7.1659147221572184E-3</v>
      </c>
    </row>
    <row r="153" spans="1:22" x14ac:dyDescent="0.3">
      <c r="A153" s="60">
        <v>129</v>
      </c>
      <c r="B153" s="60">
        <v>2.7718944960059986</v>
      </c>
      <c r="C153" s="60">
        <v>-0.37399922320762791</v>
      </c>
      <c r="T153" s="60">
        <v>128</v>
      </c>
      <c r="U153" s="60">
        <v>4.2458843925422336</v>
      </c>
      <c r="V153" s="60">
        <v>-2.4541249233141786</v>
      </c>
    </row>
    <row r="154" spans="1:22" x14ac:dyDescent="0.3">
      <c r="A154" s="60">
        <v>130</v>
      </c>
      <c r="B154" s="60">
        <v>2.7023110302081577</v>
      </c>
      <c r="C154" s="60">
        <v>-0.5050864528719381</v>
      </c>
      <c r="T154" s="60">
        <v>129</v>
      </c>
      <c r="U154" s="60">
        <v>3.166221090660752</v>
      </c>
      <c r="V154" s="60">
        <v>-0.7683258178623813</v>
      </c>
    </row>
    <row r="155" spans="1:22" x14ac:dyDescent="0.3">
      <c r="A155" s="60">
        <v>131</v>
      </c>
      <c r="B155" s="60">
        <v>5.8318417812151715</v>
      </c>
      <c r="C155" s="60">
        <v>-0.19348711188142609</v>
      </c>
      <c r="T155" s="60">
        <v>130</v>
      </c>
      <c r="U155" s="60">
        <v>3.8625115999299515</v>
      </c>
      <c r="V155" s="60">
        <v>-1.665287022593732</v>
      </c>
    </row>
    <row r="156" spans="1:22" x14ac:dyDescent="0.3">
      <c r="A156" s="60">
        <v>132</v>
      </c>
      <c r="B156" s="60">
        <v>3.6195476248160565</v>
      </c>
      <c r="C156" s="60">
        <v>0.49132623935725483</v>
      </c>
      <c r="T156" s="60">
        <v>131</v>
      </c>
      <c r="U156" s="60">
        <v>4.3406343222753065</v>
      </c>
      <c r="V156" s="60">
        <v>1.2977203470584389</v>
      </c>
    </row>
    <row r="157" spans="1:22" x14ac:dyDescent="0.3">
      <c r="A157" s="60">
        <v>133</v>
      </c>
      <c r="B157" s="60">
        <v>3.1307381543353578</v>
      </c>
      <c r="C157" s="60">
        <v>0.96360640788674257</v>
      </c>
      <c r="T157" s="60">
        <v>132</v>
      </c>
      <c r="U157" s="60">
        <v>4.5437392998569717</v>
      </c>
      <c r="V157" s="60">
        <v>-0.43286543568366032</v>
      </c>
    </row>
    <row r="158" spans="1:22" x14ac:dyDescent="0.3">
      <c r="A158" s="60">
        <v>134</v>
      </c>
      <c r="B158" s="60">
        <v>3.9283601961668042</v>
      </c>
      <c r="C158" s="60">
        <v>0.13208281437961489</v>
      </c>
      <c r="T158" s="60">
        <v>133</v>
      </c>
      <c r="U158" s="60">
        <v>4.079221695627135</v>
      </c>
      <c r="V158" s="60">
        <v>1.5122866594965423E-2</v>
      </c>
    </row>
    <row r="159" spans="1:22" x14ac:dyDescent="0.3">
      <c r="A159" s="60">
        <v>135</v>
      </c>
      <c r="B159" s="60">
        <v>4.984763722370384</v>
      </c>
      <c r="C159" s="60">
        <v>1.9182583575075185E-2</v>
      </c>
      <c r="T159" s="60">
        <v>134</v>
      </c>
      <c r="U159" s="60">
        <v>3.5680579721440937</v>
      </c>
      <c r="V159" s="60">
        <v>0.49238503840232539</v>
      </c>
    </row>
    <row r="160" spans="1:22" x14ac:dyDescent="0.3">
      <c r="A160" s="60">
        <v>136</v>
      </c>
      <c r="B160" s="60">
        <v>2.5027617522589782</v>
      </c>
      <c r="C160" s="60">
        <v>0.33045159179723793</v>
      </c>
      <c r="T160" s="60">
        <v>135</v>
      </c>
      <c r="U160" s="60">
        <v>4.2828125702843538</v>
      </c>
      <c r="V160" s="60">
        <v>0.72113373566110539</v>
      </c>
    </row>
    <row r="161" spans="1:22" x14ac:dyDescent="0.3">
      <c r="A161" s="60">
        <v>137</v>
      </c>
      <c r="B161" s="60">
        <v>5.9014252470130115</v>
      </c>
      <c r="C161" s="60">
        <v>-0.27740774082567299</v>
      </c>
      <c r="T161" s="60">
        <v>136</v>
      </c>
      <c r="U161" s="60">
        <v>3.534531073930852</v>
      </c>
      <c r="V161" s="60">
        <v>-0.70131772987463581</v>
      </c>
    </row>
    <row r="162" spans="1:22" x14ac:dyDescent="0.3">
      <c r="A162" s="60">
        <v>138</v>
      </c>
      <c r="B162" s="60">
        <v>2.9812199633647918</v>
      </c>
      <c r="C162" s="60">
        <v>-0.58332469056642111</v>
      </c>
      <c r="T162" s="60">
        <v>137</v>
      </c>
      <c r="U162" s="60">
        <v>5.0378966256956152</v>
      </c>
      <c r="V162" s="60">
        <v>0.58612088049172328</v>
      </c>
    </row>
    <row r="163" spans="1:22" x14ac:dyDescent="0.3">
      <c r="A163" s="60">
        <v>139</v>
      </c>
      <c r="B163" s="60">
        <v>6.5092742003048922</v>
      </c>
      <c r="C163" s="60">
        <v>-0.37804771082175126</v>
      </c>
      <c r="T163" s="60">
        <v>138</v>
      </c>
      <c r="U163" s="60">
        <v>2.7872213717284589</v>
      </c>
      <c r="V163" s="60">
        <v>-0.38932609893008818</v>
      </c>
    </row>
    <row r="164" spans="1:22" x14ac:dyDescent="0.3">
      <c r="A164" s="60">
        <v>140</v>
      </c>
      <c r="B164" s="60">
        <v>1.6459075040045779</v>
      </c>
      <c r="C164" s="60">
        <v>0.30000264505073537</v>
      </c>
      <c r="T164" s="60">
        <v>139</v>
      </c>
      <c r="U164" s="60">
        <v>5.2376003237484001</v>
      </c>
      <c r="V164" s="60">
        <v>0.89362616573474085</v>
      </c>
    </row>
    <row r="165" spans="1:22" x14ac:dyDescent="0.3">
      <c r="A165" s="60">
        <v>141</v>
      </c>
      <c r="B165" s="60">
        <v>2.4630819246552509</v>
      </c>
      <c r="C165" s="60">
        <v>-0.85364401222115061</v>
      </c>
      <c r="T165" s="60">
        <v>140</v>
      </c>
      <c r="U165" s="60">
        <v>4.5136136811726093</v>
      </c>
      <c r="V165" s="60">
        <v>-2.5677035321172959</v>
      </c>
    </row>
    <row r="166" spans="1:22" x14ac:dyDescent="0.3">
      <c r="A166" s="60">
        <v>142</v>
      </c>
      <c r="B166" s="60">
        <v>1.9052640583419835</v>
      </c>
      <c r="C166" s="60">
        <v>-0.51896969722209296</v>
      </c>
      <c r="T166" s="60">
        <v>141</v>
      </c>
      <c r="U166" s="60">
        <v>2.6642894116132405</v>
      </c>
      <c r="V166" s="60">
        <v>-1.0548514991791402</v>
      </c>
    </row>
    <row r="167" spans="1:22" x14ac:dyDescent="0.3">
      <c r="A167" s="60">
        <v>143</v>
      </c>
      <c r="B167" s="60">
        <v>5.3735110188938577</v>
      </c>
      <c r="C167" s="60">
        <v>-0.52932393243526654</v>
      </c>
      <c r="T167" s="60">
        <v>142</v>
      </c>
      <c r="U167" s="60">
        <v>2.259537147676574</v>
      </c>
      <c r="V167" s="60">
        <v>-0.87324278655668341</v>
      </c>
    </row>
    <row r="168" spans="1:22" x14ac:dyDescent="0.3">
      <c r="A168" s="60">
        <v>144</v>
      </c>
      <c r="B168" s="60">
        <v>3.7489383670021241</v>
      </c>
      <c r="C168" s="60">
        <v>1.0793753703001774</v>
      </c>
      <c r="T168" s="60">
        <v>143</v>
      </c>
      <c r="U168" s="60">
        <v>3.9859294571207244</v>
      </c>
      <c r="V168" s="60">
        <v>0.85825762933786676</v>
      </c>
    </row>
    <row r="169" spans="1:22" x14ac:dyDescent="0.3">
      <c r="A169" s="60">
        <v>145</v>
      </c>
      <c r="B169" s="60">
        <v>1.8851366095574846</v>
      </c>
      <c r="C169" s="60">
        <v>-9.3377140329429675E-2</v>
      </c>
      <c r="T169" s="60">
        <v>144</v>
      </c>
      <c r="U169" s="60">
        <v>3.0394019539411001</v>
      </c>
      <c r="V169" s="60">
        <v>1.7889117833612014</v>
      </c>
    </row>
    <row r="170" spans="1:22" x14ac:dyDescent="0.3">
      <c r="A170" s="60">
        <v>146</v>
      </c>
      <c r="B170" s="60">
        <v>2.074334628131778</v>
      </c>
      <c r="C170" s="60">
        <v>-0.68804026701188747</v>
      </c>
      <c r="T170" s="60">
        <v>145</v>
      </c>
      <c r="U170" s="60">
        <v>3.2245287397272584</v>
      </c>
      <c r="V170" s="60">
        <v>-1.4327692704992034</v>
      </c>
    </row>
    <row r="171" spans="1:22" x14ac:dyDescent="0.3">
      <c r="A171" s="60">
        <v>147</v>
      </c>
      <c r="B171" s="60">
        <v>3.3205112428749235</v>
      </c>
      <c r="C171" s="60">
        <v>8.0686138787231965E-2</v>
      </c>
      <c r="T171" s="60">
        <v>146</v>
      </c>
      <c r="U171" s="60">
        <v>2.0724667735881979</v>
      </c>
      <c r="V171" s="60">
        <v>-0.68617241246830729</v>
      </c>
    </row>
    <row r="172" spans="1:22" x14ac:dyDescent="0.3">
      <c r="A172" s="60">
        <v>148</v>
      </c>
      <c r="B172" s="60">
        <v>5.8519692299996704</v>
      </c>
      <c r="C172" s="60">
        <v>-0.17179662098260273</v>
      </c>
      <c r="T172" s="60">
        <v>147</v>
      </c>
      <c r="U172" s="60">
        <v>4.7293519827186836</v>
      </c>
      <c r="V172" s="60">
        <v>-1.3281546010565282</v>
      </c>
    </row>
    <row r="173" spans="1:22" x14ac:dyDescent="0.3">
      <c r="A173" s="60">
        <v>149</v>
      </c>
      <c r="B173" s="60">
        <v>3.9180089367919186</v>
      </c>
      <c r="C173" s="60">
        <v>0.66695854187865367</v>
      </c>
      <c r="T173" s="60">
        <v>148</v>
      </c>
      <c r="U173" s="60">
        <v>5.0835709507977116</v>
      </c>
      <c r="V173" s="60">
        <v>0.59660165821935607</v>
      </c>
    </row>
    <row r="174" spans="1:22" x14ac:dyDescent="0.3">
      <c r="A174" s="60">
        <v>150</v>
      </c>
      <c r="B174" s="60">
        <v>1.4963893130340109</v>
      </c>
      <c r="C174" s="60">
        <v>0.44952083602130233</v>
      </c>
      <c r="T174" s="60">
        <v>149</v>
      </c>
      <c r="U174" s="60">
        <v>3.0734147492298955</v>
      </c>
      <c r="V174" s="60">
        <v>1.5115527294406768</v>
      </c>
    </row>
    <row r="175" spans="1:22" x14ac:dyDescent="0.3">
      <c r="A175" s="60">
        <v>151</v>
      </c>
      <c r="B175" s="60">
        <v>4.4165945966822306</v>
      </c>
      <c r="C175" s="60">
        <v>-1.5833812526260145</v>
      </c>
      <c r="T175" s="60">
        <v>150</v>
      </c>
      <c r="U175" s="60">
        <v>3.5748605312018524</v>
      </c>
      <c r="V175" s="60">
        <v>-1.6289503821465392</v>
      </c>
    </row>
    <row r="176" spans="1:22" x14ac:dyDescent="0.3">
      <c r="A176" s="60">
        <v>152</v>
      </c>
      <c r="B176" s="60">
        <v>3.1008345161412452</v>
      </c>
      <c r="C176" s="60">
        <v>0.26646131384522898</v>
      </c>
      <c r="T176" s="60">
        <v>151</v>
      </c>
      <c r="U176" s="60">
        <v>4.5923290074123937</v>
      </c>
      <c r="V176" s="60">
        <v>-1.7591156633561775</v>
      </c>
    </row>
    <row r="177" spans="1:22" x14ac:dyDescent="0.3">
      <c r="A177" s="60">
        <v>153</v>
      </c>
      <c r="B177" s="60">
        <v>5.7720345048269444</v>
      </c>
      <c r="C177" s="60">
        <v>0.30331152626173985</v>
      </c>
      <c r="T177" s="60">
        <v>152</v>
      </c>
      <c r="U177" s="60">
        <v>4.1117767996892676</v>
      </c>
      <c r="V177" s="60">
        <v>-0.74448096970279343</v>
      </c>
    </row>
    <row r="178" spans="1:22" x14ac:dyDescent="0.3">
      <c r="A178" s="60">
        <v>154</v>
      </c>
      <c r="B178" s="60">
        <v>3.6891310906138974</v>
      </c>
      <c r="C178" s="60">
        <v>0.74168570822941593</v>
      </c>
      <c r="T178" s="60">
        <v>153</v>
      </c>
      <c r="U178" s="60">
        <v>5.0942606864599043</v>
      </c>
      <c r="V178" s="60">
        <v>0.98108534462877994</v>
      </c>
    </row>
    <row r="179" spans="1:22" x14ac:dyDescent="0.3">
      <c r="A179" s="60">
        <v>155</v>
      </c>
      <c r="B179" s="60">
        <v>2.971443773955178</v>
      </c>
      <c r="C179" s="60">
        <v>0.3607607362200258</v>
      </c>
      <c r="T179" s="60">
        <v>154</v>
      </c>
      <c r="U179" s="60">
        <v>3.8493923788899878</v>
      </c>
      <c r="V179" s="60">
        <v>0.58142441995332561</v>
      </c>
    </row>
    <row r="180" spans="1:22" x14ac:dyDescent="0.3">
      <c r="A180" s="60">
        <v>156</v>
      </c>
      <c r="B180" s="60">
        <v>3.6891310906138974</v>
      </c>
      <c r="C180" s="60">
        <v>-2.5569444484251136E-2</v>
      </c>
      <c r="T180" s="60">
        <v>155</v>
      </c>
      <c r="U180" s="60">
        <v>3.8712577472899277</v>
      </c>
      <c r="V180" s="60">
        <v>-0.53905323711472386</v>
      </c>
    </row>
    <row r="181" spans="1:22" x14ac:dyDescent="0.3">
      <c r="A181" s="60">
        <v>157</v>
      </c>
      <c r="B181" s="60">
        <v>2.6821835814236588</v>
      </c>
      <c r="C181" s="60">
        <v>0.15102976263255741</v>
      </c>
      <c r="T181" s="60">
        <v>156</v>
      </c>
      <c r="U181" s="60">
        <v>3.9115872045609286</v>
      </c>
      <c r="V181" s="60">
        <v>-0.24802555843128227</v>
      </c>
    </row>
    <row r="182" spans="1:22" x14ac:dyDescent="0.3">
      <c r="A182" s="60">
        <v>158</v>
      </c>
      <c r="B182" s="60">
        <v>3.7587145564117379</v>
      </c>
      <c r="C182" s="60">
        <v>-2.1492766439776378</v>
      </c>
      <c r="T182" s="60">
        <v>157</v>
      </c>
      <c r="U182" s="60">
        <v>3.8566808350233011</v>
      </c>
      <c r="V182" s="60">
        <v>-1.0234674909670849</v>
      </c>
    </row>
    <row r="183" spans="1:22" x14ac:dyDescent="0.3">
      <c r="A183" s="60">
        <v>159</v>
      </c>
      <c r="B183" s="60">
        <v>5.6621961414601056</v>
      </c>
      <c r="C183" s="60">
        <v>-1.6749243816867931E-2</v>
      </c>
      <c r="T183" s="60">
        <v>158</v>
      </c>
      <c r="U183" s="60">
        <v>5.1044645250465432</v>
      </c>
      <c r="V183" s="60">
        <v>-3.4950266126124427</v>
      </c>
    </row>
    <row r="184" spans="1:22" x14ac:dyDescent="0.3">
      <c r="A184" s="60">
        <v>160</v>
      </c>
      <c r="B184" s="60">
        <v>3.3504148810690371</v>
      </c>
      <c r="C184" s="60">
        <v>-0.9525196082706664</v>
      </c>
      <c r="T184" s="60">
        <v>159</v>
      </c>
      <c r="U184" s="60">
        <v>5.2915348991349189</v>
      </c>
      <c r="V184" s="60">
        <v>0.35391199850831878</v>
      </c>
    </row>
    <row r="185" spans="1:22" x14ac:dyDescent="0.3">
      <c r="A185" s="60">
        <v>161</v>
      </c>
      <c r="B185" s="60">
        <v>1.8949127989670984</v>
      </c>
      <c r="C185" s="60">
        <v>0.30231177836912115</v>
      </c>
      <c r="T185" s="60">
        <v>160</v>
      </c>
      <c r="U185" s="60">
        <v>3.6798142995215644</v>
      </c>
      <c r="V185" s="60">
        <v>-1.2819190267231937</v>
      </c>
    </row>
    <row r="186" spans="1:22" x14ac:dyDescent="0.3">
      <c r="A186" s="60">
        <v>162</v>
      </c>
      <c r="B186" s="60">
        <v>1.7856495055655301</v>
      </c>
      <c r="C186" s="60">
        <v>0.41157507177068942</v>
      </c>
      <c r="T186" s="60">
        <v>161</v>
      </c>
      <c r="U186" s="60">
        <v>4.4703688414482841</v>
      </c>
      <c r="V186" s="60">
        <v>-2.2731442641120645</v>
      </c>
    </row>
    <row r="187" spans="1:22" x14ac:dyDescent="0.3">
      <c r="A187" s="60">
        <v>163</v>
      </c>
      <c r="B187" s="60">
        <v>2.9116364975669509</v>
      </c>
      <c r="C187" s="60">
        <v>-2.1264739670786348E-2</v>
      </c>
      <c r="T187" s="60">
        <v>162</v>
      </c>
      <c r="U187" s="60">
        <v>1.2318648328793937</v>
      </c>
      <c r="V187" s="60">
        <v>0.96535974445682582</v>
      </c>
    </row>
    <row r="188" spans="1:22" x14ac:dyDescent="0.3">
      <c r="A188" s="60">
        <v>164</v>
      </c>
      <c r="B188" s="60">
        <v>3.8685529197785775</v>
      </c>
      <c r="C188" s="60">
        <v>-0.43456571529343124</v>
      </c>
      <c r="T188" s="60">
        <v>163</v>
      </c>
      <c r="U188" s="60">
        <v>2.122028275294729</v>
      </c>
      <c r="V188" s="60">
        <v>0.76834348260143548</v>
      </c>
    </row>
    <row r="189" spans="1:22" x14ac:dyDescent="0.3">
      <c r="A189" s="60">
        <v>165</v>
      </c>
      <c r="B189" s="60">
        <v>5.0146673605644976</v>
      </c>
      <c r="C189" s="60">
        <v>-0.43995638206111476</v>
      </c>
      <c r="T189" s="60">
        <v>164</v>
      </c>
      <c r="U189" s="60">
        <v>4.5694918448613446</v>
      </c>
      <c r="V189" s="60">
        <v>-1.1355046403761984</v>
      </c>
    </row>
    <row r="190" spans="1:22" x14ac:dyDescent="0.3">
      <c r="A190" s="60">
        <v>166</v>
      </c>
      <c r="B190" s="60">
        <v>3.9479125749860318</v>
      </c>
      <c r="C190" s="60">
        <v>-1.6086942261706039E-2</v>
      </c>
      <c r="T190" s="60">
        <v>165</v>
      </c>
      <c r="U190" s="60">
        <v>4.4553060321061029</v>
      </c>
      <c r="V190" s="60">
        <v>0.11940494639727994</v>
      </c>
    </row>
    <row r="191" spans="1:22" x14ac:dyDescent="0.3">
      <c r="A191" s="60">
        <v>167</v>
      </c>
      <c r="B191" s="60">
        <v>5.3436073806997442</v>
      </c>
      <c r="C191" s="60">
        <v>-0.36687363827916997</v>
      </c>
      <c r="T191" s="60">
        <v>166</v>
      </c>
      <c r="U191" s="60">
        <v>4.4825162683371396</v>
      </c>
      <c r="V191" s="60">
        <v>-0.55069063561281384</v>
      </c>
    </row>
    <row r="192" spans="1:22" ht="15" thickBot="1" x14ac:dyDescent="0.35">
      <c r="A192" s="61">
        <v>168</v>
      </c>
      <c r="B192" s="61">
        <v>5.4131908464975851</v>
      </c>
      <c r="C192" s="61">
        <v>0.47013154199069351</v>
      </c>
      <c r="T192" s="60">
        <v>167</v>
      </c>
      <c r="U192" s="60">
        <v>4.4849457537149107</v>
      </c>
      <c r="V192" s="60">
        <v>0.49178798870566354</v>
      </c>
    </row>
    <row r="193" spans="20:22" ht="15" thickBot="1" x14ac:dyDescent="0.35">
      <c r="T193" s="61">
        <v>168</v>
      </c>
      <c r="U193" s="61">
        <v>4.7667660575363593</v>
      </c>
      <c r="V193" s="61">
        <v>1.1165563309519193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9</vt:i4>
      </vt:variant>
    </vt:vector>
  </HeadingPairs>
  <TitlesOfParts>
    <vt:vector size="25" baseType="lpstr">
      <vt:lpstr>all_dataset</vt:lpstr>
      <vt:lpstr>2020</vt:lpstr>
      <vt:lpstr>2020_regression</vt:lpstr>
      <vt:lpstr>2020_cleaned</vt:lpstr>
      <vt:lpstr>2019</vt:lpstr>
      <vt:lpstr>2019_regression</vt:lpstr>
      <vt:lpstr>2019_cleaned</vt:lpstr>
      <vt:lpstr>2018</vt:lpstr>
      <vt:lpstr>2018_regression</vt:lpstr>
      <vt:lpstr>2018_cleaned</vt:lpstr>
      <vt:lpstr>3yr_data</vt:lpstr>
      <vt:lpstr>3yr_data_gghed</vt:lpstr>
      <vt:lpstr>Q3_2020</vt:lpstr>
      <vt:lpstr>Q3_2019</vt:lpstr>
      <vt:lpstr>Q4</vt:lpstr>
      <vt:lpstr>Wilcoxon</vt:lpstr>
      <vt:lpstr>g1_up</vt:lpstr>
      <vt:lpstr>g2_up</vt:lpstr>
      <vt:lpstr>g3_up</vt:lpstr>
      <vt:lpstr>g4_up</vt:lpstr>
      <vt:lpstr>GGHED_GAP</vt:lpstr>
      <vt:lpstr>gghed_min</vt:lpstr>
      <vt:lpstr>low_gghed_limit</vt:lpstr>
      <vt:lpstr>mid_gghed_limit</vt:lpstr>
      <vt:lpstr>MidUp_gghed_upper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 muaye</dc:creator>
  <cp:lastModifiedBy>naw muaye</cp:lastModifiedBy>
  <dcterms:created xsi:type="dcterms:W3CDTF">2024-11-16T06:41:52Z</dcterms:created>
  <dcterms:modified xsi:type="dcterms:W3CDTF">2024-12-08T13:10:36Z</dcterms:modified>
</cp:coreProperties>
</file>