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3492"/>
  </bookViews>
  <sheets>
    <sheet name="DPU metrics capture" sheetId="1" r:id="rId1"/>
    <sheet name="TimeBookings" sheetId="2" r:id="rId2"/>
  </sheets>
  <calcPr calcId="145621"/>
</workbook>
</file>

<file path=xl/calcChain.xml><?xml version="1.0" encoding="utf-8"?>
<calcChain xmlns="http://schemas.openxmlformats.org/spreadsheetml/2006/main">
  <c r="H5" i="1" l="1"/>
  <c r="H4" i="1"/>
  <c r="H3" i="1"/>
  <c r="R4" i="2" l="1"/>
  <c r="R5" i="2"/>
  <c r="R6" i="2"/>
  <c r="R7" i="2"/>
  <c r="R8" i="2"/>
  <c r="R9" i="2"/>
  <c r="C17" i="2" l="1"/>
  <c r="D17" i="2"/>
  <c r="D19" i="2" s="1"/>
  <c r="E17" i="2"/>
  <c r="E19" i="2" s="1"/>
  <c r="F17" i="2"/>
  <c r="F19" i="2" s="1"/>
  <c r="G17" i="2"/>
  <c r="H17" i="2"/>
  <c r="H19" i="2" s="1"/>
  <c r="I17" i="2"/>
  <c r="I19" i="2" s="1"/>
  <c r="J17" i="2"/>
  <c r="J19" i="2" s="1"/>
  <c r="K17" i="2"/>
  <c r="K19" i="2" s="1"/>
  <c r="L17" i="2"/>
  <c r="M17" i="2"/>
  <c r="M19" i="2" s="1"/>
  <c r="N17" i="2"/>
  <c r="N19" i="2" s="1"/>
  <c r="O17" i="2"/>
  <c r="O19" i="2" s="1"/>
  <c r="P17" i="2"/>
  <c r="P19" i="2" s="1"/>
  <c r="Q17" i="2"/>
  <c r="C22" i="2"/>
  <c r="C24" i="2" s="1"/>
  <c r="D22" i="2"/>
  <c r="D24" i="2" s="1"/>
  <c r="E22" i="2"/>
  <c r="E24" i="2" s="1"/>
  <c r="F22" i="2"/>
  <c r="F24" i="2" s="1"/>
  <c r="G22" i="2"/>
  <c r="G24" i="2" s="1"/>
  <c r="H22" i="2"/>
  <c r="H24" i="2" s="1"/>
  <c r="I22" i="2"/>
  <c r="I24" i="2" s="1"/>
  <c r="J22" i="2"/>
  <c r="J24" i="2" s="1"/>
  <c r="K22" i="2"/>
  <c r="K24" i="2" s="1"/>
  <c r="L22" i="2"/>
  <c r="L24" i="2" s="1"/>
  <c r="M22" i="2"/>
  <c r="M24" i="2" s="1"/>
  <c r="N22" i="2"/>
  <c r="N24" i="2" s="1"/>
  <c r="O22" i="2"/>
  <c r="O24" i="2" s="1"/>
  <c r="P22" i="2"/>
  <c r="Q22" i="2"/>
  <c r="Q24" i="2" s="1"/>
  <c r="B22" i="2"/>
  <c r="B24" i="2" s="1"/>
  <c r="R3" i="2"/>
  <c r="P24" i="2"/>
  <c r="Q19" i="2"/>
  <c r="L19" i="2"/>
  <c r="G19" i="2"/>
  <c r="C19" i="2"/>
  <c r="B17" i="2"/>
  <c r="B19" i="2" s="1"/>
  <c r="R16" i="2"/>
  <c r="R15" i="2"/>
  <c r="R14" i="2"/>
  <c r="R13" i="2"/>
  <c r="R12" i="2"/>
  <c r="R11" i="2"/>
  <c r="R10" i="2"/>
  <c r="R17" i="2" l="1"/>
  <c r="R19" i="2" s="1"/>
  <c r="R22" i="2"/>
  <c r="R24" i="2" s="1"/>
  <c r="B18" i="1" l="1"/>
  <c r="B1" i="2" l="1"/>
  <c r="B2" i="2" l="1"/>
  <c r="C1" i="2"/>
  <c r="C2" i="2" l="1"/>
  <c r="D1" i="2"/>
  <c r="E1" i="2" l="1"/>
  <c r="D2" i="2"/>
  <c r="F1" i="2" l="1"/>
  <c r="E2" i="2"/>
  <c r="F2" i="2" l="1"/>
  <c r="G1" i="2"/>
  <c r="H1" i="2" l="1"/>
  <c r="G2" i="2"/>
  <c r="I1" i="2" l="1"/>
  <c r="H2" i="2"/>
  <c r="I2" i="2" l="1"/>
  <c r="J1" i="2"/>
  <c r="K1" i="2" l="1"/>
  <c r="J2" i="2"/>
  <c r="K2" i="2" l="1"/>
  <c r="L1" i="2"/>
  <c r="M1" i="2" l="1"/>
  <c r="L2" i="2"/>
  <c r="M2" i="2" l="1"/>
  <c r="N1" i="2"/>
  <c r="N2" i="2" l="1"/>
  <c r="O1" i="2"/>
  <c r="P1" i="2" l="1"/>
  <c r="O2" i="2"/>
  <c r="Q1" i="2" l="1"/>
  <c r="Q2" i="2" s="1"/>
  <c r="P2" i="2"/>
</calcChain>
</file>

<file path=xl/comments1.xml><?xml version="1.0" encoding="utf-8"?>
<comments xmlns="http://schemas.openxmlformats.org/spreadsheetml/2006/main">
  <authors>
    <author>Urquhart, Emma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Urquhart, Emma:</t>
        </r>
        <r>
          <rPr>
            <sz val="9"/>
            <color indexed="81"/>
            <rFont val="Tahoma"/>
            <charset val="1"/>
          </rPr>
          <t xml:space="preserve">
To indicate when tests have been re-run, eg after defect fix</t>
        </r>
      </text>
    </comment>
  </commentList>
</comments>
</file>

<file path=xl/sharedStrings.xml><?xml version="1.0" encoding="utf-8"?>
<sst xmlns="http://schemas.openxmlformats.org/spreadsheetml/2006/main" count="68" uniqueCount="49">
  <si>
    <t>Template version:</t>
  </si>
  <si>
    <t>Template last updated by:</t>
  </si>
  <si>
    <t>Template last updated on:</t>
  </si>
  <si>
    <t>DPU project title:</t>
  </si>
  <si>
    <t>DPU project number:</t>
  </si>
  <si>
    <t>Filename:</t>
  </si>
  <si>
    <t>End week:  Sun</t>
  </si>
  <si>
    <t>End Week: Fri</t>
  </si>
  <si>
    <t>Total</t>
  </si>
  <si>
    <t>Include?</t>
  </si>
  <si>
    <t>y</t>
  </si>
  <si>
    <t>Hours</t>
  </si>
  <si>
    <t>Included days</t>
  </si>
  <si>
    <t>Included hours</t>
  </si>
  <si>
    <t xml:space="preserve">Mr Adam Mather </t>
  </si>
  <si>
    <t xml:space="preserve">Mr Mark Fearnley </t>
  </si>
  <si>
    <t xml:space="preserve">Mr Peter Brock </t>
  </si>
  <si>
    <t xml:space="preserve">Mr Tim Robinson </t>
  </si>
  <si>
    <t xml:space="preserve">Mr Paul Evans </t>
  </si>
  <si>
    <t xml:space="preserve">Mr Simon Birch </t>
  </si>
  <si>
    <t>n</t>
  </si>
  <si>
    <t xml:space="preserve">Mr Kevin Harper </t>
  </si>
  <si>
    <t>MoD Innovation Alpha</t>
  </si>
  <si>
    <t>Tester(s):</t>
  </si>
  <si>
    <t>Emma Urquhart</t>
  </si>
  <si>
    <t>Test Case Results</t>
  </si>
  <si>
    <t>Execution Logs</t>
  </si>
  <si>
    <t>Scenario Name</t>
  </si>
  <si>
    <t>Tester</t>
  </si>
  <si>
    <t>Run #</t>
  </si>
  <si>
    <t>Notes</t>
  </si>
  <si>
    <t>PASSWORD RESET</t>
  </si>
  <si>
    <t>SIT</t>
  </si>
  <si>
    <t>UAT</t>
  </si>
  <si>
    <t>Example of a test with multiple runs</t>
  </si>
  <si>
    <t>REGISTER USER</t>
  </si>
  <si>
    <t>REGISTER ADMIN</t>
  </si>
  <si>
    <t>STATUS</t>
  </si>
  <si>
    <t>PASS</t>
  </si>
  <si>
    <t>FAIL</t>
  </si>
  <si>
    <t>Failed with Defect #001</t>
  </si>
  <si>
    <t>Emma</t>
  </si>
  <si>
    <t>Execution Date</t>
  </si>
  <si>
    <t>NOT RUN</t>
  </si>
  <si>
    <t>Not yet deployed</t>
  </si>
  <si>
    <t>1A</t>
  </si>
  <si>
    <t>LOGIN USER</t>
  </si>
  <si>
    <t>LOGOUT USER</t>
  </si>
  <si>
    <t>Env.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</si>
</sst>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0"/>
    <numFmt numFmtId="166" formatCode="[$-F800]dddd\,\ mmmm\ dd\,\ yyyy"/>
  </numFmts>
  <fonts count="13" x14ac:knownFonts="1">
    <font>
      <sz val="9"/>
      <color theme="1"/>
      <name val="Arial"/>
      <family val="2"/>
    </font>
    <font>
      <b/>
      <sz val="15"/>
      <color theme="3"/>
      <name val="Arial"/>
      <family val="2"/>
    </font>
    <font>
      <sz val="9"/>
      <color rgb="FF3F3F76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color rgb="FFFA7D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7" fillId="3" borderId="12" applyNumberFormat="0" applyFont="0" applyAlignment="0" applyProtection="0"/>
    <xf numFmtId="0" fontId="10" fillId="5" borderId="2" applyNumberFormat="0" applyAlignment="0" applyProtection="0"/>
  </cellStyleXfs>
  <cellXfs count="40">
    <xf numFmtId="0" fontId="0" fillId="0" borderId="0" xfId="0"/>
    <xf numFmtId="0" fontId="3" fillId="2" borderId="0" xfId="3" applyFont="1" applyAlignment="1">
      <alignment horizontal="center"/>
    </xf>
    <xf numFmtId="0" fontId="3" fillId="2" borderId="0" xfId="3" applyFont="1" applyAlignment="1">
      <alignment horizontal="right"/>
    </xf>
    <xf numFmtId="0" fontId="1" fillId="0" borderId="1" xfId="1"/>
    <xf numFmtId="0" fontId="6" fillId="4" borderId="4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8" fillId="0" borderId="0" xfId="0" applyFont="1"/>
    <xf numFmtId="0" fontId="5" fillId="2" borderId="0" xfId="3" applyAlignment="1">
      <alignment horizontal="right"/>
    </xf>
    <xf numFmtId="16" fontId="5" fillId="2" borderId="0" xfId="3" applyNumberFormat="1"/>
    <xf numFmtId="0" fontId="5" fillId="2" borderId="0" xfId="3"/>
    <xf numFmtId="16" fontId="5" fillId="2" borderId="0" xfId="3" applyNumberFormat="1" applyAlignment="1">
      <alignment horizontal="right"/>
    </xf>
    <xf numFmtId="0" fontId="0" fillId="0" borderId="0" xfId="0" applyAlignment="1">
      <alignment horizontal="right" vertical="center" wrapText="1"/>
    </xf>
    <xf numFmtId="164" fontId="0" fillId="0" borderId="0" xfId="0" applyNumberFormat="1"/>
    <xf numFmtId="164" fontId="5" fillId="2" borderId="0" xfId="3" applyNumberFormat="1" applyAlignment="1">
      <alignment horizontal="right"/>
    </xf>
    <xf numFmtId="164" fontId="4" fillId="0" borderId="3" xfId="2" applyNumberFormat="1"/>
    <xf numFmtId="0" fontId="0" fillId="0" borderId="0" xfId="0" applyAlignment="1">
      <alignment horizontal="center" vertical="center" wrapText="1"/>
    </xf>
    <xf numFmtId="1" fontId="10" fillId="5" borderId="2" xfId="5" applyNumberFormat="1"/>
    <xf numFmtId="164" fontId="0" fillId="6" borderId="0" xfId="0" applyNumberFormat="1" applyFill="1"/>
    <xf numFmtId="0" fontId="1" fillId="0" borderId="1" xfId="1" applyAlignment="1">
      <alignment horizontal="left"/>
    </xf>
    <xf numFmtId="1" fontId="2" fillId="3" borderId="13" xfId="4" applyNumberFormat="1" applyFont="1" applyBorder="1" applyAlignment="1">
      <alignment horizontal="center"/>
    </xf>
    <xf numFmtId="1" fontId="2" fillId="3" borderId="14" xfId="4" applyNumberFormat="1" applyFont="1" applyBorder="1" applyAlignment="1">
      <alignment horizontal="center"/>
    </xf>
    <xf numFmtId="1" fontId="2" fillId="3" borderId="15" xfId="4" applyNumberFormat="1" applyFont="1" applyBorder="1" applyAlignment="1">
      <alignment horizontal="center"/>
    </xf>
    <xf numFmtId="166" fontId="0" fillId="0" borderId="0" xfId="0" applyNumberFormat="1"/>
    <xf numFmtId="0" fontId="6" fillId="4" borderId="0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14" fontId="6" fillId="4" borderId="10" xfId="0" applyNumberFormat="1" applyFont="1" applyFill="1" applyBorder="1" applyAlignment="1">
      <alignment horizontal="left"/>
    </xf>
    <xf numFmtId="14" fontId="6" fillId="4" borderId="11" xfId="0" applyNumberFormat="1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2" fillId="3" borderId="4" xfId="4" applyFont="1" applyBorder="1" applyAlignment="1">
      <alignment horizontal="center"/>
    </xf>
    <xf numFmtId="0" fontId="2" fillId="3" borderId="5" xfId="4" applyFont="1" applyBorder="1" applyAlignment="1">
      <alignment horizontal="center"/>
    </xf>
    <xf numFmtId="0" fontId="2" fillId="3" borderId="6" xfId="4" applyFont="1" applyBorder="1" applyAlignment="1">
      <alignment horizontal="center"/>
    </xf>
    <xf numFmtId="165" fontId="2" fillId="3" borderId="7" xfId="4" applyNumberFormat="1" applyFont="1" applyBorder="1" applyAlignment="1">
      <alignment horizontal="center"/>
    </xf>
    <xf numFmtId="165" fontId="2" fillId="3" borderId="0" xfId="4" applyNumberFormat="1" applyFont="1" applyBorder="1" applyAlignment="1">
      <alignment horizontal="center"/>
    </xf>
    <xf numFmtId="165" fontId="2" fillId="3" borderId="8" xfId="4" applyNumberFormat="1" applyFont="1" applyBorder="1" applyAlignment="1">
      <alignment horizontal="center"/>
    </xf>
    <xf numFmtId="0" fontId="2" fillId="3" borderId="9" xfId="4" applyFont="1" applyBorder="1" applyAlignment="1">
      <alignment horizontal="center"/>
    </xf>
    <xf numFmtId="0" fontId="2" fillId="3" borderId="10" xfId="4" applyFont="1" applyBorder="1" applyAlignment="1">
      <alignment horizontal="center"/>
    </xf>
    <xf numFmtId="0" fontId="2" fillId="3" borderId="11" xfId="4" applyFont="1" applyBorder="1" applyAlignment="1">
      <alignment horizontal="center"/>
    </xf>
  </cellXfs>
  <cellStyles count="6">
    <cellStyle name="Accent1" xfId="3" builtinId="29"/>
    <cellStyle name="Calculation" xfId="5" builtinId="22"/>
    <cellStyle name="Heading 1" xfId="1" builtinId="16"/>
    <cellStyle name="Normal" xfId="0" builtinId="0"/>
    <cellStyle name="Note" xfId="4" builtinId="10"/>
    <cellStyle name="Total" xfId="2" builtinId="25"/>
  </cellStyles>
  <dxfs count="6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zoomScale="85" zoomScaleNormal="85" workbookViewId="0">
      <selection activeCell="B18" sqref="B18:I18"/>
    </sheetView>
  </sheetViews>
  <sheetFormatPr defaultRowHeight="11.4" x14ac:dyDescent="0.2"/>
  <cols>
    <col min="1" max="1" width="28" customWidth="1"/>
    <col min="2" max="2" width="6.875" bestFit="1" customWidth="1"/>
    <col min="3" max="3" width="19.75" bestFit="1" customWidth="1"/>
    <col min="4" max="4" width="6.75" bestFit="1" customWidth="1"/>
    <col min="5" max="5" width="8.625" customWidth="1"/>
    <col min="6" max="6" width="15.625" customWidth="1"/>
    <col min="7" max="7" width="10.375" customWidth="1"/>
    <col min="8" max="8" width="15" bestFit="1" customWidth="1"/>
    <col min="9" max="9" width="30.25" bestFit="1" customWidth="1"/>
  </cols>
  <sheetData>
    <row r="1" spans="1:9" ht="19.8" thickBot="1" x14ac:dyDescent="0.4">
      <c r="A1" s="19" t="s">
        <v>25</v>
      </c>
      <c r="B1" s="3"/>
      <c r="C1" s="3"/>
      <c r="D1" s="3"/>
      <c r="E1" s="3"/>
      <c r="F1" s="3"/>
      <c r="G1" s="3"/>
      <c r="H1" s="3"/>
      <c r="I1" s="3"/>
    </row>
    <row r="2" spans="1:9" ht="12" thickTop="1" x14ac:dyDescent="0.2"/>
    <row r="3" spans="1:9" ht="12" x14ac:dyDescent="0.25">
      <c r="A3" s="2" t="s">
        <v>3</v>
      </c>
      <c r="B3" s="31" t="s">
        <v>22</v>
      </c>
      <c r="C3" s="32"/>
      <c r="D3" s="32"/>
      <c r="E3" s="33"/>
      <c r="G3" s="2" t="s">
        <v>38</v>
      </c>
      <c r="H3" s="20">
        <f>COUNTIF(E10:E15,"PASS")</f>
        <v>2</v>
      </c>
    </row>
    <row r="4" spans="1:9" ht="12" x14ac:dyDescent="0.25">
      <c r="A4" s="2" t="s">
        <v>4</v>
      </c>
      <c r="B4" s="34">
        <v>135</v>
      </c>
      <c r="C4" s="35"/>
      <c r="D4" s="35"/>
      <c r="E4" s="36"/>
      <c r="G4" s="2" t="s">
        <v>39</v>
      </c>
      <c r="H4" s="21">
        <f>COUNTIF(E10:E15,"FAIL")</f>
        <v>1</v>
      </c>
    </row>
    <row r="5" spans="1:9" ht="12" x14ac:dyDescent="0.25">
      <c r="A5" s="2" t="s">
        <v>23</v>
      </c>
      <c r="B5" s="37" t="s">
        <v>24</v>
      </c>
      <c r="C5" s="38"/>
      <c r="D5" s="38"/>
      <c r="E5" s="39"/>
      <c r="G5" s="2" t="s">
        <v>43</v>
      </c>
      <c r="H5" s="22">
        <f>COUNTIF(E10:E15,"NOT RUN")</f>
        <v>3</v>
      </c>
    </row>
    <row r="7" spans="1:9" ht="19.8" thickBot="1" x14ac:dyDescent="0.4">
      <c r="A7" s="3" t="s">
        <v>26</v>
      </c>
      <c r="B7" s="3"/>
      <c r="C7" s="3"/>
      <c r="D7" s="3"/>
      <c r="E7" s="3"/>
      <c r="F7" s="3"/>
      <c r="G7" s="3"/>
      <c r="H7" s="3"/>
      <c r="I7" s="3"/>
    </row>
    <row r="8" spans="1:9" ht="12" thickTop="1" x14ac:dyDescent="0.2"/>
    <row r="9" spans="1:9" ht="15.6" customHeight="1" x14ac:dyDescent="0.25">
      <c r="A9" s="2" t="s">
        <v>27</v>
      </c>
      <c r="B9" s="1" t="s">
        <v>28</v>
      </c>
      <c r="C9" s="1" t="s">
        <v>48</v>
      </c>
      <c r="D9" s="1" t="s">
        <v>29</v>
      </c>
      <c r="E9" s="1" t="s">
        <v>37</v>
      </c>
      <c r="F9" s="1" t="s">
        <v>42</v>
      </c>
      <c r="G9" s="1" t="s">
        <v>30</v>
      </c>
      <c r="H9" s="1"/>
      <c r="I9" s="1"/>
    </row>
    <row r="10" spans="1:9" ht="10.8" customHeight="1" x14ac:dyDescent="0.2">
      <c r="A10" t="s">
        <v>46</v>
      </c>
      <c r="B10" t="s">
        <v>41</v>
      </c>
      <c r="C10" t="s">
        <v>32</v>
      </c>
      <c r="D10">
        <v>1</v>
      </c>
      <c r="E10" t="s">
        <v>38</v>
      </c>
      <c r="F10" s="23">
        <v>42371</v>
      </c>
      <c r="G10" t="s">
        <v>34</v>
      </c>
      <c r="H10" s="23"/>
    </row>
    <row r="11" spans="1:9" ht="10.8" customHeight="1" x14ac:dyDescent="0.2">
      <c r="B11" t="s">
        <v>41</v>
      </c>
      <c r="C11" t="s">
        <v>33</v>
      </c>
      <c r="D11">
        <v>2</v>
      </c>
      <c r="E11" t="s">
        <v>39</v>
      </c>
      <c r="F11" s="23">
        <v>42372</v>
      </c>
      <c r="G11" t="s">
        <v>40</v>
      </c>
      <c r="H11" s="23"/>
    </row>
    <row r="12" spans="1:9" ht="10.8" customHeight="1" x14ac:dyDescent="0.2">
      <c r="A12" t="s">
        <v>47</v>
      </c>
      <c r="B12" t="s">
        <v>41</v>
      </c>
      <c r="D12">
        <v>0</v>
      </c>
      <c r="E12" t="s">
        <v>43</v>
      </c>
      <c r="F12" s="23">
        <v>42373</v>
      </c>
      <c r="G12" t="s">
        <v>44</v>
      </c>
      <c r="H12" s="23"/>
    </row>
    <row r="13" spans="1:9" ht="10.8" customHeight="1" x14ac:dyDescent="0.2">
      <c r="A13" t="s">
        <v>31</v>
      </c>
      <c r="B13" t="s">
        <v>41</v>
      </c>
      <c r="D13">
        <v>0</v>
      </c>
      <c r="E13" t="s">
        <v>43</v>
      </c>
      <c r="F13" s="23"/>
      <c r="G13" t="s">
        <v>44</v>
      </c>
      <c r="H13" s="23"/>
    </row>
    <row r="14" spans="1:9" ht="10.8" customHeight="1" x14ac:dyDescent="0.2">
      <c r="A14" t="s">
        <v>35</v>
      </c>
      <c r="B14" t="s">
        <v>41</v>
      </c>
      <c r="D14">
        <v>1</v>
      </c>
      <c r="E14" t="s">
        <v>38</v>
      </c>
      <c r="F14" s="23">
        <v>42374</v>
      </c>
      <c r="H14" s="23"/>
    </row>
    <row r="15" spans="1:9" ht="10.8" customHeight="1" x14ac:dyDescent="0.2">
      <c r="A15" t="s">
        <v>36</v>
      </c>
      <c r="B15" t="s">
        <v>41</v>
      </c>
      <c r="D15">
        <v>0</v>
      </c>
      <c r="E15" t="s">
        <v>43</v>
      </c>
      <c r="F15" s="23"/>
      <c r="G15" t="s">
        <v>44</v>
      </c>
      <c r="H15" s="23"/>
    </row>
    <row r="16" spans="1:9" ht="10.8" customHeight="1" x14ac:dyDescent="0.2">
      <c r="H16" s="23"/>
    </row>
    <row r="18" spans="1:9" x14ac:dyDescent="0.2">
      <c r="A18" s="4" t="s">
        <v>5</v>
      </c>
      <c r="B18" s="28" t="str">
        <f ca="1">MID(CELL("filename"),SEARCH("[",CELL("filename"))+1,SEARCH("]",CELL("filename"))-SEARCH("[",CELL("filename"))-1)</f>
        <v>TesterExecutionLog.xlsx</v>
      </c>
      <c r="C18" s="29"/>
      <c r="D18" s="29"/>
      <c r="E18" s="29"/>
      <c r="F18" s="29"/>
      <c r="G18" s="29"/>
      <c r="H18" s="29"/>
      <c r="I18" s="30"/>
    </row>
    <row r="19" spans="1:9" ht="9" customHeight="1" x14ac:dyDescent="0.2">
      <c r="A19" s="5" t="s">
        <v>0</v>
      </c>
      <c r="B19" s="24" t="s">
        <v>45</v>
      </c>
      <c r="C19" s="24"/>
      <c r="D19" s="24"/>
      <c r="E19" s="24"/>
      <c r="F19" s="24"/>
      <c r="G19" s="24"/>
      <c r="H19" s="24"/>
      <c r="I19" s="25"/>
    </row>
    <row r="20" spans="1:9" ht="9" customHeight="1" x14ac:dyDescent="0.2">
      <c r="A20" s="5" t="s">
        <v>1</v>
      </c>
      <c r="B20" s="24" t="s">
        <v>24</v>
      </c>
      <c r="C20" s="24"/>
      <c r="D20" s="24"/>
      <c r="E20" s="24"/>
      <c r="F20" s="24"/>
      <c r="G20" s="24"/>
      <c r="H20" s="24"/>
      <c r="I20" s="25"/>
    </row>
    <row r="21" spans="1:9" ht="9" customHeight="1" x14ac:dyDescent="0.2">
      <c r="A21" s="6" t="s">
        <v>2</v>
      </c>
      <c r="B21" s="26">
        <v>42386</v>
      </c>
      <c r="C21" s="26"/>
      <c r="D21" s="26"/>
      <c r="E21" s="26"/>
      <c r="F21" s="26"/>
      <c r="G21" s="26"/>
      <c r="H21" s="26"/>
      <c r="I21" s="27"/>
    </row>
    <row r="24" spans="1:9" x14ac:dyDescent="0.2">
      <c r="B24" s="7"/>
    </row>
  </sheetData>
  <mergeCells count="7">
    <mergeCell ref="B19:I19"/>
    <mergeCell ref="B20:I20"/>
    <mergeCell ref="B21:I21"/>
    <mergeCell ref="B18:I18"/>
    <mergeCell ref="B3:E3"/>
    <mergeCell ref="B4:E4"/>
    <mergeCell ref="B5:E5"/>
  </mergeCells>
  <conditionalFormatting sqref="G10:G15">
    <cfRule type="expression" dxfId="5" priority="6">
      <formula>G10="PASS"</formula>
    </cfRule>
    <cfRule type="expression" dxfId="4" priority="5">
      <formula>G10="FAIL"</formula>
    </cfRule>
    <cfRule type="expression" dxfId="3" priority="4">
      <formula>G10="NOT RUN"</formula>
    </cfRule>
  </conditionalFormatting>
  <conditionalFormatting sqref="E10:E15">
    <cfRule type="expression" dxfId="2" priority="1">
      <formula>E10="NOT RUN"</formula>
    </cfRule>
    <cfRule type="expression" dxfId="1" priority="2">
      <formula>E10="FAIL"</formula>
    </cfRule>
    <cfRule type="expression" dxfId="0" priority="3">
      <formula>E10="PASS"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Zeros="0" zoomScaleNormal="100" workbookViewId="0">
      <selection activeCell="C42" sqref="C42"/>
    </sheetView>
  </sheetViews>
  <sheetFormatPr defaultRowHeight="11.4" x14ac:dyDescent="0.2"/>
  <cols>
    <col min="1" max="1" width="24" customWidth="1"/>
    <col min="4" max="8" width="9.875" bestFit="1" customWidth="1"/>
    <col min="19" max="19" width="9.125" style="16"/>
  </cols>
  <sheetData>
    <row r="1" spans="1:19" x14ac:dyDescent="0.2">
      <c r="A1" s="8" t="s">
        <v>6</v>
      </c>
      <c r="B1" s="9" t="e">
        <f>'DPU metrics capture'!#REF!+2</f>
        <v>#REF!</v>
      </c>
      <c r="C1" s="9" t="e">
        <f>B1+7</f>
        <v>#REF!</v>
      </c>
      <c r="D1" s="9" t="e">
        <f t="shared" ref="D1:L1" si="0">C1+7</f>
        <v>#REF!</v>
      </c>
      <c r="E1" s="9" t="e">
        <f t="shared" si="0"/>
        <v>#REF!</v>
      </c>
      <c r="F1" s="9" t="e">
        <f t="shared" si="0"/>
        <v>#REF!</v>
      </c>
      <c r="G1" s="9" t="e">
        <f t="shared" si="0"/>
        <v>#REF!</v>
      </c>
      <c r="H1" s="9" t="e">
        <f t="shared" si="0"/>
        <v>#REF!</v>
      </c>
      <c r="I1" s="9" t="e">
        <f t="shared" si="0"/>
        <v>#REF!</v>
      </c>
      <c r="J1" s="9" t="e">
        <f t="shared" si="0"/>
        <v>#REF!</v>
      </c>
      <c r="K1" s="9" t="e">
        <f t="shared" si="0"/>
        <v>#REF!</v>
      </c>
      <c r="L1" s="9" t="e">
        <f t="shared" si="0"/>
        <v>#REF!</v>
      </c>
      <c r="M1" s="9" t="e">
        <f>L1+7</f>
        <v>#REF!</v>
      </c>
      <c r="N1" s="9" t="e">
        <f t="shared" ref="N1:Q1" si="1">M1+7</f>
        <v>#REF!</v>
      </c>
      <c r="O1" s="9" t="e">
        <f t="shared" si="1"/>
        <v>#REF!</v>
      </c>
      <c r="P1" s="9" t="e">
        <f t="shared" si="1"/>
        <v>#REF!</v>
      </c>
      <c r="Q1" s="9" t="e">
        <f t="shared" si="1"/>
        <v>#REF!</v>
      </c>
      <c r="R1" s="10"/>
      <c r="S1" s="10"/>
    </row>
    <row r="2" spans="1:19" x14ac:dyDescent="0.2">
      <c r="A2" s="8" t="s">
        <v>7</v>
      </c>
      <c r="B2" s="9" t="e">
        <f>B1-2</f>
        <v>#REF!</v>
      </c>
      <c r="C2" s="9" t="e">
        <f t="shared" ref="C2:Q2" si="2">C1-2</f>
        <v>#REF!</v>
      </c>
      <c r="D2" s="9" t="e">
        <f t="shared" si="2"/>
        <v>#REF!</v>
      </c>
      <c r="E2" s="9" t="e">
        <f t="shared" si="2"/>
        <v>#REF!</v>
      </c>
      <c r="F2" s="9" t="e">
        <f t="shared" si="2"/>
        <v>#REF!</v>
      </c>
      <c r="G2" s="9" t="e">
        <f t="shared" si="2"/>
        <v>#REF!</v>
      </c>
      <c r="H2" s="9" t="e">
        <f t="shared" si="2"/>
        <v>#REF!</v>
      </c>
      <c r="I2" s="9" t="e">
        <f t="shared" si="2"/>
        <v>#REF!</v>
      </c>
      <c r="J2" s="9" t="e">
        <f t="shared" si="2"/>
        <v>#REF!</v>
      </c>
      <c r="K2" s="9" t="e">
        <f t="shared" si="2"/>
        <v>#REF!</v>
      </c>
      <c r="L2" s="9" t="e">
        <f t="shared" si="2"/>
        <v>#REF!</v>
      </c>
      <c r="M2" s="9" t="e">
        <f t="shared" si="2"/>
        <v>#REF!</v>
      </c>
      <c r="N2" s="9" t="e">
        <f t="shared" si="2"/>
        <v>#REF!</v>
      </c>
      <c r="O2" s="9" t="e">
        <f t="shared" si="2"/>
        <v>#REF!</v>
      </c>
      <c r="P2" s="9" t="e">
        <f t="shared" si="2"/>
        <v>#REF!</v>
      </c>
      <c r="Q2" s="9" t="e">
        <f t="shared" si="2"/>
        <v>#REF!</v>
      </c>
      <c r="R2" s="11" t="s">
        <v>8</v>
      </c>
      <c r="S2" s="11" t="s">
        <v>9</v>
      </c>
    </row>
    <row r="3" spans="1:19" x14ac:dyDescent="0.2">
      <c r="A3" s="10" t="s">
        <v>14</v>
      </c>
      <c r="B3" s="18">
        <v>3.9864864864864864</v>
      </c>
      <c r="C3" s="18">
        <v>4.9999999999999991</v>
      </c>
      <c r="D3" s="18">
        <v>4.9999999999999991</v>
      </c>
      <c r="E3" s="18">
        <v>4.9999999999999991</v>
      </c>
      <c r="F3" s="13">
        <v>4.9999999999999991</v>
      </c>
      <c r="G3" s="13">
        <v>4.9999999999999991</v>
      </c>
      <c r="R3" s="14">
        <f t="shared" ref="R3:R16" si="3">SUM(B3:Q3)</f>
        <v>28.986486486486484</v>
      </c>
      <c r="S3" s="12" t="s">
        <v>10</v>
      </c>
    </row>
    <row r="4" spans="1:19" x14ac:dyDescent="0.2">
      <c r="A4" s="10" t="s">
        <v>21</v>
      </c>
      <c r="B4" s="18"/>
      <c r="C4" s="18"/>
      <c r="D4" s="18">
        <v>0.67567567567567555</v>
      </c>
      <c r="E4" s="18">
        <v>0.67567567567567555</v>
      </c>
      <c r="F4" s="13">
        <v>0.40540540540540532</v>
      </c>
      <c r="G4" s="13">
        <v>0.67567567567567555</v>
      </c>
      <c r="R4" s="14">
        <f t="shared" si="3"/>
        <v>2.432432432432432</v>
      </c>
      <c r="S4" s="12" t="s">
        <v>20</v>
      </c>
    </row>
    <row r="5" spans="1:19" x14ac:dyDescent="0.2">
      <c r="A5" s="10" t="s">
        <v>15</v>
      </c>
      <c r="B5" s="18">
        <v>3.9864864864864864</v>
      </c>
      <c r="C5" s="18">
        <v>4.9999999999999991</v>
      </c>
      <c r="D5" s="18">
        <v>2.9729729729729728</v>
      </c>
      <c r="E5" s="18">
        <v>4.9999999999999991</v>
      </c>
      <c r="F5" s="13">
        <v>4.9999999999999991</v>
      </c>
      <c r="G5" s="13">
        <v>4.9999999999999991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f t="shared" si="3"/>
        <v>26.95945945945946</v>
      </c>
      <c r="S5" s="12" t="s">
        <v>10</v>
      </c>
    </row>
    <row r="6" spans="1:19" x14ac:dyDescent="0.2">
      <c r="A6" s="10" t="s">
        <v>18</v>
      </c>
      <c r="B6" s="18"/>
      <c r="C6" s="18">
        <v>6.7567567567567557E-2</v>
      </c>
      <c r="D6" s="18"/>
      <c r="E6" s="18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f t="shared" si="3"/>
        <v>6.7567567567567557E-2</v>
      </c>
      <c r="S6" s="12" t="s">
        <v>20</v>
      </c>
    </row>
    <row r="7" spans="1:19" x14ac:dyDescent="0.2">
      <c r="A7" s="10" t="s">
        <v>16</v>
      </c>
      <c r="B7" s="18">
        <v>3.4459459459459461</v>
      </c>
      <c r="C7" s="18">
        <v>5.1351351351351351</v>
      </c>
      <c r="D7" s="18">
        <v>5.2702702702702702</v>
      </c>
      <c r="E7" s="18">
        <v>4.9999999999999991</v>
      </c>
      <c r="F7" s="13">
        <v>4.9999999999999991</v>
      </c>
      <c r="G7" s="13">
        <v>1.9594594594594592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f t="shared" si="3"/>
        <v>25.810810810810811</v>
      </c>
      <c r="S7" s="12" t="s">
        <v>10</v>
      </c>
    </row>
    <row r="8" spans="1:19" x14ac:dyDescent="0.2">
      <c r="A8" s="10" t="s">
        <v>19</v>
      </c>
      <c r="B8" s="18">
        <v>4.9999999999999991</v>
      </c>
      <c r="C8" s="18">
        <v>4.9999999999999991</v>
      </c>
      <c r="D8" s="18">
        <v>4.5270270270270263</v>
      </c>
      <c r="E8" s="18">
        <v>4.9999999999999991</v>
      </c>
      <c r="F8" s="13">
        <v>4.9999999999999991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f t="shared" si="3"/>
        <v>24.527027027027025</v>
      </c>
      <c r="S8" s="12" t="s">
        <v>10</v>
      </c>
    </row>
    <row r="9" spans="1:19" x14ac:dyDescent="0.2">
      <c r="A9" s="10" t="s">
        <v>17</v>
      </c>
      <c r="B9" s="18">
        <v>5</v>
      </c>
      <c r="C9" s="18">
        <v>3.243243243243243</v>
      </c>
      <c r="D9" s="18">
        <v>0.81081081081081074</v>
      </c>
      <c r="E9" s="18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f t="shared" si="3"/>
        <v>9.0540540540540526</v>
      </c>
      <c r="S9" s="12" t="s">
        <v>20</v>
      </c>
    </row>
    <row r="10" spans="1:19" x14ac:dyDescent="0.2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>
        <f t="shared" si="3"/>
        <v>0</v>
      </c>
      <c r="S10" s="12"/>
    </row>
    <row r="11" spans="1:19" x14ac:dyDescent="0.2">
      <c r="A11" s="1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>
        <f t="shared" si="3"/>
        <v>0</v>
      </c>
      <c r="S11" s="12"/>
    </row>
    <row r="12" spans="1:19" x14ac:dyDescent="0.2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>
        <f t="shared" si="3"/>
        <v>0</v>
      </c>
      <c r="S12" s="12"/>
    </row>
    <row r="13" spans="1:19" x14ac:dyDescent="0.2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>
        <f t="shared" si="3"/>
        <v>0</v>
      </c>
      <c r="S13" s="12"/>
    </row>
    <row r="14" spans="1:19" x14ac:dyDescent="0.2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>
        <f t="shared" si="3"/>
        <v>0</v>
      </c>
      <c r="S14" s="12"/>
    </row>
    <row r="15" spans="1:19" x14ac:dyDescent="0.2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>
        <f t="shared" si="3"/>
        <v>0</v>
      </c>
      <c r="S15" s="12"/>
    </row>
    <row r="16" spans="1:19" x14ac:dyDescent="0.2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>
        <f t="shared" si="3"/>
        <v>0</v>
      </c>
      <c r="S16" s="12"/>
    </row>
    <row r="17" spans="1:18" ht="12.6" thickBot="1" x14ac:dyDescent="0.3">
      <c r="B17" s="15">
        <f>SUM(B3:B16)</f>
        <v>21.418918918918919</v>
      </c>
      <c r="C17" s="15">
        <f t="shared" ref="C17:Q17" si="4">SUM(C3:C16)</f>
        <v>23.445945945945944</v>
      </c>
      <c r="D17" s="15">
        <f t="shared" si="4"/>
        <v>19.256756756756754</v>
      </c>
      <c r="E17" s="15">
        <f t="shared" si="4"/>
        <v>20.675675675675674</v>
      </c>
      <c r="F17" s="15">
        <f t="shared" si="4"/>
        <v>20.405405405405403</v>
      </c>
      <c r="G17" s="15">
        <f t="shared" si="4"/>
        <v>12.635135135135133</v>
      </c>
      <c r="H17" s="15">
        <f t="shared" si="4"/>
        <v>0</v>
      </c>
      <c r="I17" s="15">
        <f t="shared" si="4"/>
        <v>0</v>
      </c>
      <c r="J17" s="15">
        <f t="shared" si="4"/>
        <v>0</v>
      </c>
      <c r="K17" s="15">
        <f t="shared" si="4"/>
        <v>0</v>
      </c>
      <c r="L17" s="15">
        <f t="shared" si="4"/>
        <v>0</v>
      </c>
      <c r="M17" s="15">
        <f t="shared" si="4"/>
        <v>0</v>
      </c>
      <c r="N17" s="15">
        <f t="shared" si="4"/>
        <v>0</v>
      </c>
      <c r="O17" s="15">
        <f t="shared" si="4"/>
        <v>0</v>
      </c>
      <c r="P17" s="15">
        <f t="shared" si="4"/>
        <v>0</v>
      </c>
      <c r="Q17" s="15">
        <f t="shared" si="4"/>
        <v>0</v>
      </c>
      <c r="R17" s="15">
        <f t="shared" ref="R17" si="5">SUM(R3:R16)</f>
        <v>117.83783783783782</v>
      </c>
    </row>
    <row r="18" spans="1:18" ht="12" thickTop="1" x14ac:dyDescent="0.2"/>
    <row r="19" spans="1:18" ht="12" x14ac:dyDescent="0.25">
      <c r="A19" s="12" t="s">
        <v>11</v>
      </c>
      <c r="B19" s="17">
        <f>B17*$A$20</f>
        <v>158.5</v>
      </c>
      <c r="C19" s="17">
        <f t="shared" ref="C19:R19" si="6">C17*$A$20</f>
        <v>173.5</v>
      </c>
      <c r="D19" s="17">
        <f t="shared" si="6"/>
        <v>142.5</v>
      </c>
      <c r="E19" s="17">
        <f t="shared" si="6"/>
        <v>153</v>
      </c>
      <c r="F19" s="17">
        <f t="shared" si="6"/>
        <v>151</v>
      </c>
      <c r="G19" s="17">
        <f t="shared" si="6"/>
        <v>93.499999999999986</v>
      </c>
      <c r="H19" s="17">
        <f t="shared" si="6"/>
        <v>0</v>
      </c>
      <c r="I19" s="17">
        <f t="shared" si="6"/>
        <v>0</v>
      </c>
      <c r="J19" s="17">
        <f t="shared" si="6"/>
        <v>0</v>
      </c>
      <c r="K19" s="17">
        <f t="shared" si="6"/>
        <v>0</v>
      </c>
      <c r="L19" s="17">
        <f t="shared" si="6"/>
        <v>0</v>
      </c>
      <c r="M19" s="17">
        <f t="shared" si="6"/>
        <v>0</v>
      </c>
      <c r="N19" s="17">
        <f t="shared" si="6"/>
        <v>0</v>
      </c>
      <c r="O19" s="17">
        <f t="shared" si="6"/>
        <v>0</v>
      </c>
      <c r="P19" s="17">
        <f t="shared" si="6"/>
        <v>0</v>
      </c>
      <c r="Q19" s="17">
        <f t="shared" si="6"/>
        <v>0</v>
      </c>
      <c r="R19" s="17">
        <f t="shared" si="6"/>
        <v>871.99999999999989</v>
      </c>
    </row>
    <row r="20" spans="1:18" x14ac:dyDescent="0.2">
      <c r="A20" s="12">
        <v>7.4</v>
      </c>
    </row>
    <row r="21" spans="1:18" x14ac:dyDescent="0.2">
      <c r="A21" s="12"/>
    </row>
    <row r="22" spans="1:18" ht="12.6" thickBot="1" x14ac:dyDescent="0.3">
      <c r="A22" s="12" t="s">
        <v>12</v>
      </c>
      <c r="B22" s="15">
        <f>SUMIF($S$3:$S$16,"y",B3:B16)</f>
        <v>16.418918918918919</v>
      </c>
      <c r="C22" s="15">
        <f t="shared" ref="C22:Q22" si="7">SUMIF($S$3:$S$16,"y",C3:C16)</f>
        <v>20.135135135135133</v>
      </c>
      <c r="D22" s="15">
        <f t="shared" si="7"/>
        <v>17.770270270270267</v>
      </c>
      <c r="E22" s="15">
        <f t="shared" si="7"/>
        <v>19.999999999999996</v>
      </c>
      <c r="F22" s="15">
        <f t="shared" si="7"/>
        <v>19.999999999999996</v>
      </c>
      <c r="G22" s="15">
        <f t="shared" si="7"/>
        <v>11.959459459459458</v>
      </c>
      <c r="H22" s="15">
        <f t="shared" si="7"/>
        <v>0</v>
      </c>
      <c r="I22" s="15">
        <f t="shared" si="7"/>
        <v>0</v>
      </c>
      <c r="J22" s="15">
        <f t="shared" si="7"/>
        <v>0</v>
      </c>
      <c r="K22" s="15">
        <f t="shared" si="7"/>
        <v>0</v>
      </c>
      <c r="L22" s="15">
        <f t="shared" si="7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0</v>
      </c>
      <c r="Q22" s="15">
        <f t="shared" si="7"/>
        <v>0</v>
      </c>
      <c r="R22" s="15">
        <f t="shared" ref="R22" si="8">SUMIF($S$5:$S$16,"y",R5:R16)</f>
        <v>77.297297297297291</v>
      </c>
    </row>
    <row r="23" spans="1:18" ht="12" thickTop="1" x14ac:dyDescent="0.2">
      <c r="A23" s="12"/>
    </row>
    <row r="24" spans="1:18" ht="12" x14ac:dyDescent="0.25">
      <c r="A24" s="12" t="s">
        <v>13</v>
      </c>
      <c r="B24" s="17">
        <f>B22*$A$20</f>
        <v>121.50000000000001</v>
      </c>
      <c r="C24" s="17">
        <f t="shared" ref="C24:R24" si="9">C22*$A$20</f>
        <v>149</v>
      </c>
      <c r="D24" s="17">
        <f t="shared" si="9"/>
        <v>131.49999999999997</v>
      </c>
      <c r="E24" s="17">
        <f t="shared" si="9"/>
        <v>147.99999999999997</v>
      </c>
      <c r="F24" s="17">
        <f t="shared" si="9"/>
        <v>147.99999999999997</v>
      </c>
      <c r="G24" s="17">
        <f t="shared" si="9"/>
        <v>88.499999999999986</v>
      </c>
      <c r="H24" s="17">
        <f t="shared" si="9"/>
        <v>0</v>
      </c>
      <c r="I24" s="17">
        <f t="shared" si="9"/>
        <v>0</v>
      </c>
      <c r="J24" s="17">
        <f t="shared" si="9"/>
        <v>0</v>
      </c>
      <c r="K24" s="17">
        <f t="shared" si="9"/>
        <v>0</v>
      </c>
      <c r="L24" s="17">
        <f t="shared" si="9"/>
        <v>0</v>
      </c>
      <c r="M24" s="17">
        <f t="shared" si="9"/>
        <v>0</v>
      </c>
      <c r="N24" s="17">
        <f t="shared" si="9"/>
        <v>0</v>
      </c>
      <c r="O24" s="17">
        <f t="shared" si="9"/>
        <v>0</v>
      </c>
      <c r="P24" s="17">
        <f t="shared" si="9"/>
        <v>0</v>
      </c>
      <c r="Q24" s="17">
        <f t="shared" si="9"/>
        <v>0</v>
      </c>
      <c r="R24" s="17">
        <f t="shared" si="9"/>
        <v>572</v>
      </c>
    </row>
  </sheetData>
  <sortState ref="A32:E38">
    <sortCondition ref="A3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CB547148075479D228740A85D83C6" ma:contentTypeVersion="3" ma:contentTypeDescription="Create a new document." ma:contentTypeScope="" ma:versionID="7075f19b0be75e2386d7a0a47811e140">
  <xsd:schema xmlns:xsd="http://www.w3.org/2001/XMLSchema" xmlns:xs="http://www.w3.org/2001/XMLSchema" xmlns:p="http://schemas.microsoft.com/office/2006/metadata/properties" xmlns:ns1="http://schemas.microsoft.com/sharepoint/v3" xmlns:ns2="6b44be04-4f4f-4ad5-8583-fc6cfe787cfe" xmlns:ns3="a949ed0b-dfd1-465f-b9c6-ca4dbd201e03" targetNamespace="http://schemas.microsoft.com/office/2006/metadata/properties" ma:root="true" ma:fieldsID="d2482dad8fcf0ab0e041cd8d6d592848" ns1:_="" ns2:_="" ns3:_="">
    <xsd:import namespace="http://schemas.microsoft.com/sharepoint/v3"/>
    <xsd:import namespace="6b44be04-4f4f-4ad5-8583-fc6cfe787cfe"/>
    <xsd:import namespace="a949ed0b-dfd1-465f-b9c6-ca4dbd201e0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LockedVersions" minOccurs="0"/>
                <xsd:element ref="ns3:AdvancedVersioningLimi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4be04-4f4f-4ad5-8583-fc6cfe787cf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9ed0b-dfd1-465f-b9c6-ca4dbd201e03" elementFormDefault="qualified">
    <xsd:import namespace="http://schemas.microsoft.com/office/2006/documentManagement/types"/>
    <xsd:import namespace="http://schemas.microsoft.com/office/infopath/2007/PartnerControls"/>
    <xsd:element name="LockedVersions" ma:index="13" nillable="true" ma:displayName="LockedVersions" ma:hidden="true" ma:internalName="LockedVersions">
      <xsd:simpleType>
        <xsd:restriction base="dms:Text"/>
      </xsd:simpleType>
    </xsd:element>
    <xsd:element name="AdvancedVersioningLimit" ma:index="14" nillable="true" ma:displayName="AdvancedVersioningLimit" ma:hidden="true" ma:internalName="AdvancedVersioningLimi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vancedVersioningLimit xmlns="a949ed0b-dfd1-465f-b9c6-ca4dbd201e03" xsi:nil="true"/>
    <PublishingExpirationDate xmlns="http://schemas.microsoft.com/sharepoint/v3" xsi:nil="true"/>
    <PublishingStartDate xmlns="http://schemas.microsoft.com/sharepoint/v3" xsi:nil="true"/>
    <LockedVersions xmlns="a949ed0b-dfd1-465f-b9c6-ca4dbd201e03" xsi:nil="true"/>
    <_dlc_DocId xmlns="6b44be04-4f4f-4ad5-8583-fc6cfe787cfe">P7YSZEP7SPDX-14792-4077</_dlc_DocId>
    <_dlc_DocIdUrl xmlns="6b44be04-4f4f-4ad5-8583-fc6cfe787cfe">
      <Url>https://sp2013.myatos.net/si/UKI/tp/Digital/_layouts/DocIdRedir.aspx?ID=P7YSZEP7SPDX-14792-4077</Url>
      <Description>P7YSZEP7SPDX-14792-4077</Description>
    </_dlc_DocIdUrl>
  </documentManagement>
</p:properties>
</file>

<file path=customXml/itemProps1.xml><?xml version="1.0" encoding="utf-8"?>
<ds:datastoreItem xmlns:ds="http://schemas.openxmlformats.org/officeDocument/2006/customXml" ds:itemID="{161150A9-E5F6-450F-AB99-7DDD8B3F5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b44be04-4f4f-4ad5-8583-fc6cfe787cfe"/>
    <ds:schemaRef ds:uri="a949ed0b-dfd1-465f-b9c6-ca4dbd201e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427396-7A5F-4A5B-9010-D362580AA81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F60BD35-5498-4D4E-A7E6-2FFD050ECE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4B9EE19-A925-45C9-9A48-6341FED7FCCC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a949ed0b-dfd1-465f-b9c6-ca4dbd201e03"/>
    <ds:schemaRef ds:uri="6b44be04-4f4f-4ad5-8583-fc6cfe787c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DPU metrics capture</vt:lpstr>
      <vt:lpstr>TimeBookings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Urquhart, Emma</cp:lastModifiedBy>
  <dcterms:created xsi:type="dcterms:W3CDTF">2016-04-12T15:23:23Z</dcterms:created>
  <dcterms:modified xsi:type="dcterms:W3CDTF">2017-01-18T10:20:22Z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0x010100819CB547148075479D228740A85D83C6</vt:lpwstr>
  </property>
  <property fmtid="{D5CDD505-2E9C-101B-9397-08002B2CF9AE}" pid="3" name="_dlc_DocIdItemGuid">
    <vt:lpwstr>df8385a9-2d4a-494e-b138-8031735babd0</vt:lpwstr>
  </property>
  <property fmtid="{D5CDD505-2E9C-101B-9397-08002B2CF9AE}" pid="4" name="_AdHocReviewCycleID">
    <vt:i4>-1744376607</vt:i4>
  </property>
  <property fmtid="{D5CDD505-2E9C-101B-9397-08002B2CF9AE}" pid="5" name="_NewReviewCycle">
    <vt:lpwstr/>
  </property>
  <property fmtid="{D5CDD505-2E9C-101B-9397-08002B2CF9AE}" pid="6" name="_EmailSubject">
    <vt:lpwstr>Spreadsheet</vt:lpwstr>
  </property>
  <property fmtid="{D5CDD505-2E9C-101B-9397-08002B2CF9AE}" pid="7" name="_AuthorEmail">
    <vt:lpwstr>emma.urquhart@atos.net</vt:lpwstr>
  </property>
  <property fmtid="{D5CDD505-2E9C-101B-9397-08002B2CF9AE}" pid="8" name="_AuthorEmailDisplayName">
    <vt:lpwstr>Urquhart, Emma</vt:lpwstr>
  </property>
  <property fmtid="{D5CDD505-2E9C-101B-9397-08002B2CF9AE}" pid="9" name="_ReviewingToolsShownOnce">
    <vt:lpwstr/>
  </property>
</Properties>
</file>