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hidePivotFieldList="1" defaultThemeVersion="124226"/>
  <bookViews>
    <workbookView xWindow="480" yWindow="75" windowWidth="15180" windowHeight="8355" tabRatio="823"/>
  </bookViews>
  <sheets>
    <sheet name="Data Warehouse Matrix" sheetId="22" r:id="rId1"/>
    <sheet name="Project Work Breakdown" sheetId="27" r:id="rId2"/>
    <sheet name="Variables" sheetId="26" r:id="rId3"/>
    <sheet name="Accumulated Loan Snapshot Fact" sheetId="30" r:id="rId4"/>
    <sheet name="Periodic Loan Snapshot Fact" sheetId="32" r:id="rId5"/>
    <sheet name="Transaction Fact" sheetId="33" r:id="rId6"/>
    <sheet name="Customer" sheetId="28" r:id="rId7"/>
    <sheet name="Loan" sheetId="31" r:id="rId8"/>
    <sheet name="Calendar" sheetId="36" r:id="rId9"/>
    <sheet name="Product" sheetId="37" r:id="rId10"/>
    <sheet name="Branch" sheetId="38" r:id="rId11"/>
    <sheet name="Transaction Type" sheetId="40" r:id="rId12"/>
    <sheet name="Loan Status" sheetId="42" r:id="rId13"/>
    <sheet name="Broker" sheetId="44" r:id="rId14"/>
    <sheet name="Broker Contact" sheetId="43" r:id="rId15"/>
    <sheet name="Officer" sheetId="45" r:id="rId16"/>
    <sheet name="Master Data" sheetId="39" r:id="rId17"/>
    <sheet name="Sources" sheetId="46" r:id="rId18"/>
  </sheets>
  <definedNames>
    <definedName name="_xlnm.Print_Area" localSheetId="0">'Data Warehouse Matrix'!$A$1:$X$19</definedName>
    <definedName name="_xlnm.Print_Area" localSheetId="1">'Project Work Breakdown'!$A:$I</definedName>
    <definedName name="_xlnm.Print_Area" localSheetId="2">Variables!$A:$F</definedName>
  </definedNames>
  <calcPr calcId="145621"/>
</workbook>
</file>

<file path=xl/calcChain.xml><?xml version="1.0" encoding="utf-8"?>
<calcChain xmlns="http://schemas.openxmlformats.org/spreadsheetml/2006/main">
  <c r="J22" i="46" l="1"/>
  <c r="J21" i="46"/>
  <c r="F15" i="27" l="1"/>
  <c r="H15" i="27" s="1"/>
  <c r="F14" i="27"/>
  <c r="H14" i="27" s="1"/>
  <c r="G22" i="27"/>
  <c r="H22" i="27" s="1"/>
  <c r="G21" i="27"/>
  <c r="H21" i="27" s="1"/>
  <c r="H20" i="27"/>
  <c r="H19" i="27"/>
  <c r="H18" i="27"/>
  <c r="H17" i="27"/>
  <c r="H16" i="27"/>
  <c r="G11" i="27"/>
  <c r="H11" i="27" s="1"/>
  <c r="G10" i="27"/>
  <c r="H10" i="27" s="1"/>
  <c r="G8" i="27"/>
  <c r="H8" i="27" s="1"/>
  <c r="G7" i="27"/>
  <c r="H7" i="27" s="1"/>
  <c r="G6" i="27"/>
  <c r="H6" i="27" s="1"/>
  <c r="K9" i="22"/>
  <c r="K17" i="22"/>
  <c r="K14" i="22" s="1"/>
  <c r="K18" i="22"/>
  <c r="M7" i="22"/>
  <c r="U7" i="22"/>
  <c r="S7" i="22" s="1"/>
  <c r="V7" i="22"/>
  <c r="H24" i="27" l="1"/>
  <c r="F24" i="27"/>
  <c r="K13" i="22"/>
  <c r="K16" i="22"/>
  <c r="K15" i="22"/>
  <c r="Q7" i="22"/>
  <c r="R7" i="22"/>
  <c r="T7" i="22"/>
  <c r="E20" i="27" l="1"/>
  <c r="E19" i="27"/>
  <c r="E18" i="27"/>
  <c r="E17" i="27"/>
  <c r="E16" i="27"/>
  <c r="D22" i="27"/>
  <c r="E22" i="27" s="1"/>
  <c r="D21" i="27"/>
  <c r="E21" i="27" s="1"/>
  <c r="D11" i="27"/>
  <c r="E11" i="27" s="1"/>
  <c r="D10" i="27"/>
  <c r="E10" i="27" s="1"/>
  <c r="D7" i="27"/>
  <c r="E7" i="27" s="1"/>
  <c r="D8" i="27"/>
  <c r="E8" i="27" s="1"/>
  <c r="D6" i="27"/>
  <c r="E6" i="27" s="1"/>
  <c r="G9" i="22"/>
  <c r="G17" i="22"/>
  <c r="G13" i="22" s="1"/>
  <c r="G18" i="22"/>
  <c r="F9" i="22"/>
  <c r="H9" i="22"/>
  <c r="I9" i="22"/>
  <c r="F17" i="22"/>
  <c r="F13" i="22" s="1"/>
  <c r="H17" i="22"/>
  <c r="H13" i="22" s="1"/>
  <c r="I17" i="22"/>
  <c r="I15" i="22" s="1"/>
  <c r="F18" i="22"/>
  <c r="H18" i="22"/>
  <c r="I18" i="22"/>
  <c r="G15" i="22" l="1"/>
  <c r="G16" i="22"/>
  <c r="G14" i="22"/>
  <c r="F14" i="22"/>
  <c r="F16" i="22"/>
  <c r="H15" i="22"/>
  <c r="F15" i="22"/>
  <c r="I14" i="22"/>
  <c r="H14" i="22"/>
  <c r="I16" i="22"/>
  <c r="H16" i="22"/>
  <c r="I13" i="22"/>
  <c r="D18" i="22"/>
  <c r="E18" i="22"/>
  <c r="J18" i="22"/>
  <c r="L18" i="22"/>
  <c r="C18" i="22"/>
  <c r="V6" i="22"/>
  <c r="V8" i="22"/>
  <c r="V5" i="22"/>
  <c r="D9" i="22"/>
  <c r="E9" i="22"/>
  <c r="J9" i="22"/>
  <c r="L9" i="22"/>
  <c r="C9" i="22"/>
  <c r="D17" i="22"/>
  <c r="D14" i="22" s="1"/>
  <c r="E17" i="22"/>
  <c r="E16" i="22" s="1"/>
  <c r="J17" i="22"/>
  <c r="J15" i="22" s="1"/>
  <c r="L17" i="22"/>
  <c r="L15" i="22" s="1"/>
  <c r="U5" i="22"/>
  <c r="T5" i="22" s="1"/>
  <c r="U6" i="22"/>
  <c r="T6" i="22" s="1"/>
  <c r="U8" i="22"/>
  <c r="T8" i="22" s="1"/>
  <c r="C17" i="22"/>
  <c r="C14" i="22" s="1"/>
  <c r="M6" i="22"/>
  <c r="M8" i="22"/>
  <c r="M5" i="22"/>
  <c r="D13" i="22" l="1"/>
  <c r="D16" i="22"/>
  <c r="C16" i="22"/>
  <c r="C13" i="22"/>
  <c r="J13" i="22"/>
  <c r="J16" i="22"/>
  <c r="C15" i="22"/>
  <c r="E15" i="22"/>
  <c r="S8" i="22"/>
  <c r="R8" i="22"/>
  <c r="Q5" i="22"/>
  <c r="Q8" i="22"/>
  <c r="E13" i="22"/>
  <c r="V9" i="22"/>
  <c r="R5" i="22"/>
  <c r="E14" i="22"/>
  <c r="J14" i="22"/>
  <c r="M17" i="22"/>
  <c r="S5" i="22"/>
  <c r="M18" i="22"/>
  <c r="C14" i="27" s="1"/>
  <c r="E14" i="27" s="1"/>
  <c r="L14" i="22"/>
  <c r="S6" i="22"/>
  <c r="L13" i="22"/>
  <c r="D15" i="22"/>
  <c r="R6" i="22"/>
  <c r="U9" i="22"/>
  <c r="L16" i="22"/>
  <c r="Q6" i="22"/>
  <c r="V17" i="22" l="1"/>
  <c r="S9" i="22"/>
  <c r="T9" i="22"/>
  <c r="M15" i="22"/>
  <c r="Q9" i="22"/>
  <c r="C15" i="27"/>
  <c r="E15" i="27" s="1"/>
  <c r="M16" i="22"/>
  <c r="M13" i="22"/>
  <c r="M14" i="22"/>
  <c r="R9" i="22"/>
  <c r="V15" i="22"/>
  <c r="C24" i="27" l="1"/>
  <c r="E24" i="27"/>
  <c r="I15" i="27" s="1"/>
</calcChain>
</file>

<file path=xl/comments1.xml><?xml version="1.0" encoding="utf-8"?>
<comments xmlns="http://schemas.openxmlformats.org/spreadsheetml/2006/main">
  <authors>
    <author>agilmore</author>
  </authors>
  <commentList>
    <comment ref="C22" authorId="0">
      <text>
        <r>
          <rPr>
            <b/>
            <sz val="9"/>
            <color indexed="81"/>
            <rFont val="Tahoma"/>
            <family val="2"/>
          </rPr>
          <t>agilmore:</t>
        </r>
        <r>
          <rPr>
            <sz val="9"/>
            <color indexed="81"/>
            <rFont val="Tahoma"/>
            <family val="2"/>
          </rPr>
          <t xml:space="preserve">
Set the daily rate of labour on the project This is isn't just annual salary/number of work days in a year (approx 200). This usually includes an overhead for providing the workplace and all other costs associated with employment.</t>
        </r>
      </text>
    </comment>
  </commentList>
</comments>
</file>

<file path=xl/sharedStrings.xml><?xml version="1.0" encoding="utf-8"?>
<sst xmlns="http://schemas.openxmlformats.org/spreadsheetml/2006/main" count="831" uniqueCount="411">
  <si>
    <t>Facts</t>
  </si>
  <si>
    <t>Dimensions</t>
  </si>
  <si>
    <t xml:space="preserve"> </t>
  </si>
  <si>
    <t>M</t>
  </si>
  <si>
    <t>HC</t>
  </si>
  <si>
    <t>C</t>
  </si>
  <si>
    <t>S</t>
  </si>
  <si>
    <t>Complexity</t>
  </si>
  <si>
    <t>Description</t>
  </si>
  <si>
    <t>Medium</t>
  </si>
  <si>
    <t>Complex</t>
  </si>
  <si>
    <t>Highly Complex</t>
  </si>
  <si>
    <t>Simple</t>
  </si>
  <si>
    <t xml:space="preserve">A Simple Dimension or Fact is source from a single existing source, with mostly a one to one relationship between source columns and destination columns. The Source is readily available and accessible. </t>
  </si>
  <si>
    <t xml:space="preserve">A Medium Dimension or Fact is source from a single existing source, with mostly a one to one relationship between source columns and destination columns. However the source many need to be created, purely for reporting purposes, or there may be many attributes or measures. </t>
  </si>
  <si>
    <t>Estimates</t>
  </si>
  <si>
    <t>Task Breakdown</t>
  </si>
  <si>
    <t>Task</t>
  </si>
  <si>
    <t>Breakdown</t>
  </si>
  <si>
    <t>Analysis</t>
  </si>
  <si>
    <t>Modeling</t>
  </si>
  <si>
    <t>Source Target Mapping</t>
  </si>
  <si>
    <t>Build &amp; Unit Test</t>
  </si>
  <si>
    <t>Fact Usage Count</t>
  </si>
  <si>
    <t>Dimension Estimates</t>
  </si>
  <si>
    <t>Fact Estimates</t>
  </si>
  <si>
    <t>With Dimodelo Estimate</t>
  </si>
  <si>
    <t>Without Dimodelo Estimate</t>
  </si>
  <si>
    <t>Dimension Usage Count</t>
  </si>
  <si>
    <t>PreRequisites</t>
  </si>
  <si>
    <t>Establish Test Environment</t>
  </si>
  <si>
    <t>Build and Unit Test</t>
  </si>
  <si>
    <t>Data Warehouse</t>
  </si>
  <si>
    <t>Including any calculated Measures</t>
  </si>
  <si>
    <t>Manual Data Entry</t>
  </si>
  <si>
    <t>System/UAT Testing</t>
  </si>
  <si>
    <t>Deployment</t>
  </si>
  <si>
    <t>Several Deployments over course of project, including TEST and PROD.</t>
  </si>
  <si>
    <t>Security</t>
  </si>
  <si>
    <t xml:space="preserve">Implement data security. </t>
  </si>
  <si>
    <t>Project Management</t>
  </si>
  <si>
    <t>Establish Development Environment</t>
  </si>
  <si>
    <t>Master Data Services. Setup MDS</t>
  </si>
  <si>
    <t>Daily Rate</t>
  </si>
  <si>
    <t xml:space="preserve">Establish Connectivity, Logins, Source Control, Development copies of databases etc </t>
  </si>
  <si>
    <t>Build &amp; Unit Test, Integrate</t>
  </si>
  <si>
    <t xml:space="preserve">Highly Complex will involve a combination of a number of issues like: the Source is undecided, data quality issues, multiple sources, many attributes, many measures, many dimension associations, or there are complex transformations and/or derived staging tables required to derive measures or attributes. </t>
  </si>
  <si>
    <t xml:space="preserve">Complex will involves at least one issues like: the Source is undecided, data quality issues, multiple sources, many attributes, many measures, many dimension associations, or there are complex transformations and/or derived staging tables required to derive measures or attributes. </t>
  </si>
  <si>
    <t>Without Dimodelo  Estimate (Days)</t>
  </si>
  <si>
    <t>With 
Dimodelo Estimate (Days)</t>
  </si>
  <si>
    <t>vs</t>
  </si>
  <si>
    <t>Without Dimodelo - Total Days</t>
  </si>
  <si>
    <t>With Dimodelo -  Total Days</t>
  </si>
  <si>
    <t>Complexity Code</t>
  </si>
  <si>
    <t>Complexity Name</t>
  </si>
  <si>
    <t>Use the table below to assign a number of days to each of the complexity options available in the Data Warehouse matrix. Use a With and Without Dimodelo Architect value. Our experience is that Dimodelo Architect  saves around 65% of the build time.</t>
  </si>
  <si>
    <t xml:space="preserve">Use the table below to breakdown the work required for each Fact and Dimension into Analysis, Modelling, Source-Target mapping and Build/Unit Testing tasks. The braekdown is used in the Data Warehouse Matrix spreadsheet to break down all work over these task categories. </t>
  </si>
  <si>
    <t>Variables</t>
  </si>
  <si>
    <t>Days</t>
  </si>
  <si>
    <t>$</t>
  </si>
  <si>
    <t>High Level Design</t>
  </si>
  <si>
    <t>Cube/Tablular Model</t>
  </si>
  <si>
    <t>Business Analysis</t>
  </si>
  <si>
    <t>Investigate requirements, business processes, sources.</t>
  </si>
  <si>
    <t>Typical Work Breakdown</t>
  </si>
  <si>
    <t>Develop a high level design for the DW.</t>
  </si>
  <si>
    <t>Notes</t>
  </si>
  <si>
    <t>Without Dimodelo Architect Total</t>
  </si>
  <si>
    <t>Documentation &amp; Handover</t>
  </si>
  <si>
    <t>This represents time required to respond to issues found in Testing</t>
  </si>
  <si>
    <t>contact@dimodelo.com</t>
  </si>
  <si>
    <t> © Dimodelo Solutions 2016. See www.dimodelo.com for terms of use.</t>
  </si>
  <si>
    <t>Customer</t>
  </si>
  <si>
    <t>Transaction</t>
  </si>
  <si>
    <t>Transactions</t>
  </si>
  <si>
    <t>Reference</t>
  </si>
  <si>
    <t>Loan</t>
  </si>
  <si>
    <t>Calendar</t>
  </si>
  <si>
    <t>Primary Customer</t>
  </si>
  <si>
    <t>Broker</t>
  </si>
  <si>
    <t>Broker Contact</t>
  </si>
  <si>
    <t>Assessor</t>
  </si>
  <si>
    <t>Data Entry Clerk</t>
  </si>
  <si>
    <t>Approval Officer</t>
  </si>
  <si>
    <t>Settlement Officer</t>
  </si>
  <si>
    <t>Income</t>
  </si>
  <si>
    <t>Product</t>
  </si>
  <si>
    <t>Transaction Type</t>
  </si>
  <si>
    <t>Employment</t>
  </si>
  <si>
    <t>Branch</t>
  </si>
  <si>
    <t>Handover</t>
  </si>
  <si>
    <t>Handover from M3 to Dimodelo. Handover to developer.</t>
  </si>
  <si>
    <t>Rate</t>
  </si>
  <si>
    <t>?</t>
  </si>
  <si>
    <t>Lending Team</t>
  </si>
  <si>
    <t>Officer</t>
  </si>
  <si>
    <t>Expenses</t>
  </si>
  <si>
    <t xml:space="preserve">Time for reporting status, communication, management. </t>
  </si>
  <si>
    <t>Dimension Name</t>
  </si>
  <si>
    <t>Entity Type</t>
  </si>
  <si>
    <t xml:space="preserve">Dimension </t>
  </si>
  <si>
    <t>Fact</t>
  </si>
  <si>
    <t>Type:</t>
  </si>
  <si>
    <t>Description:</t>
  </si>
  <si>
    <t>Dimension</t>
  </si>
  <si>
    <t>Important Attributes:</t>
  </si>
  <si>
    <t>Address</t>
  </si>
  <si>
    <t>Current (most recent address)</t>
  </si>
  <si>
    <t>Name</t>
  </si>
  <si>
    <t>Data Profiling</t>
  </si>
  <si>
    <t>Change</t>
  </si>
  <si>
    <t>type 2</t>
  </si>
  <si>
    <t>Customers Current Employment Status.</t>
  </si>
  <si>
    <t>Get latest by sequence number. See base queries - Customer Address</t>
  </si>
  <si>
    <t>See base queries - Employment</t>
  </si>
  <si>
    <t>The person who has applied for and been granted a loan (or has been rejected). On a loan there is one primary Customer and potentially multiple secondary borrowers.</t>
  </si>
  <si>
    <t>Profiling:</t>
  </si>
  <si>
    <t>See Existing dimension.</t>
  </si>
  <si>
    <t>Refactor:</t>
  </si>
  <si>
    <t>Make Address and Employment type 2</t>
  </si>
  <si>
    <t>Name:</t>
  </si>
  <si>
    <t xml:space="preserve">Dylan: Lots of duplicated Customers. Dylan suggested Melissa Data. </t>
  </si>
  <si>
    <t>Relationships:</t>
  </si>
  <si>
    <t>Measures:</t>
  </si>
  <si>
    <t>Format</t>
  </si>
  <si>
    <t>Accumulating Loan Snapshot</t>
  </si>
  <si>
    <t>Cash Out</t>
  </si>
  <si>
    <t>Est monthly account fees (for entire loan)</t>
  </si>
  <si>
    <t>Est interest (for entire loan)</t>
  </si>
  <si>
    <t>Bad Debt</t>
  </si>
  <si>
    <t>Bad Debt Date</t>
  </si>
  <si>
    <t>Doubtful Debt Date</t>
  </si>
  <si>
    <t>Total Declined Loans vs. Total Loans</t>
  </si>
  <si>
    <t>#</t>
  </si>
  <si>
    <t>%</t>
  </si>
  <si>
    <t>Calculated</t>
  </si>
  <si>
    <t>Y</t>
  </si>
  <si>
    <t xml:space="preserve">[New Loan Application Amount] From io_product_controlbalance
</t>
  </si>
  <si>
    <t xml:space="preserve">Total fees from the DSS tables
</t>
  </si>
  <si>
    <t xml:space="preserve">Total estimated interest from the DSS table
</t>
  </si>
  <si>
    <t xml:space="preserve">Loans where the customer has had a loan previously 
</t>
  </si>
  <si>
    <t xml:space="preserve">Count of all settled loans
</t>
  </si>
  <si>
    <t xml:space="preserve">Loans where the customer hasn't had a loan previously ?
</t>
  </si>
  <si>
    <t>Role Play</t>
  </si>
  <si>
    <t>New Customer Loan Amount</t>
  </si>
  <si>
    <t>Existing Customer Loan Amount</t>
  </si>
  <si>
    <t>Average ?</t>
  </si>
  <si>
    <t xml:space="preserve">Count of Loans where the customer hasn't had a loan previously 
</t>
  </si>
  <si>
    <t xml:space="preserve">Count of Loans where the customer has had a loan previously 
</t>
  </si>
  <si>
    <t>% based on amount or count ?</t>
  </si>
  <si>
    <t xml:space="preserve">Number of loans declined where the customer hasn't previously had a loan
</t>
  </si>
  <si>
    <t xml:space="preserve">Number of loans declined where the customer has previously had a loan
</t>
  </si>
  <si>
    <t>Declined Date</t>
  </si>
  <si>
    <t xml:space="preserve">Count of all declined customers
</t>
  </si>
  <si>
    <t>Do you mean count of declined loans</t>
  </si>
  <si>
    <t xml:space="preserve">Should this be Declined loans divided by Total loans
</t>
  </si>
  <si>
    <t xml:space="preserve">Total loans divided by Declined loans
</t>
  </si>
  <si>
    <t xml:space="preserve">Estimated total of Monthly fees over the life of the loan
</t>
  </si>
  <si>
    <t xml:space="preserve">Estimated total of interest over the life of the loan
</t>
  </si>
  <si>
    <t xml:space="preserve">Sum of loan from when the loan went bad. 
</t>
  </si>
  <si>
    <t>Is New Customer</t>
  </si>
  <si>
    <t>Application Date</t>
  </si>
  <si>
    <t>Approved Date</t>
  </si>
  <si>
    <t>Settlement Date</t>
  </si>
  <si>
    <t>Discharge Date</t>
  </si>
  <si>
    <t>First Payment Date</t>
  </si>
  <si>
    <t>Last Payment Date</t>
  </si>
  <si>
    <t>Major refactoring required to break up snapshot and periodic snapshot.</t>
  </si>
  <si>
    <t>Contact Branch</t>
  </si>
  <si>
    <t>Where money was distributed from (i.e. Associated Branch when the first time status group = active)</t>
  </si>
  <si>
    <t>Settlement Branch</t>
  </si>
  <si>
    <t>Current Branch</t>
  </si>
  <si>
    <t>Branch associated with the latest transaction.</t>
  </si>
  <si>
    <t>Branch associated with very first transaction with Customer.</t>
  </si>
  <si>
    <t>Primary associated Customer</t>
  </si>
  <si>
    <t>Periodic Daily Loan Snapshot</t>
  </si>
  <si>
    <t>Combined Income of Loan Applicants</t>
  </si>
  <si>
    <t>Combined Expenses of Loan Applicants</t>
  </si>
  <si>
    <t>Is this monthly, annual etc</t>
  </si>
  <si>
    <t>Approval Duration (Days)</t>
  </si>
  <si>
    <t>Decline Duration (Days)</t>
  </si>
  <si>
    <t>Doubtful Duration (Days)</t>
  </si>
  <si>
    <t>Bad Debt Duration (Days)</t>
  </si>
  <si>
    <t>Settlement Duration (Days)</t>
  </si>
  <si>
    <t>Discharge Duration (Days)</t>
  </si>
  <si>
    <t>Days between Application and Approval</t>
  </si>
  <si>
    <t>Days between Application and Decline</t>
  </si>
  <si>
    <t>Days between Settlement and Doubtful</t>
  </si>
  <si>
    <t>Days between Settlement and Bad Debt</t>
  </si>
  <si>
    <t>Days between Application and Settlement</t>
  </si>
  <si>
    <t>Days between Settlement and Discharge</t>
  </si>
  <si>
    <t>Application Amount</t>
  </si>
  <si>
    <t xml:space="preserve">Amount Customer applied for. </t>
  </si>
  <si>
    <t>Solution documentation and handover to M3 if required.</t>
  </si>
  <si>
    <t>Should this be amount. Is amount Cash Out ?</t>
  </si>
  <si>
    <t xml:space="preserve">Master Data: </t>
  </si>
  <si>
    <t>Indicates the Loan is for a new Customer or Existing Customer. Values 'New Customer', 'Existing Customer'</t>
  </si>
  <si>
    <t xml:space="preserve">Dylan: After looking at the control balance table it looks like only the LoanApplication and NewApplicationAmount (loan disbursement amount) are reliable. I wouldn’t recommend using the other measures. </t>
  </si>
  <si>
    <t>SELECT PMR.RMR_ID LoanPK
  ,xrb.xrbl_detail LoanType
  ,rcb_currentvalue CurrentValue
 FROM  stg.APL_Product_ControlBalance rcb(NOLOCK)
 INNER JOIN  stg.APL_Control_ProductBalance xrb(NOLOCK)
  ON rcb.rcb_idlink_xrbl = xrb.xrbl_id
 INNER JOIN  stg.APL_Product_MasterReference PMR(NOLOCK)
  ON RCB.rcb_idlink_rmr = PMR.rmr_id</t>
  </si>
  <si>
    <t>Data comes from Raw staging tables (above) then View/SubjectArea/ControlBalance then CB_ Prefixed views in Staging/View/Loan in Solution.</t>
  </si>
  <si>
    <t>Combined with Staging/Staging/DataStorage_SalesReport</t>
  </si>
  <si>
    <t>Periodic Loan Snapshot</t>
  </si>
  <si>
    <t>$ outstanding</t>
  </si>
  <si>
    <t>Unearned income</t>
  </si>
  <si>
    <t>Days since last successful payment</t>
  </si>
  <si>
    <t>Calculating in Ageing spreadsheet.</t>
  </si>
  <si>
    <t xml:space="preserve">Sum of the cash in since the loan went bad
</t>
  </si>
  <si>
    <t>Sum of the cash in since the loan into a status of doubtful</t>
  </si>
  <si>
    <t>What is the definition of this</t>
  </si>
  <si>
    <t xml:space="preserve">Days since last successful payment
</t>
  </si>
  <si>
    <t>As At Date</t>
  </si>
  <si>
    <t>Needs definition</t>
  </si>
  <si>
    <t>Loan Status</t>
  </si>
  <si>
    <t>Cash In Since Bad Debt</t>
  </si>
  <si>
    <t>Cash In Since Doubtful Debt</t>
  </si>
  <si>
    <t>An accumulating snapshot of loans. One row per Loan including Applications. This fact captures the progression of a loan through its statuses (Application, settlement, discharge, doubtful etc). The measures can be analysed by the periods in which the loan entered each status.E.g Sum of Cash Out for all Loans where the Customer is a New Customers and the loan is Settled in July 2016.</t>
  </si>
  <si>
    <t xml:space="preserve">View/SubjectArea/Loan contains one row per loan including dates for Calendar associations. </t>
  </si>
  <si>
    <t xml:space="preserve">A Daily snapshot of all Loans including Applications. This fact is used to understand the current state of the 'loan book' on any given day. E.g Total outstanding balances as at 10 Jul 2016, where the status is doubtful, and branch is toowoomba. </t>
  </si>
  <si>
    <t xml:space="preserve">Each individual loan exists in Product_ControlBalance and Product_Master reference, or DataStorage_SalesReport. See the Staging/View/SubjectArea/ControlBalance or Loan. </t>
  </si>
  <si>
    <t xml:space="preserve">The definition of Aging, $ outstanding and unearned income are yet to be determined. Its likely these are calculated from Transactions. </t>
  </si>
  <si>
    <t>Sum of Loan Balance</t>
  </si>
  <si>
    <t xml:space="preserve"> (sum of DR - CR in Transactions, where additive)</t>
  </si>
  <si>
    <t>Loan Purpose</t>
  </si>
  <si>
    <t>PurposeExplanation</t>
  </si>
  <si>
    <t>As per source</t>
  </si>
  <si>
    <t>Frequency</t>
  </si>
  <si>
    <t>Secured</t>
  </si>
  <si>
    <t>Is the loan secured by collateral or not</t>
  </si>
  <si>
    <t>LoanTermMonth</t>
  </si>
  <si>
    <t>LoanId</t>
  </si>
  <si>
    <t>As per Source</t>
  </si>
  <si>
    <t>Transaction Fact</t>
  </si>
  <si>
    <t>bit</t>
  </si>
  <si>
    <t>Total Amt</t>
  </si>
  <si>
    <t>Credit Amt</t>
  </si>
  <si>
    <t>Debit Amt</t>
  </si>
  <si>
    <t>Trasnaction Type</t>
  </si>
  <si>
    <t>Is Ghost</t>
  </si>
  <si>
    <t>Is Reversal</t>
  </si>
  <si>
    <t>This fact contains every loan transaction. It can answer questions like, total collected fees for Customers in NSW for the month of May 2016.</t>
  </si>
  <si>
    <t>Application Fee</t>
  </si>
  <si>
    <t>Additional Monthly Fees</t>
  </si>
  <si>
    <t>Dishonour Fee</t>
  </si>
  <si>
    <t>Monthly Fee</t>
  </si>
  <si>
    <t>Establishment Fee</t>
  </si>
  <si>
    <t>Credit Fee</t>
  </si>
  <si>
    <t>Default Fee</t>
  </si>
  <si>
    <t>ERD Discount</t>
  </si>
  <si>
    <t>Insurance out</t>
  </si>
  <si>
    <t>Broker fee</t>
  </si>
  <si>
    <t>Total NAF (net amount financed)</t>
  </si>
  <si>
    <t>No of loans</t>
  </si>
  <si>
    <t>Cash In via Direct Debit</t>
  </si>
  <si>
    <t>Cash In via Cash Payment</t>
  </si>
  <si>
    <t>Cash In (total)</t>
  </si>
  <si>
    <t>Dishonours</t>
  </si>
  <si>
    <t>Number of payments</t>
  </si>
  <si>
    <t>Number of Successful Payments</t>
  </si>
  <si>
    <t>Percentage of Successful Payments</t>
  </si>
  <si>
    <t>Count of dispersed loans (Disbursement flag on transaction, or transaction type)</t>
  </si>
  <si>
    <t xml:space="preserve">What does this mean. Should this be accumulated snapshot. </t>
  </si>
  <si>
    <t>NAF</t>
  </si>
  <si>
    <t xml:space="preserve">Combined with Staging/Staging/DataStorage_SalesReport. Duplicates loans can exist in this table. For any given laon is the most recent version is the valid version. Use sequence number as the delta extract key, and use loan Id as business key. </t>
  </si>
  <si>
    <t>What does 'Sum of Loan' mean. This is still to be finalised. Jenny for definition.</t>
  </si>
  <si>
    <t xml:space="preserve">Cash Out divided by number of successful (settled) loans
</t>
  </si>
  <si>
    <t>Average Cash Out</t>
  </si>
  <si>
    <t>Settled Loan Count</t>
  </si>
  <si>
    <t>New Customer Settled Loan Count</t>
  </si>
  <si>
    <t>Existing Customer Settled Loan Count</t>
  </si>
  <si>
    <t>Is this name too long for powerBI? Does PowerBI wrap column names. Potentially 'New Cust Settled Loan #'</t>
  </si>
  <si>
    <t>New Customer Loans # v. Total Customers #</t>
  </si>
  <si>
    <t>Declined Loans Count - New Customers</t>
  </si>
  <si>
    <t>Declined Loans Count - Existing Customers</t>
  </si>
  <si>
    <t xml:space="preserve">Declined Loans Count </t>
  </si>
  <si>
    <t>Missing data on loans. If a loan doesn't have income and expenses, go to the income and expenses for the customers and apply it to the loan. Is this monthly, annual etc</t>
  </si>
  <si>
    <t>Brokerage and Insurance from the transaction table</t>
  </si>
  <si>
    <t xml:space="preserve"> Brokerage and Insurance from the transaction table</t>
  </si>
  <si>
    <t>Net Amount Financed. Cash Out Amt + Brokerage + Insurance.</t>
  </si>
  <si>
    <t>Zero Balance Duration</t>
  </si>
  <si>
    <t>Days between Settlement and Zero balance</t>
  </si>
  <si>
    <t>zero balance comes from transactions</t>
  </si>
  <si>
    <t>Lender Branch</t>
  </si>
  <si>
    <t>Same as Settlement Branch</t>
  </si>
  <si>
    <t>Loan Aging</t>
  </si>
  <si>
    <t>Bad Debt Ageing</t>
  </si>
  <si>
    <t>Alternatives, Loan Book, Loan Balance, Trade debtors.</t>
  </si>
  <si>
    <t>Defferred Revenue</t>
  </si>
  <si>
    <t>Ning knows definition.</t>
  </si>
  <si>
    <t>This is in APL</t>
  </si>
  <si>
    <t>Sums of DRs and CRs where date &gt; bad debt date.</t>
  </si>
  <si>
    <t>Sums of DRs and CRs where date &gt; doubtful debt date.</t>
  </si>
  <si>
    <t>Officer Role Plays</t>
  </si>
  <si>
    <t>Have a flag for disbursment transaction</t>
  </si>
  <si>
    <t>Is New Customer Flag</t>
  </si>
  <si>
    <t>Potentially</t>
  </si>
  <si>
    <t>Where money was distributed from (i.e. Associated Branch when the first time status group = active).</t>
  </si>
  <si>
    <t xml:space="preserve">Need to persist the branch at the time of the transaction, to determine what branch was Contact/Settlement/Current. </t>
  </si>
  <si>
    <t>Sum of Debit minus credit from the transactions where the transaction type is Application Fee</t>
  </si>
  <si>
    <t>Sum of Debit minus credit from the transactions where the transaction type is Additional Monthly Fees</t>
  </si>
  <si>
    <t>Sum of Debit minus credit from the transactions where the transaction type is Dishonour Fee</t>
  </si>
  <si>
    <t>Sum of Debit minus credit from the transactions where the transaction type is Monthly Fee</t>
  </si>
  <si>
    <t>Sum of Debit minus credit from the transactions where the transaction type is Establishment Fee</t>
  </si>
  <si>
    <t>Sum of Debit minus credit from the transactions where the transaction type is Credit Fee</t>
  </si>
  <si>
    <t>Sum of Debit minus credit from the transactions where the transaction type is Default Fee</t>
  </si>
  <si>
    <t>Sum of Debit minus credit from the transactions where the transaction type is ERD Discount</t>
  </si>
  <si>
    <t>Sum of Debit minus credit from the transactions where the transaction group is Insurance out</t>
  </si>
  <si>
    <t>Sum of Debit minus credit from the transactions where the transaction group is Broker fee</t>
  </si>
  <si>
    <t>Sum of Debit minus credit from the transactions where the Loan dispersed amount plus brokerage and insurance</t>
  </si>
  <si>
    <t>Total cash in where the payment type was Direct debit (Payment method is in the transaction type file)</t>
  </si>
  <si>
    <t>Total cash in where the payment type was cash</t>
  </si>
  <si>
    <t>Total Cash In</t>
  </si>
  <si>
    <t>Count of dishonoured payments (Dishonour transaction type)</t>
  </si>
  <si>
    <t>Count of all payments</t>
  </si>
  <si>
    <t>Count of all successful payments</t>
  </si>
  <si>
    <t>Amount of successful payments devided by payments</t>
  </si>
  <si>
    <t>Debit Amt - Credit Amount</t>
  </si>
  <si>
    <t>Increases are positive, Decreases are negative.</t>
  </si>
  <si>
    <t>1 if the transaction is marked as a ghost transaction</t>
  </si>
  <si>
    <t>1 if the transaction is marked as a reversal transaction</t>
  </si>
  <si>
    <t xml:space="preserve">Represents one row per Loan including Applications. </t>
  </si>
  <si>
    <t>Represents all calendar periods associated with a date, including Days, Day of Week, Week, Month, Quarter, Year, Fiscal Month, Fiscal Quarter,  Fiscal Year and many more. In addition - Relative periods like MTD, YTD, FYTD, Same Month last Year, Same Quarter last year, Previous year etc.</t>
  </si>
  <si>
    <t xml:space="preserve">Represents one row per Loan Type. </t>
  </si>
  <si>
    <t>Product Short Name</t>
  </si>
  <si>
    <t>Max Loan</t>
  </si>
  <si>
    <t>Min Loan</t>
  </si>
  <si>
    <t>Min Term</t>
  </si>
  <si>
    <t>Max Term</t>
  </si>
  <si>
    <t>As Per Source</t>
  </si>
  <si>
    <t>Minimum Loan Amount for this Product Type.</t>
  </si>
  <si>
    <t>Maximum Loan Amount for this Product Type.</t>
  </si>
  <si>
    <t>Minimum Loan Term for this Product Type.</t>
  </si>
  <si>
    <t>Maximum Loan Term for this Product Type.</t>
  </si>
  <si>
    <t>BranchCompany</t>
  </si>
  <si>
    <t>BranchGroup</t>
  </si>
  <si>
    <t>BranchCountry</t>
  </si>
  <si>
    <t>BranchEntity</t>
  </si>
  <si>
    <t>BranchStateCode</t>
  </si>
  <si>
    <t>BranchSubGroupState</t>
  </si>
  <si>
    <t>BranchAreaCode</t>
  </si>
  <si>
    <t>BranchArea</t>
  </si>
  <si>
    <t>ABN</t>
  </si>
  <si>
    <t>ACL</t>
  </si>
  <si>
    <t>Shop</t>
  </si>
  <si>
    <t>Street</t>
  </si>
  <si>
    <t>Suburb</t>
  </si>
  <si>
    <t>PostCode</t>
  </si>
  <si>
    <t>Phone</t>
  </si>
  <si>
    <t>Fax</t>
  </si>
  <si>
    <t xml:space="preserve">The Source of this table comes from Master data CSV. This needs to be converted into Master Data Services. </t>
  </si>
  <si>
    <t>Branches</t>
  </si>
  <si>
    <t>TransactionTypes</t>
  </si>
  <si>
    <t>Statuses</t>
  </si>
  <si>
    <t xml:space="preserve">Money 3 have a Branch network who provide Loans to Customers. When associated with Loans a Branch is defined as either the Lender, Settlement, Current or First Contact Branch. </t>
  </si>
  <si>
    <t>TransactionTypeID</t>
  </si>
  <si>
    <t>TransactionCompany</t>
  </si>
  <si>
    <t>TransactionGroup</t>
  </si>
  <si>
    <t>TransactionTypeGroup</t>
  </si>
  <si>
    <t>TransactionTypeSubGroup</t>
  </si>
  <si>
    <t>TransactionName</t>
  </si>
  <si>
    <t>Additive</t>
  </si>
  <si>
    <t>GL_CR_Account</t>
  </si>
  <si>
    <t>GL_DB_Account</t>
  </si>
  <si>
    <t>See Existing dimension. The source of this a master data CSV</t>
  </si>
  <si>
    <t>See Existing dimension. The source of this a Master Data CSV.</t>
  </si>
  <si>
    <t>StatusDetail</t>
  </si>
  <si>
    <t>StatusShortName</t>
  </si>
  <si>
    <t>StatusGroup</t>
  </si>
  <si>
    <t>Loan Statuses categorized into groups.</t>
  </si>
  <si>
    <t xml:space="preserve">See Existing dimension. The source of this hard coded query. </t>
  </si>
  <si>
    <t xml:space="preserve">Identifies this transaction type as a reversal. </t>
  </si>
  <si>
    <t xml:space="preserve">Additive transaction types affect the Loan Balance, while Non Additive Transaction Types don't affect the balance. </t>
  </si>
  <si>
    <t>Indicates this Transction Type represents a Ghost Transaction</t>
  </si>
  <si>
    <t>Join the list of transactions to a two row derived table with members 'Is Ghost', 'Is Not Ghost' to get a Ghosted and Non Ghost version of every Transaction Type.</t>
  </si>
  <si>
    <t>Classification of Transaction Types into Groups and Sub Groups. In additon trasactions are classified as reversals, additive and associated with GL Accounts. E.g Application Fee. A Transaction Type can be a charge or a reversal, both the charge and reversal should share the same name, but a reversal has an indicator to identify it as a reversal. Additive transaction types affect the Loan Balance, while Non Additive Transaction Types don't affect the balance. Another way to define additive transaction is additive trasnasctions have a related GL Account. Examples of Non Additive transaction Type ($50 for Free promotion, extra $50 on their loan.. essentially a gift). Transactions can be Ghosted or Non Ghosted. If a transaction is Ghosted, the user can't see it. It may be some internal adjustment.</t>
  </si>
  <si>
    <t xml:space="preserve">There used to be Franchises as the Owning Entity. </t>
  </si>
  <si>
    <t>Need to modify CSV to take reversal out of transaction name, add a reversal coulmn and add a payment method column</t>
  </si>
  <si>
    <t>The Source of this table comes from Master data CSV. This needs to be converted into Master Data Services?</t>
  </si>
  <si>
    <t xml:space="preserve">The Source of this table is a hard coded query. This needs to be converted into Master Data Services. </t>
  </si>
  <si>
    <t xml:space="preserve">Actual Amount dispersed to Customer on settlement (excluding broker payments, insurance etc). There can be multiple disbursements for a single loan. Only includes original Disbursement amounts, not follow on disbursements at a later date. 
</t>
  </si>
  <si>
    <t xml:space="preserve">Broker Contact is the person at the external Broker Organsiation (e.g. Rapid Finance, Stratten Finance) who brokered the Loan. Broker Contacts can be associated with more than one Broker.  </t>
  </si>
  <si>
    <t>Broker is an external Broker Organsiation (e.g. Rapid Finance, Stratten Finance) who brokered the Loan.</t>
  </si>
  <si>
    <t>Broker Name</t>
  </si>
  <si>
    <t>Broker Contact Name</t>
  </si>
  <si>
    <t>Without Dimodelo</t>
  </si>
  <si>
    <t>With Dimodelo</t>
  </si>
  <si>
    <t xml:space="preserve">An Employee within the Money3 organisation. Offiicers take on a variety of roles in the organisation including Approval, Assessor, DataEntry Clerk, LendingTeam, Settlement Officer etc. </t>
  </si>
  <si>
    <t xml:space="preserve">Consolidate the various dimensions into a single dimension and create role plays on the fact. </t>
  </si>
  <si>
    <t>See Existing Dimensions. The Dimensions are currently broken up into separate dimensions for Approval Officer, Assesor etc. Has dirty data in it though…
       SELECT DISTINCT CMR_Officer.CMR_Name Officer
       FROM IO_Client_MasterReference CMR_Officer(NOLOCK)
       LEFT JOIN IO_Link_MasterReference LMR_Officer(NOLOCK)
              ON LMR_Officer.LMR_IDLink_CMR = CMR_Officer.CMR_ID
       WHERE LMR_Officer.LMR_IDLink_Association IN( '{f53c875d-63b6-454e-a58e-d7cec8fc247c}' --LendingTeam
       ,'{89517398-1927-4eb5-868e-640ed00bc956}' -- SettlementOfficer
       ,'{299646a4-d179-43c9-8fb0-4ac1af1d45b8}' -- ApprovalOfficer
       ,'{d8dcb018-54c1-4ba3-8b28-66973a09dc45}' )-- Assessor
              AND COALESCE(LMR_Officer.lmr_idlink_code_id, '') ! = ''
              AND COALESCE(CMR_Officer.CMR_Name, '') ! = ''</t>
  </si>
  <si>
    <t>M3_MAIN</t>
  </si>
  <si>
    <t>Table</t>
  </si>
  <si>
    <t>Represents</t>
  </si>
  <si>
    <t>Abbreviation</t>
  </si>
  <si>
    <t>io_Product_Transaction</t>
  </si>
  <si>
    <t>Loan Transactions</t>
  </si>
  <si>
    <t>RTM</t>
  </si>
  <si>
    <t>LMR</t>
  </si>
  <si>
    <t>io_Product_MasterReference</t>
  </si>
  <si>
    <t>RMR</t>
  </si>
  <si>
    <t>Not sure , history of Client to Product association</t>
  </si>
  <si>
    <t>LAH</t>
  </si>
  <si>
    <t>May be useful for Branch history</t>
  </si>
  <si>
    <t>io_Client_masterReference</t>
  </si>
  <si>
    <t>io_Control_ProductMaster</t>
  </si>
  <si>
    <t>Products</t>
  </si>
  <si>
    <t>Clients, Branches,People</t>
  </si>
  <si>
    <t>Client_MasterReference</t>
  </si>
  <si>
    <t xml:space="preserve">Control_LinkMaster </t>
  </si>
  <si>
    <t>has name of association type. For link master reference.</t>
  </si>
  <si>
    <t>io_Link_AssociationHistory</t>
  </si>
  <si>
    <t>io_Link_MasterReference</t>
  </si>
  <si>
    <t>Represents a link between Product Master Reference (Loan) and Client Master Reference (Client/Person/Branch etc). Contains Loan Id, Client Id and Association type Id. Look at Association Type dimension in Warehouse, and Reference fact. There are duplicates in this table over  business key - Loan, Client, and association type.</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</si>
</sst>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4" formatCode="_-&quot;$&quot;* #,##0.00_-;\-&quot;$&quot;* #,##0.00_-;_-&quot;$&quot;* &quot;-&quot;??_-;_-@_-"/>
    <numFmt numFmtId="43" formatCode="_-* #,##0.00_-;\-* #,##0.00_-;_-* &quot;-&quot;??_-;_-@_-"/>
    <numFmt numFmtId="164" formatCode="0.0"/>
    <numFmt numFmtId="165" formatCode="_-* #,##0_-;\-* #,##0_-;_-* &quot;-&quot;??_-;_-@_-"/>
    <numFmt numFmtId="166" formatCode="_-&quot;$&quot;* #,##0_-;\-&quot;$&quot;* #,##0_-;_-&quot;$&quot;* &quot;-&quot;??_-;_-@_-"/>
  </numFmts>
  <fonts count="24" x14ac:knownFonts="1">
    <font>
      <sz val="10"/>
      <name val="Arial"/>
    </font>
    <font>
      <sz val="11"/>
      <color theme="1"/>
      <name val="Calibri"/>
      <family val="2"/>
      <scheme val="minor"/>
    </font>
    <font>
      <sz val="10"/>
      <name val="Arial"/>
      <family val="2"/>
    </font>
    <font>
      <sz val="8"/>
      <name val="Arial"/>
      <family val="2"/>
    </font>
    <font>
      <u/>
      <sz val="10"/>
      <color indexed="12"/>
      <name val="Arial"/>
      <family val="2"/>
    </font>
    <font>
      <sz val="10"/>
      <name val="Arial"/>
      <family val="2"/>
    </font>
    <font>
      <sz val="11"/>
      <name val="Calibri"/>
      <family val="2"/>
    </font>
    <font>
      <b/>
      <sz val="11"/>
      <name val="Calibri"/>
      <family val="2"/>
    </font>
    <font>
      <b/>
      <sz val="10"/>
      <name val="Arial"/>
      <family val="2"/>
    </font>
    <font>
      <b/>
      <sz val="12"/>
      <name val="Calibri"/>
      <family val="2"/>
    </font>
    <font>
      <b/>
      <sz val="9"/>
      <color indexed="81"/>
      <name val="Tahoma"/>
      <family val="2"/>
    </font>
    <font>
      <sz val="9"/>
      <color indexed="81"/>
      <name val="Tahoma"/>
      <family val="2"/>
    </font>
    <font>
      <sz val="10"/>
      <name val="Arial"/>
      <family val="2"/>
    </font>
    <font>
      <sz val="10"/>
      <color theme="1" tint="0.34998626667073579"/>
      <name val="Arial"/>
      <family val="2"/>
    </font>
    <font>
      <sz val="11"/>
      <name val="Calibri"/>
      <family val="2"/>
      <scheme val="minor"/>
    </font>
    <font>
      <sz val="11"/>
      <color theme="1" tint="0.34998626667073579"/>
      <name val="Calibri"/>
      <family val="2"/>
      <scheme val="minor"/>
    </font>
    <font>
      <b/>
      <sz val="11"/>
      <name val="Calibri"/>
      <family val="2"/>
      <scheme val="minor"/>
    </font>
    <font>
      <b/>
      <sz val="18"/>
      <color theme="1" tint="0.14999847407452621"/>
      <name val="Calibri"/>
      <family val="2"/>
      <scheme val="minor"/>
    </font>
    <font>
      <sz val="11"/>
      <color theme="1" tint="0.14999847407452621"/>
      <name val="Calibri"/>
      <family val="2"/>
      <scheme val="minor"/>
    </font>
    <font>
      <b/>
      <sz val="11"/>
      <color theme="1" tint="0.14999847407452621"/>
      <name val="Calibri"/>
      <family val="2"/>
      <scheme val="minor"/>
    </font>
    <font>
      <sz val="10"/>
      <color theme="1" tint="0.14999847407452621"/>
      <name val="Arial"/>
      <family val="2"/>
    </font>
    <font>
      <b/>
      <sz val="10"/>
      <color theme="1" tint="0.14999847407452621"/>
      <name val="Arial"/>
      <family val="2"/>
    </font>
    <font>
      <b/>
      <sz val="14"/>
      <name val="Arial"/>
      <family val="2"/>
    </font>
    <font>
      <b/>
      <sz val="16"/>
      <color theme="1" tint="0.14999847407452621"/>
      <name val="Arial"/>
      <family val="2"/>
    </font>
  </fonts>
  <fills count="9">
    <fill>
      <patternFill patternType="none"/>
    </fill>
    <fill>
      <patternFill patternType="gray125"/>
    </fill>
    <fill>
      <patternFill patternType="solid">
        <fgColor indexed="9"/>
        <bgColor indexed="64"/>
      </patternFill>
    </fill>
    <fill>
      <patternFill patternType="solid">
        <fgColor theme="3" tint="0.79998168889431442"/>
        <bgColor indexed="64"/>
      </patternFill>
    </fill>
    <fill>
      <patternFill patternType="solid">
        <fgColor theme="6" tint="0.59999389629810485"/>
        <bgColor indexed="64"/>
      </patternFill>
    </fill>
    <fill>
      <patternFill patternType="solid">
        <fgColor theme="7" tint="0.79998168889431442"/>
        <bgColor indexed="64"/>
      </patternFill>
    </fill>
    <fill>
      <patternFill patternType="solid">
        <fgColor theme="5" tint="0.59999389629810485"/>
        <bgColor indexed="64"/>
      </patternFill>
    </fill>
    <fill>
      <patternFill patternType="solid">
        <fgColor theme="6" tint="0.79998168889431442"/>
        <bgColor indexed="64"/>
      </patternFill>
    </fill>
    <fill>
      <patternFill patternType="solid">
        <fgColor rgb="FFFFFF00"/>
        <bgColor indexed="64"/>
      </patternFill>
    </fill>
  </fills>
  <borders count="23">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right/>
      <top style="thin">
        <color indexed="64"/>
      </top>
      <bottom style="double">
        <color indexed="64"/>
      </bottom>
      <diagonal/>
    </border>
    <border>
      <left style="thin">
        <color indexed="64"/>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style="thin">
        <color indexed="64"/>
      </left>
      <right/>
      <top style="thin">
        <color indexed="64"/>
      </top>
      <bottom style="double">
        <color indexed="64"/>
      </bottom>
      <diagonal/>
    </border>
    <border>
      <left style="thin">
        <color indexed="64"/>
      </left>
      <right style="thin">
        <color indexed="64"/>
      </right>
      <top/>
      <bottom/>
      <diagonal/>
    </border>
    <border>
      <left style="thin">
        <color indexed="64"/>
      </left>
      <right style="thin">
        <color indexed="64"/>
      </right>
      <top style="thin">
        <color indexed="64"/>
      </top>
      <bottom style="double">
        <color indexed="64"/>
      </bottom>
      <diagonal/>
    </border>
    <border>
      <left/>
      <right/>
      <top style="thin">
        <color indexed="64"/>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double">
        <color indexed="64"/>
      </bottom>
      <diagonal/>
    </border>
    <border>
      <left style="thin">
        <color theme="1" tint="0.249977111117893"/>
      </left>
      <right style="thin">
        <color theme="1" tint="0.249977111117893"/>
      </right>
      <top style="thin">
        <color theme="1" tint="0.249977111117893"/>
      </top>
      <bottom style="thin">
        <color theme="1" tint="0.249977111117893"/>
      </bottom>
      <diagonal/>
    </border>
    <border>
      <left/>
      <right/>
      <top/>
      <bottom style="thin">
        <color theme="1" tint="0.249977111117893"/>
      </bottom>
      <diagonal/>
    </border>
    <border>
      <left/>
      <right/>
      <top style="thin">
        <color theme="1" tint="0.249977111117893"/>
      </top>
      <bottom/>
      <diagonal/>
    </border>
    <border>
      <left/>
      <right/>
      <top style="thin">
        <color theme="1" tint="0.249977111117893"/>
      </top>
      <bottom style="thin">
        <color theme="1" tint="0.249977111117893"/>
      </bottom>
      <diagonal/>
    </border>
  </borders>
  <cellStyleXfs count="8">
    <xf numFmtId="0" fontId="0" fillId="0" borderId="0"/>
    <xf numFmtId="43" fontId="2" fillId="0" borderId="0" applyFont="0" applyFill="0" applyBorder="0" applyAlignment="0" applyProtection="0"/>
    <xf numFmtId="44" fontId="2" fillId="0" borderId="0" applyFont="0" applyFill="0" applyBorder="0" applyAlignment="0" applyProtection="0"/>
    <xf numFmtId="0" fontId="4" fillId="0" borderId="0" applyNumberFormat="0" applyFill="0" applyBorder="0" applyAlignment="0" applyProtection="0">
      <alignment vertical="top"/>
      <protection locked="0"/>
    </xf>
    <xf numFmtId="0" fontId="1" fillId="0" borderId="0"/>
    <xf numFmtId="43" fontId="1" fillId="0" borderId="0" applyFont="0" applyFill="0" applyBorder="0" applyAlignment="0" applyProtection="0"/>
    <xf numFmtId="9" fontId="1" fillId="0" borderId="0" applyFont="0" applyFill="0" applyBorder="0" applyAlignment="0" applyProtection="0"/>
    <xf numFmtId="0" fontId="2" fillId="0" borderId="0"/>
  </cellStyleXfs>
  <cellXfs count="229">
    <xf numFmtId="0" fontId="0" fillId="0" borderId="0" xfId="0"/>
    <xf numFmtId="0" fontId="6" fillId="0" borderId="0" xfId="0" applyFont="1"/>
    <xf numFmtId="0" fontId="0" fillId="0" borderId="0" xfId="0" applyAlignment="1">
      <alignment wrapText="1"/>
    </xf>
    <xf numFmtId="0" fontId="6" fillId="0" borderId="0" xfId="0" applyFont="1" applyBorder="1"/>
    <xf numFmtId="0" fontId="9" fillId="0" borderId="5" xfId="0" applyFont="1" applyBorder="1" applyAlignment="1">
      <alignment horizontal="center" vertical="center"/>
    </xf>
    <xf numFmtId="0" fontId="9" fillId="0" borderId="0" xfId="0" applyFont="1" applyBorder="1" applyAlignment="1">
      <alignment horizontal="center" vertical="center"/>
    </xf>
    <xf numFmtId="0" fontId="9" fillId="0" borderId="1" xfId="0" applyFont="1" applyBorder="1" applyAlignment="1">
      <alignment horizontal="center" vertical="center"/>
    </xf>
    <xf numFmtId="0" fontId="6" fillId="0" borderId="5" xfId="0" applyFont="1" applyBorder="1" applyAlignment="1" applyProtection="1">
      <alignment horizontal="center"/>
      <protection locked="0"/>
    </xf>
    <xf numFmtId="0" fontId="6" fillId="0" borderId="0" xfId="0" applyFont="1" applyBorder="1" applyAlignment="1" applyProtection="1">
      <alignment horizontal="center"/>
      <protection locked="0"/>
    </xf>
    <xf numFmtId="0" fontId="6" fillId="0" borderId="0" xfId="0" applyFont="1" applyAlignment="1" applyProtection="1">
      <protection locked="0"/>
    </xf>
    <xf numFmtId="0" fontId="6" fillId="0" borderId="0" xfId="0" applyFont="1" applyFill="1" applyAlignment="1" applyProtection="1">
      <protection locked="0"/>
    </xf>
    <xf numFmtId="0" fontId="6" fillId="0" borderId="0" xfId="0" applyFont="1" applyAlignment="1" applyProtection="1">
      <alignment horizontal="center"/>
      <protection locked="0"/>
    </xf>
    <xf numFmtId="0" fontId="6" fillId="0" borderId="0" xfId="0" applyFont="1" applyProtection="1">
      <protection locked="0"/>
    </xf>
    <xf numFmtId="0" fontId="6" fillId="2" borderId="1" xfId="0" applyFont="1" applyFill="1" applyBorder="1" applyAlignment="1" applyProtection="1">
      <alignment horizontal="center"/>
      <protection locked="0"/>
    </xf>
    <xf numFmtId="0" fontId="6" fillId="0" borderId="1" xfId="0" applyFont="1" applyBorder="1" applyAlignment="1" applyProtection="1">
      <alignment horizontal="center"/>
      <protection locked="0"/>
    </xf>
    <xf numFmtId="0" fontId="6" fillId="0" borderId="0" xfId="0" applyFont="1" applyBorder="1" applyAlignment="1" applyProtection="1">
      <protection locked="0"/>
    </xf>
    <xf numFmtId="0" fontId="6" fillId="0" borderId="12" xfId="0" applyFont="1" applyFill="1" applyBorder="1" applyAlignment="1" applyProtection="1">
      <alignment horizontal="center" textRotation="90" wrapText="1"/>
      <protection locked="0"/>
    </xf>
    <xf numFmtId="0" fontId="7" fillId="0" borderId="4" xfId="0" applyFont="1" applyBorder="1" applyAlignment="1" applyProtection="1">
      <alignment textRotation="90" wrapText="1"/>
      <protection locked="0"/>
    </xf>
    <xf numFmtId="0" fontId="6" fillId="0" borderId="10" xfId="0" applyFont="1" applyBorder="1" applyAlignment="1" applyProtection="1">
      <alignment textRotation="90"/>
      <protection locked="0"/>
    </xf>
    <xf numFmtId="0" fontId="6" fillId="0" borderId="14" xfId="0" applyFont="1" applyBorder="1" applyAlignment="1" applyProtection="1">
      <alignment textRotation="90"/>
      <protection locked="0"/>
    </xf>
    <xf numFmtId="0" fontId="7" fillId="0" borderId="10" xfId="0" applyFont="1" applyFill="1" applyBorder="1" applyAlignment="1" applyProtection="1">
      <alignment textRotation="90" wrapText="1"/>
      <protection locked="0"/>
    </xf>
    <xf numFmtId="0" fontId="6" fillId="0" borderId="0" xfId="0" applyFont="1" applyAlignment="1" applyProtection="1">
      <alignment horizontal="center" wrapText="1"/>
      <protection locked="0"/>
    </xf>
    <xf numFmtId="0" fontId="6" fillId="0" borderId="0" xfId="0" applyFont="1" applyAlignment="1" applyProtection="1">
      <alignment wrapText="1"/>
      <protection locked="0"/>
    </xf>
    <xf numFmtId="0" fontId="7" fillId="0" borderId="4" xfId="0" applyFont="1" applyFill="1" applyBorder="1" applyAlignment="1" applyProtection="1">
      <alignment horizontal="center" wrapText="1"/>
      <protection locked="0"/>
    </xf>
    <xf numFmtId="0" fontId="6" fillId="0" borderId="3" xfId="0" applyFont="1" applyFill="1" applyBorder="1" applyAlignment="1" applyProtection="1">
      <alignment horizontal="center"/>
      <protection locked="0"/>
    </xf>
    <xf numFmtId="0" fontId="6" fillId="5" borderId="12" xfId="0" applyFont="1" applyFill="1" applyBorder="1" applyAlignment="1" applyProtection="1">
      <alignment horizontal="center" vertical="center"/>
      <protection locked="0"/>
    </xf>
    <xf numFmtId="0" fontId="0" fillId="0" borderId="12" xfId="0" applyBorder="1" applyProtection="1">
      <protection locked="0"/>
    </xf>
    <xf numFmtId="0" fontId="6" fillId="0" borderId="12" xfId="0" applyFont="1" applyFill="1" applyBorder="1" applyAlignment="1" applyProtection="1">
      <protection locked="0"/>
    </xf>
    <xf numFmtId="164" fontId="6" fillId="0" borderId="9" xfId="0" applyNumberFormat="1" applyFont="1" applyFill="1" applyBorder="1" applyAlignment="1" applyProtection="1">
      <protection locked="0"/>
    </xf>
    <xf numFmtId="164" fontId="6" fillId="0" borderId="12" xfId="0" applyNumberFormat="1" applyFont="1" applyFill="1" applyBorder="1" applyAlignment="1" applyProtection="1">
      <protection locked="0"/>
    </xf>
    <xf numFmtId="0" fontId="6" fillId="0" borderId="0" xfId="0" applyFont="1" applyFill="1" applyAlignment="1" applyProtection="1">
      <alignment horizontal="center"/>
      <protection locked="0"/>
    </xf>
    <xf numFmtId="0" fontId="6" fillId="0" borderId="0" xfId="0" applyFont="1" applyFill="1" applyProtection="1">
      <protection locked="0"/>
    </xf>
    <xf numFmtId="0" fontId="0" fillId="0" borderId="0" xfId="0" applyProtection="1">
      <protection locked="0"/>
    </xf>
    <xf numFmtId="0" fontId="6" fillId="0" borderId="1" xfId="0" applyFont="1" applyFill="1" applyBorder="1" applyAlignment="1" applyProtection="1">
      <alignment horizontal="center"/>
      <protection locked="0"/>
    </xf>
    <xf numFmtId="0" fontId="6" fillId="0" borderId="2" xfId="0" applyFont="1" applyFill="1" applyBorder="1" applyAlignment="1" applyProtection="1">
      <alignment horizontal="center"/>
      <protection locked="0"/>
    </xf>
    <xf numFmtId="0" fontId="6" fillId="0" borderId="0" xfId="0" applyFont="1" applyFill="1" applyBorder="1" applyAlignment="1" applyProtection="1">
      <protection locked="0"/>
    </xf>
    <xf numFmtId="0" fontId="6" fillId="0" borderId="18" xfId="0" applyFont="1" applyFill="1" applyBorder="1" applyAlignment="1" applyProtection="1">
      <protection locked="0"/>
    </xf>
    <xf numFmtId="0" fontId="6" fillId="0" borderId="11" xfId="0" applyFont="1" applyFill="1" applyBorder="1" applyAlignment="1" applyProtection="1">
      <protection locked="0"/>
    </xf>
    <xf numFmtId="0" fontId="6" fillId="0" borderId="7" xfId="0" applyFont="1" applyFill="1" applyBorder="1" applyAlignment="1" applyProtection="1">
      <protection locked="0"/>
    </xf>
    <xf numFmtId="164" fontId="6" fillId="0" borderId="11" xfId="0" applyNumberFormat="1" applyFont="1" applyFill="1" applyBorder="1" applyAlignment="1" applyProtection="1">
      <protection locked="0"/>
    </xf>
    <xf numFmtId="164" fontId="6" fillId="0" borderId="13" xfId="0" applyNumberFormat="1" applyFont="1" applyFill="1" applyBorder="1" applyAlignment="1" applyProtection="1">
      <protection locked="0"/>
    </xf>
    <xf numFmtId="0" fontId="6" fillId="6" borderId="14" xfId="0" applyFont="1" applyFill="1" applyBorder="1" applyAlignment="1" applyProtection="1">
      <alignment horizontal="center"/>
      <protection locked="0"/>
    </xf>
    <xf numFmtId="0" fontId="6" fillId="2" borderId="0" xfId="0" applyFont="1" applyFill="1" applyBorder="1" applyAlignment="1" applyProtection="1">
      <protection locked="0"/>
    </xf>
    <xf numFmtId="0" fontId="6" fillId="0" borderId="0" xfId="0" applyFont="1" applyFill="1" applyAlignment="1" applyProtection="1">
      <alignment horizontal="right"/>
      <protection locked="0"/>
    </xf>
    <xf numFmtId="0" fontId="6" fillId="0" borderId="14" xfId="0" applyFont="1" applyBorder="1" applyAlignment="1" applyProtection="1">
      <alignment horizontal="center"/>
      <protection locked="0"/>
    </xf>
    <xf numFmtId="1" fontId="6" fillId="0" borderId="14" xfId="0" applyNumberFormat="1" applyFont="1" applyBorder="1" applyAlignment="1" applyProtection="1">
      <alignment horizontal="center"/>
      <protection locked="0"/>
    </xf>
    <xf numFmtId="1" fontId="6" fillId="0" borderId="17" xfId="0" applyNumberFormat="1" applyFont="1" applyBorder="1" applyAlignment="1" applyProtection="1">
      <alignment horizontal="center"/>
      <protection locked="0"/>
    </xf>
    <xf numFmtId="1" fontId="6" fillId="0" borderId="0" xfId="0" applyNumberFormat="1" applyFont="1" applyAlignment="1" applyProtection="1">
      <alignment horizontal="right"/>
      <protection locked="0"/>
    </xf>
    <xf numFmtId="1" fontId="6" fillId="0" borderId="0" xfId="0" applyNumberFormat="1" applyFont="1" applyFill="1" applyBorder="1" applyAlignment="1" applyProtection="1">
      <alignment horizontal="right"/>
      <protection locked="0"/>
    </xf>
    <xf numFmtId="164" fontId="6" fillId="0" borderId="4" xfId="0" applyNumberFormat="1" applyFont="1" applyFill="1" applyBorder="1" applyAlignment="1" applyProtection="1">
      <alignment horizontal="right"/>
      <protection locked="0"/>
    </xf>
    <xf numFmtId="0" fontId="7" fillId="7" borderId="15" xfId="0" applyFont="1" applyFill="1" applyBorder="1" applyProtection="1">
      <protection locked="0"/>
    </xf>
    <xf numFmtId="0" fontId="7" fillId="7" borderId="5" xfId="0" applyFont="1" applyFill="1" applyBorder="1" applyProtection="1">
      <protection locked="0"/>
    </xf>
    <xf numFmtId="0" fontId="7" fillId="7" borderId="6" xfId="0" applyFont="1" applyFill="1" applyBorder="1" applyProtection="1">
      <protection locked="0"/>
    </xf>
    <xf numFmtId="0" fontId="7" fillId="7" borderId="9" xfId="0" applyFont="1" applyFill="1" applyBorder="1" applyProtection="1">
      <protection locked="0"/>
    </xf>
    <xf numFmtId="0" fontId="7" fillId="7" borderId="0" xfId="0" applyFont="1" applyFill="1" applyBorder="1" applyProtection="1">
      <protection locked="0"/>
    </xf>
    <xf numFmtId="164" fontId="7" fillId="7" borderId="0" xfId="0" applyNumberFormat="1" applyFont="1" applyFill="1" applyBorder="1" applyAlignment="1" applyProtection="1">
      <alignment horizontal="center"/>
      <protection locked="0"/>
    </xf>
    <xf numFmtId="0" fontId="7" fillId="7" borderId="0" xfId="0" applyFont="1" applyFill="1" applyBorder="1" applyAlignment="1" applyProtection="1">
      <alignment horizontal="center"/>
      <protection locked="0"/>
    </xf>
    <xf numFmtId="1" fontId="7" fillId="7" borderId="0" xfId="0" applyNumberFormat="1" applyFont="1" applyFill="1" applyBorder="1" applyAlignment="1" applyProtection="1">
      <alignment horizontal="right"/>
      <protection locked="0"/>
    </xf>
    <xf numFmtId="1" fontId="7" fillId="7" borderId="7" xfId="0" applyNumberFormat="1" applyFont="1" applyFill="1" applyBorder="1" applyAlignment="1" applyProtection="1">
      <alignment horizontal="right"/>
      <protection locked="0"/>
    </xf>
    <xf numFmtId="0" fontId="7" fillId="7" borderId="3" xfId="0" applyFont="1" applyFill="1" applyBorder="1" applyProtection="1">
      <protection locked="0"/>
    </xf>
    <xf numFmtId="165" fontId="7" fillId="7" borderId="3" xfId="1" applyNumberFormat="1" applyFont="1" applyFill="1" applyBorder="1" applyAlignment="1" applyProtection="1">
      <alignment horizontal="center"/>
      <protection locked="0"/>
    </xf>
    <xf numFmtId="164" fontId="6" fillId="0" borderId="14" xfId="0" applyNumberFormat="1" applyFont="1" applyFill="1" applyBorder="1" applyAlignment="1" applyProtection="1">
      <alignment horizontal="center"/>
      <protection locked="0"/>
    </xf>
    <xf numFmtId="0" fontId="7" fillId="7" borderId="3" xfId="0" applyFont="1" applyFill="1" applyBorder="1" applyAlignment="1" applyProtection="1">
      <alignment horizontal="center"/>
      <protection locked="0"/>
    </xf>
    <xf numFmtId="0" fontId="7" fillId="7" borderId="16" xfId="0" applyFont="1" applyFill="1" applyBorder="1" applyProtection="1">
      <protection locked="0"/>
    </xf>
    <xf numFmtId="0" fontId="7" fillId="7" borderId="1" xfId="0" applyFont="1" applyFill="1" applyBorder="1" applyProtection="1">
      <protection locked="0"/>
    </xf>
    <xf numFmtId="0" fontId="7" fillId="7" borderId="1" xfId="0" applyFont="1" applyFill="1" applyBorder="1" applyAlignment="1" applyProtection="1">
      <alignment horizontal="center"/>
      <protection locked="0"/>
    </xf>
    <xf numFmtId="0" fontId="7" fillId="7" borderId="1" xfId="0" applyFont="1" applyFill="1" applyBorder="1" applyAlignment="1" applyProtection="1">
      <protection locked="0"/>
    </xf>
    <xf numFmtId="0" fontId="7" fillId="7" borderId="2" xfId="0" applyFont="1" applyFill="1" applyBorder="1" applyAlignment="1" applyProtection="1">
      <alignment horizontal="center"/>
      <protection locked="0"/>
    </xf>
    <xf numFmtId="0" fontId="7" fillId="0" borderId="0" xfId="0" applyFont="1" applyAlignment="1" applyProtection="1">
      <alignment horizontal="center"/>
      <protection locked="0"/>
    </xf>
    <xf numFmtId="0" fontId="6" fillId="2" borderId="0" xfId="0" applyFont="1" applyFill="1" applyBorder="1" applyAlignment="1" applyProtection="1">
      <alignment wrapText="1"/>
      <protection locked="0"/>
    </xf>
    <xf numFmtId="0" fontId="6" fillId="2" borderId="0" xfId="0" applyFont="1" applyFill="1" applyProtection="1">
      <protection locked="0"/>
    </xf>
    <xf numFmtId="0" fontId="6" fillId="3" borderId="4" xfId="0" applyFont="1" applyFill="1" applyBorder="1" applyAlignment="1" applyProtection="1">
      <alignment horizontal="left" vertical="center" wrapText="1"/>
      <protection locked="0"/>
    </xf>
    <xf numFmtId="0" fontId="6" fillId="0" borderId="4" xfId="0" applyFont="1" applyFill="1" applyBorder="1" applyAlignment="1" applyProtection="1">
      <alignment horizontal="left" vertical="top" wrapText="1"/>
      <protection locked="0"/>
    </xf>
    <xf numFmtId="0" fontId="7" fillId="0" borderId="4" xfId="0" applyFont="1" applyBorder="1" applyAlignment="1" applyProtection="1">
      <alignment horizontal="right"/>
      <protection locked="0"/>
    </xf>
    <xf numFmtId="0" fontId="6" fillId="0" borderId="8" xfId="0" applyFont="1" applyBorder="1" applyAlignment="1" applyProtection="1">
      <alignment horizontal="right"/>
      <protection locked="0"/>
    </xf>
    <xf numFmtId="0" fontId="6" fillId="0" borderId="12" xfId="0" applyFont="1" applyBorder="1" applyAlignment="1" applyProtection="1">
      <alignment horizontal="right"/>
      <protection locked="0"/>
    </xf>
    <xf numFmtId="0" fontId="7" fillId="0" borderId="4" xfId="0" applyFont="1" applyFill="1" applyBorder="1" applyAlignment="1" applyProtection="1">
      <alignment horizontal="right"/>
      <protection locked="0"/>
    </xf>
    <xf numFmtId="0" fontId="7" fillId="0" borderId="0" xfId="0" applyFont="1" applyAlignment="1" applyProtection="1">
      <alignment horizontal="left"/>
      <protection locked="0"/>
    </xf>
    <xf numFmtId="0" fontId="7" fillId="2" borderId="4" xfId="0" applyFont="1" applyFill="1" applyBorder="1" applyAlignment="1" applyProtection="1">
      <alignment wrapText="1"/>
      <protection locked="0"/>
    </xf>
    <xf numFmtId="0" fontId="6" fillId="4" borderId="4" xfId="0" applyFont="1" applyFill="1" applyBorder="1" applyAlignment="1" applyProtection="1">
      <alignment horizontal="center" textRotation="90" wrapText="1"/>
      <protection locked="0"/>
    </xf>
    <xf numFmtId="0" fontId="6" fillId="0" borderId="4" xfId="0" applyFont="1" applyFill="1" applyBorder="1" applyAlignment="1" applyProtection="1">
      <alignment textRotation="90" wrapText="1"/>
      <protection locked="0"/>
    </xf>
    <xf numFmtId="0" fontId="6" fillId="0" borderId="4" xfId="0" applyFont="1" applyFill="1" applyBorder="1" applyAlignment="1" applyProtection="1">
      <alignment horizontal="center" textRotation="90" wrapText="1"/>
      <protection locked="0"/>
    </xf>
    <xf numFmtId="0" fontId="6" fillId="2" borderId="4" xfId="0" applyFont="1" applyFill="1" applyBorder="1" applyAlignment="1" applyProtection="1">
      <alignment horizontal="right"/>
      <protection locked="0"/>
    </xf>
    <xf numFmtId="0" fontId="6" fillId="2" borderId="14" xfId="0" applyFont="1" applyFill="1" applyBorder="1" applyAlignment="1" applyProtection="1">
      <alignment horizontal="center"/>
      <protection locked="0"/>
    </xf>
    <xf numFmtId="0" fontId="6" fillId="2" borderId="15" xfId="0" applyFont="1" applyFill="1" applyBorder="1" applyAlignment="1" applyProtection="1">
      <protection locked="0"/>
    </xf>
    <xf numFmtId="0" fontId="14" fillId="0" borderId="0" xfId="0" applyFont="1"/>
    <xf numFmtId="0" fontId="14" fillId="0" borderId="0" xfId="0" applyFont="1" applyAlignment="1">
      <alignment wrapText="1"/>
    </xf>
    <xf numFmtId="0" fontId="17" fillId="0" borderId="0" xfId="0" applyFont="1" applyProtection="1">
      <protection locked="0"/>
    </xf>
    <xf numFmtId="0" fontId="20" fillId="0" borderId="0" xfId="0" applyFont="1" applyProtection="1">
      <protection locked="0"/>
    </xf>
    <xf numFmtId="0" fontId="21" fillId="0" borderId="0" xfId="0" applyFont="1" applyProtection="1">
      <protection locked="0"/>
    </xf>
    <xf numFmtId="0" fontId="21" fillId="0" borderId="0" xfId="0" applyFont="1" applyAlignment="1" applyProtection="1">
      <alignment horizontal="left" indent="1"/>
      <protection locked="0"/>
    </xf>
    <xf numFmtId="166" fontId="20" fillId="0" borderId="0" xfId="2" applyNumberFormat="1" applyFont="1" applyProtection="1">
      <protection locked="0"/>
    </xf>
    <xf numFmtId="166" fontId="0" fillId="0" borderId="0" xfId="2" applyNumberFormat="1" applyFont="1" applyProtection="1">
      <protection locked="0"/>
    </xf>
    <xf numFmtId="0" fontId="20" fillId="0" borderId="0" xfId="0" applyFont="1" applyAlignment="1" applyProtection="1">
      <alignment horizontal="left" indent="2"/>
      <protection locked="0"/>
    </xf>
    <xf numFmtId="0" fontId="20" fillId="0" borderId="0" xfId="0" applyFont="1" applyAlignment="1" applyProtection="1">
      <alignment wrapText="1"/>
      <protection locked="0"/>
    </xf>
    <xf numFmtId="0" fontId="20" fillId="0" borderId="0" xfId="0" applyFont="1" applyAlignment="1" applyProtection="1">
      <alignment horizontal="left" indent="3"/>
      <protection locked="0"/>
    </xf>
    <xf numFmtId="0" fontId="20" fillId="0" borderId="0" xfId="0" applyFont="1" applyAlignment="1" applyProtection="1">
      <alignment horizontal="left" vertical="top" indent="2"/>
      <protection locked="0"/>
    </xf>
    <xf numFmtId="0" fontId="5" fillId="0" borderId="0" xfId="0" applyFont="1" applyAlignment="1" applyProtection="1">
      <alignment wrapText="1"/>
      <protection locked="0"/>
    </xf>
    <xf numFmtId="0" fontId="21" fillId="0" borderId="22" xfId="0" applyFont="1" applyBorder="1" applyAlignment="1" applyProtection="1">
      <alignment horizontal="left" indent="1"/>
      <protection locked="0"/>
    </xf>
    <xf numFmtId="0" fontId="20" fillId="0" borderId="0" xfId="0" applyFont="1" applyBorder="1" applyAlignment="1" applyProtection="1">
      <alignment horizontal="center"/>
      <protection locked="0"/>
    </xf>
    <xf numFmtId="0" fontId="14" fillId="0" borderId="0" xfId="0" applyFont="1" applyProtection="1">
      <protection locked="0"/>
    </xf>
    <xf numFmtId="0" fontId="18" fillId="0" borderId="0" xfId="0" applyFont="1" applyProtection="1">
      <protection locked="0"/>
    </xf>
    <xf numFmtId="0" fontId="18" fillId="0" borderId="0" xfId="0" applyFont="1" applyAlignment="1" applyProtection="1">
      <alignment wrapText="1"/>
      <protection locked="0"/>
    </xf>
    <xf numFmtId="0" fontId="16" fillId="0" borderId="0" xfId="0" applyFont="1" applyAlignment="1" applyProtection="1">
      <alignment vertical="center"/>
      <protection locked="0"/>
    </xf>
    <xf numFmtId="0" fontId="19" fillId="0" borderId="19" xfId="0" applyFont="1" applyBorder="1" applyAlignment="1" applyProtection="1">
      <alignment vertical="center" wrapText="1"/>
      <protection locked="0"/>
    </xf>
    <xf numFmtId="0" fontId="8" fillId="0" borderId="0" xfId="0" applyFont="1" applyAlignment="1" applyProtection="1">
      <alignment vertical="center" wrapText="1"/>
      <protection locked="0"/>
    </xf>
    <xf numFmtId="0" fontId="8" fillId="0" borderId="0" xfId="0" applyFont="1" applyAlignment="1" applyProtection="1">
      <alignment vertical="center"/>
      <protection locked="0"/>
    </xf>
    <xf numFmtId="0" fontId="14" fillId="0" borderId="0" xfId="0" applyFont="1" applyAlignment="1" applyProtection="1">
      <alignment vertical="center"/>
      <protection locked="0"/>
    </xf>
    <xf numFmtId="0" fontId="19" fillId="0" borderId="19" xfId="0" applyFont="1" applyBorder="1" applyAlignment="1" applyProtection="1">
      <alignment horizontal="center" vertical="center"/>
      <protection locked="0"/>
    </xf>
    <xf numFmtId="0" fontId="18" fillId="0" borderId="19" xfId="0" applyFont="1" applyBorder="1" applyAlignment="1" applyProtection="1">
      <alignment horizontal="center" vertical="center"/>
      <protection locked="0"/>
    </xf>
    <xf numFmtId="0" fontId="18" fillId="3" borderId="19" xfId="0" applyFont="1" applyFill="1" applyBorder="1" applyAlignment="1" applyProtection="1">
      <alignment horizontal="center" vertical="center"/>
      <protection locked="0"/>
    </xf>
    <xf numFmtId="0" fontId="18" fillId="0" borderId="19" xfId="0" applyFont="1" applyBorder="1" applyAlignment="1" applyProtection="1">
      <alignment vertical="center" wrapText="1"/>
      <protection locked="0"/>
    </xf>
    <xf numFmtId="0" fontId="0" fillId="0" borderId="0" xfId="0" applyAlignment="1" applyProtection="1">
      <alignment vertical="center"/>
      <protection locked="0"/>
    </xf>
    <xf numFmtId="0" fontId="18" fillId="0" borderId="19" xfId="0" applyFont="1" applyBorder="1" applyAlignment="1" applyProtection="1">
      <alignment horizontal="center" vertical="center" wrapText="1"/>
      <protection locked="0"/>
    </xf>
    <xf numFmtId="0" fontId="18" fillId="0" borderId="21" xfId="0" applyFont="1" applyBorder="1" applyProtection="1">
      <protection locked="0"/>
    </xf>
    <xf numFmtId="0" fontId="18" fillId="0" borderId="21" xfId="0" applyFont="1" applyBorder="1" applyAlignment="1" applyProtection="1">
      <alignment wrapText="1"/>
      <protection locked="0"/>
    </xf>
    <xf numFmtId="0" fontId="19" fillId="0" borderId="19" xfId="0" applyFont="1" applyBorder="1" applyAlignment="1" applyProtection="1">
      <alignment horizontal="left" vertical="center" wrapText="1"/>
      <protection locked="0"/>
    </xf>
    <xf numFmtId="9" fontId="18" fillId="0" borderId="19" xfId="0" applyNumberFormat="1" applyFont="1" applyBorder="1" applyAlignment="1" applyProtection="1">
      <alignment horizontal="center" vertical="center"/>
      <protection locked="0"/>
    </xf>
    <xf numFmtId="0" fontId="15" fillId="0" borderId="0" xfId="0" applyFont="1" applyProtection="1">
      <protection locked="0"/>
    </xf>
    <xf numFmtId="0" fontId="15" fillId="0" borderId="0" xfId="0" applyFont="1" applyAlignment="1" applyProtection="1">
      <alignment wrapText="1"/>
      <protection locked="0"/>
    </xf>
    <xf numFmtId="0" fontId="13" fillId="0" borderId="0" xfId="0" applyFont="1" applyProtection="1">
      <protection locked="0"/>
    </xf>
    <xf numFmtId="0" fontId="13" fillId="0" borderId="0" xfId="0" applyFont="1" applyAlignment="1" applyProtection="1">
      <alignment wrapText="1"/>
      <protection locked="0"/>
    </xf>
    <xf numFmtId="166" fontId="5" fillId="0" borderId="0" xfId="2" applyNumberFormat="1" applyFont="1" applyAlignment="1" applyProtection="1">
      <alignment horizontal="right"/>
      <protection locked="0"/>
    </xf>
    <xf numFmtId="166" fontId="12" fillId="3" borderId="0" xfId="2" applyNumberFormat="1" applyFont="1" applyFill="1" applyProtection="1">
      <protection locked="0"/>
    </xf>
    <xf numFmtId="0" fontId="0" fillId="0" borderId="0" xfId="0" applyAlignment="1" applyProtection="1">
      <alignment wrapText="1"/>
      <protection locked="0"/>
    </xf>
    <xf numFmtId="0" fontId="4" fillId="0" borderId="0" xfId="3" applyAlignment="1" applyProtection="1">
      <protection locked="0"/>
    </xf>
    <xf numFmtId="0" fontId="20" fillId="0" borderId="0" xfId="0" applyFont="1" applyAlignment="1" applyProtection="1">
      <alignment horizontal="left" wrapText="1"/>
      <protection locked="0"/>
    </xf>
    <xf numFmtId="0" fontId="3" fillId="0" borderId="0" xfId="0" applyFont="1"/>
    <xf numFmtId="164" fontId="6" fillId="0" borderId="0" xfId="0" applyNumberFormat="1" applyFont="1" applyAlignment="1" applyProtection="1">
      <alignment horizontal="center"/>
      <protection locked="0"/>
    </xf>
    <xf numFmtId="164" fontId="6" fillId="0" borderId="0" xfId="0" applyNumberFormat="1" applyFont="1" applyFill="1" applyAlignment="1" applyProtection="1">
      <protection locked="0"/>
    </xf>
    <xf numFmtId="0" fontId="2" fillId="0" borderId="0" xfId="0" applyFont="1"/>
    <xf numFmtId="0" fontId="8" fillId="0" borderId="0" xfId="0" applyFont="1" applyAlignment="1">
      <alignment vertical="top"/>
    </xf>
    <xf numFmtId="0" fontId="2" fillId="0" borderId="0" xfId="0" applyFont="1" applyAlignment="1">
      <alignment vertical="top"/>
    </xf>
    <xf numFmtId="0" fontId="0" fillId="0" borderId="0" xfId="0" applyAlignment="1">
      <alignment vertical="top"/>
    </xf>
    <xf numFmtId="0" fontId="2" fillId="0" borderId="4" xfId="0" applyFont="1" applyBorder="1"/>
    <xf numFmtId="0" fontId="8" fillId="0" borderId="4" xfId="0" applyFont="1" applyBorder="1" applyAlignment="1">
      <alignment horizontal="left" vertical="center" wrapText="1"/>
    </xf>
    <xf numFmtId="0" fontId="2" fillId="0" borderId="4" xfId="0" applyFont="1" applyBorder="1" applyAlignment="1">
      <alignment horizontal="center" vertical="center" wrapText="1"/>
    </xf>
    <xf numFmtId="0" fontId="8" fillId="0" borderId="4" xfId="0" applyFont="1" applyBorder="1" applyAlignment="1">
      <alignment horizontal="center" vertical="center" wrapText="1"/>
    </xf>
    <xf numFmtId="0" fontId="0" fillId="0" borderId="0" xfId="0" applyAlignment="1">
      <alignment horizontal="left"/>
    </xf>
    <xf numFmtId="0" fontId="2" fillId="0" borderId="4" xfId="0" applyFont="1" applyBorder="1" applyAlignment="1">
      <alignment horizontal="left" vertical="center"/>
    </xf>
    <xf numFmtId="0" fontId="2" fillId="0" borderId="4" xfId="0" applyFont="1" applyBorder="1" applyAlignment="1">
      <alignment horizontal="left" vertical="center" wrapText="1"/>
    </xf>
    <xf numFmtId="0" fontId="0" fillId="0" borderId="0" xfId="0" applyAlignment="1">
      <alignment horizontal="left" vertical="top"/>
    </xf>
    <xf numFmtId="0" fontId="22" fillId="0" borderId="0" xfId="0" applyFont="1" applyAlignment="1">
      <alignment vertical="top"/>
    </xf>
    <xf numFmtId="0" fontId="8" fillId="0" borderId="0" xfId="0" applyFont="1" applyAlignment="1">
      <alignment vertical="center"/>
    </xf>
    <xf numFmtId="0" fontId="2" fillId="0" borderId="0" xfId="0" applyFont="1" applyAlignment="1">
      <alignment vertical="center"/>
    </xf>
    <xf numFmtId="0" fontId="0" fillId="0" borderId="0" xfId="0" applyAlignment="1">
      <alignment vertical="center"/>
    </xf>
    <xf numFmtId="0" fontId="2" fillId="0" borderId="10" xfId="0" applyFont="1" applyBorder="1" applyAlignment="1">
      <alignment horizontal="left" vertical="center" wrapText="1"/>
    </xf>
    <xf numFmtId="0" fontId="2" fillId="0" borderId="14" xfId="0" applyFont="1" applyBorder="1" applyAlignment="1">
      <alignment horizontal="left" vertical="center" wrapText="1"/>
    </xf>
    <xf numFmtId="0" fontId="2" fillId="0" borderId="17" xfId="0" applyFont="1" applyBorder="1" applyAlignment="1">
      <alignment horizontal="left" vertical="center" wrapText="1"/>
    </xf>
    <xf numFmtId="0" fontId="0" fillId="0" borderId="14" xfId="0" applyBorder="1" applyAlignment="1">
      <alignment horizontal="left" vertical="center" wrapText="1"/>
    </xf>
    <xf numFmtId="0" fontId="0" fillId="0" borderId="17" xfId="0" applyBorder="1" applyAlignment="1">
      <alignment horizontal="left" vertical="center" wrapText="1"/>
    </xf>
    <xf numFmtId="0" fontId="2" fillId="0" borderId="0" xfId="0" applyFont="1" applyBorder="1" applyAlignment="1">
      <alignment horizontal="left" vertical="center" wrapText="1"/>
    </xf>
    <xf numFmtId="0" fontId="2" fillId="0" borderId="10" xfId="0" applyFont="1" applyBorder="1" applyAlignment="1">
      <alignment horizontal="center" vertical="center" wrapText="1"/>
    </xf>
    <xf numFmtId="0" fontId="2" fillId="0" borderId="14" xfId="0" applyFont="1" applyBorder="1" applyAlignment="1">
      <alignment horizontal="center" vertical="center" wrapText="1"/>
    </xf>
    <xf numFmtId="0" fontId="2" fillId="0" borderId="17" xfId="0" applyFont="1" applyBorder="1" applyAlignment="1">
      <alignment horizontal="center" vertical="center" wrapText="1"/>
    </xf>
    <xf numFmtId="0" fontId="2" fillId="0" borderId="0" xfId="0" applyFont="1" applyAlignment="1">
      <alignment horizontal="left"/>
    </xf>
    <xf numFmtId="0" fontId="2" fillId="0" borderId="0" xfId="0" applyFont="1" applyBorder="1" applyAlignment="1">
      <alignment horizontal="center" vertical="center" wrapText="1"/>
    </xf>
    <xf numFmtId="0" fontId="8" fillId="0" borderId="10" xfId="0" applyFont="1" applyBorder="1" applyAlignment="1">
      <alignment horizontal="center" vertical="center"/>
    </xf>
    <xf numFmtId="0" fontId="2" fillId="0" borderId="10" xfId="0" applyFont="1" applyBorder="1" applyAlignment="1">
      <alignment horizontal="center" vertical="center"/>
    </xf>
    <xf numFmtId="0" fontId="2" fillId="0" borderId="14" xfId="0" applyFont="1" applyBorder="1" applyAlignment="1">
      <alignment horizontal="center" vertical="center"/>
    </xf>
    <xf numFmtId="0" fontId="2" fillId="0" borderId="17" xfId="0" applyFont="1" applyBorder="1" applyAlignment="1">
      <alignment horizontal="center" vertical="center"/>
    </xf>
    <xf numFmtId="0" fontId="2" fillId="0" borderId="10" xfId="0" applyFont="1" applyBorder="1" applyAlignment="1">
      <alignment horizontal="left" vertical="center"/>
    </xf>
    <xf numFmtId="0" fontId="2" fillId="0" borderId="14" xfId="0" applyFont="1" applyBorder="1" applyAlignment="1">
      <alignment horizontal="left" vertical="center"/>
    </xf>
    <xf numFmtId="0" fontId="2" fillId="0" borderId="17" xfId="0" applyFont="1" applyBorder="1" applyAlignment="1">
      <alignment horizontal="left" vertical="center"/>
    </xf>
    <xf numFmtId="0" fontId="2" fillId="0" borderId="0" xfId="7" applyProtection="1">
      <protection locked="0"/>
    </xf>
    <xf numFmtId="0" fontId="20" fillId="8" borderId="1" xfId="7" applyFont="1" applyFill="1" applyBorder="1" applyAlignment="1" applyProtection="1">
      <alignment horizontal="left" vertical="center"/>
      <protection locked="0"/>
    </xf>
    <xf numFmtId="166" fontId="20" fillId="7" borderId="0" xfId="2" applyNumberFormat="1" applyFont="1" applyFill="1" applyProtection="1">
      <protection locked="0"/>
    </xf>
    <xf numFmtId="44" fontId="21" fillId="7" borderId="0" xfId="2" applyFont="1" applyFill="1" applyAlignment="1" applyProtection="1">
      <alignment horizontal="center"/>
      <protection locked="0"/>
    </xf>
    <xf numFmtId="44" fontId="21" fillId="3" borderId="0" xfId="2" applyFont="1" applyFill="1" applyAlignment="1" applyProtection="1">
      <alignment horizontal="center"/>
      <protection locked="0"/>
    </xf>
    <xf numFmtId="166" fontId="20" fillId="3" borderId="0" xfId="2" applyNumberFormat="1" applyFont="1" applyFill="1" applyProtection="1">
      <protection locked="0"/>
    </xf>
    <xf numFmtId="0" fontId="20" fillId="7" borderId="0" xfId="0" applyFont="1" applyFill="1" applyProtection="1">
      <protection locked="0"/>
    </xf>
    <xf numFmtId="0" fontId="19" fillId="7" borderId="0" xfId="0" applyFont="1" applyFill="1" applyAlignment="1" applyProtection="1">
      <alignment horizontal="center"/>
      <protection locked="0"/>
    </xf>
    <xf numFmtId="0" fontId="20" fillId="7" borderId="0" xfId="0" applyFont="1" applyFill="1" applyAlignment="1" applyProtection="1">
      <alignment horizontal="center"/>
      <protection locked="0"/>
    </xf>
    <xf numFmtId="166" fontId="20" fillId="7" borderId="0" xfId="2" applyNumberFormat="1" applyFont="1" applyFill="1" applyAlignment="1" applyProtection="1">
      <alignment horizontal="center"/>
      <protection locked="0"/>
    </xf>
    <xf numFmtId="0" fontId="21" fillId="7" borderId="22" xfId="0" applyFont="1" applyFill="1" applyBorder="1" applyAlignment="1" applyProtection="1">
      <alignment horizontal="center"/>
      <protection locked="0"/>
    </xf>
    <xf numFmtId="0" fontId="20" fillId="3" borderId="0" xfId="0" applyFont="1" applyFill="1" applyProtection="1">
      <protection locked="0"/>
    </xf>
    <xf numFmtId="0" fontId="19" fillId="3" borderId="0" xfId="0" applyFont="1" applyFill="1" applyAlignment="1" applyProtection="1">
      <alignment horizontal="center"/>
      <protection locked="0"/>
    </xf>
    <xf numFmtId="0" fontId="20" fillId="3" borderId="0" xfId="0" applyFont="1" applyFill="1" applyAlignment="1" applyProtection="1">
      <alignment horizontal="center"/>
      <protection locked="0"/>
    </xf>
    <xf numFmtId="166" fontId="20" fillId="3" borderId="0" xfId="2" applyNumberFormat="1" applyFont="1" applyFill="1" applyAlignment="1" applyProtection="1">
      <alignment horizontal="center"/>
      <protection locked="0"/>
    </xf>
    <xf numFmtId="0" fontId="21" fillId="3" borderId="22" xfId="0" applyFont="1" applyFill="1" applyBorder="1" applyAlignment="1" applyProtection="1">
      <alignment horizontal="center"/>
      <protection locked="0"/>
    </xf>
    <xf numFmtId="166" fontId="21" fillId="3" borderId="22" xfId="2" applyNumberFormat="1" applyFont="1" applyFill="1" applyBorder="1" applyProtection="1">
      <protection locked="0"/>
    </xf>
    <xf numFmtId="0" fontId="21" fillId="7" borderId="0" xfId="0" applyFont="1" applyFill="1" applyAlignment="1" applyProtection="1">
      <alignment horizontal="center"/>
      <protection locked="0"/>
    </xf>
    <xf numFmtId="164" fontId="20" fillId="7" borderId="0" xfId="2" applyNumberFormat="1" applyFont="1" applyFill="1" applyProtection="1">
      <protection locked="0"/>
    </xf>
    <xf numFmtId="164" fontId="20" fillId="7" borderId="1" xfId="2" applyNumberFormat="1" applyFont="1" applyFill="1" applyBorder="1" applyProtection="1">
      <protection locked="0"/>
    </xf>
    <xf numFmtId="166" fontId="20" fillId="7" borderId="1" xfId="2" applyNumberFormat="1" applyFont="1" applyFill="1" applyBorder="1" applyProtection="1">
      <protection locked="0"/>
    </xf>
    <xf numFmtId="166" fontId="23" fillId="7" borderId="22" xfId="2" applyNumberFormat="1" applyFont="1" applyFill="1" applyBorder="1" applyProtection="1">
      <protection locked="0"/>
    </xf>
    <xf numFmtId="0" fontId="23" fillId="7" borderId="22" xfId="0" applyFont="1" applyFill="1" applyBorder="1" applyAlignment="1" applyProtection="1">
      <alignment horizontal="center"/>
      <protection locked="0"/>
    </xf>
    <xf numFmtId="0" fontId="21" fillId="7" borderId="0" xfId="0" applyFont="1" applyFill="1" applyProtection="1">
      <protection locked="0"/>
    </xf>
    <xf numFmtId="0" fontId="21" fillId="3" borderId="0" xfId="0" applyFont="1" applyFill="1" applyProtection="1">
      <protection locked="0"/>
    </xf>
    <xf numFmtId="0" fontId="8" fillId="0" borderId="0" xfId="0" applyFont="1"/>
    <xf numFmtId="0" fontId="8" fillId="0" borderId="0" xfId="0" applyFont="1" applyAlignment="1">
      <alignment wrapText="1"/>
    </xf>
    <xf numFmtId="0" fontId="2" fillId="0" borderId="0" xfId="0" applyFont="1" applyAlignment="1">
      <alignment wrapText="1"/>
    </xf>
    <xf numFmtId="0" fontId="20" fillId="0" borderId="0" xfId="0" applyFont="1" applyAlignment="1" applyProtection="1">
      <alignment horizontal="left" wrapText="1"/>
      <protection locked="0"/>
    </xf>
    <xf numFmtId="0" fontId="14" fillId="0" borderId="0" xfId="0" applyFont="1" applyAlignment="1">
      <alignment horizontal="center"/>
    </xf>
    <xf numFmtId="0" fontId="18" fillId="0" borderId="20" xfId="0" applyFont="1" applyBorder="1" applyAlignment="1" applyProtection="1">
      <alignment horizontal="left" vertical="center" wrapText="1"/>
      <protection locked="0"/>
    </xf>
    <xf numFmtId="0" fontId="18" fillId="0" borderId="0" xfId="0" applyFont="1" applyAlignment="1" applyProtection="1">
      <alignment horizontal="left" vertical="center" wrapText="1"/>
      <protection locked="0"/>
    </xf>
    <xf numFmtId="0" fontId="4" fillId="0" borderId="0" xfId="3" applyAlignment="1" applyProtection="1">
      <alignment horizontal="left" wrapText="1"/>
    </xf>
    <xf numFmtId="0" fontId="6" fillId="0" borderId="0" xfId="0" applyFont="1" applyAlignment="1">
      <alignment horizontal="left" vertical="center" wrapText="1"/>
    </xf>
    <xf numFmtId="0" fontId="2" fillId="0" borderId="0" xfId="0" applyFont="1" applyAlignment="1">
      <alignment horizontal="left" vertical="top" wrapText="1"/>
    </xf>
    <xf numFmtId="0" fontId="2" fillId="0" borderId="1" xfId="0" applyFont="1" applyBorder="1" applyAlignment="1">
      <alignment horizontal="left" vertical="top" wrapText="1"/>
    </xf>
    <xf numFmtId="0" fontId="8" fillId="0" borderId="10" xfId="0" applyFont="1" applyBorder="1" applyAlignment="1">
      <alignment horizontal="center" vertical="center"/>
    </xf>
    <xf numFmtId="0" fontId="8" fillId="0" borderId="14" xfId="0" applyFont="1" applyBorder="1" applyAlignment="1">
      <alignment horizontal="center" vertical="center"/>
    </xf>
    <xf numFmtId="0" fontId="8" fillId="0" borderId="17" xfId="0" applyFont="1" applyBorder="1" applyAlignment="1">
      <alignment horizontal="center" vertical="center"/>
    </xf>
    <xf numFmtId="0" fontId="2" fillId="0" borderId="10" xfId="0" applyFont="1" applyBorder="1" applyAlignment="1">
      <alignment horizontal="left" vertical="center" wrapText="1"/>
    </xf>
    <xf numFmtId="0" fontId="2" fillId="0" borderId="14" xfId="0" applyFont="1" applyBorder="1" applyAlignment="1">
      <alignment horizontal="left" vertical="center" wrapText="1"/>
    </xf>
    <xf numFmtId="0" fontId="2" fillId="0" borderId="17" xfId="0" applyFont="1" applyBorder="1" applyAlignment="1">
      <alignment horizontal="left" vertical="center" wrapText="1"/>
    </xf>
    <xf numFmtId="0" fontId="2" fillId="0" borderId="10" xfId="0" applyFont="1" applyBorder="1" applyAlignment="1">
      <alignment horizontal="center" vertical="center" wrapText="1"/>
    </xf>
    <xf numFmtId="0" fontId="2" fillId="0" borderId="14" xfId="0" applyFont="1" applyBorder="1" applyAlignment="1">
      <alignment horizontal="center" vertical="center" wrapText="1"/>
    </xf>
    <xf numFmtId="0" fontId="2" fillId="0" borderId="17" xfId="0" applyFont="1" applyBorder="1" applyAlignment="1">
      <alignment horizontal="center" vertical="center" wrapText="1"/>
    </xf>
    <xf numFmtId="0" fontId="0" fillId="0" borderId="14" xfId="0" applyBorder="1" applyAlignment="1">
      <alignment horizontal="left" vertical="center" wrapText="1"/>
    </xf>
    <xf numFmtId="0" fontId="0" fillId="0" borderId="17" xfId="0" applyBorder="1" applyAlignment="1">
      <alignment horizontal="left" vertical="center" wrapText="1"/>
    </xf>
    <xf numFmtId="0" fontId="2" fillId="0" borderId="10" xfId="0" applyFont="1" applyBorder="1" applyAlignment="1">
      <alignment horizontal="center" vertical="center"/>
    </xf>
    <xf numFmtId="0" fontId="2" fillId="0" borderId="17" xfId="0" applyFont="1" applyBorder="1" applyAlignment="1">
      <alignment horizontal="center" vertical="center"/>
    </xf>
    <xf numFmtId="0" fontId="8" fillId="0" borderId="10" xfId="0" applyFont="1" applyBorder="1" applyAlignment="1">
      <alignment horizontal="center" vertical="center" wrapText="1"/>
    </xf>
    <xf numFmtId="0" fontId="8" fillId="0" borderId="17" xfId="0" applyFont="1" applyBorder="1" applyAlignment="1">
      <alignment horizontal="center" vertical="center" wrapText="1"/>
    </xf>
    <xf numFmtId="0" fontId="2" fillId="0" borderId="10" xfId="0" applyFont="1" applyBorder="1" applyAlignment="1">
      <alignment horizontal="left" vertical="center"/>
    </xf>
    <xf numFmtId="0" fontId="2" fillId="0" borderId="14" xfId="0" applyFont="1" applyBorder="1" applyAlignment="1">
      <alignment horizontal="left" vertical="center"/>
    </xf>
    <xf numFmtId="0" fontId="2" fillId="0" borderId="17" xfId="0" applyFont="1" applyBorder="1" applyAlignment="1">
      <alignment horizontal="left" vertical="center"/>
    </xf>
    <xf numFmtId="0" fontId="0" fillId="0" borderId="10" xfId="0" applyBorder="1" applyAlignment="1">
      <alignment horizontal="left" vertical="top" wrapText="1"/>
    </xf>
    <xf numFmtId="0" fontId="0" fillId="0" borderId="14" xfId="0" applyBorder="1" applyAlignment="1">
      <alignment horizontal="left" vertical="top" wrapText="1"/>
    </xf>
    <xf numFmtId="0" fontId="0" fillId="0" borderId="17" xfId="0" applyBorder="1" applyAlignment="1">
      <alignment horizontal="left" vertical="top" wrapText="1"/>
    </xf>
    <xf numFmtId="0" fontId="2" fillId="0" borderId="10" xfId="0" applyFont="1" applyBorder="1" applyAlignment="1">
      <alignment horizontal="left" vertical="top" wrapText="1"/>
    </xf>
    <xf numFmtId="0" fontId="2" fillId="0" borderId="14" xfId="0" applyFont="1" applyBorder="1" applyAlignment="1">
      <alignment horizontal="left" vertical="top" wrapText="1"/>
    </xf>
    <xf numFmtId="0" fontId="2" fillId="0" borderId="17" xfId="0" applyFont="1" applyBorder="1" applyAlignment="1">
      <alignment horizontal="left" vertical="top" wrapText="1"/>
    </xf>
    <xf numFmtId="0" fontId="6" fillId="0" borderId="0" xfId="0" applyFont="1" applyAlignment="1">
      <alignment horizontal="left" vertical="top" wrapText="1"/>
    </xf>
    <xf numFmtId="0" fontId="2" fillId="0" borderId="4" xfId="0" applyFont="1" applyBorder="1" applyAlignment="1">
      <alignment horizontal="left" vertical="top" wrapText="1"/>
    </xf>
    <xf numFmtId="0" fontId="0" fillId="0" borderId="4" xfId="0" applyBorder="1" applyAlignment="1">
      <alignment horizontal="left" vertical="top" wrapText="1"/>
    </xf>
    <xf numFmtId="0" fontId="2" fillId="0" borderId="4" xfId="0" applyFont="1" applyBorder="1" applyAlignment="1">
      <alignment horizontal="left" vertical="center" wrapText="1"/>
    </xf>
    <xf numFmtId="0" fontId="2" fillId="0" borderId="0" xfId="0" applyFont="1" applyBorder="1" applyAlignment="1">
      <alignment horizontal="left" vertical="top" wrapText="1"/>
    </xf>
  </cellXfs>
  <cellStyles count="8">
    <cellStyle name="Comma" xfId="1" builtinId="3"/>
    <cellStyle name="Comma 2" xfId="5"/>
    <cellStyle name="Currency" xfId="2" builtinId="4"/>
    <cellStyle name="Hyperlink" xfId="3" builtinId="8"/>
    <cellStyle name="Normal" xfId="0" builtinId="0"/>
    <cellStyle name="Normal 2" xfId="4"/>
    <cellStyle name="Normal 3" xfId="7"/>
    <cellStyle name="Percent 2" xfId="6"/>
  </cellStyles>
  <dxfs count="4">
    <dxf>
      <fill>
        <patternFill>
          <bgColor indexed="22"/>
        </patternFill>
      </fill>
    </dxf>
    <dxf>
      <fill>
        <patternFill>
          <bgColor theme="0"/>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3"/>
      <tableStyleElement type="headerRow" dxfId="2"/>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www.dimodelo.com?from=matrix" TargetMode="External"/></Relationships>
</file>

<file path=xl/drawings/_rels/drawing10.xml.rels><?xml version="1.0" encoding="UTF-8" standalone="yes"?>
<Relationships xmlns="http://schemas.openxmlformats.org/package/2006/relationships"><Relationship Id="rId1" Type="http://schemas.openxmlformats.org/officeDocument/2006/relationships/image" Target="../media/image2.png"/></Relationships>
</file>

<file path=xl/drawings/_rels/drawing11.xml.rels><?xml version="1.0" encoding="UTF-8" standalone="yes"?>
<Relationships xmlns="http://schemas.openxmlformats.org/package/2006/relationships"><Relationship Id="rId1" Type="http://schemas.openxmlformats.org/officeDocument/2006/relationships/image" Target="../media/image2.png"/></Relationships>
</file>

<file path=xl/drawings/_rels/drawing12.xml.rels><?xml version="1.0" encoding="UTF-8" standalone="yes"?>
<Relationships xmlns="http://schemas.openxmlformats.org/package/2006/relationships"><Relationship Id="rId1" Type="http://schemas.openxmlformats.org/officeDocument/2006/relationships/image" Target="../media/image2.png"/></Relationships>
</file>

<file path=xl/drawings/_rels/drawing13.xml.rels><?xml version="1.0" encoding="UTF-8" standalone="yes"?>
<Relationships xmlns="http://schemas.openxmlformats.org/package/2006/relationships"><Relationship Id="rId1" Type="http://schemas.openxmlformats.org/officeDocument/2006/relationships/image" Target="../media/image2.png"/></Relationships>
</file>

<file path=xl/drawings/_rels/drawing14.xml.rels><?xml version="1.0" encoding="UTF-8" standalone="yes"?>
<Relationships xmlns="http://schemas.openxmlformats.org/package/2006/relationships"><Relationship Id="rId1" Type="http://schemas.openxmlformats.org/officeDocument/2006/relationships/image" Target="../media/image2.png"/></Relationships>
</file>

<file path=xl/drawings/_rels/drawing15.xml.rels><?xml version="1.0" encoding="UTF-8" standalone="yes"?>
<Relationships xmlns="http://schemas.openxmlformats.org/package/2006/relationships"><Relationship Id="rId1" Type="http://schemas.openxmlformats.org/officeDocument/2006/relationships/image" Target="../media/image2.png"/></Relationships>
</file>

<file path=xl/drawings/_rels/drawing16.xml.rels><?xml version="1.0" encoding="UTF-8" standalone="yes"?>
<Relationships xmlns="http://schemas.openxmlformats.org/package/2006/relationships"><Relationship Id="rId1" Type="http://schemas.openxmlformats.org/officeDocument/2006/relationships/image" Target="../media/image2.png"/></Relationships>
</file>

<file path=xl/drawings/_rels/drawing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www.dimodelo.com?from=matrix" TargetMode="External"/></Relationships>
</file>

<file path=xl/drawings/_rels/drawing3.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www.dimodelo.com?from=matrix" TargetMode="External"/></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_rels/drawing7.xml.rels><?xml version="1.0" encoding="UTF-8" standalone="yes"?>
<Relationships xmlns="http://schemas.openxmlformats.org/package/2006/relationships"><Relationship Id="rId1" Type="http://schemas.openxmlformats.org/officeDocument/2006/relationships/image" Target="../media/image2.png"/></Relationships>
</file>

<file path=xl/drawings/_rels/drawing8.xml.rels><?xml version="1.0" encoding="UTF-8" standalone="yes"?>
<Relationships xmlns="http://schemas.openxmlformats.org/package/2006/relationships"><Relationship Id="rId1" Type="http://schemas.openxmlformats.org/officeDocument/2006/relationships/image" Target="../media/image2.png"/></Relationships>
</file>

<file path=xl/drawings/_rels/drawing9.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1</xdr:col>
      <xdr:colOff>57150</xdr:colOff>
      <xdr:row>0</xdr:row>
      <xdr:rowOff>171450</xdr:rowOff>
    </xdr:from>
    <xdr:to>
      <xdr:col>1</xdr:col>
      <xdr:colOff>2143125</xdr:colOff>
      <xdr:row>2</xdr:row>
      <xdr:rowOff>728238</xdr:rowOff>
    </xdr:to>
    <xdr:pic>
      <xdr:nvPicPr>
        <xdr:cNvPr id="3" name="Picture 2">
          <a:hlinkClick xmlns:r="http://schemas.openxmlformats.org/officeDocument/2006/relationships" r:id="rId1"/>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95275" y="171450"/>
          <a:ext cx="2085975" cy="937788"/>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2</xdr:col>
      <xdr:colOff>700459</xdr:colOff>
      <xdr:row>6</xdr:row>
      <xdr:rowOff>129240</xdr:rowOff>
    </xdr:to>
    <xdr:pic>
      <xdr:nvPicPr>
        <xdr:cNvPr id="2" name="Picture 1"/>
        <xdr:cNvPicPr>
          <a:picLocks noChangeAspect="1"/>
        </xdr:cNvPicPr>
      </xdr:nvPicPr>
      <xdr:blipFill>
        <a:blip xmlns:r="http://schemas.openxmlformats.org/officeDocument/2006/relationships" r:embed="rId1"/>
        <a:stretch>
          <a:fillRect/>
        </a:stretch>
      </xdr:blipFill>
      <xdr:spPr>
        <a:xfrm>
          <a:off x="257175" y="161925"/>
          <a:ext cx="2091109" cy="938865"/>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2</xdr:col>
      <xdr:colOff>700459</xdr:colOff>
      <xdr:row>6</xdr:row>
      <xdr:rowOff>129240</xdr:rowOff>
    </xdr:to>
    <xdr:pic>
      <xdr:nvPicPr>
        <xdr:cNvPr id="2" name="Picture 1"/>
        <xdr:cNvPicPr>
          <a:picLocks noChangeAspect="1"/>
        </xdr:cNvPicPr>
      </xdr:nvPicPr>
      <xdr:blipFill>
        <a:blip xmlns:r="http://schemas.openxmlformats.org/officeDocument/2006/relationships" r:embed="rId1"/>
        <a:stretch>
          <a:fillRect/>
        </a:stretch>
      </xdr:blipFill>
      <xdr:spPr>
        <a:xfrm>
          <a:off x="257175" y="161925"/>
          <a:ext cx="2091109" cy="938865"/>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2</xdr:col>
      <xdr:colOff>700459</xdr:colOff>
      <xdr:row>6</xdr:row>
      <xdr:rowOff>129240</xdr:rowOff>
    </xdr:to>
    <xdr:pic>
      <xdr:nvPicPr>
        <xdr:cNvPr id="2" name="Picture 1"/>
        <xdr:cNvPicPr>
          <a:picLocks noChangeAspect="1"/>
        </xdr:cNvPicPr>
      </xdr:nvPicPr>
      <xdr:blipFill>
        <a:blip xmlns:r="http://schemas.openxmlformats.org/officeDocument/2006/relationships" r:embed="rId1"/>
        <a:stretch>
          <a:fillRect/>
        </a:stretch>
      </xdr:blipFill>
      <xdr:spPr>
        <a:xfrm>
          <a:off x="257175" y="161925"/>
          <a:ext cx="2091109" cy="938865"/>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2</xdr:col>
      <xdr:colOff>700459</xdr:colOff>
      <xdr:row>6</xdr:row>
      <xdr:rowOff>129240</xdr:rowOff>
    </xdr:to>
    <xdr:pic>
      <xdr:nvPicPr>
        <xdr:cNvPr id="2" name="Picture 1"/>
        <xdr:cNvPicPr>
          <a:picLocks noChangeAspect="1"/>
        </xdr:cNvPicPr>
      </xdr:nvPicPr>
      <xdr:blipFill>
        <a:blip xmlns:r="http://schemas.openxmlformats.org/officeDocument/2006/relationships" r:embed="rId1"/>
        <a:stretch>
          <a:fillRect/>
        </a:stretch>
      </xdr:blipFill>
      <xdr:spPr>
        <a:xfrm>
          <a:off x="257175" y="161925"/>
          <a:ext cx="2091109" cy="938865"/>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2</xdr:col>
      <xdr:colOff>700459</xdr:colOff>
      <xdr:row>6</xdr:row>
      <xdr:rowOff>129240</xdr:rowOff>
    </xdr:to>
    <xdr:pic>
      <xdr:nvPicPr>
        <xdr:cNvPr id="2" name="Picture 1"/>
        <xdr:cNvPicPr>
          <a:picLocks noChangeAspect="1"/>
        </xdr:cNvPicPr>
      </xdr:nvPicPr>
      <xdr:blipFill>
        <a:blip xmlns:r="http://schemas.openxmlformats.org/officeDocument/2006/relationships" r:embed="rId1"/>
        <a:stretch>
          <a:fillRect/>
        </a:stretch>
      </xdr:blipFill>
      <xdr:spPr>
        <a:xfrm>
          <a:off x="257175" y="161925"/>
          <a:ext cx="2091109" cy="938865"/>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2</xdr:col>
      <xdr:colOff>700459</xdr:colOff>
      <xdr:row>6</xdr:row>
      <xdr:rowOff>129240</xdr:rowOff>
    </xdr:to>
    <xdr:pic>
      <xdr:nvPicPr>
        <xdr:cNvPr id="2" name="Picture 1"/>
        <xdr:cNvPicPr>
          <a:picLocks noChangeAspect="1"/>
        </xdr:cNvPicPr>
      </xdr:nvPicPr>
      <xdr:blipFill>
        <a:blip xmlns:r="http://schemas.openxmlformats.org/officeDocument/2006/relationships" r:embed="rId1"/>
        <a:stretch>
          <a:fillRect/>
        </a:stretch>
      </xdr:blipFill>
      <xdr:spPr>
        <a:xfrm>
          <a:off x="257175" y="161925"/>
          <a:ext cx="2091109" cy="938865"/>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2</xdr:col>
      <xdr:colOff>700459</xdr:colOff>
      <xdr:row>6</xdr:row>
      <xdr:rowOff>129240</xdr:rowOff>
    </xdr:to>
    <xdr:pic>
      <xdr:nvPicPr>
        <xdr:cNvPr id="2" name="Picture 1"/>
        <xdr:cNvPicPr>
          <a:picLocks noChangeAspect="1"/>
        </xdr:cNvPicPr>
      </xdr:nvPicPr>
      <xdr:blipFill>
        <a:blip xmlns:r="http://schemas.openxmlformats.org/officeDocument/2006/relationships" r:embed="rId1"/>
        <a:stretch>
          <a:fillRect/>
        </a:stretch>
      </xdr:blipFill>
      <xdr:spPr>
        <a:xfrm>
          <a:off x="257175" y="161925"/>
          <a:ext cx="2091109" cy="93886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1</xdr:row>
      <xdr:rowOff>0</xdr:rowOff>
    </xdr:from>
    <xdr:to>
      <xdr:col>1</xdr:col>
      <xdr:colOff>2085975</xdr:colOff>
      <xdr:row>2</xdr:row>
      <xdr:rowOff>137688</xdr:rowOff>
    </xdr:to>
    <xdr:pic>
      <xdr:nvPicPr>
        <xdr:cNvPr id="2" name="Picture 1">
          <a:hlinkClick xmlns:r="http://schemas.openxmlformats.org/officeDocument/2006/relationships" r:id="rId1"/>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85750" y="161925"/>
          <a:ext cx="2085975" cy="93778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3</xdr:col>
      <xdr:colOff>304800</xdr:colOff>
      <xdr:row>2</xdr:row>
      <xdr:rowOff>13863</xdr:rowOff>
    </xdr:to>
    <xdr:pic>
      <xdr:nvPicPr>
        <xdr:cNvPr id="4" name="Picture 3">
          <a:hlinkClick xmlns:r="http://schemas.openxmlformats.org/officeDocument/2006/relationships" r:id="rId1"/>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38125" y="161925"/>
          <a:ext cx="2085975" cy="937788"/>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2</xdr:col>
      <xdr:colOff>700459</xdr:colOff>
      <xdr:row>6</xdr:row>
      <xdr:rowOff>129240</xdr:rowOff>
    </xdr:to>
    <xdr:pic>
      <xdr:nvPicPr>
        <xdr:cNvPr id="2" name="Picture 1"/>
        <xdr:cNvPicPr>
          <a:picLocks noChangeAspect="1"/>
        </xdr:cNvPicPr>
      </xdr:nvPicPr>
      <xdr:blipFill>
        <a:blip xmlns:r="http://schemas.openxmlformats.org/officeDocument/2006/relationships" r:embed="rId1"/>
        <a:stretch>
          <a:fillRect/>
        </a:stretch>
      </xdr:blipFill>
      <xdr:spPr>
        <a:xfrm>
          <a:off x="257175" y="161925"/>
          <a:ext cx="2091109" cy="93886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2</xdr:col>
      <xdr:colOff>700459</xdr:colOff>
      <xdr:row>6</xdr:row>
      <xdr:rowOff>129240</xdr:rowOff>
    </xdr:to>
    <xdr:pic>
      <xdr:nvPicPr>
        <xdr:cNvPr id="2" name="Picture 1"/>
        <xdr:cNvPicPr>
          <a:picLocks noChangeAspect="1"/>
        </xdr:cNvPicPr>
      </xdr:nvPicPr>
      <xdr:blipFill>
        <a:blip xmlns:r="http://schemas.openxmlformats.org/officeDocument/2006/relationships" r:embed="rId1"/>
        <a:stretch>
          <a:fillRect/>
        </a:stretch>
      </xdr:blipFill>
      <xdr:spPr>
        <a:xfrm>
          <a:off x="257175" y="161925"/>
          <a:ext cx="2091109" cy="938865"/>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2</xdr:col>
      <xdr:colOff>700459</xdr:colOff>
      <xdr:row>6</xdr:row>
      <xdr:rowOff>129240</xdr:rowOff>
    </xdr:to>
    <xdr:pic>
      <xdr:nvPicPr>
        <xdr:cNvPr id="2" name="Picture 1"/>
        <xdr:cNvPicPr>
          <a:picLocks noChangeAspect="1"/>
        </xdr:cNvPicPr>
      </xdr:nvPicPr>
      <xdr:blipFill>
        <a:blip xmlns:r="http://schemas.openxmlformats.org/officeDocument/2006/relationships" r:embed="rId1"/>
        <a:stretch>
          <a:fillRect/>
        </a:stretch>
      </xdr:blipFill>
      <xdr:spPr>
        <a:xfrm>
          <a:off x="257175" y="161925"/>
          <a:ext cx="2091109" cy="938865"/>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2</xdr:col>
      <xdr:colOff>700459</xdr:colOff>
      <xdr:row>6</xdr:row>
      <xdr:rowOff>129240</xdr:rowOff>
    </xdr:to>
    <xdr:pic>
      <xdr:nvPicPr>
        <xdr:cNvPr id="3" name="Picture 2"/>
        <xdr:cNvPicPr>
          <a:picLocks noChangeAspect="1"/>
        </xdr:cNvPicPr>
      </xdr:nvPicPr>
      <xdr:blipFill>
        <a:blip xmlns:r="http://schemas.openxmlformats.org/officeDocument/2006/relationships" r:embed="rId1"/>
        <a:stretch>
          <a:fillRect/>
        </a:stretch>
      </xdr:blipFill>
      <xdr:spPr>
        <a:xfrm>
          <a:off x="609600" y="161925"/>
          <a:ext cx="2091109" cy="938865"/>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2</xdr:col>
      <xdr:colOff>700459</xdr:colOff>
      <xdr:row>6</xdr:row>
      <xdr:rowOff>129240</xdr:rowOff>
    </xdr:to>
    <xdr:pic>
      <xdr:nvPicPr>
        <xdr:cNvPr id="2" name="Picture 1"/>
        <xdr:cNvPicPr>
          <a:picLocks noChangeAspect="1"/>
        </xdr:cNvPicPr>
      </xdr:nvPicPr>
      <xdr:blipFill>
        <a:blip xmlns:r="http://schemas.openxmlformats.org/officeDocument/2006/relationships" r:embed="rId1"/>
        <a:stretch>
          <a:fillRect/>
        </a:stretch>
      </xdr:blipFill>
      <xdr:spPr>
        <a:xfrm>
          <a:off x="257175" y="161925"/>
          <a:ext cx="2091109" cy="938865"/>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2</xdr:col>
      <xdr:colOff>700459</xdr:colOff>
      <xdr:row>6</xdr:row>
      <xdr:rowOff>129240</xdr:rowOff>
    </xdr:to>
    <xdr:pic>
      <xdr:nvPicPr>
        <xdr:cNvPr id="2" name="Picture 1"/>
        <xdr:cNvPicPr>
          <a:picLocks noChangeAspect="1"/>
        </xdr:cNvPicPr>
      </xdr:nvPicPr>
      <xdr:blipFill>
        <a:blip xmlns:r="http://schemas.openxmlformats.org/officeDocument/2006/relationships" r:embed="rId1"/>
        <a:stretch>
          <a:fillRect/>
        </a:stretch>
      </xdr:blipFill>
      <xdr:spPr>
        <a:xfrm>
          <a:off x="257175" y="161925"/>
          <a:ext cx="2091109" cy="93886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contact@dimodelo.com"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mailto:contact@dimodelo.com"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hyperlink" Target="mailto:contact@dimodelo.com"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pageSetUpPr fitToPage="1"/>
  </sheetPr>
  <dimension ref="A1:BF36"/>
  <sheetViews>
    <sheetView showGridLines="0" tabSelected="1" zoomScaleNormal="100" workbookViewId="0">
      <selection activeCell="B5" sqref="B5"/>
    </sheetView>
  </sheetViews>
  <sheetFormatPr defaultRowHeight="15" x14ac:dyDescent="0.25"/>
  <cols>
    <col min="1" max="1" width="3.5703125" style="1" customWidth="1"/>
    <col min="2" max="2" width="52.28515625" style="1" customWidth="1"/>
    <col min="3" max="3" width="4.7109375" style="11" customWidth="1"/>
    <col min="4" max="4" width="5.140625" style="11" customWidth="1"/>
    <col min="5" max="11" width="3.7109375" style="11" customWidth="1"/>
    <col min="12" max="12" width="5" style="11" bestFit="1" customWidth="1"/>
    <col min="13" max="13" width="5.5703125" style="11" bestFit="1" customWidth="1"/>
    <col min="14" max="14" width="5" style="9" customWidth="1"/>
    <col min="15" max="15" width="4.7109375" style="9" customWidth="1"/>
    <col min="16" max="16" width="4.5703125" style="10" bestFit="1" customWidth="1"/>
    <col min="17" max="19" width="3.7109375" style="11" bestFit="1" customWidth="1"/>
    <col min="20" max="20" width="4" style="11" bestFit="1" customWidth="1"/>
    <col min="21" max="21" width="5.5703125" style="11" customWidth="1"/>
    <col min="22" max="22" width="5" style="9" bestFit="1" customWidth="1"/>
    <col min="23" max="23" width="2.28515625" style="11" customWidth="1"/>
    <col min="24" max="24" width="2.42578125" style="12" customWidth="1"/>
    <col min="25" max="58" width="9.140625" style="12"/>
    <col min="59" max="16384" width="9.140625" style="1"/>
  </cols>
  <sheetData>
    <row r="1" spans="1:25" ht="15" customHeight="1" x14ac:dyDescent="0.25">
      <c r="A1" s="3"/>
      <c r="B1" s="4"/>
      <c r="C1" s="7"/>
      <c r="D1" s="7"/>
      <c r="E1" s="7"/>
      <c r="F1" s="7"/>
      <c r="G1" s="7"/>
      <c r="H1" s="7"/>
      <c r="I1" s="7"/>
      <c r="J1" s="7"/>
      <c r="K1" s="7"/>
      <c r="L1" s="7"/>
      <c r="M1" s="8"/>
    </row>
    <row r="2" spans="1:25" ht="15" customHeight="1" x14ac:dyDescent="0.25">
      <c r="B2" s="5"/>
      <c r="C2" s="8"/>
      <c r="D2" s="8"/>
      <c r="E2" s="8"/>
      <c r="F2" s="8"/>
      <c r="G2" s="8"/>
      <c r="H2" s="8"/>
      <c r="I2" s="8"/>
      <c r="J2" s="8"/>
      <c r="K2" s="8"/>
      <c r="L2" s="8"/>
      <c r="M2" s="8"/>
    </row>
    <row r="3" spans="1:25" ht="70.5" customHeight="1" x14ac:dyDescent="0.25">
      <c r="B3" s="6"/>
      <c r="C3" s="13"/>
      <c r="D3" s="13"/>
      <c r="E3" s="13"/>
      <c r="F3" s="13"/>
      <c r="G3" s="13"/>
      <c r="H3" s="13"/>
      <c r="I3" s="13"/>
      <c r="J3" s="13"/>
      <c r="K3" s="13"/>
      <c r="L3" s="13"/>
      <c r="M3" s="14"/>
      <c r="N3" s="15"/>
      <c r="O3" s="15"/>
    </row>
    <row r="4" spans="1:25" s="22" customFormat="1" ht="175.5" customHeight="1" x14ac:dyDescent="0.25">
      <c r="A4" s="69"/>
      <c r="B4" s="78" t="s">
        <v>0</v>
      </c>
      <c r="C4" s="79" t="s">
        <v>72</v>
      </c>
      <c r="D4" s="79" t="s">
        <v>76</v>
      </c>
      <c r="E4" s="79" t="s">
        <v>77</v>
      </c>
      <c r="F4" s="79" t="s">
        <v>86</v>
      </c>
      <c r="G4" s="79" t="s">
        <v>89</v>
      </c>
      <c r="H4" s="79" t="s">
        <v>87</v>
      </c>
      <c r="I4" s="79" t="s">
        <v>212</v>
      </c>
      <c r="J4" s="79" t="s">
        <v>80</v>
      </c>
      <c r="K4" s="79" t="s">
        <v>79</v>
      </c>
      <c r="L4" s="79" t="s">
        <v>95</v>
      </c>
      <c r="M4" s="80" t="s">
        <v>28</v>
      </c>
      <c r="N4" s="81" t="s">
        <v>7</v>
      </c>
      <c r="O4" s="16"/>
      <c r="P4" s="17" t="s">
        <v>25</v>
      </c>
      <c r="Q4" s="18" t="s">
        <v>19</v>
      </c>
      <c r="R4" s="19" t="s">
        <v>20</v>
      </c>
      <c r="S4" s="19" t="s">
        <v>21</v>
      </c>
      <c r="T4" s="19" t="s">
        <v>22</v>
      </c>
      <c r="U4" s="20" t="s">
        <v>26</v>
      </c>
      <c r="V4" s="17" t="s">
        <v>27</v>
      </c>
      <c r="W4" s="21"/>
    </row>
    <row r="5" spans="1:25" s="12" customFormat="1" x14ac:dyDescent="0.25">
      <c r="A5" s="70"/>
      <c r="B5" s="71" t="s">
        <v>74</v>
      </c>
      <c r="C5" s="23" t="s">
        <v>3</v>
      </c>
      <c r="D5" s="23">
        <v>1</v>
      </c>
      <c r="E5" s="23">
        <v>1</v>
      </c>
      <c r="F5" s="23">
        <v>1</v>
      </c>
      <c r="G5" s="23">
        <v>3</v>
      </c>
      <c r="H5" s="23">
        <v>1</v>
      </c>
      <c r="I5" s="23"/>
      <c r="J5" s="23"/>
      <c r="K5" s="23"/>
      <c r="L5" s="23">
        <v>1</v>
      </c>
      <c r="M5" s="24">
        <f>COUNTIF(B5:L5,"1")+COUNTIF(B5:L5,"m")</f>
        <v>6</v>
      </c>
      <c r="N5" s="25" t="s">
        <v>5</v>
      </c>
      <c r="O5" s="26"/>
      <c r="P5" s="27"/>
      <c r="Q5" s="28">
        <f>+Variables!$C$15*'Data Warehouse Matrix'!$U5</f>
        <v>0.42</v>
      </c>
      <c r="R5" s="129">
        <f>+Variables!$C$16*'Data Warehouse Matrix'!$U5</f>
        <v>0.42</v>
      </c>
      <c r="S5" s="129">
        <f>+Variables!$C$17*'Data Warehouse Matrix'!$U5</f>
        <v>0.42</v>
      </c>
      <c r="T5" s="129">
        <f>+Variables!$C$18*'Data Warehouse Matrix'!$U5</f>
        <v>1.54</v>
      </c>
      <c r="U5" s="28">
        <f>VLOOKUP(N5,Variables!$B$7:$F$10,3,FALSE)</f>
        <v>2.8</v>
      </c>
      <c r="V5" s="29">
        <f>VLOOKUP(N5,Variables!$B$7:$F$10,4,FALSE)</f>
        <v>8</v>
      </c>
      <c r="W5" s="30"/>
      <c r="X5" s="31"/>
      <c r="Y5" s="31"/>
    </row>
    <row r="6" spans="1:25" s="12" customFormat="1" x14ac:dyDescent="0.25">
      <c r="A6" s="70"/>
      <c r="B6" s="71" t="s">
        <v>175</v>
      </c>
      <c r="C6" s="23" t="s">
        <v>3</v>
      </c>
      <c r="D6" s="23">
        <v>1</v>
      </c>
      <c r="E6" s="23">
        <v>1</v>
      </c>
      <c r="F6" s="23">
        <v>1</v>
      </c>
      <c r="G6" s="23">
        <v>3</v>
      </c>
      <c r="H6" s="23"/>
      <c r="I6" s="23">
        <v>1</v>
      </c>
      <c r="J6" s="23">
        <v>1</v>
      </c>
      <c r="K6" s="23">
        <v>1</v>
      </c>
      <c r="L6" s="23">
        <v>1</v>
      </c>
      <c r="M6" s="24">
        <f>COUNTIF(B6:L6,"1")+COUNTIF(B6:L6,"m")</f>
        <v>8</v>
      </c>
      <c r="N6" s="25" t="s">
        <v>4</v>
      </c>
      <c r="O6" s="32"/>
      <c r="P6" s="27"/>
      <c r="Q6" s="28">
        <f>+Variables!$C$15*'Data Warehouse Matrix'!U6</f>
        <v>0.63</v>
      </c>
      <c r="R6" s="129">
        <f>+Variables!$C$16*'Data Warehouse Matrix'!$U6</f>
        <v>0.63</v>
      </c>
      <c r="S6" s="129">
        <f>+Variables!$C$17*'Data Warehouse Matrix'!$U6</f>
        <v>0.63</v>
      </c>
      <c r="T6" s="129">
        <f>+Variables!$C$18*'Data Warehouse Matrix'!$U6</f>
        <v>2.3100000000000005</v>
      </c>
      <c r="U6" s="28">
        <f>VLOOKUP(N6,Variables!$B$7:$F$10,3,FALSE)</f>
        <v>4.2</v>
      </c>
      <c r="V6" s="29">
        <f>VLOOKUP(N6,Variables!$B$7:$F$10,4,FALSE)</f>
        <v>12</v>
      </c>
      <c r="W6" s="30"/>
      <c r="X6" s="31"/>
      <c r="Y6" s="31"/>
    </row>
    <row r="7" spans="1:25" s="12" customFormat="1" x14ac:dyDescent="0.25">
      <c r="A7" s="70"/>
      <c r="B7" s="71" t="s">
        <v>125</v>
      </c>
      <c r="C7" s="23" t="s">
        <v>3</v>
      </c>
      <c r="D7" s="23">
        <v>1</v>
      </c>
      <c r="E7" s="23">
        <v>8</v>
      </c>
      <c r="F7" s="23">
        <v>1</v>
      </c>
      <c r="G7" s="23">
        <v>3</v>
      </c>
      <c r="H7" s="23"/>
      <c r="I7" s="23"/>
      <c r="J7" s="23">
        <v>1</v>
      </c>
      <c r="K7" s="23">
        <v>1</v>
      </c>
      <c r="L7" s="23">
        <v>6</v>
      </c>
      <c r="M7" s="24">
        <f>COUNTIF(B7:L7,"1")+COUNTIF(B7:L7,"m")</f>
        <v>5</v>
      </c>
      <c r="N7" s="25" t="s">
        <v>4</v>
      </c>
      <c r="O7" s="32"/>
      <c r="P7" s="27"/>
      <c r="Q7" s="28">
        <f>+Variables!$C$15*'Data Warehouse Matrix'!U7</f>
        <v>0.63</v>
      </c>
      <c r="R7" s="129">
        <f>+Variables!$C$16*'Data Warehouse Matrix'!$U7</f>
        <v>0.63</v>
      </c>
      <c r="S7" s="129">
        <f>+Variables!$C$17*'Data Warehouse Matrix'!$U7</f>
        <v>0.63</v>
      </c>
      <c r="T7" s="129">
        <f>+Variables!$C$18*'Data Warehouse Matrix'!$U7</f>
        <v>2.3100000000000005</v>
      </c>
      <c r="U7" s="28">
        <f>VLOOKUP(N7,Variables!$B$7:$F$10,3,FALSE)</f>
        <v>4.2</v>
      </c>
      <c r="V7" s="29">
        <f>VLOOKUP(N7,Variables!$B$7:$F$10,4,FALSE)</f>
        <v>12</v>
      </c>
      <c r="W7" s="30"/>
      <c r="X7" s="31"/>
      <c r="Y7" s="31"/>
    </row>
    <row r="8" spans="1:25" s="12" customFormat="1" x14ac:dyDescent="0.25">
      <c r="A8" s="70"/>
      <c r="B8" s="71" t="s">
        <v>75</v>
      </c>
      <c r="C8" s="23">
        <v>1</v>
      </c>
      <c r="D8" s="23">
        <v>1</v>
      </c>
      <c r="E8" s="23">
        <v>1</v>
      </c>
      <c r="F8" s="23">
        <v>1</v>
      </c>
      <c r="G8" s="23">
        <v>1</v>
      </c>
      <c r="H8" s="23">
        <v>1</v>
      </c>
      <c r="I8" s="23"/>
      <c r="J8" s="23"/>
      <c r="K8" s="23"/>
      <c r="L8" s="23"/>
      <c r="M8" s="24">
        <f>COUNTIF(B8:L8,"1")+COUNTIF(B8:L8,"m")</f>
        <v>6</v>
      </c>
      <c r="N8" s="25" t="s">
        <v>5</v>
      </c>
      <c r="O8" s="32"/>
      <c r="P8" s="27"/>
      <c r="Q8" s="28">
        <f>+Variables!$C$15*'Data Warehouse Matrix'!U8</f>
        <v>0.42</v>
      </c>
      <c r="R8" s="129">
        <f>+Variables!$C$16*'Data Warehouse Matrix'!$U8</f>
        <v>0.42</v>
      </c>
      <c r="S8" s="129">
        <f>+Variables!$C$17*'Data Warehouse Matrix'!$U8</f>
        <v>0.42</v>
      </c>
      <c r="T8" s="129">
        <f>+Variables!$C$18*'Data Warehouse Matrix'!$U8</f>
        <v>1.54</v>
      </c>
      <c r="U8" s="28">
        <f>VLOOKUP(N8,Variables!$B$7:$F$10,3,FALSE)</f>
        <v>2.8</v>
      </c>
      <c r="V8" s="29">
        <f>VLOOKUP(N8,Variables!$B$7:$F$10,4,FALSE)</f>
        <v>8</v>
      </c>
      <c r="W8" s="30"/>
      <c r="X8" s="31"/>
      <c r="Y8" s="31"/>
    </row>
    <row r="9" spans="1:25" s="12" customFormat="1" ht="15.75" thickBot="1" x14ac:dyDescent="0.3">
      <c r="A9" s="70"/>
      <c r="B9" s="72" t="s">
        <v>23</v>
      </c>
      <c r="C9" s="33">
        <f t="shared" ref="C9:L9" si="0">COUNTIF(C5:C8,1)</f>
        <v>1</v>
      </c>
      <c r="D9" s="33">
        <f t="shared" si="0"/>
        <v>4</v>
      </c>
      <c r="E9" s="33">
        <f t="shared" si="0"/>
        <v>3</v>
      </c>
      <c r="F9" s="33">
        <f t="shared" si="0"/>
        <v>4</v>
      </c>
      <c r="G9" s="33">
        <f t="shared" si="0"/>
        <v>1</v>
      </c>
      <c r="H9" s="33">
        <f t="shared" si="0"/>
        <v>2</v>
      </c>
      <c r="I9" s="33">
        <f t="shared" si="0"/>
        <v>1</v>
      </c>
      <c r="J9" s="33">
        <f t="shared" si="0"/>
        <v>2</v>
      </c>
      <c r="K9" s="33">
        <f t="shared" si="0"/>
        <v>2</v>
      </c>
      <c r="L9" s="33">
        <f t="shared" si="0"/>
        <v>2</v>
      </c>
      <c r="M9" s="34"/>
      <c r="N9" s="27"/>
      <c r="O9" s="35"/>
      <c r="P9" s="36"/>
      <c r="Q9" s="37">
        <f t="shared" ref="Q9:V9" si="1">SUM(Q5:Q8)</f>
        <v>2.1</v>
      </c>
      <c r="R9" s="38">
        <f t="shared" si="1"/>
        <v>2.1</v>
      </c>
      <c r="S9" s="38">
        <f t="shared" si="1"/>
        <v>2.1</v>
      </c>
      <c r="T9" s="38">
        <f t="shared" si="1"/>
        <v>7.7000000000000011</v>
      </c>
      <c r="U9" s="39">
        <f t="shared" si="1"/>
        <v>14</v>
      </c>
      <c r="V9" s="40">
        <f t="shared" si="1"/>
        <v>40</v>
      </c>
      <c r="W9" s="30"/>
      <c r="X9" s="31"/>
      <c r="Y9" s="31"/>
    </row>
    <row r="10" spans="1:25" s="12" customFormat="1" ht="15.75" thickTop="1" x14ac:dyDescent="0.25">
      <c r="A10" s="70"/>
      <c r="B10" s="82" t="s">
        <v>7</v>
      </c>
      <c r="C10" s="41" t="s">
        <v>4</v>
      </c>
      <c r="D10" s="41" t="s">
        <v>4</v>
      </c>
      <c r="E10" s="41" t="s">
        <v>5</v>
      </c>
      <c r="F10" s="41" t="s">
        <v>5</v>
      </c>
      <c r="G10" s="41" t="s">
        <v>5</v>
      </c>
      <c r="H10" s="41" t="s">
        <v>5</v>
      </c>
      <c r="I10" s="41" t="s">
        <v>5</v>
      </c>
      <c r="J10" s="41" t="s">
        <v>6</v>
      </c>
      <c r="K10" s="41" t="s">
        <v>6</v>
      </c>
      <c r="L10" s="41" t="s">
        <v>4</v>
      </c>
      <c r="M10" s="83" t="s">
        <v>2</v>
      </c>
      <c r="N10" s="84"/>
      <c r="O10" s="42"/>
      <c r="P10" s="43"/>
      <c r="Q10" s="30"/>
      <c r="R10" s="30"/>
      <c r="S10" s="30"/>
      <c r="T10" s="30"/>
      <c r="U10" s="30"/>
      <c r="V10" s="10"/>
      <c r="W10" s="30"/>
      <c r="X10" s="31"/>
      <c r="Y10" s="31"/>
    </row>
    <row r="11" spans="1:25" s="12" customFormat="1" x14ac:dyDescent="0.25">
      <c r="C11" s="11"/>
      <c r="D11" s="11"/>
      <c r="E11" s="11"/>
      <c r="F11" s="11"/>
      <c r="G11" s="11"/>
      <c r="H11" s="11"/>
      <c r="I11" s="11"/>
      <c r="J11" s="11"/>
      <c r="K11" s="11"/>
      <c r="L11" s="11"/>
      <c r="M11" s="11"/>
      <c r="N11" s="9"/>
      <c r="O11" s="9"/>
      <c r="P11" s="10"/>
      <c r="Q11" s="11"/>
      <c r="R11" s="11"/>
      <c r="S11" s="11"/>
      <c r="T11" s="11"/>
      <c r="U11" s="11"/>
      <c r="V11" s="9"/>
      <c r="W11" s="11"/>
    </row>
    <row r="12" spans="1:25" s="12" customFormat="1" x14ac:dyDescent="0.25">
      <c r="B12" s="73" t="s">
        <v>24</v>
      </c>
      <c r="C12" s="44"/>
      <c r="D12" s="45"/>
      <c r="E12" s="45"/>
      <c r="F12" s="45"/>
      <c r="G12" s="45"/>
      <c r="H12" s="45"/>
      <c r="I12" s="45"/>
      <c r="J12" s="45"/>
      <c r="K12" s="45"/>
      <c r="L12" s="45"/>
      <c r="M12" s="46"/>
      <c r="N12" s="47"/>
      <c r="O12" s="48"/>
      <c r="P12" s="11"/>
      <c r="Q12" s="11"/>
      <c r="R12" s="11"/>
      <c r="S12" s="11"/>
      <c r="T12" s="11"/>
      <c r="U12" s="9"/>
      <c r="V12" s="11"/>
    </row>
    <row r="13" spans="1:25" s="12" customFormat="1" x14ac:dyDescent="0.25">
      <c r="B13" s="74" t="s">
        <v>19</v>
      </c>
      <c r="C13" s="128">
        <f>+C17*Variables!$C$15</f>
        <v>0.63</v>
      </c>
      <c r="D13" s="128">
        <f>+D17*Variables!$C$15</f>
        <v>0.63</v>
      </c>
      <c r="E13" s="128">
        <f>+E17*Variables!$C$15</f>
        <v>0.42</v>
      </c>
      <c r="F13" s="128">
        <f>+F17*Variables!$C$15</f>
        <v>0.42</v>
      </c>
      <c r="G13" s="128">
        <f>+G17*Variables!$C$15</f>
        <v>0.42</v>
      </c>
      <c r="H13" s="128">
        <f>+H17*Variables!$C$15</f>
        <v>0.42</v>
      </c>
      <c r="I13" s="128">
        <f>+I17*Variables!$C$15</f>
        <v>0.42</v>
      </c>
      <c r="J13" s="128">
        <f>+J17*Variables!$C$15</f>
        <v>0.15</v>
      </c>
      <c r="K13" s="128">
        <f>+K17*Variables!$C$15</f>
        <v>0.15</v>
      </c>
      <c r="L13" s="128">
        <f>+L17*Variables!$C$15</f>
        <v>0.63</v>
      </c>
      <c r="M13" s="49">
        <f t="shared" ref="M13:M18" si="2">SUM(C13:L13)</f>
        <v>4.29</v>
      </c>
      <c r="P13" s="11"/>
      <c r="Q13" s="11"/>
      <c r="R13" s="11"/>
      <c r="U13" s="9"/>
    </row>
    <row r="14" spans="1:25" s="12" customFormat="1" x14ac:dyDescent="0.25">
      <c r="B14" s="75" t="s">
        <v>20</v>
      </c>
      <c r="C14" s="128">
        <f>+C17*Variables!$C$16</f>
        <v>0.63</v>
      </c>
      <c r="D14" s="128">
        <f>+D17*Variables!$C$16</f>
        <v>0.63</v>
      </c>
      <c r="E14" s="128">
        <f>+E17*Variables!$C$16</f>
        <v>0.42</v>
      </c>
      <c r="F14" s="128">
        <f>+F17*Variables!$C$16</f>
        <v>0.42</v>
      </c>
      <c r="G14" s="128">
        <f>+G17*Variables!$C$16</f>
        <v>0.42</v>
      </c>
      <c r="H14" s="128">
        <f>+H17*Variables!$C$16</f>
        <v>0.42</v>
      </c>
      <c r="I14" s="128">
        <f>+I17*Variables!$C$16</f>
        <v>0.42</v>
      </c>
      <c r="J14" s="128">
        <f>+J17*Variables!$C$16</f>
        <v>0.15</v>
      </c>
      <c r="K14" s="128">
        <f>+K17*Variables!$C$16</f>
        <v>0.15</v>
      </c>
      <c r="L14" s="128">
        <f>+L17*Variables!$C$16</f>
        <v>0.63</v>
      </c>
      <c r="M14" s="49">
        <f t="shared" si="2"/>
        <v>4.29</v>
      </c>
      <c r="O14" s="50"/>
      <c r="P14" s="51"/>
      <c r="Q14" s="51"/>
      <c r="R14" s="51"/>
      <c r="S14" s="51"/>
      <c r="T14" s="51"/>
      <c r="U14" s="51"/>
      <c r="V14" s="51"/>
      <c r="W14" s="52"/>
    </row>
    <row r="15" spans="1:25" s="12" customFormat="1" ht="15.75" thickBot="1" x14ac:dyDescent="0.3">
      <c r="B15" s="75" t="s">
        <v>21</v>
      </c>
      <c r="C15" s="128">
        <f>+C17*Variables!$C$17</f>
        <v>0.63</v>
      </c>
      <c r="D15" s="128">
        <f>+D17*Variables!$C$17</f>
        <v>0.63</v>
      </c>
      <c r="E15" s="128">
        <f>+E17*Variables!$C$17</f>
        <v>0.42</v>
      </c>
      <c r="F15" s="128">
        <f>+F17*Variables!$C$17</f>
        <v>0.42</v>
      </c>
      <c r="G15" s="128">
        <f>+G17*Variables!$C$17</f>
        <v>0.42</v>
      </c>
      <c r="H15" s="128">
        <f>+H17*Variables!$C$17</f>
        <v>0.42</v>
      </c>
      <c r="I15" s="128">
        <f>+I17*Variables!$C$17</f>
        <v>0.42</v>
      </c>
      <c r="J15" s="128">
        <f>+J17*Variables!$C$17</f>
        <v>0.15</v>
      </c>
      <c r="K15" s="128">
        <f>+K17*Variables!$C$17</f>
        <v>0.15</v>
      </c>
      <c r="L15" s="128">
        <f>+L17*Variables!$C$17</f>
        <v>0.63</v>
      </c>
      <c r="M15" s="49">
        <f t="shared" si="2"/>
        <v>4.29</v>
      </c>
      <c r="O15" s="53"/>
      <c r="P15" s="54"/>
      <c r="Q15" s="55"/>
      <c r="R15" s="55"/>
      <c r="S15" s="56"/>
      <c r="T15" s="54"/>
      <c r="U15" s="57" t="s">
        <v>52</v>
      </c>
      <c r="V15" s="58">
        <f>+U9+M17</f>
        <v>42.6</v>
      </c>
      <c r="W15" s="59"/>
    </row>
    <row r="16" spans="1:25" s="12" customFormat="1" ht="16.5" thickTop="1" thickBot="1" x14ac:dyDescent="0.3">
      <c r="B16" s="75" t="s">
        <v>22</v>
      </c>
      <c r="C16" s="128">
        <f>+C17*Variables!$C$18</f>
        <v>2.3100000000000005</v>
      </c>
      <c r="D16" s="128">
        <f>+D17*Variables!$C$18</f>
        <v>2.3100000000000005</v>
      </c>
      <c r="E16" s="128">
        <f>+E17*Variables!$C$18</f>
        <v>1.54</v>
      </c>
      <c r="F16" s="128">
        <f>+F17*Variables!$C$18</f>
        <v>1.54</v>
      </c>
      <c r="G16" s="128">
        <f>+G17*Variables!$C$18</f>
        <v>1.54</v>
      </c>
      <c r="H16" s="128">
        <f>+H17*Variables!$C$18</f>
        <v>1.54</v>
      </c>
      <c r="I16" s="128">
        <f>+I17*Variables!$C$18</f>
        <v>1.54</v>
      </c>
      <c r="J16" s="128">
        <f>+J17*Variables!$C$18</f>
        <v>0.55000000000000004</v>
      </c>
      <c r="K16" s="128">
        <f>+K17*Variables!$C$18</f>
        <v>0.55000000000000004</v>
      </c>
      <c r="L16" s="128">
        <f>+L17*Variables!$C$18</f>
        <v>2.3100000000000005</v>
      </c>
      <c r="M16" s="49">
        <f t="shared" si="2"/>
        <v>15.730000000000002</v>
      </c>
      <c r="O16" s="53"/>
      <c r="P16" s="54"/>
      <c r="Q16" s="56"/>
      <c r="R16" s="56" t="s">
        <v>50</v>
      </c>
      <c r="S16" s="56"/>
      <c r="T16" s="54"/>
      <c r="U16" s="57"/>
      <c r="V16" s="58"/>
      <c r="W16" s="60"/>
    </row>
    <row r="17" spans="2:24" s="31" customFormat="1" ht="16.5" thickTop="1" thickBot="1" x14ac:dyDescent="0.3">
      <c r="B17" s="76" t="s">
        <v>26</v>
      </c>
      <c r="C17" s="61">
        <f>VLOOKUP(C10,Variables!$B$7:$F$10,3,FALSE)</f>
        <v>4.2</v>
      </c>
      <c r="D17" s="61">
        <f>VLOOKUP(D10,Variables!$B$7:$F$10,3,FALSE)</f>
        <v>4.2</v>
      </c>
      <c r="E17" s="61">
        <f>VLOOKUP(E10,Variables!$B$7:$F$10,3,FALSE)</f>
        <v>2.8</v>
      </c>
      <c r="F17" s="61">
        <f>VLOOKUP(F10,Variables!$B$7:$F$10,3,FALSE)</f>
        <v>2.8</v>
      </c>
      <c r="G17" s="61">
        <f>VLOOKUP(G10,Variables!$B$7:$F$10,3,FALSE)</f>
        <v>2.8</v>
      </c>
      <c r="H17" s="61">
        <f>VLOOKUP(H10,Variables!$B$7:$F$10,3,FALSE)</f>
        <v>2.8</v>
      </c>
      <c r="I17" s="61">
        <f>VLOOKUP(I10,Variables!$B$7:$F$10,3,FALSE)</f>
        <v>2.8</v>
      </c>
      <c r="J17" s="61">
        <f>VLOOKUP(J10,Variables!$B$7:$F$10,3,FALSE)</f>
        <v>1</v>
      </c>
      <c r="K17" s="61">
        <f>VLOOKUP(K10,Variables!$B$7:$F$10,3,FALSE)</f>
        <v>1</v>
      </c>
      <c r="L17" s="61">
        <f>VLOOKUP(L10,Variables!$B$7:$F$10,3,FALSE)</f>
        <v>4.2</v>
      </c>
      <c r="M17" s="49">
        <f t="shared" si="2"/>
        <v>28.6</v>
      </c>
      <c r="O17" s="53"/>
      <c r="P17" s="54"/>
      <c r="Q17" s="56"/>
      <c r="R17" s="56"/>
      <c r="S17" s="56"/>
      <c r="T17" s="56"/>
      <c r="U17" s="57" t="s">
        <v>51</v>
      </c>
      <c r="V17" s="58">
        <f>+V9+M18</f>
        <v>122</v>
      </c>
      <c r="W17" s="62"/>
    </row>
    <row r="18" spans="2:24" s="12" customFormat="1" ht="15.75" thickTop="1" x14ac:dyDescent="0.25">
      <c r="B18" s="76" t="s">
        <v>27</v>
      </c>
      <c r="C18" s="61">
        <f>VLOOKUP(C10,Variables!$B$7:$F$10,4,FALSE)</f>
        <v>12</v>
      </c>
      <c r="D18" s="61">
        <f>VLOOKUP(D10,Variables!$B$7:$F$10,4,FALSE)</f>
        <v>12</v>
      </c>
      <c r="E18" s="61">
        <f>VLOOKUP(E10,Variables!$B$7:$F$10,4,FALSE)</f>
        <v>8</v>
      </c>
      <c r="F18" s="61">
        <f>VLOOKUP(F10,Variables!$B$7:$F$10,4,FALSE)</f>
        <v>8</v>
      </c>
      <c r="G18" s="61">
        <f>VLOOKUP(G10,Variables!$B$7:$F$10,4,FALSE)</f>
        <v>8</v>
      </c>
      <c r="H18" s="61">
        <f>VLOOKUP(H10,Variables!$B$7:$F$10,4,FALSE)</f>
        <v>8</v>
      </c>
      <c r="I18" s="61">
        <f>VLOOKUP(I10,Variables!$B$7:$F$10,4,FALSE)</f>
        <v>8</v>
      </c>
      <c r="J18" s="61">
        <f>VLOOKUP(J10,Variables!$B$7:$F$10,4,FALSE)</f>
        <v>3</v>
      </c>
      <c r="K18" s="61">
        <f>VLOOKUP(K10,Variables!$B$7:$F$10,4,FALSE)</f>
        <v>3</v>
      </c>
      <c r="L18" s="61">
        <f>VLOOKUP(L10,Variables!$B$7:$F$10,4,FALSE)</f>
        <v>12</v>
      </c>
      <c r="M18" s="49">
        <f t="shared" si="2"/>
        <v>82</v>
      </c>
      <c r="O18" s="63"/>
      <c r="P18" s="64"/>
      <c r="Q18" s="65"/>
      <c r="R18" s="65"/>
      <c r="S18" s="65"/>
      <c r="T18" s="65"/>
      <c r="U18" s="65"/>
      <c r="V18" s="66"/>
      <c r="W18" s="67"/>
    </row>
    <row r="19" spans="2:24" s="12" customFormat="1" x14ac:dyDescent="0.25">
      <c r="B19" s="77"/>
      <c r="C19" s="11"/>
      <c r="D19" s="11"/>
      <c r="E19" s="11"/>
      <c r="F19" s="11"/>
      <c r="G19" s="11"/>
      <c r="H19" s="11"/>
      <c r="I19" s="11"/>
      <c r="J19" s="11"/>
      <c r="K19" s="11"/>
      <c r="L19" s="11"/>
    </row>
    <row r="20" spans="2:24" s="12" customFormat="1" x14ac:dyDescent="0.25">
      <c r="B20" s="125" t="s">
        <v>70</v>
      </c>
      <c r="C20" s="11"/>
      <c r="J20" s="11"/>
      <c r="K20" s="11"/>
      <c r="L20" s="11"/>
      <c r="M20" s="11"/>
      <c r="N20" s="9"/>
      <c r="O20" s="9"/>
      <c r="P20" s="10"/>
      <c r="Q20" s="11"/>
      <c r="R20" s="11"/>
      <c r="S20" s="11"/>
      <c r="T20" s="11"/>
      <c r="W20" s="11"/>
      <c r="X20" s="68"/>
    </row>
    <row r="21" spans="2:24" s="12" customFormat="1" x14ac:dyDescent="0.25">
      <c r="B21" s="127" t="s">
        <v>71</v>
      </c>
      <c r="C21" s="11"/>
      <c r="J21" s="11"/>
      <c r="K21" s="11"/>
      <c r="L21" s="11"/>
      <c r="M21" s="11"/>
      <c r="N21" s="9"/>
      <c r="O21" s="9"/>
      <c r="P21" s="10"/>
      <c r="Q21" s="11"/>
      <c r="S21" s="11"/>
      <c r="T21" s="11"/>
      <c r="W21" s="11"/>
      <c r="X21" s="68"/>
    </row>
    <row r="22" spans="2:24" s="12" customFormat="1" x14ac:dyDescent="0.25">
      <c r="C22" s="11"/>
      <c r="J22" s="11"/>
      <c r="K22" s="11"/>
      <c r="L22" s="11"/>
      <c r="M22" s="11"/>
      <c r="N22" s="9"/>
      <c r="O22" s="9"/>
      <c r="P22" s="10"/>
      <c r="Q22" s="11"/>
      <c r="R22" s="11"/>
      <c r="S22" s="11"/>
      <c r="T22" s="11"/>
      <c r="W22" s="11"/>
      <c r="X22" s="11"/>
    </row>
    <row r="23" spans="2:24" s="12" customFormat="1" x14ac:dyDescent="0.25">
      <c r="C23" s="11"/>
      <c r="D23" s="11"/>
      <c r="E23" s="11"/>
      <c r="F23" s="11"/>
      <c r="G23" s="11"/>
      <c r="H23" s="11"/>
      <c r="I23" s="11"/>
      <c r="J23" s="11"/>
      <c r="K23" s="11"/>
      <c r="L23" s="11"/>
      <c r="M23" s="11"/>
      <c r="N23" s="9"/>
      <c r="O23" s="9"/>
      <c r="P23" s="10"/>
      <c r="Q23" s="11"/>
      <c r="R23" s="11"/>
      <c r="S23" s="11"/>
      <c r="T23" s="11"/>
      <c r="U23" s="11"/>
      <c r="V23" s="9"/>
      <c r="W23" s="11"/>
    </row>
    <row r="24" spans="2:24" s="12" customFormat="1" x14ac:dyDescent="0.25">
      <c r="C24" s="11"/>
      <c r="D24" s="11"/>
      <c r="E24" s="11"/>
      <c r="F24" s="11"/>
      <c r="G24" s="11"/>
      <c r="H24" s="11"/>
      <c r="I24" s="11"/>
      <c r="J24" s="11"/>
      <c r="K24" s="11"/>
      <c r="L24" s="11"/>
      <c r="M24" s="11"/>
      <c r="N24" s="9"/>
      <c r="O24" s="9"/>
      <c r="P24" s="10"/>
      <c r="Q24" s="11"/>
      <c r="R24" s="11"/>
      <c r="S24" s="11"/>
      <c r="T24" s="11"/>
      <c r="U24" s="11"/>
      <c r="V24" s="9"/>
      <c r="W24" s="11"/>
    </row>
    <row r="25" spans="2:24" s="12" customFormat="1" x14ac:dyDescent="0.25">
      <c r="C25" s="11"/>
      <c r="D25" s="11"/>
      <c r="E25" s="11"/>
      <c r="F25" s="11"/>
      <c r="G25" s="11"/>
      <c r="H25" s="11"/>
      <c r="I25" s="11"/>
      <c r="J25" s="11"/>
      <c r="K25" s="11"/>
      <c r="L25" s="11"/>
      <c r="M25" s="11"/>
      <c r="N25" s="9"/>
      <c r="O25" s="9"/>
      <c r="P25" s="10"/>
      <c r="Q25" s="11"/>
      <c r="R25" s="11"/>
      <c r="S25" s="11"/>
      <c r="T25" s="11"/>
      <c r="U25" s="11"/>
      <c r="V25" s="9"/>
      <c r="W25" s="11"/>
    </row>
    <row r="26" spans="2:24" s="12" customFormat="1" x14ac:dyDescent="0.25">
      <c r="C26" s="11"/>
      <c r="D26" s="11"/>
      <c r="E26" s="11"/>
      <c r="F26" s="11"/>
      <c r="G26" s="11"/>
      <c r="H26" s="11"/>
      <c r="I26" s="11"/>
      <c r="J26" s="11"/>
      <c r="K26" s="11"/>
      <c r="L26" s="11"/>
      <c r="M26" s="11"/>
      <c r="N26" s="9"/>
      <c r="O26" s="9"/>
      <c r="P26" s="10"/>
      <c r="Q26" s="11"/>
      <c r="R26" s="11"/>
      <c r="S26" s="11"/>
      <c r="T26" s="11"/>
      <c r="U26" s="11"/>
      <c r="V26" s="9"/>
      <c r="W26" s="11"/>
    </row>
    <row r="27" spans="2:24" s="12" customFormat="1" x14ac:dyDescent="0.25">
      <c r="C27" s="11"/>
      <c r="D27" s="11"/>
      <c r="E27" s="11"/>
      <c r="F27" s="11"/>
      <c r="G27" s="11"/>
      <c r="H27" s="11"/>
      <c r="I27" s="11"/>
      <c r="J27" s="11"/>
      <c r="K27" s="11"/>
      <c r="L27" s="11"/>
      <c r="M27" s="11"/>
      <c r="N27" s="9"/>
      <c r="O27" s="9"/>
      <c r="P27" s="10"/>
      <c r="Q27" s="11"/>
      <c r="R27" s="11"/>
      <c r="S27" s="11"/>
      <c r="T27" s="11"/>
      <c r="U27" s="11"/>
      <c r="V27" s="9"/>
      <c r="W27" s="11"/>
    </row>
    <row r="28" spans="2:24" s="12" customFormat="1" x14ac:dyDescent="0.25">
      <c r="C28" s="11"/>
      <c r="D28" s="11"/>
      <c r="E28" s="11"/>
      <c r="F28" s="11"/>
      <c r="G28" s="11"/>
      <c r="H28" s="11"/>
      <c r="I28" s="11"/>
      <c r="J28" s="11"/>
      <c r="K28" s="11"/>
      <c r="L28" s="11"/>
      <c r="M28" s="11"/>
      <c r="N28" s="9"/>
      <c r="O28" s="9"/>
      <c r="P28" s="10"/>
      <c r="Q28" s="11"/>
      <c r="R28" s="11"/>
      <c r="S28" s="11"/>
      <c r="T28" s="11"/>
      <c r="U28" s="11"/>
      <c r="V28" s="9"/>
      <c r="W28" s="11"/>
    </row>
    <row r="29" spans="2:24" s="12" customFormat="1" x14ac:dyDescent="0.25">
      <c r="B29" s="12" t="s">
        <v>2</v>
      </c>
      <c r="C29" s="11" t="s">
        <v>2</v>
      </c>
      <c r="D29" s="11"/>
      <c r="E29" s="11"/>
      <c r="F29" s="11"/>
      <c r="G29" s="11"/>
      <c r="H29" s="11"/>
      <c r="I29" s="11"/>
      <c r="J29" s="11"/>
      <c r="K29" s="11"/>
      <c r="L29" s="11"/>
      <c r="M29" s="11"/>
      <c r="N29" s="9"/>
      <c r="O29" s="9"/>
      <c r="P29" s="10"/>
      <c r="Q29" s="11"/>
      <c r="R29" s="11"/>
      <c r="S29" s="11"/>
      <c r="T29" s="11"/>
      <c r="U29" s="11"/>
      <c r="V29" s="9"/>
      <c r="W29" s="11"/>
    </row>
    <row r="30" spans="2:24" s="12" customFormat="1" x14ac:dyDescent="0.25">
      <c r="C30" s="11"/>
      <c r="D30" s="11"/>
      <c r="E30" s="11"/>
      <c r="F30" s="11"/>
      <c r="G30" s="11"/>
      <c r="H30" s="11"/>
      <c r="I30" s="11"/>
      <c r="J30" s="11"/>
      <c r="K30" s="11"/>
      <c r="L30" s="11"/>
      <c r="M30" s="11"/>
      <c r="N30" s="9"/>
      <c r="O30" s="9"/>
      <c r="P30" s="10"/>
      <c r="Q30" s="11"/>
      <c r="R30" s="11"/>
      <c r="S30" s="11"/>
      <c r="T30" s="11"/>
      <c r="U30" s="11"/>
      <c r="V30" s="9"/>
      <c r="W30" s="11"/>
    </row>
    <row r="31" spans="2:24" s="12" customFormat="1" x14ac:dyDescent="0.25">
      <c r="C31" s="11"/>
      <c r="D31" s="11"/>
      <c r="E31" s="11"/>
      <c r="F31" s="11"/>
      <c r="G31" s="11"/>
      <c r="H31" s="11"/>
      <c r="I31" s="11"/>
      <c r="J31" s="11"/>
      <c r="K31" s="11"/>
      <c r="L31" s="11"/>
      <c r="M31" s="11"/>
      <c r="N31" s="9"/>
      <c r="O31" s="9"/>
      <c r="P31" s="10"/>
      <c r="Q31" s="11"/>
      <c r="R31" s="11"/>
      <c r="S31" s="11"/>
      <c r="T31" s="11"/>
      <c r="U31" s="11"/>
      <c r="V31" s="9"/>
      <c r="W31" s="11"/>
    </row>
    <row r="32" spans="2:24" s="12" customFormat="1" x14ac:dyDescent="0.25">
      <c r="C32" s="11"/>
      <c r="D32" s="11"/>
      <c r="E32" s="11"/>
      <c r="F32" s="11"/>
      <c r="G32" s="11"/>
      <c r="H32" s="11"/>
      <c r="I32" s="11"/>
      <c r="J32" s="11"/>
      <c r="K32" s="11"/>
      <c r="L32" s="11"/>
      <c r="M32" s="11"/>
      <c r="N32" s="9"/>
      <c r="O32" s="9"/>
      <c r="P32" s="10"/>
      <c r="Q32" s="11"/>
      <c r="R32" s="11"/>
      <c r="S32" s="11"/>
      <c r="T32" s="11"/>
      <c r="U32" s="11"/>
      <c r="V32" s="9"/>
      <c r="W32" s="11"/>
    </row>
    <row r="33" spans="3:23" s="12" customFormat="1" x14ac:dyDescent="0.25">
      <c r="C33" s="11"/>
      <c r="D33" s="11"/>
      <c r="E33" s="11"/>
      <c r="F33" s="11"/>
      <c r="G33" s="11"/>
      <c r="H33" s="11"/>
      <c r="I33" s="11"/>
      <c r="J33" s="11"/>
      <c r="K33" s="11"/>
      <c r="L33" s="11"/>
      <c r="M33" s="11"/>
      <c r="N33" s="9"/>
      <c r="O33" s="9"/>
      <c r="P33" s="10"/>
      <c r="Q33" s="11"/>
      <c r="R33" s="11"/>
      <c r="S33" s="11"/>
      <c r="T33" s="11"/>
      <c r="U33" s="11"/>
      <c r="V33" s="9"/>
      <c r="W33" s="11"/>
    </row>
    <row r="34" spans="3:23" s="12" customFormat="1" x14ac:dyDescent="0.25">
      <c r="C34" s="11"/>
      <c r="D34" s="11"/>
      <c r="E34" s="11"/>
      <c r="F34" s="11"/>
      <c r="G34" s="11"/>
      <c r="H34" s="11"/>
      <c r="I34" s="11"/>
      <c r="J34" s="11"/>
      <c r="K34" s="11"/>
      <c r="L34" s="11"/>
      <c r="M34" s="11"/>
      <c r="N34" s="9"/>
      <c r="O34" s="9"/>
      <c r="P34" s="10"/>
      <c r="Q34" s="11"/>
      <c r="R34" s="11"/>
      <c r="S34" s="11"/>
      <c r="T34" s="11"/>
      <c r="U34" s="11"/>
      <c r="V34" s="9"/>
      <c r="W34" s="11"/>
    </row>
    <row r="35" spans="3:23" s="12" customFormat="1" x14ac:dyDescent="0.25">
      <c r="C35" s="11"/>
      <c r="D35" s="11"/>
      <c r="E35" s="11"/>
      <c r="F35" s="11"/>
      <c r="G35" s="11"/>
      <c r="H35" s="11"/>
      <c r="I35" s="11"/>
      <c r="J35" s="11"/>
      <c r="K35" s="11"/>
      <c r="L35" s="11"/>
      <c r="M35" s="11"/>
      <c r="N35" s="9"/>
      <c r="O35" s="9"/>
      <c r="P35" s="10"/>
      <c r="Q35" s="11"/>
      <c r="R35" s="11"/>
      <c r="S35" s="11"/>
      <c r="T35" s="11"/>
      <c r="U35" s="11"/>
      <c r="V35" s="9"/>
      <c r="W35" s="11"/>
    </row>
    <row r="36" spans="3:23" s="12" customFormat="1" x14ac:dyDescent="0.25">
      <c r="C36" s="11"/>
      <c r="D36" s="11"/>
      <c r="E36" s="11"/>
      <c r="F36" s="11"/>
      <c r="G36" s="11"/>
      <c r="H36" s="11"/>
      <c r="I36" s="11"/>
      <c r="J36" s="11"/>
      <c r="K36" s="11"/>
      <c r="L36" s="11"/>
      <c r="M36" s="11"/>
      <c r="N36" s="9"/>
      <c r="O36" s="9"/>
      <c r="P36" s="10"/>
      <c r="Q36" s="11"/>
      <c r="R36" s="11"/>
      <c r="S36" s="11"/>
      <c r="T36" s="11"/>
      <c r="U36" s="11"/>
      <c r="V36" s="9"/>
      <c r="W36" s="11"/>
    </row>
  </sheetData>
  <sheetProtection password="D26E" sheet="1" objects="1" scenarios="1" formatCells="0" formatColumns="0" formatRows="0" insertColumns="0" insertRows="0" insertHyperlinks="0" deleteColumns="0" deleteRows="0" sort="0" autoFilter="0" pivotTables="0"/>
  <dataConsolidate/>
  <phoneticPr fontId="3" type="noConversion"/>
  <conditionalFormatting sqref="C5:L8">
    <cfRule type="cellIs" dxfId="1" priority="1" stopIfTrue="1" operator="notEqual">
      <formula>""</formula>
    </cfRule>
    <cfRule type="cellIs" dxfId="0" priority="6" stopIfTrue="1" operator="equal">
      <formula>""</formula>
    </cfRule>
  </conditionalFormatting>
  <hyperlinks>
    <hyperlink ref="B20" r:id="rId1"/>
  </hyperlinks>
  <pageMargins left="0.7" right="0.7" top="0.75" bottom="0.75" header="0.3" footer="0.3"/>
  <pageSetup paperSize="9" scale="83" orientation="landscape" r:id="rId2"/>
  <headerFooter alignWithMargins="0"/>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9:H33"/>
  <sheetViews>
    <sheetView showGridLines="0" topLeftCell="A10" workbookViewId="0">
      <selection activeCell="D22" sqref="D21:D22"/>
    </sheetView>
  </sheetViews>
  <sheetFormatPr defaultRowHeight="12.75" x14ac:dyDescent="0.2"/>
  <cols>
    <col min="1" max="1" width="3.85546875" customWidth="1"/>
    <col min="2" max="2" width="20.85546875" customWidth="1"/>
    <col min="3" max="3" width="24" customWidth="1"/>
    <col min="4" max="4" width="27.5703125" customWidth="1"/>
  </cols>
  <sheetData>
    <row r="9" spans="1:8" ht="30" customHeight="1" x14ac:dyDescent="0.2">
      <c r="B9" s="142" t="s">
        <v>120</v>
      </c>
      <c r="C9" s="142" t="s">
        <v>86</v>
      </c>
    </row>
    <row r="10" spans="1:8" ht="24" customHeight="1" x14ac:dyDescent="0.2">
      <c r="A10" s="145"/>
      <c r="B10" s="143" t="s">
        <v>102</v>
      </c>
      <c r="C10" s="144" t="s">
        <v>104</v>
      </c>
    </row>
    <row r="11" spans="1:8" ht="71.25" customHeight="1" x14ac:dyDescent="0.2">
      <c r="B11" s="131" t="s">
        <v>103</v>
      </c>
      <c r="C11" s="199" t="s">
        <v>321</v>
      </c>
      <c r="D11" s="199"/>
      <c r="E11" s="199"/>
      <c r="F11" s="199"/>
      <c r="G11" s="199"/>
      <c r="H11" s="199"/>
    </row>
    <row r="12" spans="1:8" ht="21.75" customHeight="1" x14ac:dyDescent="0.2">
      <c r="B12" s="131" t="s">
        <v>105</v>
      </c>
      <c r="C12" s="135" t="s">
        <v>108</v>
      </c>
      <c r="D12" s="157" t="s">
        <v>8</v>
      </c>
      <c r="E12" s="200" t="s">
        <v>109</v>
      </c>
      <c r="F12" s="201"/>
      <c r="G12" s="202"/>
      <c r="H12" s="137" t="s">
        <v>110</v>
      </c>
    </row>
    <row r="13" spans="1:8" ht="45" customHeight="1" x14ac:dyDescent="0.2">
      <c r="B13" s="131"/>
      <c r="C13" s="140" t="s">
        <v>86</v>
      </c>
      <c r="D13" s="161" t="s">
        <v>230</v>
      </c>
      <c r="E13" s="158"/>
      <c r="F13" s="159"/>
      <c r="G13" s="160"/>
      <c r="H13" s="136"/>
    </row>
    <row r="14" spans="1:8" s="138" customFormat="1" ht="48.75" customHeight="1" x14ac:dyDescent="0.2">
      <c r="C14" s="139" t="s">
        <v>322</v>
      </c>
      <c r="D14" s="140" t="s">
        <v>327</v>
      </c>
      <c r="E14" s="203"/>
      <c r="F14" s="204"/>
      <c r="G14" s="205"/>
      <c r="H14" s="140"/>
    </row>
    <row r="15" spans="1:8" s="138" customFormat="1" ht="48.75" customHeight="1" x14ac:dyDescent="0.2">
      <c r="C15" s="139" t="s">
        <v>324</v>
      </c>
      <c r="D15" s="146" t="s">
        <v>328</v>
      </c>
      <c r="E15" s="146"/>
      <c r="F15" s="147"/>
      <c r="G15" s="148"/>
      <c r="H15" s="140"/>
    </row>
    <row r="16" spans="1:8" s="138" customFormat="1" ht="48.75" customHeight="1" x14ac:dyDescent="0.2">
      <c r="C16" s="139" t="s">
        <v>323</v>
      </c>
      <c r="D16" s="146" t="s">
        <v>329</v>
      </c>
      <c r="E16" s="146"/>
      <c r="F16" s="147"/>
      <c r="G16" s="148"/>
      <c r="H16" s="140"/>
    </row>
    <row r="17" spans="2:8" s="138" customFormat="1" ht="48.75" customHeight="1" x14ac:dyDescent="0.2">
      <c r="C17" s="139" t="s">
        <v>325</v>
      </c>
      <c r="D17" s="146" t="s">
        <v>330</v>
      </c>
      <c r="E17" s="146"/>
      <c r="F17" s="147"/>
      <c r="G17" s="148"/>
      <c r="H17" s="140"/>
    </row>
    <row r="18" spans="2:8" s="138" customFormat="1" ht="48.75" customHeight="1" x14ac:dyDescent="0.2">
      <c r="C18" s="139" t="s">
        <v>326</v>
      </c>
      <c r="D18" s="146" t="s">
        <v>331</v>
      </c>
      <c r="E18" s="146"/>
      <c r="F18" s="147"/>
      <c r="G18" s="148"/>
      <c r="H18" s="140"/>
    </row>
    <row r="19" spans="2:8" x14ac:dyDescent="0.2">
      <c r="B19" s="133"/>
      <c r="C19" s="133"/>
    </row>
    <row r="20" spans="2:8" x14ac:dyDescent="0.2">
      <c r="B20" s="133"/>
      <c r="C20" s="133"/>
    </row>
    <row r="21" spans="2:8" x14ac:dyDescent="0.2">
      <c r="B21" s="133"/>
      <c r="C21" s="133"/>
    </row>
    <row r="22" spans="2:8" x14ac:dyDescent="0.2">
      <c r="B22" s="131" t="s">
        <v>116</v>
      </c>
      <c r="C22" s="132"/>
    </row>
    <row r="23" spans="2:8" ht="130.5" customHeight="1" x14ac:dyDescent="0.2">
      <c r="B23" s="133"/>
      <c r="C23" s="221" t="s">
        <v>117</v>
      </c>
      <c r="D23" s="222"/>
      <c r="E23" s="222"/>
      <c r="F23" s="222"/>
      <c r="G23" s="222"/>
      <c r="H23" s="223"/>
    </row>
    <row r="24" spans="2:8" x14ac:dyDescent="0.2">
      <c r="B24" s="133"/>
      <c r="C24" s="133"/>
    </row>
    <row r="25" spans="2:8" x14ac:dyDescent="0.2">
      <c r="B25" s="131" t="s">
        <v>118</v>
      </c>
      <c r="C25" s="132"/>
    </row>
    <row r="26" spans="2:8" x14ac:dyDescent="0.2">
      <c r="B26" s="133"/>
      <c r="C26" s="132"/>
    </row>
    <row r="27" spans="2:8" x14ac:dyDescent="0.2">
      <c r="B27" s="133"/>
      <c r="C27" s="133"/>
    </row>
    <row r="28" spans="2:8" x14ac:dyDescent="0.2">
      <c r="B28" s="133"/>
      <c r="C28" s="133"/>
    </row>
    <row r="29" spans="2:8" x14ac:dyDescent="0.2">
      <c r="B29" s="133"/>
      <c r="C29" s="133"/>
    </row>
    <row r="30" spans="2:8" x14ac:dyDescent="0.2">
      <c r="B30" s="133"/>
      <c r="C30" s="133"/>
    </row>
    <row r="31" spans="2:8" x14ac:dyDescent="0.2">
      <c r="B31" s="133"/>
      <c r="C31" s="133"/>
    </row>
    <row r="32" spans="2:8" x14ac:dyDescent="0.2">
      <c r="B32" s="133"/>
      <c r="C32" s="133"/>
    </row>
    <row r="33" spans="2:3" x14ac:dyDescent="0.2">
      <c r="B33" s="133"/>
      <c r="C33" s="133"/>
    </row>
  </sheetData>
  <mergeCells count="4">
    <mergeCell ref="C11:H11"/>
    <mergeCell ref="E12:G12"/>
    <mergeCell ref="E14:G14"/>
    <mergeCell ref="C23:H23"/>
  </mergeCell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9:F42"/>
  <sheetViews>
    <sheetView showGridLines="0" topLeftCell="A10" workbookViewId="0">
      <selection activeCell="D16" sqref="D16"/>
    </sheetView>
  </sheetViews>
  <sheetFormatPr defaultRowHeight="12.75" x14ac:dyDescent="0.2"/>
  <cols>
    <col min="1" max="1" width="3.85546875" customWidth="1"/>
    <col min="2" max="2" width="20.85546875" customWidth="1"/>
    <col min="3" max="3" width="24" customWidth="1"/>
    <col min="4" max="5" width="27.5703125" customWidth="1"/>
  </cols>
  <sheetData>
    <row r="9" spans="1:6" ht="30" customHeight="1" x14ac:dyDescent="0.2">
      <c r="B9" s="142" t="s">
        <v>120</v>
      </c>
      <c r="C9" s="142" t="s">
        <v>89</v>
      </c>
    </row>
    <row r="10" spans="1:6" ht="24" customHeight="1" x14ac:dyDescent="0.2">
      <c r="A10" s="145"/>
      <c r="B10" s="143" t="s">
        <v>102</v>
      </c>
      <c r="C10" s="144" t="s">
        <v>104</v>
      </c>
    </row>
    <row r="11" spans="1:6" ht="71.25" customHeight="1" x14ac:dyDescent="0.2">
      <c r="B11" s="131" t="s">
        <v>103</v>
      </c>
      <c r="C11" s="199" t="s">
        <v>352</v>
      </c>
      <c r="D11" s="199"/>
      <c r="E11" s="199"/>
      <c r="F11" s="199"/>
    </row>
    <row r="12" spans="1:6" ht="21.75" customHeight="1" x14ac:dyDescent="0.2">
      <c r="B12" s="131" t="s">
        <v>105</v>
      </c>
      <c r="C12" s="135" t="s">
        <v>108</v>
      </c>
      <c r="D12" s="157" t="s">
        <v>8</v>
      </c>
      <c r="E12" s="157" t="s">
        <v>109</v>
      </c>
      <c r="F12" s="137" t="s">
        <v>110</v>
      </c>
    </row>
    <row r="13" spans="1:6" ht="45" customHeight="1" x14ac:dyDescent="0.2">
      <c r="B13" s="131"/>
      <c r="C13" s="140" t="s">
        <v>332</v>
      </c>
      <c r="D13" s="161" t="s">
        <v>230</v>
      </c>
      <c r="E13" s="158"/>
      <c r="F13" s="136"/>
    </row>
    <row r="14" spans="1:6" ht="45" customHeight="1" x14ac:dyDescent="0.2">
      <c r="B14" s="131"/>
      <c r="C14" s="140" t="s">
        <v>333</v>
      </c>
      <c r="D14" s="161" t="s">
        <v>230</v>
      </c>
      <c r="E14" s="158"/>
      <c r="F14" s="136"/>
    </row>
    <row r="15" spans="1:6" ht="45" customHeight="1" x14ac:dyDescent="0.2">
      <c r="B15" s="131"/>
      <c r="C15" s="140" t="s">
        <v>334</v>
      </c>
      <c r="D15" s="161" t="s">
        <v>230</v>
      </c>
      <c r="E15" s="158"/>
      <c r="F15" s="136"/>
    </row>
    <row r="16" spans="1:6" ht="45" customHeight="1" x14ac:dyDescent="0.2">
      <c r="B16" s="131"/>
      <c r="C16" s="140" t="s">
        <v>335</v>
      </c>
      <c r="D16" s="146" t="s">
        <v>374</v>
      </c>
      <c r="E16" s="158"/>
      <c r="F16" s="136"/>
    </row>
    <row r="17" spans="2:6" ht="45" customHeight="1" x14ac:dyDescent="0.2">
      <c r="B17" s="131"/>
      <c r="C17" s="140" t="s">
        <v>336</v>
      </c>
      <c r="D17" s="161" t="s">
        <v>230</v>
      </c>
      <c r="E17" s="158"/>
      <c r="F17" s="136"/>
    </row>
    <row r="18" spans="2:6" ht="45" customHeight="1" x14ac:dyDescent="0.2">
      <c r="B18" s="131"/>
      <c r="C18" s="140" t="s">
        <v>337</v>
      </c>
      <c r="D18" s="161" t="s">
        <v>230</v>
      </c>
      <c r="E18" s="158"/>
      <c r="F18" s="136"/>
    </row>
    <row r="19" spans="2:6" ht="45" customHeight="1" x14ac:dyDescent="0.2">
      <c r="B19" s="131"/>
      <c r="C19" s="140" t="s">
        <v>338</v>
      </c>
      <c r="D19" s="161" t="s">
        <v>230</v>
      </c>
      <c r="E19" s="158"/>
      <c r="F19" s="136"/>
    </row>
    <row r="20" spans="2:6" ht="45" customHeight="1" x14ac:dyDescent="0.2">
      <c r="B20" s="131"/>
      <c r="C20" s="140" t="s">
        <v>339</v>
      </c>
      <c r="D20" s="161" t="s">
        <v>230</v>
      </c>
      <c r="E20" s="158"/>
      <c r="F20" s="136"/>
    </row>
    <row r="21" spans="2:6" ht="45" customHeight="1" x14ac:dyDescent="0.2">
      <c r="B21" s="131"/>
      <c r="C21" s="140" t="s">
        <v>89</v>
      </c>
      <c r="D21" s="161" t="s">
        <v>230</v>
      </c>
      <c r="E21" s="158"/>
      <c r="F21" s="136"/>
    </row>
    <row r="22" spans="2:6" ht="45" customHeight="1" x14ac:dyDescent="0.2">
      <c r="B22" s="131"/>
      <c r="C22" s="140" t="s">
        <v>340</v>
      </c>
      <c r="D22" s="161" t="s">
        <v>230</v>
      </c>
      <c r="E22" s="158"/>
      <c r="F22" s="136"/>
    </row>
    <row r="23" spans="2:6" ht="45" customHeight="1" x14ac:dyDescent="0.2">
      <c r="B23" s="131"/>
      <c r="C23" s="140" t="s">
        <v>341</v>
      </c>
      <c r="D23" s="161" t="s">
        <v>230</v>
      </c>
      <c r="E23" s="158"/>
      <c r="F23" s="136"/>
    </row>
    <row r="24" spans="2:6" s="138" customFormat="1" ht="48.75" customHeight="1" x14ac:dyDescent="0.2">
      <c r="C24" s="139" t="s">
        <v>342</v>
      </c>
      <c r="D24" s="161" t="s">
        <v>230</v>
      </c>
      <c r="E24" s="146"/>
      <c r="F24" s="140"/>
    </row>
    <row r="25" spans="2:6" s="138" customFormat="1" ht="48.75" customHeight="1" x14ac:dyDescent="0.2">
      <c r="C25" s="139" t="s">
        <v>343</v>
      </c>
      <c r="D25" s="161" t="s">
        <v>230</v>
      </c>
      <c r="E25" s="146"/>
      <c r="F25" s="140"/>
    </row>
    <row r="26" spans="2:6" s="138" customFormat="1" ht="48.75" customHeight="1" x14ac:dyDescent="0.2">
      <c r="C26" s="139" t="s">
        <v>344</v>
      </c>
      <c r="D26" s="161" t="s">
        <v>230</v>
      </c>
      <c r="E26" s="146"/>
      <c r="F26" s="140"/>
    </row>
    <row r="27" spans="2:6" s="138" customFormat="1" ht="48.75" customHeight="1" x14ac:dyDescent="0.2">
      <c r="C27" s="139" t="s">
        <v>345</v>
      </c>
      <c r="D27" s="161" t="s">
        <v>230</v>
      </c>
      <c r="E27" s="146"/>
      <c r="F27" s="140"/>
    </row>
    <row r="28" spans="2:6" s="138" customFormat="1" ht="48.75" customHeight="1" x14ac:dyDescent="0.2">
      <c r="C28" s="139" t="s">
        <v>347</v>
      </c>
      <c r="D28" s="161" t="s">
        <v>230</v>
      </c>
      <c r="E28" s="146"/>
      <c r="F28" s="140"/>
    </row>
    <row r="29" spans="2:6" s="138" customFormat="1" ht="48.75" customHeight="1" x14ac:dyDescent="0.2">
      <c r="C29" s="139" t="s">
        <v>346</v>
      </c>
      <c r="D29" s="161" t="s">
        <v>230</v>
      </c>
      <c r="E29" s="146"/>
      <c r="F29" s="140"/>
    </row>
    <row r="30" spans="2:6" x14ac:dyDescent="0.2">
      <c r="B30" s="133"/>
      <c r="C30" s="133"/>
    </row>
    <row r="31" spans="2:6" x14ac:dyDescent="0.2">
      <c r="B31" s="131" t="s">
        <v>116</v>
      </c>
      <c r="C31" s="132"/>
    </row>
    <row r="32" spans="2:6" ht="130.5" customHeight="1" x14ac:dyDescent="0.2">
      <c r="B32" s="133"/>
      <c r="C32" s="225" t="s">
        <v>363</v>
      </c>
      <c r="D32" s="226"/>
      <c r="E32" s="226"/>
      <c r="F32" s="226"/>
    </row>
    <row r="33" spans="2:3" x14ac:dyDescent="0.2">
      <c r="B33" s="133"/>
      <c r="C33" s="133"/>
    </row>
    <row r="34" spans="2:3" x14ac:dyDescent="0.2">
      <c r="B34" s="131" t="s">
        <v>118</v>
      </c>
      <c r="C34" s="132" t="s">
        <v>348</v>
      </c>
    </row>
    <row r="35" spans="2:3" x14ac:dyDescent="0.2">
      <c r="B35" s="133"/>
      <c r="C35" s="132"/>
    </row>
    <row r="36" spans="2:3" x14ac:dyDescent="0.2">
      <c r="B36" s="133"/>
      <c r="C36" s="133"/>
    </row>
    <row r="37" spans="2:3" x14ac:dyDescent="0.2">
      <c r="B37" s="133"/>
      <c r="C37" s="133"/>
    </row>
    <row r="38" spans="2:3" x14ac:dyDescent="0.2">
      <c r="B38" s="133"/>
      <c r="C38" s="133"/>
    </row>
    <row r="39" spans="2:3" x14ac:dyDescent="0.2">
      <c r="B39" s="133"/>
      <c r="C39" s="133"/>
    </row>
    <row r="40" spans="2:3" x14ac:dyDescent="0.2">
      <c r="B40" s="133"/>
      <c r="C40" s="133"/>
    </row>
    <row r="41" spans="2:3" x14ac:dyDescent="0.2">
      <c r="B41" s="133"/>
      <c r="C41" s="133"/>
    </row>
    <row r="42" spans="2:3" x14ac:dyDescent="0.2">
      <c r="B42" s="133"/>
      <c r="C42" s="133"/>
    </row>
  </sheetData>
  <mergeCells count="2">
    <mergeCell ref="C11:F11"/>
    <mergeCell ref="C32:F32"/>
  </mergeCell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9:F39"/>
  <sheetViews>
    <sheetView showGridLines="0" topLeftCell="A22" workbookViewId="0">
      <selection activeCell="C31" sqref="C31:E32"/>
    </sheetView>
  </sheetViews>
  <sheetFormatPr defaultRowHeight="12.75" x14ac:dyDescent="0.2"/>
  <cols>
    <col min="1" max="1" width="3.85546875" customWidth="1"/>
    <col min="2" max="2" width="20.85546875" customWidth="1"/>
    <col min="3" max="3" width="24" customWidth="1"/>
    <col min="4" max="5" width="27.5703125" customWidth="1"/>
  </cols>
  <sheetData>
    <row r="9" spans="1:6" ht="30" customHeight="1" x14ac:dyDescent="0.2">
      <c r="B9" s="142" t="s">
        <v>120</v>
      </c>
      <c r="C9" s="142" t="s">
        <v>87</v>
      </c>
    </row>
    <row r="10" spans="1:6" ht="24" customHeight="1" x14ac:dyDescent="0.2">
      <c r="A10" s="145"/>
      <c r="B10" s="143" t="s">
        <v>102</v>
      </c>
      <c r="C10" s="144" t="s">
        <v>104</v>
      </c>
    </row>
    <row r="11" spans="1:6" ht="129" customHeight="1" x14ac:dyDescent="0.2">
      <c r="B11" s="131" t="s">
        <v>103</v>
      </c>
      <c r="C11" s="199" t="s">
        <v>373</v>
      </c>
      <c r="D11" s="199"/>
      <c r="E11" s="199"/>
      <c r="F11" s="199"/>
    </row>
    <row r="12" spans="1:6" ht="21.75" customHeight="1" x14ac:dyDescent="0.2">
      <c r="B12" s="131" t="s">
        <v>105</v>
      </c>
      <c r="C12" s="135" t="s">
        <v>108</v>
      </c>
      <c r="D12" s="157" t="s">
        <v>8</v>
      </c>
      <c r="E12" s="157" t="s">
        <v>109</v>
      </c>
      <c r="F12" s="137" t="s">
        <v>110</v>
      </c>
    </row>
    <row r="13" spans="1:6" ht="45" customHeight="1" x14ac:dyDescent="0.2">
      <c r="B13" s="131"/>
      <c r="C13" s="140" t="s">
        <v>353</v>
      </c>
      <c r="D13" s="161" t="s">
        <v>230</v>
      </c>
      <c r="E13" s="158"/>
      <c r="F13" s="136"/>
    </row>
    <row r="14" spans="1:6" ht="45" customHeight="1" x14ac:dyDescent="0.2">
      <c r="B14" s="131"/>
      <c r="C14" s="140" t="s">
        <v>73</v>
      </c>
      <c r="D14" s="161" t="s">
        <v>230</v>
      </c>
      <c r="E14" s="158"/>
      <c r="F14" s="136"/>
    </row>
    <row r="15" spans="1:6" ht="45" customHeight="1" x14ac:dyDescent="0.2">
      <c r="B15" s="131"/>
      <c r="C15" s="140" t="s">
        <v>354</v>
      </c>
      <c r="D15" s="161" t="s">
        <v>230</v>
      </c>
      <c r="E15" s="158"/>
      <c r="F15" s="136"/>
    </row>
    <row r="16" spans="1:6" ht="45" customHeight="1" x14ac:dyDescent="0.2">
      <c r="B16" s="131"/>
      <c r="C16" s="140" t="s">
        <v>355</v>
      </c>
      <c r="D16" s="161" t="s">
        <v>230</v>
      </c>
      <c r="E16" s="158"/>
      <c r="F16" s="136"/>
    </row>
    <row r="17" spans="2:6" ht="45" customHeight="1" x14ac:dyDescent="0.2">
      <c r="B17" s="131"/>
      <c r="C17" s="140" t="s">
        <v>356</v>
      </c>
      <c r="D17" s="161" t="s">
        <v>230</v>
      </c>
      <c r="E17" s="158"/>
      <c r="F17" s="136"/>
    </row>
    <row r="18" spans="2:6" ht="45" customHeight="1" x14ac:dyDescent="0.2">
      <c r="B18" s="131"/>
      <c r="C18" s="140" t="s">
        <v>357</v>
      </c>
      <c r="D18" s="161" t="s">
        <v>230</v>
      </c>
      <c r="E18" s="158"/>
      <c r="F18" s="136"/>
    </row>
    <row r="19" spans="2:6" ht="45" customHeight="1" x14ac:dyDescent="0.2">
      <c r="B19" s="131"/>
      <c r="C19" s="140" t="s">
        <v>358</v>
      </c>
      <c r="D19" s="161" t="s">
        <v>230</v>
      </c>
      <c r="E19" s="158"/>
      <c r="F19" s="136"/>
    </row>
    <row r="20" spans="2:6" ht="57.75" customHeight="1" x14ac:dyDescent="0.2">
      <c r="B20" s="131"/>
      <c r="C20" s="140" t="s">
        <v>359</v>
      </c>
      <c r="D20" s="146" t="s">
        <v>370</v>
      </c>
      <c r="E20" s="158"/>
      <c r="F20" s="136"/>
    </row>
    <row r="21" spans="2:6" ht="45" customHeight="1" x14ac:dyDescent="0.2">
      <c r="B21" s="131"/>
      <c r="C21" s="140" t="s">
        <v>238</v>
      </c>
      <c r="D21" s="146" t="s">
        <v>369</v>
      </c>
      <c r="E21" s="158"/>
      <c r="F21" s="136"/>
    </row>
    <row r="22" spans="2:6" ht="93.75" customHeight="1" x14ac:dyDescent="0.2">
      <c r="B22" s="131"/>
      <c r="C22" s="140" t="s">
        <v>237</v>
      </c>
      <c r="D22" s="146" t="s">
        <v>371</v>
      </c>
      <c r="E22" s="146" t="s">
        <v>372</v>
      </c>
      <c r="F22" s="136"/>
    </row>
    <row r="23" spans="2:6" ht="45" customHeight="1" x14ac:dyDescent="0.2">
      <c r="B23" s="131"/>
      <c r="C23" s="140" t="s">
        <v>360</v>
      </c>
      <c r="D23" s="161" t="s">
        <v>230</v>
      </c>
      <c r="E23" s="158"/>
      <c r="F23" s="136"/>
    </row>
    <row r="24" spans="2:6" ht="45" customHeight="1" x14ac:dyDescent="0.2">
      <c r="B24" s="131"/>
      <c r="C24" s="140" t="s">
        <v>361</v>
      </c>
      <c r="D24" s="161" t="s">
        <v>230</v>
      </c>
      <c r="E24" s="158"/>
      <c r="F24" s="136"/>
    </row>
    <row r="25" spans="2:6" x14ac:dyDescent="0.2">
      <c r="B25" s="133"/>
      <c r="C25" s="133"/>
    </row>
    <row r="26" spans="2:6" x14ac:dyDescent="0.2">
      <c r="B26" s="133"/>
      <c r="C26" s="133"/>
    </row>
    <row r="27" spans="2:6" x14ac:dyDescent="0.2">
      <c r="B27" s="133"/>
      <c r="C27" s="133"/>
    </row>
    <row r="28" spans="2:6" x14ac:dyDescent="0.2">
      <c r="B28" s="131" t="s">
        <v>116</v>
      </c>
      <c r="C28" s="132"/>
    </row>
    <row r="29" spans="2:6" ht="130.5" customHeight="1" x14ac:dyDescent="0.2">
      <c r="B29" s="133"/>
      <c r="C29" s="225" t="s">
        <v>362</v>
      </c>
      <c r="D29" s="226"/>
      <c r="E29" s="226"/>
      <c r="F29" s="226"/>
    </row>
    <row r="30" spans="2:6" x14ac:dyDescent="0.2">
      <c r="B30" s="133"/>
      <c r="C30" s="133"/>
    </row>
    <row r="31" spans="2:6" x14ac:dyDescent="0.2">
      <c r="B31" s="131" t="s">
        <v>118</v>
      </c>
      <c r="C31" s="132" t="s">
        <v>376</v>
      </c>
    </row>
    <row r="32" spans="2:6" x14ac:dyDescent="0.2">
      <c r="B32" s="133"/>
      <c r="C32" s="132" t="s">
        <v>375</v>
      </c>
    </row>
    <row r="33" spans="2:3" x14ac:dyDescent="0.2">
      <c r="B33" s="133"/>
      <c r="C33" s="133"/>
    </row>
    <row r="34" spans="2:3" x14ac:dyDescent="0.2">
      <c r="B34" s="133"/>
      <c r="C34" s="133"/>
    </row>
    <row r="35" spans="2:3" x14ac:dyDescent="0.2">
      <c r="B35" s="133"/>
      <c r="C35" s="133"/>
    </row>
    <row r="36" spans="2:3" x14ac:dyDescent="0.2">
      <c r="B36" s="133"/>
      <c r="C36" s="133"/>
    </row>
    <row r="37" spans="2:3" x14ac:dyDescent="0.2">
      <c r="B37" s="133"/>
      <c r="C37" s="133"/>
    </row>
    <row r="38" spans="2:3" x14ac:dyDescent="0.2">
      <c r="B38" s="133"/>
      <c r="C38" s="133"/>
    </row>
    <row r="39" spans="2:3" x14ac:dyDescent="0.2">
      <c r="B39" s="133"/>
      <c r="C39" s="133"/>
    </row>
  </sheetData>
  <mergeCells count="2">
    <mergeCell ref="C11:F11"/>
    <mergeCell ref="C29:F29"/>
  </mergeCell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9:F30"/>
  <sheetViews>
    <sheetView showGridLines="0" topLeftCell="A7" workbookViewId="0">
      <selection activeCell="C11" sqref="C11:F11"/>
    </sheetView>
  </sheetViews>
  <sheetFormatPr defaultRowHeight="12.75" x14ac:dyDescent="0.2"/>
  <cols>
    <col min="1" max="1" width="3.85546875" customWidth="1"/>
    <col min="2" max="2" width="20.85546875" customWidth="1"/>
    <col min="3" max="3" width="24" customWidth="1"/>
    <col min="4" max="5" width="27.5703125" customWidth="1"/>
  </cols>
  <sheetData>
    <row r="9" spans="1:6" ht="30" customHeight="1" x14ac:dyDescent="0.2">
      <c r="B9" s="142" t="s">
        <v>120</v>
      </c>
      <c r="C9" s="142" t="s">
        <v>212</v>
      </c>
    </row>
    <row r="10" spans="1:6" ht="24" customHeight="1" x14ac:dyDescent="0.2">
      <c r="A10" s="145"/>
      <c r="B10" s="143" t="s">
        <v>102</v>
      </c>
      <c r="C10" s="144" t="s">
        <v>104</v>
      </c>
    </row>
    <row r="11" spans="1:6" ht="71.25" customHeight="1" x14ac:dyDescent="0.2">
      <c r="B11" s="131" t="s">
        <v>103</v>
      </c>
      <c r="C11" s="199" t="s">
        <v>367</v>
      </c>
      <c r="D11" s="199"/>
      <c r="E11" s="199"/>
      <c r="F11" s="199"/>
    </row>
    <row r="12" spans="1:6" ht="21.75" customHeight="1" x14ac:dyDescent="0.2">
      <c r="B12" s="131" t="s">
        <v>105</v>
      </c>
      <c r="C12" s="135" t="s">
        <v>108</v>
      </c>
      <c r="D12" s="157" t="s">
        <v>8</v>
      </c>
      <c r="E12" s="157" t="s">
        <v>109</v>
      </c>
      <c r="F12" s="137" t="s">
        <v>110</v>
      </c>
    </row>
    <row r="13" spans="1:6" ht="45" customHeight="1" x14ac:dyDescent="0.2">
      <c r="B13" s="131"/>
      <c r="C13" s="140" t="s">
        <v>364</v>
      </c>
      <c r="D13" s="161" t="s">
        <v>230</v>
      </c>
      <c r="E13" s="158"/>
      <c r="F13" s="136"/>
    </row>
    <row r="14" spans="1:6" ht="45" customHeight="1" x14ac:dyDescent="0.2">
      <c r="B14" s="131"/>
      <c r="C14" s="140" t="s">
        <v>365</v>
      </c>
      <c r="D14" s="161" t="s">
        <v>230</v>
      </c>
      <c r="E14" s="158"/>
      <c r="F14" s="136"/>
    </row>
    <row r="15" spans="1:6" ht="45" customHeight="1" x14ac:dyDescent="0.2">
      <c r="B15" s="131"/>
      <c r="C15" s="140" t="s">
        <v>366</v>
      </c>
      <c r="D15" s="161" t="s">
        <v>230</v>
      </c>
      <c r="E15" s="158"/>
      <c r="F15" s="136"/>
    </row>
    <row r="16" spans="1:6" x14ac:dyDescent="0.2">
      <c r="B16" s="133"/>
      <c r="C16" s="133"/>
    </row>
    <row r="17" spans="2:6" x14ac:dyDescent="0.2">
      <c r="B17" s="133"/>
      <c r="C17" s="133"/>
    </row>
    <row r="18" spans="2:6" x14ac:dyDescent="0.2">
      <c r="B18" s="133"/>
      <c r="C18" s="133"/>
    </row>
    <row r="19" spans="2:6" x14ac:dyDescent="0.2">
      <c r="B19" s="131" t="s">
        <v>116</v>
      </c>
      <c r="C19" s="132"/>
    </row>
    <row r="20" spans="2:6" ht="130.5" customHeight="1" x14ac:dyDescent="0.2">
      <c r="B20" s="133"/>
      <c r="C20" s="225" t="s">
        <v>368</v>
      </c>
      <c r="D20" s="226"/>
      <c r="E20" s="226"/>
      <c r="F20" s="226"/>
    </row>
    <row r="21" spans="2:6" x14ac:dyDescent="0.2">
      <c r="B21" s="133"/>
      <c r="C21" s="133"/>
    </row>
    <row r="22" spans="2:6" x14ac:dyDescent="0.2">
      <c r="B22" s="131" t="s">
        <v>118</v>
      </c>
      <c r="C22" s="132" t="s">
        <v>377</v>
      </c>
    </row>
    <row r="23" spans="2:6" x14ac:dyDescent="0.2">
      <c r="B23" s="133"/>
      <c r="C23" s="132"/>
    </row>
    <row r="24" spans="2:6" x14ac:dyDescent="0.2">
      <c r="B24" s="133"/>
      <c r="C24" s="133"/>
    </row>
    <row r="25" spans="2:6" x14ac:dyDescent="0.2">
      <c r="B25" s="133"/>
      <c r="C25" s="133"/>
    </row>
    <row r="26" spans="2:6" x14ac:dyDescent="0.2">
      <c r="B26" s="133"/>
      <c r="C26" s="133"/>
    </row>
    <row r="27" spans="2:6" x14ac:dyDescent="0.2">
      <c r="B27" s="133"/>
      <c r="C27" s="133"/>
    </row>
    <row r="28" spans="2:6" x14ac:dyDescent="0.2">
      <c r="B28" s="133"/>
      <c r="C28" s="133"/>
    </row>
    <row r="29" spans="2:6" x14ac:dyDescent="0.2">
      <c r="B29" s="133"/>
      <c r="C29" s="133"/>
    </row>
    <row r="30" spans="2:6" x14ac:dyDescent="0.2">
      <c r="B30" s="133"/>
      <c r="C30" s="133"/>
    </row>
  </sheetData>
  <mergeCells count="2">
    <mergeCell ref="C11:F11"/>
    <mergeCell ref="C20:F20"/>
  </mergeCells>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9:F28"/>
  <sheetViews>
    <sheetView showGridLines="0" workbookViewId="0">
      <selection activeCell="C15" sqref="C15"/>
    </sheetView>
  </sheetViews>
  <sheetFormatPr defaultRowHeight="12.75" x14ac:dyDescent="0.2"/>
  <cols>
    <col min="1" max="1" width="3.85546875" customWidth="1"/>
    <col min="2" max="2" width="20.85546875" customWidth="1"/>
    <col min="3" max="3" width="24" customWidth="1"/>
    <col min="4" max="5" width="27.5703125" customWidth="1"/>
  </cols>
  <sheetData>
    <row r="9" spans="1:6" ht="30" customHeight="1" x14ac:dyDescent="0.2">
      <c r="B9" s="142" t="s">
        <v>120</v>
      </c>
      <c r="C9" s="142" t="s">
        <v>79</v>
      </c>
    </row>
    <row r="10" spans="1:6" ht="24" customHeight="1" x14ac:dyDescent="0.2">
      <c r="A10" s="145"/>
      <c r="B10" s="143" t="s">
        <v>102</v>
      </c>
      <c r="C10" s="144" t="s">
        <v>104</v>
      </c>
    </row>
    <row r="11" spans="1:6" ht="71.25" customHeight="1" x14ac:dyDescent="0.2">
      <c r="B11" s="131" t="s">
        <v>103</v>
      </c>
      <c r="C11" s="199" t="s">
        <v>380</v>
      </c>
      <c r="D11" s="199"/>
      <c r="E11" s="199"/>
      <c r="F11" s="199"/>
    </row>
    <row r="12" spans="1:6" ht="21.75" customHeight="1" x14ac:dyDescent="0.2">
      <c r="B12" s="131" t="s">
        <v>105</v>
      </c>
      <c r="C12" s="135" t="s">
        <v>108</v>
      </c>
      <c r="D12" s="157" t="s">
        <v>8</v>
      </c>
      <c r="E12" s="157" t="s">
        <v>109</v>
      </c>
      <c r="F12" s="137" t="s">
        <v>110</v>
      </c>
    </row>
    <row r="13" spans="1:6" ht="45" customHeight="1" x14ac:dyDescent="0.2">
      <c r="B13" s="131"/>
      <c r="C13" s="140" t="s">
        <v>381</v>
      </c>
      <c r="D13" s="161" t="s">
        <v>230</v>
      </c>
      <c r="E13" s="158" t="s">
        <v>80</v>
      </c>
      <c r="F13" s="136"/>
    </row>
    <row r="14" spans="1:6" x14ac:dyDescent="0.2">
      <c r="B14" s="133"/>
      <c r="C14" s="133"/>
    </row>
    <row r="15" spans="1:6" x14ac:dyDescent="0.2">
      <c r="B15" s="133"/>
      <c r="C15" s="133"/>
    </row>
    <row r="16" spans="1:6" x14ac:dyDescent="0.2">
      <c r="B16" s="133"/>
      <c r="C16" s="133"/>
    </row>
    <row r="17" spans="2:6" x14ac:dyDescent="0.2">
      <c r="B17" s="131" t="s">
        <v>116</v>
      </c>
      <c r="C17" s="132"/>
    </row>
    <row r="18" spans="2:6" ht="130.5" customHeight="1" x14ac:dyDescent="0.2">
      <c r="B18" s="133"/>
      <c r="C18" s="225" t="s">
        <v>117</v>
      </c>
      <c r="D18" s="226"/>
      <c r="E18" s="226"/>
      <c r="F18" s="226"/>
    </row>
    <row r="19" spans="2:6" x14ac:dyDescent="0.2">
      <c r="B19" s="133"/>
      <c r="C19" s="133"/>
    </row>
    <row r="20" spans="2:6" x14ac:dyDescent="0.2">
      <c r="B20" s="131" t="s">
        <v>118</v>
      </c>
      <c r="C20" s="132"/>
    </row>
    <row r="21" spans="2:6" x14ac:dyDescent="0.2">
      <c r="B21" s="133"/>
      <c r="C21" s="132"/>
    </row>
    <row r="22" spans="2:6" x14ac:dyDescent="0.2">
      <c r="B22" s="133"/>
      <c r="C22" s="133"/>
    </row>
    <row r="23" spans="2:6" x14ac:dyDescent="0.2">
      <c r="B23" s="133"/>
      <c r="C23" s="133"/>
    </row>
    <row r="24" spans="2:6" x14ac:dyDescent="0.2">
      <c r="B24" s="133"/>
      <c r="C24" s="133"/>
    </row>
    <row r="25" spans="2:6" x14ac:dyDescent="0.2">
      <c r="B25" s="133"/>
      <c r="C25" s="133"/>
    </row>
    <row r="26" spans="2:6" x14ac:dyDescent="0.2">
      <c r="B26" s="133"/>
      <c r="C26" s="133"/>
    </row>
    <row r="27" spans="2:6" x14ac:dyDescent="0.2">
      <c r="B27" s="133"/>
      <c r="C27" s="133"/>
    </row>
    <row r="28" spans="2:6" x14ac:dyDescent="0.2">
      <c r="B28" s="133"/>
      <c r="C28" s="133"/>
    </row>
  </sheetData>
  <mergeCells count="2">
    <mergeCell ref="C11:F11"/>
    <mergeCell ref="C18:F18"/>
  </mergeCell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9:F28"/>
  <sheetViews>
    <sheetView showGridLines="0" topLeftCell="A4" workbookViewId="0">
      <selection activeCell="D17" sqref="D17"/>
    </sheetView>
  </sheetViews>
  <sheetFormatPr defaultRowHeight="12.75" x14ac:dyDescent="0.2"/>
  <cols>
    <col min="1" max="1" width="3.85546875" customWidth="1"/>
    <col min="2" max="2" width="20.85546875" customWidth="1"/>
    <col min="3" max="3" width="24" customWidth="1"/>
    <col min="4" max="5" width="27.5703125" customWidth="1"/>
  </cols>
  <sheetData>
    <row r="9" spans="1:6" ht="30" customHeight="1" x14ac:dyDescent="0.2">
      <c r="B9" s="142" t="s">
        <v>120</v>
      </c>
      <c r="C9" s="142" t="s">
        <v>80</v>
      </c>
    </row>
    <row r="10" spans="1:6" ht="24" customHeight="1" x14ac:dyDescent="0.2">
      <c r="A10" s="145"/>
      <c r="B10" s="143" t="s">
        <v>102</v>
      </c>
      <c r="C10" s="144" t="s">
        <v>104</v>
      </c>
    </row>
    <row r="11" spans="1:6" ht="71.25" customHeight="1" x14ac:dyDescent="0.2">
      <c r="B11" s="131" t="s">
        <v>103</v>
      </c>
      <c r="C11" s="199" t="s">
        <v>379</v>
      </c>
      <c r="D11" s="199"/>
      <c r="E11" s="199"/>
      <c r="F11" s="199"/>
    </row>
    <row r="12" spans="1:6" ht="21.75" customHeight="1" x14ac:dyDescent="0.2">
      <c r="B12" s="131" t="s">
        <v>105</v>
      </c>
      <c r="C12" s="135" t="s">
        <v>108</v>
      </c>
      <c r="D12" s="157" t="s">
        <v>8</v>
      </c>
      <c r="E12" s="157" t="s">
        <v>109</v>
      </c>
      <c r="F12" s="137" t="s">
        <v>110</v>
      </c>
    </row>
    <row r="13" spans="1:6" ht="45" customHeight="1" x14ac:dyDescent="0.2">
      <c r="B13" s="131"/>
      <c r="C13" s="140" t="s">
        <v>382</v>
      </c>
      <c r="D13" s="161" t="s">
        <v>230</v>
      </c>
      <c r="E13" s="158" t="s">
        <v>80</v>
      </c>
      <c r="F13" s="136"/>
    </row>
    <row r="14" spans="1:6" x14ac:dyDescent="0.2">
      <c r="B14" s="133"/>
      <c r="C14" s="133"/>
    </row>
    <row r="15" spans="1:6" x14ac:dyDescent="0.2">
      <c r="B15" s="133"/>
      <c r="C15" s="133"/>
    </row>
    <row r="16" spans="1:6" x14ac:dyDescent="0.2">
      <c r="B16" s="133"/>
      <c r="C16" s="133"/>
    </row>
    <row r="17" spans="2:6" x14ac:dyDescent="0.2">
      <c r="B17" s="131" t="s">
        <v>116</v>
      </c>
      <c r="C17" s="132"/>
    </row>
    <row r="18" spans="2:6" ht="130.5" customHeight="1" x14ac:dyDescent="0.2">
      <c r="B18" s="133"/>
      <c r="C18" s="225" t="s">
        <v>117</v>
      </c>
      <c r="D18" s="226"/>
      <c r="E18" s="226"/>
      <c r="F18" s="226"/>
    </row>
    <row r="19" spans="2:6" x14ac:dyDescent="0.2">
      <c r="B19" s="133"/>
      <c r="C19" s="133"/>
    </row>
    <row r="20" spans="2:6" x14ac:dyDescent="0.2">
      <c r="B20" s="131" t="s">
        <v>118</v>
      </c>
      <c r="C20" s="132"/>
    </row>
    <row r="21" spans="2:6" x14ac:dyDescent="0.2">
      <c r="B21" s="133"/>
      <c r="C21" s="132"/>
    </row>
    <row r="22" spans="2:6" x14ac:dyDescent="0.2">
      <c r="B22" s="133"/>
      <c r="C22" s="133"/>
    </row>
    <row r="23" spans="2:6" x14ac:dyDescent="0.2">
      <c r="B23" s="133"/>
      <c r="C23" s="133"/>
    </row>
    <row r="24" spans="2:6" x14ac:dyDescent="0.2">
      <c r="B24" s="133"/>
      <c r="C24" s="133"/>
    </row>
    <row r="25" spans="2:6" x14ac:dyDescent="0.2">
      <c r="B25" s="133"/>
      <c r="C25" s="133"/>
    </row>
    <row r="26" spans="2:6" x14ac:dyDescent="0.2">
      <c r="B26" s="133"/>
      <c r="C26" s="133"/>
    </row>
    <row r="27" spans="2:6" x14ac:dyDescent="0.2">
      <c r="B27" s="133"/>
      <c r="C27" s="133"/>
    </row>
    <row r="28" spans="2:6" x14ac:dyDescent="0.2">
      <c r="B28" s="133"/>
      <c r="C28" s="133"/>
    </row>
  </sheetData>
  <mergeCells count="2">
    <mergeCell ref="C11:F11"/>
    <mergeCell ref="C18:F18"/>
  </mergeCells>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9:F26"/>
  <sheetViews>
    <sheetView showGridLines="0" workbookViewId="0">
      <selection activeCell="C13" sqref="C13"/>
    </sheetView>
  </sheetViews>
  <sheetFormatPr defaultRowHeight="12.75" x14ac:dyDescent="0.2"/>
  <cols>
    <col min="1" max="1" width="3.85546875" customWidth="1"/>
    <col min="2" max="2" width="20.85546875" customWidth="1"/>
    <col min="3" max="3" width="24" customWidth="1"/>
    <col min="4" max="5" width="27.5703125" customWidth="1"/>
  </cols>
  <sheetData>
    <row r="9" spans="1:6" ht="30" customHeight="1" x14ac:dyDescent="0.2">
      <c r="B9" s="142" t="s">
        <v>120</v>
      </c>
      <c r="C9" s="142" t="s">
        <v>95</v>
      </c>
    </row>
    <row r="10" spans="1:6" ht="24" customHeight="1" x14ac:dyDescent="0.2">
      <c r="A10" s="145"/>
      <c r="B10" s="143" t="s">
        <v>102</v>
      </c>
      <c r="C10" s="144" t="s">
        <v>104</v>
      </c>
    </row>
    <row r="11" spans="1:6" ht="71.25" customHeight="1" x14ac:dyDescent="0.2">
      <c r="B11" s="131" t="s">
        <v>103</v>
      </c>
      <c r="C11" s="199" t="s">
        <v>385</v>
      </c>
      <c r="D11" s="199"/>
      <c r="E11" s="199"/>
      <c r="F11" s="199"/>
    </row>
    <row r="12" spans="1:6" ht="21.75" customHeight="1" x14ac:dyDescent="0.2">
      <c r="B12" s="131" t="s">
        <v>105</v>
      </c>
      <c r="C12" s="135" t="s">
        <v>108</v>
      </c>
      <c r="D12" s="157" t="s">
        <v>8</v>
      </c>
      <c r="E12" s="157" t="s">
        <v>109</v>
      </c>
      <c r="F12" s="137" t="s">
        <v>110</v>
      </c>
    </row>
    <row r="13" spans="1:6" ht="45" customHeight="1" x14ac:dyDescent="0.2">
      <c r="B13" s="131"/>
      <c r="C13" s="140" t="s">
        <v>108</v>
      </c>
      <c r="D13" s="161" t="s">
        <v>230</v>
      </c>
      <c r="E13" s="158"/>
      <c r="F13" s="136"/>
    </row>
    <row r="14" spans="1:6" x14ac:dyDescent="0.2">
      <c r="B14" s="133"/>
      <c r="C14" s="133"/>
    </row>
    <row r="15" spans="1:6" x14ac:dyDescent="0.2">
      <c r="B15" s="131" t="s">
        <v>116</v>
      </c>
      <c r="C15" s="132"/>
    </row>
    <row r="16" spans="1:6" ht="231" customHeight="1" x14ac:dyDescent="0.2">
      <c r="B16" s="133"/>
      <c r="C16" s="225" t="s">
        <v>387</v>
      </c>
      <c r="D16" s="226"/>
      <c r="E16" s="226"/>
      <c r="F16" s="226"/>
    </row>
    <row r="17" spans="2:3" x14ac:dyDescent="0.2">
      <c r="B17" s="133"/>
      <c r="C17" s="133"/>
    </row>
    <row r="18" spans="2:3" x14ac:dyDescent="0.2">
      <c r="B18" s="131" t="s">
        <v>118</v>
      </c>
      <c r="C18" s="132" t="s">
        <v>386</v>
      </c>
    </row>
    <row r="19" spans="2:3" x14ac:dyDescent="0.2">
      <c r="B19" s="133"/>
      <c r="C19" s="132"/>
    </row>
    <row r="20" spans="2:3" x14ac:dyDescent="0.2">
      <c r="B20" s="133"/>
      <c r="C20" s="133"/>
    </row>
    <row r="21" spans="2:3" x14ac:dyDescent="0.2">
      <c r="B21" s="133"/>
      <c r="C21" s="133"/>
    </row>
    <row r="22" spans="2:3" x14ac:dyDescent="0.2">
      <c r="B22" s="133"/>
      <c r="C22" s="133"/>
    </row>
    <row r="23" spans="2:3" x14ac:dyDescent="0.2">
      <c r="B23" s="133"/>
      <c r="C23" s="133"/>
    </row>
    <row r="24" spans="2:3" x14ac:dyDescent="0.2">
      <c r="B24" s="133"/>
      <c r="C24" s="133"/>
    </row>
    <row r="25" spans="2:3" x14ac:dyDescent="0.2">
      <c r="B25" s="133"/>
      <c r="C25" s="133"/>
    </row>
    <row r="26" spans="2:3" x14ac:dyDescent="0.2">
      <c r="B26" s="133"/>
      <c r="C26" s="133"/>
    </row>
  </sheetData>
  <mergeCells count="2">
    <mergeCell ref="C11:F11"/>
    <mergeCell ref="C16:F16"/>
  </mergeCells>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B5"/>
  <sheetViews>
    <sheetView workbookViewId="0">
      <selection activeCell="B2" sqref="B2:B4"/>
    </sheetView>
  </sheetViews>
  <sheetFormatPr defaultRowHeight="12.75" x14ac:dyDescent="0.2"/>
  <cols>
    <col min="2" max="2" width="15.7109375" bestFit="1" customWidth="1"/>
  </cols>
  <sheetData>
    <row r="2" spans="2:2" x14ac:dyDescent="0.2">
      <c r="B2" s="130" t="s">
        <v>349</v>
      </c>
    </row>
    <row r="3" spans="2:2" x14ac:dyDescent="0.2">
      <c r="B3" s="130" t="s">
        <v>350</v>
      </c>
    </row>
    <row r="4" spans="2:2" x14ac:dyDescent="0.2">
      <c r="B4" s="130" t="s">
        <v>351</v>
      </c>
    </row>
    <row r="5" spans="2:2" x14ac:dyDescent="0.2">
      <c r="B5" s="130"/>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J22"/>
  <sheetViews>
    <sheetView workbookViewId="0">
      <selection activeCell="C11" sqref="C11"/>
    </sheetView>
  </sheetViews>
  <sheetFormatPr defaultRowHeight="12.75" x14ac:dyDescent="0.2"/>
  <cols>
    <col min="1" max="1" width="4.28515625" customWidth="1"/>
    <col min="2" max="2" width="25.28515625" bestFit="1" customWidth="1"/>
    <col min="3" max="3" width="61.28515625" style="2" bestFit="1" customWidth="1"/>
    <col min="4" max="4" width="12.5703125" bestFit="1" customWidth="1"/>
  </cols>
  <sheetData>
    <row r="3" spans="2:5" x14ac:dyDescent="0.2">
      <c r="B3" t="s">
        <v>388</v>
      </c>
    </row>
    <row r="5" spans="2:5" x14ac:dyDescent="0.2">
      <c r="B5" s="189" t="s">
        <v>389</v>
      </c>
      <c r="C5" s="190" t="s">
        <v>390</v>
      </c>
      <c r="D5" s="189" t="s">
        <v>391</v>
      </c>
    </row>
    <row r="6" spans="2:5" x14ac:dyDescent="0.2">
      <c r="B6" t="s">
        <v>392</v>
      </c>
      <c r="C6" s="2" t="s">
        <v>393</v>
      </c>
      <c r="D6" t="s">
        <v>394</v>
      </c>
    </row>
    <row r="7" spans="2:5" ht="63.75" x14ac:dyDescent="0.2">
      <c r="B7" t="s">
        <v>409</v>
      </c>
      <c r="C7" s="191" t="s">
        <v>410</v>
      </c>
      <c r="D7" s="130" t="s">
        <v>395</v>
      </c>
    </row>
    <row r="8" spans="2:5" x14ac:dyDescent="0.2">
      <c r="B8" s="130" t="s">
        <v>396</v>
      </c>
      <c r="C8" s="191" t="s">
        <v>76</v>
      </c>
      <c r="D8" s="130" t="s">
        <v>397</v>
      </c>
    </row>
    <row r="9" spans="2:5" x14ac:dyDescent="0.2">
      <c r="B9" t="s">
        <v>408</v>
      </c>
      <c r="C9" s="191" t="s">
        <v>398</v>
      </c>
      <c r="D9" s="130" t="s">
        <v>399</v>
      </c>
      <c r="E9" s="130" t="s">
        <v>400</v>
      </c>
    </row>
    <row r="10" spans="2:5" x14ac:dyDescent="0.2">
      <c r="B10" t="s">
        <v>401</v>
      </c>
    </row>
    <row r="11" spans="2:5" x14ac:dyDescent="0.2">
      <c r="B11" t="s">
        <v>402</v>
      </c>
      <c r="C11" s="2" t="s">
        <v>403</v>
      </c>
    </row>
    <row r="12" spans="2:5" x14ac:dyDescent="0.2">
      <c r="B12" t="s">
        <v>405</v>
      </c>
      <c r="C12" s="2" t="s">
        <v>404</v>
      </c>
    </row>
    <row r="13" spans="2:5" x14ac:dyDescent="0.2">
      <c r="B13" t="s">
        <v>406</v>
      </c>
      <c r="C13" s="2" t="s">
        <v>407</v>
      </c>
    </row>
    <row r="20" spans="10:10" x14ac:dyDescent="0.2">
      <c r="J20">
        <v>20</v>
      </c>
    </row>
    <row r="21" spans="10:10" x14ac:dyDescent="0.2">
      <c r="J21">
        <f>+J20*8</f>
        <v>160</v>
      </c>
    </row>
    <row r="22" spans="10:10" x14ac:dyDescent="0.2">
      <c r="J22">
        <f>+J21*3</f>
        <v>480</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J69"/>
  <sheetViews>
    <sheetView showGridLines="0" workbookViewId="0">
      <selection activeCell="B14" sqref="B14"/>
    </sheetView>
  </sheetViews>
  <sheetFormatPr defaultRowHeight="12.75" x14ac:dyDescent="0.2"/>
  <cols>
    <col min="1" max="1" width="4.28515625" customWidth="1"/>
    <col min="2" max="2" width="42.140625" bestFit="1" customWidth="1"/>
    <col min="4" max="4" width="12.28515625" bestFit="1" customWidth="1"/>
    <col min="5" max="7" width="12.140625" customWidth="1"/>
    <col min="8" max="8" width="14.5703125" bestFit="1" customWidth="1"/>
    <col min="9" max="9" width="50.140625" customWidth="1"/>
    <col min="10" max="10" width="78.42578125" customWidth="1"/>
    <col min="11" max="11" width="41.28515625" customWidth="1"/>
  </cols>
  <sheetData>
    <row r="2" spans="2:9" ht="63" customHeight="1" x14ac:dyDescent="0.2"/>
    <row r="3" spans="2:9" s="32" customFormat="1" ht="36.75" customHeight="1" x14ac:dyDescent="0.35">
      <c r="B3" s="87" t="s">
        <v>64</v>
      </c>
      <c r="C3" s="175"/>
      <c r="D3" s="188" t="s">
        <v>383</v>
      </c>
      <c r="E3" s="175"/>
      <c r="F3" s="170"/>
      <c r="G3" s="187" t="s">
        <v>384</v>
      </c>
      <c r="H3" s="170"/>
      <c r="I3" s="88"/>
    </row>
    <row r="4" spans="2:9" s="32" customFormat="1" ht="15" x14ac:dyDescent="0.25">
      <c r="B4" s="88"/>
      <c r="C4" s="176" t="s">
        <v>58</v>
      </c>
      <c r="D4" s="176" t="s">
        <v>92</v>
      </c>
      <c r="E4" s="168" t="s">
        <v>59</v>
      </c>
      <c r="F4" s="171" t="s">
        <v>58</v>
      </c>
      <c r="G4" s="171" t="s">
        <v>92</v>
      </c>
      <c r="H4" s="167" t="s">
        <v>59</v>
      </c>
      <c r="I4" s="89" t="s">
        <v>66</v>
      </c>
    </row>
    <row r="5" spans="2:9" s="32" customFormat="1" x14ac:dyDescent="0.2">
      <c r="B5" s="90" t="s">
        <v>19</v>
      </c>
      <c r="C5" s="177"/>
      <c r="D5" s="177"/>
      <c r="E5" s="175"/>
      <c r="F5" s="172"/>
      <c r="G5" s="172"/>
      <c r="H5" s="170"/>
      <c r="I5" s="91"/>
    </row>
    <row r="6" spans="2:9" s="32" customFormat="1" ht="15" customHeight="1" x14ac:dyDescent="0.2">
      <c r="B6" s="93" t="s">
        <v>62</v>
      </c>
      <c r="C6" s="177">
        <v>4</v>
      </c>
      <c r="D6" s="178">
        <f>+Variables!$C$22</f>
        <v>1350</v>
      </c>
      <c r="E6" s="169">
        <f>+C6*D6</f>
        <v>5400</v>
      </c>
      <c r="F6" s="172">
        <v>4</v>
      </c>
      <c r="G6" s="173">
        <f>+Variables!$C$22</f>
        <v>1350</v>
      </c>
      <c r="H6" s="166">
        <f>+F6*G6</f>
        <v>5400</v>
      </c>
      <c r="I6" s="94" t="s">
        <v>63</v>
      </c>
    </row>
    <row r="7" spans="2:9" s="32" customFormat="1" x14ac:dyDescent="0.2">
      <c r="B7" s="93" t="s">
        <v>60</v>
      </c>
      <c r="C7" s="177">
        <v>2</v>
      </c>
      <c r="D7" s="178">
        <f>+Variables!$C$22</f>
        <v>1350</v>
      </c>
      <c r="E7" s="169">
        <f t="shared" ref="E7:E8" si="0">+C7*D7</f>
        <v>2700</v>
      </c>
      <c r="F7" s="172">
        <v>2</v>
      </c>
      <c r="G7" s="173">
        <f>+Variables!$C$22</f>
        <v>1350</v>
      </c>
      <c r="H7" s="166">
        <f t="shared" ref="H7:H8" si="1">+F7*G7</f>
        <v>2700</v>
      </c>
      <c r="I7" s="94" t="s">
        <v>65</v>
      </c>
    </row>
    <row r="8" spans="2:9" s="32" customFormat="1" x14ac:dyDescent="0.2">
      <c r="B8" s="93" t="s">
        <v>90</v>
      </c>
      <c r="C8" s="177">
        <v>2</v>
      </c>
      <c r="D8" s="178">
        <f>+Variables!$C$22</f>
        <v>1350</v>
      </c>
      <c r="E8" s="169">
        <f t="shared" si="0"/>
        <v>2700</v>
      </c>
      <c r="F8" s="172">
        <v>2</v>
      </c>
      <c r="G8" s="173">
        <f>+Variables!$C$22</f>
        <v>1350</v>
      </c>
      <c r="H8" s="166">
        <f t="shared" si="1"/>
        <v>2700</v>
      </c>
      <c r="I8" s="94" t="s">
        <v>91</v>
      </c>
    </row>
    <row r="9" spans="2:9" s="32" customFormat="1" x14ac:dyDescent="0.2">
      <c r="B9" s="90" t="s">
        <v>29</v>
      </c>
      <c r="C9" s="177"/>
      <c r="D9" s="177"/>
      <c r="E9" s="169"/>
      <c r="F9" s="172"/>
      <c r="G9" s="172"/>
      <c r="H9" s="166"/>
      <c r="I9" s="94"/>
    </row>
    <row r="10" spans="2:9" s="32" customFormat="1" ht="15" customHeight="1" x14ac:dyDescent="0.2">
      <c r="B10" s="93" t="s">
        <v>41</v>
      </c>
      <c r="C10" s="177">
        <v>2</v>
      </c>
      <c r="D10" s="178">
        <f>+Variables!$C$22</f>
        <v>1350</v>
      </c>
      <c r="E10" s="169">
        <f>+C10*D10</f>
        <v>2700</v>
      </c>
      <c r="F10" s="172">
        <v>2</v>
      </c>
      <c r="G10" s="173">
        <f>+Variables!$C$22</f>
        <v>1350</v>
      </c>
      <c r="H10" s="166">
        <f>+F10*G10</f>
        <v>2700</v>
      </c>
      <c r="I10" s="192" t="s">
        <v>44</v>
      </c>
    </row>
    <row r="11" spans="2:9" s="32" customFormat="1" x14ac:dyDescent="0.2">
      <c r="B11" s="93" t="s">
        <v>30</v>
      </c>
      <c r="C11" s="177">
        <v>0</v>
      </c>
      <c r="D11" s="178">
        <f>+Variables!$C$22</f>
        <v>1350</v>
      </c>
      <c r="E11" s="169">
        <f>+C11*D11</f>
        <v>0</v>
      </c>
      <c r="F11" s="172">
        <v>0</v>
      </c>
      <c r="G11" s="173">
        <f>+Variables!$C$22</f>
        <v>1350</v>
      </c>
      <c r="H11" s="166">
        <f>+F11*G11</f>
        <v>0</v>
      </c>
      <c r="I11" s="192"/>
    </row>
    <row r="12" spans="2:9" s="32" customFormat="1" x14ac:dyDescent="0.2">
      <c r="B12" s="90" t="s">
        <v>31</v>
      </c>
      <c r="C12" s="177"/>
      <c r="D12" s="177"/>
      <c r="E12" s="169"/>
      <c r="F12" s="172"/>
      <c r="G12" s="172"/>
      <c r="H12" s="166"/>
      <c r="I12" s="94"/>
    </row>
    <row r="13" spans="2:9" s="32" customFormat="1" x14ac:dyDescent="0.2">
      <c r="B13" s="93" t="s">
        <v>32</v>
      </c>
      <c r="C13" s="177"/>
      <c r="D13" s="177"/>
      <c r="E13" s="169"/>
      <c r="F13" s="172"/>
      <c r="G13" s="172"/>
      <c r="H13" s="166"/>
      <c r="I13" s="94"/>
    </row>
    <row r="14" spans="2:9" s="32" customFormat="1" x14ac:dyDescent="0.2">
      <c r="B14" s="95" t="s">
        <v>1</v>
      </c>
      <c r="C14" s="177">
        <f>+'Data Warehouse Matrix'!M18</f>
        <v>82</v>
      </c>
      <c r="D14" s="178">
        <v>1100</v>
      </c>
      <c r="E14" s="169">
        <f>+D14*C14</f>
        <v>90200</v>
      </c>
      <c r="F14" s="181">
        <f>+'Data Warehouse Matrix'!M17</f>
        <v>28.6</v>
      </c>
      <c r="G14" s="182">
        <v>1100</v>
      </c>
      <c r="H14" s="166">
        <f>+F14*G14</f>
        <v>31460</v>
      </c>
      <c r="I14" s="164"/>
    </row>
    <row r="15" spans="2:9" s="32" customFormat="1" x14ac:dyDescent="0.2">
      <c r="B15" s="95" t="s">
        <v>0</v>
      </c>
      <c r="C15" s="177">
        <f>+'Data Warehouse Matrix'!V9</f>
        <v>40</v>
      </c>
      <c r="D15" s="178">
        <v>1100</v>
      </c>
      <c r="E15" s="169">
        <f>+D15*C15</f>
        <v>44000</v>
      </c>
      <c r="F15" s="181">
        <f>+'Data Warehouse Matrix'!U9</f>
        <v>14</v>
      </c>
      <c r="G15" s="183">
        <v>1100</v>
      </c>
      <c r="H15" s="184">
        <f>+F15*G15</f>
        <v>15400</v>
      </c>
      <c r="I15" s="165" t="str">
        <f>+CONCATENATE("Dimodelo Architect Savings: ",+TEXT(E24-H24,"$#,###"))</f>
        <v>Dimodelo Architect Savings: $87,340</v>
      </c>
    </row>
    <row r="16" spans="2:9" s="32" customFormat="1" x14ac:dyDescent="0.2">
      <c r="B16" s="93" t="s">
        <v>61</v>
      </c>
      <c r="C16" s="177">
        <v>11</v>
      </c>
      <c r="D16" s="178">
        <v>1100</v>
      </c>
      <c r="E16" s="169">
        <f>+D16*C16</f>
        <v>12100</v>
      </c>
      <c r="F16" s="172">
        <v>11</v>
      </c>
      <c r="G16" s="173">
        <v>1100</v>
      </c>
      <c r="H16" s="166">
        <f>+G16*F16</f>
        <v>12100</v>
      </c>
      <c r="I16" s="94" t="s">
        <v>33</v>
      </c>
    </row>
    <row r="17" spans="2:10" s="32" customFormat="1" x14ac:dyDescent="0.2">
      <c r="B17" s="96" t="s">
        <v>34</v>
      </c>
      <c r="C17" s="177">
        <v>4</v>
      </c>
      <c r="D17" s="178">
        <v>1100</v>
      </c>
      <c r="E17" s="169">
        <f>+D17*C17</f>
        <v>4400</v>
      </c>
      <c r="F17" s="172">
        <v>4</v>
      </c>
      <c r="G17" s="173">
        <v>1100</v>
      </c>
      <c r="H17" s="166">
        <f>+G17*F17</f>
        <v>4400</v>
      </c>
      <c r="I17" s="126" t="s">
        <v>42</v>
      </c>
    </row>
    <row r="18" spans="2:10" s="32" customFormat="1" ht="25.5" x14ac:dyDescent="0.2">
      <c r="B18" s="90" t="s">
        <v>35</v>
      </c>
      <c r="C18" s="177">
        <v>5</v>
      </c>
      <c r="D18" s="178">
        <v>1100</v>
      </c>
      <c r="E18" s="169">
        <f>+D18*C18</f>
        <v>5500</v>
      </c>
      <c r="F18" s="172">
        <v>5</v>
      </c>
      <c r="G18" s="173">
        <v>1100</v>
      </c>
      <c r="H18" s="166">
        <f>+G18*F18</f>
        <v>5500</v>
      </c>
      <c r="I18" s="94" t="s">
        <v>69</v>
      </c>
    </row>
    <row r="19" spans="2:10" s="32" customFormat="1" ht="25.5" x14ac:dyDescent="0.2">
      <c r="B19" s="90" t="s">
        <v>36</v>
      </c>
      <c r="C19" s="177">
        <v>5</v>
      </c>
      <c r="D19" s="178">
        <v>1100</v>
      </c>
      <c r="E19" s="169">
        <f t="shared" ref="E19:E22" si="2">+D19*C19</f>
        <v>5500</v>
      </c>
      <c r="F19" s="172">
        <v>5</v>
      </c>
      <c r="G19" s="173">
        <v>1100</v>
      </c>
      <c r="H19" s="166">
        <f t="shared" ref="H19:H22" si="3">+G19*F19</f>
        <v>5500</v>
      </c>
      <c r="I19" s="94" t="s">
        <v>37</v>
      </c>
    </row>
    <row r="20" spans="2:10" s="32" customFormat="1" x14ac:dyDescent="0.2">
      <c r="B20" s="90" t="s">
        <v>38</v>
      </c>
      <c r="C20" s="177">
        <v>2</v>
      </c>
      <c r="D20" s="178">
        <v>1100</v>
      </c>
      <c r="E20" s="169">
        <f t="shared" si="2"/>
        <v>2200</v>
      </c>
      <c r="F20" s="172">
        <v>2</v>
      </c>
      <c r="G20" s="173">
        <v>1100</v>
      </c>
      <c r="H20" s="166">
        <f t="shared" si="3"/>
        <v>2200</v>
      </c>
      <c r="I20" s="94" t="s">
        <v>39</v>
      </c>
      <c r="J20" s="92"/>
    </row>
    <row r="21" spans="2:10" s="32" customFormat="1" x14ac:dyDescent="0.2">
      <c r="B21" s="90" t="s">
        <v>40</v>
      </c>
      <c r="C21" s="177">
        <v>4</v>
      </c>
      <c r="D21" s="178">
        <f>+Variables!$C$22</f>
        <v>1350</v>
      </c>
      <c r="E21" s="169">
        <f t="shared" si="2"/>
        <v>5400</v>
      </c>
      <c r="F21" s="172">
        <v>4</v>
      </c>
      <c r="G21" s="173">
        <f>+Variables!$C$22</f>
        <v>1350</v>
      </c>
      <c r="H21" s="166">
        <f t="shared" si="3"/>
        <v>5400</v>
      </c>
      <c r="I21" s="94" t="s">
        <v>97</v>
      </c>
      <c r="J21" s="92"/>
    </row>
    <row r="22" spans="2:10" s="32" customFormat="1" x14ac:dyDescent="0.2">
      <c r="B22" s="90" t="s">
        <v>68</v>
      </c>
      <c r="C22" s="177">
        <v>3</v>
      </c>
      <c r="D22" s="178">
        <f>+Variables!$C$22</f>
        <v>1350</v>
      </c>
      <c r="E22" s="169">
        <f t="shared" si="2"/>
        <v>4050</v>
      </c>
      <c r="F22" s="172">
        <v>3</v>
      </c>
      <c r="G22" s="173">
        <f>+Variables!$C$22</f>
        <v>1350</v>
      </c>
      <c r="H22" s="166">
        <f t="shared" si="3"/>
        <v>4050</v>
      </c>
      <c r="I22" s="94" t="s">
        <v>193</v>
      </c>
      <c r="J22" s="97"/>
    </row>
    <row r="23" spans="2:10" s="32" customFormat="1" x14ac:dyDescent="0.2">
      <c r="B23" s="88"/>
      <c r="C23" s="177"/>
      <c r="D23" s="177"/>
      <c r="E23" s="169"/>
      <c r="F23" s="172"/>
      <c r="G23" s="172"/>
      <c r="H23" s="166"/>
      <c r="I23" s="91"/>
      <c r="J23" s="92"/>
    </row>
    <row r="24" spans="2:10" s="32" customFormat="1" ht="20.25" x14ac:dyDescent="0.3">
      <c r="B24" s="98" t="s">
        <v>67</v>
      </c>
      <c r="C24" s="179">
        <f>SUM(C5:C23)</f>
        <v>166</v>
      </c>
      <c r="D24" s="179"/>
      <c r="E24" s="180">
        <f>SUM(E6:E23)</f>
        <v>186850</v>
      </c>
      <c r="F24" s="186">
        <f>SUM(F5:F23)</f>
        <v>86.6</v>
      </c>
      <c r="G24" s="174"/>
      <c r="H24" s="185">
        <f>SUM(H6:H23)</f>
        <v>99510</v>
      </c>
      <c r="I24" s="94"/>
      <c r="J24" s="92"/>
    </row>
    <row r="25" spans="2:10" s="32" customFormat="1" x14ac:dyDescent="0.2">
      <c r="B25" s="88"/>
      <c r="C25" s="99"/>
      <c r="D25" s="99"/>
      <c r="E25" s="88"/>
      <c r="F25" s="88"/>
      <c r="G25" s="88"/>
      <c r="H25" s="88"/>
      <c r="I25" s="94"/>
      <c r="J25" s="92"/>
    </row>
    <row r="26" spans="2:10" s="32" customFormat="1" x14ac:dyDescent="0.2">
      <c r="B26" s="94"/>
      <c r="C26" s="94"/>
      <c r="D26" s="94"/>
      <c r="E26" s="94"/>
      <c r="F26" s="94"/>
      <c r="G26" s="94"/>
      <c r="H26" s="94"/>
      <c r="I26" s="94"/>
      <c r="J26" s="92"/>
    </row>
    <row r="27" spans="2:10" s="32" customFormat="1" x14ac:dyDescent="0.2">
      <c r="B27" s="94"/>
      <c r="C27" s="94"/>
      <c r="D27" s="94"/>
      <c r="E27" s="94"/>
      <c r="F27" s="94"/>
      <c r="G27" s="94"/>
      <c r="H27" s="94"/>
      <c r="I27" s="94"/>
      <c r="J27" s="92"/>
    </row>
    <row r="28" spans="2:10" s="32" customFormat="1" x14ac:dyDescent="0.2">
      <c r="B28" s="94"/>
      <c r="C28" s="94"/>
      <c r="D28" s="94"/>
      <c r="E28" s="94"/>
      <c r="F28" s="94"/>
      <c r="G28" s="94"/>
      <c r="H28" s="94"/>
      <c r="I28" s="94"/>
      <c r="J28" s="92"/>
    </row>
    <row r="29" spans="2:10" s="32" customFormat="1" x14ac:dyDescent="0.2">
      <c r="B29" s="94"/>
      <c r="C29" s="94"/>
      <c r="D29" s="94"/>
      <c r="E29" s="94"/>
      <c r="F29" s="94"/>
      <c r="G29" s="94"/>
      <c r="H29" s="94"/>
      <c r="I29" s="94"/>
      <c r="J29" s="92"/>
    </row>
    <row r="30" spans="2:10" s="32" customFormat="1" x14ac:dyDescent="0.2">
      <c r="B30" s="94"/>
      <c r="C30" s="94"/>
      <c r="D30" s="94"/>
      <c r="E30" s="94"/>
      <c r="F30" s="94"/>
      <c r="G30" s="94"/>
      <c r="H30" s="94"/>
      <c r="I30" s="94"/>
    </row>
    <row r="31" spans="2:10" s="32" customFormat="1" x14ac:dyDescent="0.2">
      <c r="B31" s="94"/>
      <c r="C31" s="94"/>
      <c r="D31" s="94"/>
      <c r="E31" s="94"/>
      <c r="F31" s="94"/>
      <c r="G31" s="94"/>
      <c r="H31" s="94"/>
      <c r="I31" s="94"/>
    </row>
    <row r="32" spans="2:10" s="32" customFormat="1" x14ac:dyDescent="0.2">
      <c r="B32" s="94"/>
      <c r="C32" s="94"/>
      <c r="D32" s="94"/>
      <c r="E32" s="94"/>
      <c r="F32" s="94"/>
      <c r="G32" s="94"/>
      <c r="H32" s="94"/>
      <c r="I32" s="88"/>
    </row>
    <row r="33" spans="2:8" s="32" customFormat="1" x14ac:dyDescent="0.2">
      <c r="B33" s="94"/>
      <c r="C33" s="94"/>
      <c r="D33" s="94"/>
      <c r="E33" s="94"/>
      <c r="F33" s="94"/>
      <c r="G33" s="94"/>
      <c r="H33" s="94"/>
    </row>
    <row r="34" spans="2:8" s="32" customFormat="1" x14ac:dyDescent="0.2"/>
    <row r="35" spans="2:8" s="32" customFormat="1" x14ac:dyDescent="0.2">
      <c r="B35" s="125" t="s">
        <v>70</v>
      </c>
    </row>
    <row r="36" spans="2:8" s="32" customFormat="1" x14ac:dyDescent="0.2">
      <c r="B36" s="127" t="s">
        <v>71</v>
      </c>
    </row>
    <row r="37" spans="2:8" s="32" customFormat="1" x14ac:dyDescent="0.2"/>
    <row r="38" spans="2:8" s="32" customFormat="1" x14ac:dyDescent="0.2"/>
    <row r="39" spans="2:8" s="32" customFormat="1" x14ac:dyDescent="0.2"/>
    <row r="40" spans="2:8" s="32" customFormat="1" x14ac:dyDescent="0.2"/>
    <row r="41" spans="2:8" s="32" customFormat="1" x14ac:dyDescent="0.2"/>
    <row r="42" spans="2:8" s="32" customFormat="1" x14ac:dyDescent="0.2"/>
    <row r="43" spans="2:8" s="32" customFormat="1" x14ac:dyDescent="0.2"/>
    <row r="44" spans="2:8" s="32" customFormat="1" x14ac:dyDescent="0.2"/>
    <row r="45" spans="2:8" s="32" customFormat="1" x14ac:dyDescent="0.2"/>
    <row r="46" spans="2:8" s="32" customFormat="1" x14ac:dyDescent="0.2"/>
    <row r="47" spans="2:8" s="32" customFormat="1" x14ac:dyDescent="0.2"/>
    <row r="48" spans="2:8" s="32" customFormat="1" x14ac:dyDescent="0.2"/>
    <row r="49" s="32" customFormat="1" x14ac:dyDescent="0.2"/>
    <row r="50" s="32" customFormat="1" x14ac:dyDescent="0.2"/>
    <row r="51" s="32" customFormat="1" x14ac:dyDescent="0.2"/>
    <row r="52" s="32" customFormat="1" x14ac:dyDescent="0.2"/>
    <row r="53" s="32" customFormat="1" x14ac:dyDescent="0.2"/>
    <row r="54" s="32" customFormat="1" x14ac:dyDescent="0.2"/>
    <row r="55" s="32" customFormat="1" x14ac:dyDescent="0.2"/>
    <row r="56" s="32" customFormat="1" x14ac:dyDescent="0.2"/>
    <row r="57" s="32" customFormat="1" x14ac:dyDescent="0.2"/>
    <row r="58" s="32" customFormat="1" x14ac:dyDescent="0.2"/>
    <row r="59" s="32" customFormat="1" x14ac:dyDescent="0.2"/>
    <row r="60" s="32" customFormat="1" x14ac:dyDescent="0.2"/>
    <row r="61" s="32" customFormat="1" x14ac:dyDescent="0.2"/>
    <row r="62" s="32" customFormat="1" x14ac:dyDescent="0.2"/>
    <row r="63" s="32" customFormat="1" x14ac:dyDescent="0.2"/>
    <row r="64" s="32" customFormat="1" x14ac:dyDescent="0.2"/>
    <row r="65" s="32" customFormat="1" x14ac:dyDescent="0.2"/>
    <row r="66" s="32" customFormat="1" x14ac:dyDescent="0.2"/>
    <row r="67" s="32" customFormat="1" x14ac:dyDescent="0.2"/>
    <row r="68" s="32" customFormat="1" x14ac:dyDescent="0.2"/>
    <row r="69" s="32" customFormat="1" x14ac:dyDescent="0.2"/>
  </sheetData>
  <sheetProtection formatCells="0" formatColumns="0" formatRows="0" insertColumns="0" insertRows="0" insertHyperlinks="0" deleteColumns="0" deleteRows="0" sort="0" autoFilter="0" pivotTables="0"/>
  <mergeCells count="1">
    <mergeCell ref="I10:I11"/>
  </mergeCells>
  <hyperlinks>
    <hyperlink ref="B35" r:id="rId1"/>
  </hyperlinks>
  <pageMargins left="0.7" right="0.7" top="0.75" bottom="0.75" header="0.3" footer="0.3"/>
  <pageSetup paperSize="9" orientation="portrait" r:id="rId2"/>
  <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G93"/>
  <sheetViews>
    <sheetView showGridLines="0" workbookViewId="0">
      <selection activeCell="A26" sqref="A26:XFD28"/>
    </sheetView>
  </sheetViews>
  <sheetFormatPr defaultRowHeight="12.75" x14ac:dyDescent="0.2"/>
  <cols>
    <col min="1" max="1" width="3.5703125" customWidth="1"/>
    <col min="2" max="2" width="17.7109375" customWidth="1"/>
    <col min="3" max="3" width="11.85546875" customWidth="1"/>
    <col min="4" max="4" width="14.7109375" customWidth="1"/>
    <col min="5" max="5" width="15" customWidth="1"/>
    <col min="6" max="6" width="70.42578125" style="2" customWidth="1"/>
    <col min="8" max="8" width="23.7109375" bestFit="1" customWidth="1"/>
    <col min="9" max="9" width="11.28515625" bestFit="1" customWidth="1"/>
  </cols>
  <sheetData>
    <row r="1" spans="1:7" ht="15" x14ac:dyDescent="0.25">
      <c r="A1" s="85"/>
      <c r="B1" s="85"/>
      <c r="C1" s="85"/>
      <c r="D1" s="85"/>
      <c r="E1" s="85"/>
      <c r="F1" s="86"/>
    </row>
    <row r="2" spans="1:7" ht="72.75" customHeight="1" x14ac:dyDescent="0.25">
      <c r="A2" s="85"/>
      <c r="B2" s="193"/>
      <c r="C2" s="193"/>
      <c r="D2" s="193"/>
      <c r="E2" s="85"/>
    </row>
    <row r="3" spans="1:7" s="32" customFormat="1" ht="15" x14ac:dyDescent="0.25">
      <c r="A3" s="100"/>
      <c r="B3" s="100"/>
      <c r="C3" s="100"/>
      <c r="D3" s="100"/>
      <c r="E3" s="100"/>
    </row>
    <row r="4" spans="1:7" s="32" customFormat="1" ht="23.25" x14ac:dyDescent="0.35">
      <c r="A4" s="100"/>
      <c r="B4" s="87" t="s">
        <v>15</v>
      </c>
      <c r="C4" s="101"/>
      <c r="D4" s="101"/>
      <c r="E4" s="101"/>
      <c r="F4" s="102"/>
    </row>
    <row r="5" spans="1:7" s="32" customFormat="1" ht="54" customHeight="1" x14ac:dyDescent="0.25">
      <c r="A5" s="100"/>
      <c r="B5" s="194" t="s">
        <v>55</v>
      </c>
      <c r="C5" s="194"/>
      <c r="D5" s="194"/>
      <c r="E5" s="194"/>
      <c r="F5" s="194"/>
    </row>
    <row r="6" spans="1:7" s="106" customFormat="1" ht="61.5" customHeight="1" x14ac:dyDescent="0.2">
      <c r="A6" s="103"/>
      <c r="B6" s="104" t="s">
        <v>53</v>
      </c>
      <c r="C6" s="104" t="s">
        <v>54</v>
      </c>
      <c r="D6" s="104" t="s">
        <v>49</v>
      </c>
      <c r="E6" s="104" t="s">
        <v>48</v>
      </c>
      <c r="F6" s="104" t="s">
        <v>8</v>
      </c>
      <c r="G6" s="105"/>
    </row>
    <row r="7" spans="1:7" s="112" customFormat="1" ht="56.25" customHeight="1" x14ac:dyDescent="0.2">
      <c r="A7" s="107"/>
      <c r="B7" s="108" t="s">
        <v>6</v>
      </c>
      <c r="C7" s="109" t="s">
        <v>12</v>
      </c>
      <c r="D7" s="109">
        <v>1</v>
      </c>
      <c r="E7" s="110">
        <v>3</v>
      </c>
      <c r="F7" s="111" t="s">
        <v>13</v>
      </c>
    </row>
    <row r="8" spans="1:7" s="112" customFormat="1" ht="78" customHeight="1" x14ac:dyDescent="0.2">
      <c r="A8" s="107"/>
      <c r="B8" s="108" t="s">
        <v>3</v>
      </c>
      <c r="C8" s="109" t="s">
        <v>9</v>
      </c>
      <c r="D8" s="109">
        <v>1.75</v>
      </c>
      <c r="E8" s="110">
        <v>5</v>
      </c>
      <c r="F8" s="111" t="s">
        <v>14</v>
      </c>
    </row>
    <row r="9" spans="1:7" s="112" customFormat="1" ht="75" customHeight="1" x14ac:dyDescent="0.2">
      <c r="A9" s="107"/>
      <c r="B9" s="108" t="s">
        <v>5</v>
      </c>
      <c r="C9" s="109" t="s">
        <v>10</v>
      </c>
      <c r="D9" s="109">
        <v>2.8</v>
      </c>
      <c r="E9" s="110">
        <v>8</v>
      </c>
      <c r="F9" s="111" t="s">
        <v>47</v>
      </c>
    </row>
    <row r="10" spans="1:7" s="112" customFormat="1" ht="90.75" customHeight="1" x14ac:dyDescent="0.2">
      <c r="A10" s="107"/>
      <c r="B10" s="108" t="s">
        <v>4</v>
      </c>
      <c r="C10" s="113" t="s">
        <v>11</v>
      </c>
      <c r="D10" s="109">
        <v>4.2</v>
      </c>
      <c r="E10" s="110">
        <v>12</v>
      </c>
      <c r="F10" s="111" t="s">
        <v>46</v>
      </c>
    </row>
    <row r="11" spans="1:7" s="32" customFormat="1" ht="19.5" customHeight="1" x14ac:dyDescent="0.25">
      <c r="A11" s="100"/>
      <c r="B11" s="114"/>
      <c r="C11" s="114"/>
      <c r="D11" s="114"/>
      <c r="E11" s="114"/>
      <c r="F11" s="115"/>
    </row>
    <row r="12" spans="1:7" s="32" customFormat="1" ht="23.25" x14ac:dyDescent="0.35">
      <c r="A12" s="100"/>
      <c r="B12" s="87" t="s">
        <v>16</v>
      </c>
      <c r="C12" s="101"/>
      <c r="D12" s="101"/>
      <c r="E12" s="101"/>
      <c r="F12" s="102"/>
    </row>
    <row r="13" spans="1:7" s="32" customFormat="1" ht="55.5" customHeight="1" x14ac:dyDescent="0.25">
      <c r="A13" s="100"/>
      <c r="B13" s="195" t="s">
        <v>56</v>
      </c>
      <c r="C13" s="195"/>
      <c r="D13" s="195"/>
      <c r="E13" s="195"/>
      <c r="F13" s="195"/>
    </row>
    <row r="14" spans="1:7" s="32" customFormat="1" ht="35.25" customHeight="1" x14ac:dyDescent="0.25">
      <c r="A14" s="100"/>
      <c r="B14" s="116" t="s">
        <v>17</v>
      </c>
      <c r="C14" s="116" t="s">
        <v>18</v>
      </c>
      <c r="D14" s="101"/>
      <c r="E14" s="101"/>
      <c r="F14" s="102"/>
    </row>
    <row r="15" spans="1:7" s="32" customFormat="1" ht="35.25" customHeight="1" x14ac:dyDescent="0.25">
      <c r="A15" s="100"/>
      <c r="B15" s="111" t="s">
        <v>19</v>
      </c>
      <c r="C15" s="117">
        <v>0.15</v>
      </c>
      <c r="D15" s="101"/>
      <c r="E15" s="101"/>
      <c r="F15" s="102"/>
    </row>
    <row r="16" spans="1:7" s="32" customFormat="1" ht="35.25" customHeight="1" x14ac:dyDescent="0.25">
      <c r="A16" s="100"/>
      <c r="B16" s="111" t="s">
        <v>20</v>
      </c>
      <c r="C16" s="117">
        <v>0.15</v>
      </c>
      <c r="D16" s="101"/>
      <c r="E16" s="101"/>
      <c r="F16" s="102"/>
    </row>
    <row r="17" spans="1:6" s="32" customFormat="1" ht="35.25" customHeight="1" x14ac:dyDescent="0.25">
      <c r="A17" s="100"/>
      <c r="B17" s="111" t="s">
        <v>21</v>
      </c>
      <c r="C17" s="117">
        <v>0.15</v>
      </c>
      <c r="D17" s="101"/>
      <c r="E17" s="101"/>
      <c r="F17" s="102"/>
    </row>
    <row r="18" spans="1:6" s="32" customFormat="1" ht="35.25" customHeight="1" x14ac:dyDescent="0.25">
      <c r="A18" s="100"/>
      <c r="B18" s="111" t="s">
        <v>45</v>
      </c>
      <c r="C18" s="117">
        <v>0.55000000000000004</v>
      </c>
      <c r="D18" s="101"/>
      <c r="E18" s="101"/>
      <c r="F18" s="102"/>
    </row>
    <row r="19" spans="1:6" s="32" customFormat="1" ht="15" x14ac:dyDescent="0.25">
      <c r="A19" s="100"/>
      <c r="B19" s="118"/>
      <c r="C19" s="118"/>
      <c r="D19" s="118"/>
      <c r="E19" s="118"/>
      <c r="F19" s="119"/>
    </row>
    <row r="20" spans="1:6" s="32" customFormat="1" ht="23.25" x14ac:dyDescent="0.35">
      <c r="B20" s="87" t="s">
        <v>57</v>
      </c>
      <c r="C20" s="120"/>
      <c r="D20" s="120"/>
      <c r="E20" s="120"/>
      <c r="F20" s="121"/>
    </row>
    <row r="21" spans="1:6" s="32" customFormat="1" x14ac:dyDescent="0.2">
      <c r="B21" s="120"/>
      <c r="C21" s="120"/>
      <c r="D21" s="120"/>
      <c r="E21" s="120"/>
      <c r="F21" s="121"/>
    </row>
    <row r="22" spans="1:6" s="32" customFormat="1" x14ac:dyDescent="0.2">
      <c r="B22" s="122" t="s">
        <v>43</v>
      </c>
      <c r="C22" s="123">
        <v>1350</v>
      </c>
      <c r="D22" s="120"/>
      <c r="E22" s="120"/>
      <c r="F22" s="121"/>
    </row>
    <row r="23" spans="1:6" s="32" customFormat="1" x14ac:dyDescent="0.2">
      <c r="B23" s="120"/>
      <c r="C23" s="120"/>
      <c r="D23" s="120"/>
      <c r="E23" s="120"/>
      <c r="F23" s="121"/>
    </row>
    <row r="24" spans="1:6" s="32" customFormat="1" x14ac:dyDescent="0.2">
      <c r="B24" s="120"/>
      <c r="C24" s="120"/>
      <c r="D24" s="120"/>
      <c r="E24" s="120"/>
      <c r="F24" s="121"/>
    </row>
    <row r="25" spans="1:6" s="32" customFormat="1" x14ac:dyDescent="0.2">
      <c r="B25" s="120"/>
      <c r="C25" s="120"/>
      <c r="D25" s="120"/>
      <c r="E25" s="120"/>
      <c r="F25" s="121"/>
    </row>
    <row r="26" spans="1:6" s="32" customFormat="1" x14ac:dyDescent="0.2">
      <c r="B26" s="120" t="s">
        <v>99</v>
      </c>
      <c r="C26" s="120"/>
      <c r="D26" s="120"/>
      <c r="E26" s="120"/>
      <c r="F26" s="121"/>
    </row>
    <row r="27" spans="1:6" s="32" customFormat="1" x14ac:dyDescent="0.2">
      <c r="B27" s="120" t="s">
        <v>100</v>
      </c>
      <c r="C27" s="120"/>
      <c r="D27" s="120"/>
      <c r="E27" s="120"/>
      <c r="F27" s="121"/>
    </row>
    <row r="28" spans="1:6" s="32" customFormat="1" x14ac:dyDescent="0.2">
      <c r="B28" s="120" t="s">
        <v>101</v>
      </c>
      <c r="C28" s="120"/>
      <c r="D28" s="120"/>
      <c r="E28" s="120"/>
      <c r="F28" s="121"/>
    </row>
    <row r="29" spans="1:6" s="32" customFormat="1" x14ac:dyDescent="0.2">
      <c r="B29" s="120"/>
      <c r="C29" s="120"/>
      <c r="D29" s="120"/>
      <c r="E29" s="120"/>
      <c r="F29" s="121"/>
    </row>
    <row r="30" spans="1:6" s="32" customFormat="1" x14ac:dyDescent="0.2">
      <c r="B30" s="120"/>
      <c r="C30" s="120"/>
      <c r="D30" s="120"/>
      <c r="E30" s="120"/>
      <c r="F30" s="121"/>
    </row>
    <row r="31" spans="1:6" s="32" customFormat="1" x14ac:dyDescent="0.2">
      <c r="B31" s="120"/>
      <c r="C31" s="120"/>
      <c r="D31" s="120"/>
      <c r="E31" s="120"/>
      <c r="F31" s="121"/>
    </row>
    <row r="32" spans="1:6" s="32" customFormat="1" x14ac:dyDescent="0.2">
      <c r="B32" s="120"/>
      <c r="C32" s="120"/>
      <c r="D32" s="120"/>
      <c r="E32" s="120"/>
      <c r="F32" s="121"/>
    </row>
    <row r="33" spans="2:6" s="32" customFormat="1" x14ac:dyDescent="0.2">
      <c r="B33" s="120"/>
      <c r="C33" s="120"/>
      <c r="D33" s="120"/>
      <c r="E33" s="120"/>
      <c r="F33" s="121"/>
    </row>
    <row r="34" spans="2:6" s="32" customFormat="1" x14ac:dyDescent="0.2">
      <c r="B34" s="120"/>
      <c r="C34" s="120"/>
      <c r="D34" s="120"/>
      <c r="E34" s="120"/>
      <c r="F34" s="121"/>
    </row>
    <row r="35" spans="2:6" s="32" customFormat="1" x14ac:dyDescent="0.2">
      <c r="B35" s="120"/>
      <c r="C35" s="120"/>
      <c r="D35" s="120"/>
      <c r="E35" s="120"/>
      <c r="F35" s="121"/>
    </row>
    <row r="36" spans="2:6" s="32" customFormat="1" x14ac:dyDescent="0.2">
      <c r="B36" s="120"/>
      <c r="C36" s="120"/>
      <c r="D36" s="120"/>
      <c r="E36" s="120"/>
      <c r="F36" s="121"/>
    </row>
    <row r="37" spans="2:6" s="32" customFormat="1" x14ac:dyDescent="0.2">
      <c r="B37" s="127"/>
      <c r="C37" s="120"/>
      <c r="D37" s="120"/>
      <c r="E37" s="120"/>
      <c r="F37" s="121"/>
    </row>
    <row r="38" spans="2:6" s="32" customFormat="1" x14ac:dyDescent="0.2">
      <c r="B38" s="120"/>
      <c r="C38" s="120"/>
      <c r="D38" s="120"/>
      <c r="E38" s="120"/>
      <c r="F38" s="121"/>
    </row>
    <row r="39" spans="2:6" s="32" customFormat="1" x14ac:dyDescent="0.2">
      <c r="B39" s="120"/>
      <c r="C39" s="120"/>
      <c r="D39" s="120"/>
      <c r="E39" s="120"/>
      <c r="F39" s="121"/>
    </row>
    <row r="40" spans="2:6" s="32" customFormat="1" x14ac:dyDescent="0.2">
      <c r="B40" s="120"/>
      <c r="C40" s="120"/>
      <c r="D40" s="120"/>
      <c r="E40" s="120"/>
      <c r="F40" s="121"/>
    </row>
    <row r="41" spans="2:6" s="32" customFormat="1" x14ac:dyDescent="0.2">
      <c r="F41" s="124"/>
    </row>
    <row r="42" spans="2:6" s="32" customFormat="1" ht="25.5" customHeight="1" x14ac:dyDescent="0.2">
      <c r="B42" s="196" t="s">
        <v>70</v>
      </c>
      <c r="C42" s="196"/>
      <c r="F42" s="124"/>
    </row>
    <row r="43" spans="2:6" s="32" customFormat="1" x14ac:dyDescent="0.2">
      <c r="B43" s="127" t="s">
        <v>71</v>
      </c>
      <c r="F43" s="124"/>
    </row>
    <row r="44" spans="2:6" s="32" customFormat="1" x14ac:dyDescent="0.2">
      <c r="F44" s="124"/>
    </row>
    <row r="45" spans="2:6" s="32" customFormat="1" x14ac:dyDescent="0.2">
      <c r="F45" s="124"/>
    </row>
    <row r="46" spans="2:6" s="32" customFormat="1" x14ac:dyDescent="0.2">
      <c r="F46" s="124"/>
    </row>
    <row r="47" spans="2:6" s="32" customFormat="1" x14ac:dyDescent="0.2">
      <c r="F47" s="124"/>
    </row>
    <row r="48" spans="2:6" s="32" customFormat="1" x14ac:dyDescent="0.2">
      <c r="F48" s="124"/>
    </row>
    <row r="49" spans="6:6" s="32" customFormat="1" x14ac:dyDescent="0.2">
      <c r="F49" s="124"/>
    </row>
    <row r="50" spans="6:6" s="32" customFormat="1" x14ac:dyDescent="0.2">
      <c r="F50" s="124"/>
    </row>
    <row r="51" spans="6:6" s="32" customFormat="1" x14ac:dyDescent="0.2">
      <c r="F51" s="124"/>
    </row>
    <row r="52" spans="6:6" s="32" customFormat="1" x14ac:dyDescent="0.2">
      <c r="F52" s="124"/>
    </row>
    <row r="53" spans="6:6" s="32" customFormat="1" x14ac:dyDescent="0.2">
      <c r="F53" s="124"/>
    </row>
    <row r="54" spans="6:6" s="32" customFormat="1" x14ac:dyDescent="0.2">
      <c r="F54" s="124"/>
    </row>
    <row r="55" spans="6:6" s="32" customFormat="1" x14ac:dyDescent="0.2">
      <c r="F55" s="124"/>
    </row>
    <row r="56" spans="6:6" s="32" customFormat="1" x14ac:dyDescent="0.2">
      <c r="F56" s="124"/>
    </row>
    <row r="57" spans="6:6" s="32" customFormat="1" x14ac:dyDescent="0.2">
      <c r="F57" s="124"/>
    </row>
    <row r="58" spans="6:6" s="32" customFormat="1" x14ac:dyDescent="0.2">
      <c r="F58" s="124"/>
    </row>
    <row r="59" spans="6:6" s="32" customFormat="1" x14ac:dyDescent="0.2">
      <c r="F59" s="124"/>
    </row>
    <row r="60" spans="6:6" s="32" customFormat="1" x14ac:dyDescent="0.2">
      <c r="F60" s="124"/>
    </row>
    <row r="61" spans="6:6" s="32" customFormat="1" x14ac:dyDescent="0.2">
      <c r="F61" s="124"/>
    </row>
    <row r="62" spans="6:6" s="32" customFormat="1" x14ac:dyDescent="0.2">
      <c r="F62" s="124"/>
    </row>
    <row r="63" spans="6:6" s="32" customFormat="1" x14ac:dyDescent="0.2">
      <c r="F63" s="124"/>
    </row>
    <row r="64" spans="6:6" s="32" customFormat="1" x14ac:dyDescent="0.2">
      <c r="F64" s="124"/>
    </row>
    <row r="65" spans="6:6" s="32" customFormat="1" x14ac:dyDescent="0.2">
      <c r="F65" s="124"/>
    </row>
    <row r="66" spans="6:6" s="32" customFormat="1" x14ac:dyDescent="0.2">
      <c r="F66" s="124"/>
    </row>
    <row r="67" spans="6:6" s="32" customFormat="1" x14ac:dyDescent="0.2">
      <c r="F67" s="124"/>
    </row>
    <row r="68" spans="6:6" s="32" customFormat="1" x14ac:dyDescent="0.2">
      <c r="F68" s="124"/>
    </row>
    <row r="69" spans="6:6" s="32" customFormat="1" x14ac:dyDescent="0.2">
      <c r="F69" s="124"/>
    </row>
    <row r="70" spans="6:6" s="32" customFormat="1" x14ac:dyDescent="0.2">
      <c r="F70" s="124"/>
    </row>
    <row r="71" spans="6:6" s="32" customFormat="1" x14ac:dyDescent="0.2">
      <c r="F71" s="124"/>
    </row>
    <row r="72" spans="6:6" s="32" customFormat="1" x14ac:dyDescent="0.2">
      <c r="F72" s="124"/>
    </row>
    <row r="73" spans="6:6" s="32" customFormat="1" x14ac:dyDescent="0.2">
      <c r="F73" s="124"/>
    </row>
    <row r="74" spans="6:6" s="32" customFormat="1" x14ac:dyDescent="0.2">
      <c r="F74" s="124"/>
    </row>
    <row r="75" spans="6:6" s="32" customFormat="1" x14ac:dyDescent="0.2">
      <c r="F75" s="124"/>
    </row>
    <row r="76" spans="6:6" s="32" customFormat="1" x14ac:dyDescent="0.2">
      <c r="F76" s="124"/>
    </row>
    <row r="77" spans="6:6" s="32" customFormat="1" x14ac:dyDescent="0.2">
      <c r="F77" s="124"/>
    </row>
    <row r="78" spans="6:6" s="32" customFormat="1" x14ac:dyDescent="0.2">
      <c r="F78" s="124"/>
    </row>
    <row r="79" spans="6:6" s="32" customFormat="1" x14ac:dyDescent="0.2">
      <c r="F79" s="124"/>
    </row>
    <row r="80" spans="6:6" s="32" customFormat="1" x14ac:dyDescent="0.2">
      <c r="F80" s="124"/>
    </row>
    <row r="81" spans="6:6" s="32" customFormat="1" x14ac:dyDescent="0.2">
      <c r="F81" s="124"/>
    </row>
    <row r="82" spans="6:6" s="32" customFormat="1" x14ac:dyDescent="0.2">
      <c r="F82" s="124"/>
    </row>
    <row r="83" spans="6:6" s="32" customFormat="1" x14ac:dyDescent="0.2">
      <c r="F83" s="124"/>
    </row>
    <row r="84" spans="6:6" s="32" customFormat="1" x14ac:dyDescent="0.2">
      <c r="F84" s="124"/>
    </row>
    <row r="85" spans="6:6" s="32" customFormat="1" x14ac:dyDescent="0.2">
      <c r="F85" s="124"/>
    </row>
    <row r="86" spans="6:6" s="32" customFormat="1" x14ac:dyDescent="0.2">
      <c r="F86" s="124"/>
    </row>
    <row r="87" spans="6:6" s="32" customFormat="1" x14ac:dyDescent="0.2">
      <c r="F87" s="124"/>
    </row>
    <row r="88" spans="6:6" s="32" customFormat="1" x14ac:dyDescent="0.2">
      <c r="F88" s="124"/>
    </row>
    <row r="89" spans="6:6" s="32" customFormat="1" x14ac:dyDescent="0.2">
      <c r="F89" s="124"/>
    </row>
    <row r="90" spans="6:6" s="32" customFormat="1" x14ac:dyDescent="0.2">
      <c r="F90" s="124"/>
    </row>
    <row r="91" spans="6:6" s="32" customFormat="1" x14ac:dyDescent="0.2">
      <c r="F91" s="124"/>
    </row>
    <row r="92" spans="6:6" s="32" customFormat="1" x14ac:dyDescent="0.2">
      <c r="F92" s="124"/>
    </row>
    <row r="93" spans="6:6" s="32" customFormat="1" x14ac:dyDescent="0.2">
      <c r="F93" s="124"/>
    </row>
  </sheetData>
  <sheetProtection password="D26E" sheet="1" objects="1" scenarios="1" formatCells="0" formatColumns="0" formatRows="0" insertColumns="0" insertRows="0" insertHyperlinks="0" deleteColumns="0" deleteRows="0" sort="0" autoFilter="0" pivotTables="0"/>
  <mergeCells count="4">
    <mergeCell ref="B2:D2"/>
    <mergeCell ref="B5:F5"/>
    <mergeCell ref="B13:F13"/>
    <mergeCell ref="B42:C42"/>
  </mergeCells>
  <phoneticPr fontId="3" type="noConversion"/>
  <hyperlinks>
    <hyperlink ref="B42" r:id="rId1"/>
  </hyperlinks>
  <pageMargins left="0.75" right="0.75" top="1" bottom="1" header="0.5" footer="0.5"/>
  <pageSetup paperSize="9" scale="66" orientation="portrait" r:id="rId2"/>
  <headerFooter alignWithMargins="0"/>
  <drawing r:id="rId3"/>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9:M80"/>
  <sheetViews>
    <sheetView showGridLines="0" topLeftCell="A61" workbookViewId="0">
      <selection activeCell="J80" sqref="J80"/>
    </sheetView>
  </sheetViews>
  <sheetFormatPr defaultRowHeight="12.75" x14ac:dyDescent="0.2"/>
  <cols>
    <col min="1" max="1" width="3.85546875" customWidth="1"/>
    <col min="2" max="2" width="20.85546875" customWidth="1"/>
    <col min="3" max="3" width="24" customWidth="1"/>
    <col min="11" max="11" width="10.7109375" bestFit="1" customWidth="1"/>
  </cols>
  <sheetData>
    <row r="9" spans="2:11" ht="30" customHeight="1" x14ac:dyDescent="0.2">
      <c r="B9" s="142" t="s">
        <v>120</v>
      </c>
      <c r="C9" s="142" t="s">
        <v>125</v>
      </c>
    </row>
    <row r="10" spans="2:11" ht="24" customHeight="1" x14ac:dyDescent="0.2">
      <c r="B10" s="143" t="s">
        <v>102</v>
      </c>
      <c r="C10" s="144" t="s">
        <v>101</v>
      </c>
    </row>
    <row r="11" spans="2:11" ht="66" customHeight="1" x14ac:dyDescent="0.2">
      <c r="B11" s="131" t="s">
        <v>103</v>
      </c>
      <c r="C11" s="199" t="s">
        <v>215</v>
      </c>
      <c r="D11" s="199"/>
      <c r="E11" s="199"/>
      <c r="F11" s="199"/>
      <c r="G11" s="199"/>
      <c r="H11" s="199"/>
      <c r="I11" s="199"/>
      <c r="J11" s="199"/>
    </row>
    <row r="12" spans="2:11" ht="21.75" customHeight="1" x14ac:dyDescent="0.2">
      <c r="B12" s="131" t="s">
        <v>123</v>
      </c>
      <c r="C12" s="135" t="s">
        <v>108</v>
      </c>
      <c r="D12" s="200" t="s">
        <v>8</v>
      </c>
      <c r="E12" s="201"/>
      <c r="F12" s="202"/>
      <c r="G12" s="200" t="s">
        <v>109</v>
      </c>
      <c r="H12" s="201"/>
      <c r="I12" s="202"/>
      <c r="J12" s="137" t="s">
        <v>124</v>
      </c>
      <c r="K12" s="137" t="s">
        <v>135</v>
      </c>
    </row>
    <row r="13" spans="2:11" ht="21.75" customHeight="1" x14ac:dyDescent="0.2">
      <c r="B13" s="131"/>
      <c r="C13" s="140" t="s">
        <v>191</v>
      </c>
      <c r="D13" s="215" t="s">
        <v>192</v>
      </c>
      <c r="E13" s="216"/>
      <c r="F13" s="217"/>
      <c r="G13" s="215"/>
      <c r="H13" s="216"/>
      <c r="I13" s="217"/>
      <c r="J13" s="136"/>
      <c r="K13" s="136"/>
    </row>
    <row r="14" spans="2:11" s="138" customFormat="1" ht="140.25" customHeight="1" x14ac:dyDescent="0.2">
      <c r="C14" s="140" t="s">
        <v>126</v>
      </c>
      <c r="D14" s="203" t="s">
        <v>378</v>
      </c>
      <c r="E14" s="204"/>
      <c r="F14" s="205"/>
      <c r="G14" s="206" t="s">
        <v>137</v>
      </c>
      <c r="H14" s="207"/>
      <c r="I14" s="208"/>
      <c r="J14" s="140" t="s">
        <v>59</v>
      </c>
      <c r="K14" s="136"/>
    </row>
    <row r="15" spans="2:11" s="138" customFormat="1" ht="48.75" customHeight="1" x14ac:dyDescent="0.2">
      <c r="B15" s="141"/>
      <c r="C15" s="140" t="s">
        <v>127</v>
      </c>
      <c r="D15" s="203" t="s">
        <v>157</v>
      </c>
      <c r="E15" s="209"/>
      <c r="F15" s="210"/>
      <c r="G15" s="203" t="s">
        <v>138</v>
      </c>
      <c r="H15" s="209"/>
      <c r="I15" s="210"/>
      <c r="J15" s="140" t="s">
        <v>59</v>
      </c>
      <c r="K15" s="136"/>
    </row>
    <row r="16" spans="2:11" s="138" customFormat="1" ht="48.75" customHeight="1" x14ac:dyDescent="0.2">
      <c r="C16" s="140" t="s">
        <v>128</v>
      </c>
      <c r="D16" s="203" t="s">
        <v>158</v>
      </c>
      <c r="E16" s="209"/>
      <c r="F16" s="210"/>
      <c r="G16" s="203" t="s">
        <v>139</v>
      </c>
      <c r="H16" s="204"/>
      <c r="I16" s="205"/>
      <c r="J16" s="140" t="s">
        <v>59</v>
      </c>
      <c r="K16" s="136"/>
    </row>
    <row r="17" spans="2:13" s="138" customFormat="1" ht="48.75" customHeight="1" x14ac:dyDescent="0.2">
      <c r="B17" s="141"/>
      <c r="C17" s="140" t="s">
        <v>129</v>
      </c>
      <c r="D17" s="203" t="s">
        <v>159</v>
      </c>
      <c r="E17" s="209"/>
      <c r="F17" s="210"/>
      <c r="G17" s="203"/>
      <c r="H17" s="209"/>
      <c r="I17" s="210"/>
      <c r="J17" s="140" t="s">
        <v>59</v>
      </c>
      <c r="K17" s="136"/>
      <c r="M17" s="155" t="s">
        <v>263</v>
      </c>
    </row>
    <row r="18" spans="2:13" s="138" customFormat="1" ht="48.75" customHeight="1" x14ac:dyDescent="0.2">
      <c r="B18" s="141"/>
      <c r="C18" s="140" t="s">
        <v>265</v>
      </c>
      <c r="D18" s="203" t="s">
        <v>264</v>
      </c>
      <c r="E18" s="209"/>
      <c r="F18" s="210"/>
      <c r="G18" s="203"/>
      <c r="H18" s="209"/>
      <c r="I18" s="210"/>
      <c r="J18" s="140" t="s">
        <v>59</v>
      </c>
      <c r="K18" s="136" t="s">
        <v>136</v>
      </c>
      <c r="M18" s="155" t="s">
        <v>194</v>
      </c>
    </row>
    <row r="19" spans="2:13" s="138" customFormat="1" ht="48.75" customHeight="1" x14ac:dyDescent="0.2">
      <c r="C19" s="140" t="s">
        <v>144</v>
      </c>
      <c r="D19" s="203" t="s">
        <v>142</v>
      </c>
      <c r="E19" s="204"/>
      <c r="F19" s="205"/>
      <c r="G19" s="203"/>
      <c r="H19" s="204"/>
      <c r="I19" s="205"/>
      <c r="J19" s="140" t="s">
        <v>59</v>
      </c>
      <c r="K19" s="136" t="s">
        <v>136</v>
      </c>
      <c r="M19" s="155" t="s">
        <v>146</v>
      </c>
    </row>
    <row r="20" spans="2:13" s="138" customFormat="1" ht="48.75" customHeight="1" x14ac:dyDescent="0.2">
      <c r="B20" s="141"/>
      <c r="C20" s="140" t="s">
        <v>145</v>
      </c>
      <c r="D20" s="203" t="s">
        <v>140</v>
      </c>
      <c r="E20" s="209"/>
      <c r="F20" s="210"/>
      <c r="G20" s="203"/>
      <c r="H20" s="209"/>
      <c r="I20" s="210"/>
      <c r="J20" s="140" t="s">
        <v>59</v>
      </c>
      <c r="K20" s="136" t="s">
        <v>136</v>
      </c>
      <c r="M20" s="155" t="s">
        <v>146</v>
      </c>
    </row>
    <row r="21" spans="2:13" s="138" customFormat="1" ht="48.75" customHeight="1" x14ac:dyDescent="0.2">
      <c r="C21" s="140" t="s">
        <v>266</v>
      </c>
      <c r="D21" s="203" t="s">
        <v>141</v>
      </c>
      <c r="E21" s="204"/>
      <c r="F21" s="205"/>
      <c r="G21" s="203"/>
      <c r="H21" s="204"/>
      <c r="I21" s="205"/>
      <c r="J21" s="140" t="s">
        <v>133</v>
      </c>
      <c r="K21" s="136" t="s">
        <v>136</v>
      </c>
    </row>
    <row r="22" spans="2:13" s="138" customFormat="1" ht="48.75" customHeight="1" x14ac:dyDescent="0.2">
      <c r="B22" s="141"/>
      <c r="C22" s="140" t="s">
        <v>267</v>
      </c>
      <c r="D22" s="203" t="s">
        <v>147</v>
      </c>
      <c r="E22" s="204"/>
      <c r="F22" s="205"/>
      <c r="G22" s="203"/>
      <c r="H22" s="209"/>
      <c r="I22" s="210"/>
      <c r="J22" s="140" t="s">
        <v>133</v>
      </c>
      <c r="K22" s="136" t="s">
        <v>136</v>
      </c>
      <c r="M22" s="155" t="s">
        <v>269</v>
      </c>
    </row>
    <row r="23" spans="2:13" s="138" customFormat="1" ht="48.75" customHeight="1" x14ac:dyDescent="0.2">
      <c r="C23" s="140" t="s">
        <v>268</v>
      </c>
      <c r="D23" s="203" t="s">
        <v>148</v>
      </c>
      <c r="E23" s="209"/>
      <c r="F23" s="210"/>
      <c r="G23" s="203"/>
      <c r="H23" s="204"/>
      <c r="I23" s="205"/>
      <c r="J23" s="140" t="s">
        <v>133</v>
      </c>
      <c r="K23" s="136" t="s">
        <v>136</v>
      </c>
    </row>
    <row r="24" spans="2:13" s="138" customFormat="1" ht="48.75" customHeight="1" x14ac:dyDescent="0.2">
      <c r="B24" s="141"/>
      <c r="C24" s="140" t="s">
        <v>270</v>
      </c>
      <c r="D24" s="203"/>
      <c r="E24" s="209"/>
      <c r="F24" s="210"/>
      <c r="G24" s="203"/>
      <c r="H24" s="209"/>
      <c r="I24" s="210"/>
      <c r="J24" s="140" t="s">
        <v>134</v>
      </c>
      <c r="K24" s="136" t="s">
        <v>136</v>
      </c>
      <c r="M24" s="155" t="s">
        <v>149</v>
      </c>
    </row>
    <row r="25" spans="2:13" s="138" customFormat="1" ht="48.75" customHeight="1" x14ac:dyDescent="0.2">
      <c r="C25" s="140" t="s">
        <v>271</v>
      </c>
      <c r="D25" s="203" t="s">
        <v>150</v>
      </c>
      <c r="E25" s="204"/>
      <c r="F25" s="205"/>
      <c r="G25" s="203"/>
      <c r="H25" s="204"/>
      <c r="I25" s="205"/>
      <c r="J25" s="140" t="s">
        <v>133</v>
      </c>
      <c r="K25" s="136" t="s">
        <v>136</v>
      </c>
    </row>
    <row r="26" spans="2:13" s="138" customFormat="1" ht="48.75" customHeight="1" x14ac:dyDescent="0.2">
      <c r="B26" s="141"/>
      <c r="C26" s="140" t="s">
        <v>272</v>
      </c>
      <c r="D26" s="203" t="s">
        <v>151</v>
      </c>
      <c r="E26" s="209"/>
      <c r="F26" s="210"/>
      <c r="G26" s="203"/>
      <c r="H26" s="209"/>
      <c r="I26" s="210"/>
      <c r="J26" s="140" t="s">
        <v>133</v>
      </c>
      <c r="K26" s="136" t="s">
        <v>136</v>
      </c>
    </row>
    <row r="27" spans="2:13" s="138" customFormat="1" ht="48.75" customHeight="1" x14ac:dyDescent="0.2">
      <c r="B27" s="141"/>
      <c r="C27" s="140" t="s">
        <v>273</v>
      </c>
      <c r="D27" s="203" t="s">
        <v>153</v>
      </c>
      <c r="E27" s="209"/>
      <c r="F27" s="210"/>
      <c r="G27" s="203"/>
      <c r="H27" s="209"/>
      <c r="I27" s="210"/>
      <c r="J27" s="140" t="s">
        <v>133</v>
      </c>
      <c r="K27" s="136" t="s">
        <v>136</v>
      </c>
      <c r="M27" s="155" t="s">
        <v>154</v>
      </c>
    </row>
    <row r="28" spans="2:13" s="138" customFormat="1" ht="48.75" customHeight="1" x14ac:dyDescent="0.2">
      <c r="C28" s="140" t="s">
        <v>132</v>
      </c>
      <c r="D28" s="203" t="s">
        <v>156</v>
      </c>
      <c r="E28" s="204"/>
      <c r="F28" s="205"/>
      <c r="G28" s="203"/>
      <c r="H28" s="204"/>
      <c r="I28" s="205"/>
      <c r="J28" s="140" t="s">
        <v>134</v>
      </c>
      <c r="K28" s="136" t="s">
        <v>136</v>
      </c>
      <c r="M28" s="155" t="s">
        <v>155</v>
      </c>
    </row>
    <row r="29" spans="2:13" s="138" customFormat="1" ht="48.75" customHeight="1" x14ac:dyDescent="0.2">
      <c r="C29" s="140" t="s">
        <v>85</v>
      </c>
      <c r="D29" s="203" t="s">
        <v>176</v>
      </c>
      <c r="E29" s="204"/>
      <c r="F29" s="205"/>
      <c r="G29" s="146"/>
      <c r="H29" s="147"/>
      <c r="I29" s="148"/>
      <c r="J29" s="140" t="s">
        <v>59</v>
      </c>
      <c r="K29" s="136"/>
      <c r="M29" s="155" t="s">
        <v>274</v>
      </c>
    </row>
    <row r="30" spans="2:13" s="138" customFormat="1" ht="48.75" customHeight="1" x14ac:dyDescent="0.2">
      <c r="C30" s="140" t="s">
        <v>96</v>
      </c>
      <c r="D30" s="203" t="s">
        <v>177</v>
      </c>
      <c r="E30" s="204"/>
      <c r="F30" s="205"/>
      <c r="G30" s="203"/>
      <c r="H30" s="204"/>
      <c r="I30" s="205"/>
      <c r="J30" s="140" t="s">
        <v>59</v>
      </c>
      <c r="K30" s="136" t="s">
        <v>2</v>
      </c>
      <c r="M30" s="155" t="s">
        <v>178</v>
      </c>
    </row>
    <row r="31" spans="2:13" s="138" customFormat="1" ht="48.75" customHeight="1" x14ac:dyDescent="0.2">
      <c r="C31" s="140" t="s">
        <v>179</v>
      </c>
      <c r="D31" s="203" t="s">
        <v>185</v>
      </c>
      <c r="E31" s="204"/>
      <c r="F31" s="205"/>
      <c r="G31" s="146"/>
      <c r="H31" s="147"/>
      <c r="I31" s="148"/>
      <c r="J31" s="140" t="s">
        <v>133</v>
      </c>
      <c r="K31" s="136"/>
      <c r="M31" s="155"/>
    </row>
    <row r="32" spans="2:13" s="138" customFormat="1" ht="48.75" customHeight="1" x14ac:dyDescent="0.2">
      <c r="C32" s="140" t="s">
        <v>180</v>
      </c>
      <c r="D32" s="203" t="s">
        <v>186</v>
      </c>
      <c r="E32" s="204"/>
      <c r="F32" s="205"/>
      <c r="G32" s="146"/>
      <c r="H32" s="147"/>
      <c r="I32" s="148"/>
      <c r="J32" s="140" t="s">
        <v>133</v>
      </c>
      <c r="K32" s="136"/>
      <c r="M32" s="155"/>
    </row>
    <row r="33" spans="2:13" s="138" customFormat="1" ht="48.75" customHeight="1" x14ac:dyDescent="0.2">
      <c r="C33" s="140" t="s">
        <v>181</v>
      </c>
      <c r="D33" s="203" t="s">
        <v>187</v>
      </c>
      <c r="E33" s="204"/>
      <c r="F33" s="205"/>
      <c r="G33" s="203"/>
      <c r="H33" s="204"/>
      <c r="I33" s="205"/>
      <c r="J33" s="140" t="s">
        <v>133</v>
      </c>
      <c r="K33" s="136" t="s">
        <v>2</v>
      </c>
      <c r="M33" s="155"/>
    </row>
    <row r="34" spans="2:13" s="138" customFormat="1" ht="48.75" customHeight="1" x14ac:dyDescent="0.2">
      <c r="C34" s="140" t="s">
        <v>182</v>
      </c>
      <c r="D34" s="203" t="s">
        <v>188</v>
      </c>
      <c r="E34" s="204"/>
      <c r="F34" s="205"/>
      <c r="G34" s="146"/>
      <c r="H34" s="147"/>
      <c r="I34" s="148"/>
      <c r="J34" s="140" t="s">
        <v>133</v>
      </c>
      <c r="K34" s="136"/>
      <c r="M34" s="155"/>
    </row>
    <row r="35" spans="2:13" s="138" customFormat="1" ht="48.75" customHeight="1" x14ac:dyDescent="0.2">
      <c r="C35" s="140" t="s">
        <v>183</v>
      </c>
      <c r="D35" s="203" t="s">
        <v>189</v>
      </c>
      <c r="E35" s="204"/>
      <c r="F35" s="205"/>
      <c r="G35" s="146"/>
      <c r="H35" s="147"/>
      <c r="I35" s="148"/>
      <c r="J35" s="140" t="s">
        <v>133</v>
      </c>
      <c r="K35" s="136"/>
      <c r="M35" s="155"/>
    </row>
    <row r="36" spans="2:13" s="138" customFormat="1" ht="48.75" customHeight="1" x14ac:dyDescent="0.2">
      <c r="C36" s="140" t="s">
        <v>261</v>
      </c>
      <c r="D36" s="203" t="s">
        <v>277</v>
      </c>
      <c r="E36" s="204"/>
      <c r="F36" s="205"/>
      <c r="G36" s="203" t="s">
        <v>276</v>
      </c>
      <c r="H36" s="204"/>
      <c r="I36" s="205"/>
      <c r="J36" s="140" t="s">
        <v>59</v>
      </c>
      <c r="K36" s="136"/>
      <c r="M36" s="155" t="s">
        <v>275</v>
      </c>
    </row>
    <row r="37" spans="2:13" s="138" customFormat="1" ht="48.75" customHeight="1" x14ac:dyDescent="0.2">
      <c r="C37" s="140" t="s">
        <v>278</v>
      </c>
      <c r="D37" s="203" t="s">
        <v>279</v>
      </c>
      <c r="E37" s="204"/>
      <c r="F37" s="205"/>
      <c r="G37" s="146"/>
      <c r="H37" s="147"/>
      <c r="I37" s="148"/>
      <c r="J37" s="140" t="s">
        <v>133</v>
      </c>
      <c r="K37" s="136"/>
      <c r="M37" s="155" t="s">
        <v>280</v>
      </c>
    </row>
    <row r="38" spans="2:13" s="138" customFormat="1" ht="48.75" customHeight="1" x14ac:dyDescent="0.2">
      <c r="C38" s="140" t="s">
        <v>184</v>
      </c>
      <c r="D38" s="203" t="s">
        <v>190</v>
      </c>
      <c r="E38" s="204"/>
      <c r="F38" s="205"/>
      <c r="G38" s="203"/>
      <c r="H38" s="204"/>
      <c r="I38" s="205"/>
      <c r="J38" s="140" t="s">
        <v>133</v>
      </c>
      <c r="K38" s="136" t="s">
        <v>2</v>
      </c>
      <c r="M38" s="155"/>
    </row>
    <row r="39" spans="2:13" s="138" customFormat="1" ht="48.75" customHeight="1" x14ac:dyDescent="0.2">
      <c r="C39" s="151"/>
      <c r="D39" s="151"/>
      <c r="E39" s="151"/>
      <c r="F39" s="151"/>
      <c r="G39" s="151"/>
      <c r="H39" s="151"/>
      <c r="I39" s="151"/>
      <c r="J39" s="151"/>
      <c r="K39" s="156"/>
      <c r="M39" s="155"/>
    </row>
    <row r="40" spans="2:13" x14ac:dyDescent="0.2">
      <c r="B40" s="133"/>
      <c r="C40" s="133"/>
    </row>
    <row r="41" spans="2:13" ht="47.25" customHeight="1" x14ac:dyDescent="0.2">
      <c r="B41" s="131" t="s">
        <v>122</v>
      </c>
      <c r="C41" s="135" t="s">
        <v>98</v>
      </c>
      <c r="D41" s="200" t="s">
        <v>143</v>
      </c>
      <c r="E41" s="201"/>
      <c r="F41" s="202"/>
      <c r="G41" s="200" t="s">
        <v>8</v>
      </c>
      <c r="H41" s="201"/>
      <c r="I41" s="202"/>
      <c r="J41" s="213" t="s">
        <v>109</v>
      </c>
      <c r="K41" s="214"/>
    </row>
    <row r="42" spans="2:13" ht="37.5" customHeight="1" x14ac:dyDescent="0.2">
      <c r="B42" s="133"/>
      <c r="C42" s="140" t="s">
        <v>72</v>
      </c>
      <c r="D42" s="203" t="s">
        <v>78</v>
      </c>
      <c r="E42" s="204"/>
      <c r="F42" s="205"/>
      <c r="G42" s="206" t="s">
        <v>174</v>
      </c>
      <c r="H42" s="207"/>
      <c r="I42" s="208"/>
      <c r="J42" s="206" t="s">
        <v>2</v>
      </c>
      <c r="K42" s="208"/>
    </row>
    <row r="43" spans="2:13" ht="37.5" customHeight="1" x14ac:dyDescent="0.2">
      <c r="B43" s="133"/>
      <c r="C43" s="140" t="s">
        <v>76</v>
      </c>
      <c r="D43" s="206"/>
      <c r="E43" s="207"/>
      <c r="F43" s="208"/>
      <c r="G43" s="152"/>
      <c r="H43" s="153"/>
      <c r="I43" s="154"/>
      <c r="J43" s="152"/>
      <c r="K43" s="154"/>
    </row>
    <row r="44" spans="2:13" ht="37.5" customHeight="1" x14ac:dyDescent="0.2">
      <c r="B44" s="133"/>
      <c r="C44" s="140" t="s">
        <v>86</v>
      </c>
      <c r="D44" s="152"/>
      <c r="E44" s="153"/>
      <c r="F44" s="154"/>
      <c r="G44" s="152"/>
      <c r="H44" s="153"/>
      <c r="I44" s="154"/>
      <c r="J44" s="152"/>
      <c r="K44" s="154"/>
    </row>
    <row r="45" spans="2:13" ht="37.5" customHeight="1" x14ac:dyDescent="0.2">
      <c r="B45" s="133"/>
      <c r="C45" s="140" t="s">
        <v>80</v>
      </c>
      <c r="D45" s="152"/>
      <c r="E45" s="153"/>
      <c r="F45" s="154"/>
      <c r="G45" s="152"/>
      <c r="H45" s="153"/>
      <c r="I45" s="154"/>
      <c r="J45" s="152"/>
      <c r="K45" s="154"/>
    </row>
    <row r="46" spans="2:13" ht="37.5" customHeight="1" x14ac:dyDescent="0.2">
      <c r="B46" s="133"/>
      <c r="C46" s="140" t="s">
        <v>77</v>
      </c>
      <c r="D46" s="203" t="s">
        <v>161</v>
      </c>
      <c r="E46" s="209"/>
      <c r="F46" s="210"/>
      <c r="G46" s="203"/>
      <c r="H46" s="209"/>
      <c r="I46" s="210"/>
      <c r="J46" s="206" t="s">
        <v>2</v>
      </c>
      <c r="K46" s="208"/>
    </row>
    <row r="47" spans="2:13" ht="37.5" customHeight="1" x14ac:dyDescent="0.2">
      <c r="B47" s="133"/>
      <c r="C47" s="140" t="s">
        <v>77</v>
      </c>
      <c r="D47" s="203" t="s">
        <v>162</v>
      </c>
      <c r="E47" s="209"/>
      <c r="F47" s="210"/>
      <c r="G47" s="203"/>
      <c r="H47" s="209"/>
      <c r="I47" s="210"/>
      <c r="J47" s="206" t="s">
        <v>2</v>
      </c>
      <c r="K47" s="208"/>
    </row>
    <row r="48" spans="2:13" ht="37.5" customHeight="1" x14ac:dyDescent="0.2">
      <c r="B48" s="133"/>
      <c r="C48" s="140" t="s">
        <v>77</v>
      </c>
      <c r="D48" s="203" t="s">
        <v>163</v>
      </c>
      <c r="E48" s="209"/>
      <c r="F48" s="210"/>
      <c r="G48" s="146"/>
      <c r="H48" s="149"/>
      <c r="I48" s="150"/>
      <c r="J48" s="206"/>
      <c r="K48" s="208"/>
    </row>
    <row r="49" spans="2:13" ht="37.5" customHeight="1" x14ac:dyDescent="0.2">
      <c r="B49" s="133"/>
      <c r="C49" s="140" t="s">
        <v>77</v>
      </c>
      <c r="D49" s="203" t="s">
        <v>164</v>
      </c>
      <c r="E49" s="209"/>
      <c r="F49" s="210"/>
      <c r="G49" s="203"/>
      <c r="H49" s="209"/>
      <c r="I49" s="210"/>
      <c r="J49" s="206" t="s">
        <v>2</v>
      </c>
      <c r="K49" s="208"/>
    </row>
    <row r="50" spans="2:13" ht="37.5" customHeight="1" x14ac:dyDescent="0.2">
      <c r="B50" s="133"/>
      <c r="C50" s="140" t="s">
        <v>77</v>
      </c>
      <c r="D50" s="203" t="s">
        <v>165</v>
      </c>
      <c r="E50" s="209"/>
      <c r="F50" s="210"/>
      <c r="G50" s="203"/>
      <c r="H50" s="209"/>
      <c r="I50" s="210"/>
      <c r="J50" s="206" t="s">
        <v>2</v>
      </c>
      <c r="K50" s="208"/>
    </row>
    <row r="51" spans="2:13" ht="37.5" customHeight="1" x14ac:dyDescent="0.2">
      <c r="B51" s="133"/>
      <c r="C51" s="140" t="s">
        <v>77</v>
      </c>
      <c r="D51" s="203" t="s">
        <v>166</v>
      </c>
      <c r="E51" s="209"/>
      <c r="F51" s="210"/>
      <c r="G51" s="203"/>
      <c r="H51" s="209"/>
      <c r="I51" s="210"/>
      <c r="J51" s="206" t="s">
        <v>2</v>
      </c>
      <c r="K51" s="208"/>
    </row>
    <row r="52" spans="2:13" ht="37.5" customHeight="1" x14ac:dyDescent="0.2">
      <c r="B52" s="133"/>
      <c r="C52" s="140" t="s">
        <v>77</v>
      </c>
      <c r="D52" s="203" t="s">
        <v>130</v>
      </c>
      <c r="E52" s="209"/>
      <c r="F52" s="210"/>
      <c r="G52" s="203"/>
      <c r="H52" s="209"/>
      <c r="I52" s="210"/>
      <c r="J52" s="206" t="s">
        <v>2</v>
      </c>
      <c r="K52" s="208"/>
    </row>
    <row r="53" spans="2:13" ht="37.5" customHeight="1" x14ac:dyDescent="0.2">
      <c r="B53" s="133"/>
      <c r="C53" s="140" t="s">
        <v>77</v>
      </c>
      <c r="D53" s="203" t="s">
        <v>131</v>
      </c>
      <c r="E53" s="209"/>
      <c r="F53" s="210"/>
      <c r="G53" s="146"/>
      <c r="H53" s="149"/>
      <c r="I53" s="150"/>
      <c r="J53" s="206"/>
      <c r="K53" s="208"/>
    </row>
    <row r="54" spans="2:13" ht="37.5" customHeight="1" x14ac:dyDescent="0.2">
      <c r="B54" s="133"/>
      <c r="C54" s="140" t="s">
        <v>77</v>
      </c>
      <c r="D54" s="203" t="s">
        <v>152</v>
      </c>
      <c r="E54" s="209"/>
      <c r="F54" s="210"/>
      <c r="G54" s="203"/>
      <c r="H54" s="209"/>
      <c r="I54" s="210"/>
      <c r="J54" s="206" t="s">
        <v>2</v>
      </c>
      <c r="K54" s="208"/>
    </row>
    <row r="55" spans="2:13" ht="37.5" customHeight="1" x14ac:dyDescent="0.2">
      <c r="B55" s="133"/>
      <c r="C55" s="140" t="s">
        <v>95</v>
      </c>
      <c r="D55" s="203" t="s">
        <v>94</v>
      </c>
      <c r="E55" s="209"/>
      <c r="F55" s="210"/>
      <c r="G55" s="203"/>
      <c r="H55" s="209"/>
      <c r="I55" s="210"/>
      <c r="J55" s="206" t="s">
        <v>2</v>
      </c>
      <c r="K55" s="208"/>
      <c r="M55" s="130"/>
    </row>
    <row r="56" spans="2:13" ht="37.5" customHeight="1" x14ac:dyDescent="0.2">
      <c r="B56" s="133"/>
      <c r="C56" s="140" t="s">
        <v>95</v>
      </c>
      <c r="D56" s="203" t="s">
        <v>81</v>
      </c>
      <c r="E56" s="209"/>
      <c r="F56" s="210"/>
      <c r="G56" s="146"/>
      <c r="H56" s="149"/>
      <c r="I56" s="150"/>
      <c r="J56" s="206"/>
      <c r="K56" s="208"/>
    </row>
    <row r="57" spans="2:13" ht="37.5" customHeight="1" x14ac:dyDescent="0.2">
      <c r="B57" s="133"/>
      <c r="C57" s="140" t="s">
        <v>95</v>
      </c>
      <c r="D57" s="203" t="s">
        <v>82</v>
      </c>
      <c r="E57" s="209"/>
      <c r="F57" s="210"/>
      <c r="G57" s="203"/>
      <c r="H57" s="209"/>
      <c r="I57" s="210"/>
      <c r="J57" s="206" t="s">
        <v>2</v>
      </c>
      <c r="K57" s="208"/>
    </row>
    <row r="58" spans="2:13" ht="37.5" customHeight="1" x14ac:dyDescent="0.2">
      <c r="B58" s="133"/>
      <c r="C58" s="140" t="s">
        <v>95</v>
      </c>
      <c r="D58" s="203" t="s">
        <v>83</v>
      </c>
      <c r="E58" s="209"/>
      <c r="F58" s="210"/>
      <c r="G58" s="203"/>
      <c r="H58" s="209"/>
      <c r="I58" s="210"/>
      <c r="J58" s="206" t="s">
        <v>2</v>
      </c>
      <c r="K58" s="208"/>
    </row>
    <row r="59" spans="2:13" ht="37.5" customHeight="1" x14ac:dyDescent="0.2">
      <c r="B59" s="133"/>
      <c r="C59" s="140" t="s">
        <v>95</v>
      </c>
      <c r="D59" s="203" t="s">
        <v>84</v>
      </c>
      <c r="E59" s="209"/>
      <c r="F59" s="210"/>
      <c r="G59" s="203"/>
      <c r="H59" s="209"/>
      <c r="I59" s="210"/>
      <c r="J59" s="211" t="s">
        <v>2</v>
      </c>
      <c r="K59" s="212"/>
    </row>
    <row r="60" spans="2:13" ht="37.5" customHeight="1" x14ac:dyDescent="0.2">
      <c r="B60" s="133"/>
      <c r="C60" s="140" t="s">
        <v>89</v>
      </c>
      <c r="D60" s="203" t="s">
        <v>281</v>
      </c>
      <c r="E60" s="204"/>
      <c r="F60" s="205"/>
      <c r="G60" s="203" t="s">
        <v>282</v>
      </c>
      <c r="H60" s="204"/>
      <c r="I60" s="205"/>
      <c r="J60" s="152"/>
      <c r="K60" s="154"/>
    </row>
    <row r="61" spans="2:13" ht="37.5" customHeight="1" x14ac:dyDescent="0.2">
      <c r="B61" s="133"/>
      <c r="C61" s="140" t="s">
        <v>89</v>
      </c>
      <c r="D61" s="203" t="s">
        <v>168</v>
      </c>
      <c r="E61" s="209"/>
      <c r="F61" s="210"/>
      <c r="G61" s="203" t="s">
        <v>173</v>
      </c>
      <c r="H61" s="209"/>
      <c r="I61" s="210"/>
      <c r="J61" s="206" t="s">
        <v>2</v>
      </c>
      <c r="K61" s="208"/>
    </row>
    <row r="62" spans="2:13" ht="48.75" customHeight="1" x14ac:dyDescent="0.2">
      <c r="B62" s="133"/>
      <c r="C62" s="140" t="s">
        <v>89</v>
      </c>
      <c r="D62" s="203" t="s">
        <v>170</v>
      </c>
      <c r="E62" s="209"/>
      <c r="F62" s="210"/>
      <c r="G62" s="203" t="s">
        <v>169</v>
      </c>
      <c r="H62" s="209"/>
      <c r="I62" s="210"/>
      <c r="J62" s="206" t="s">
        <v>2</v>
      </c>
      <c r="K62" s="208"/>
    </row>
    <row r="63" spans="2:13" ht="37.5" customHeight="1" x14ac:dyDescent="0.2">
      <c r="B63" s="133"/>
      <c r="C63" s="140" t="s">
        <v>89</v>
      </c>
      <c r="D63" s="203" t="s">
        <v>171</v>
      </c>
      <c r="E63" s="209"/>
      <c r="F63" s="210"/>
      <c r="G63" s="203" t="s">
        <v>172</v>
      </c>
      <c r="H63" s="209"/>
      <c r="I63" s="210"/>
      <c r="J63" s="206" t="s">
        <v>2</v>
      </c>
      <c r="K63" s="208"/>
    </row>
    <row r="64" spans="2:13" x14ac:dyDescent="0.2">
      <c r="B64" s="133"/>
      <c r="C64" s="133"/>
    </row>
    <row r="65" spans="2:11" x14ac:dyDescent="0.2">
      <c r="B65" s="131" t="s">
        <v>116</v>
      </c>
      <c r="C65" s="131"/>
    </row>
    <row r="66" spans="2:11" x14ac:dyDescent="0.2">
      <c r="B66" s="131"/>
      <c r="C66" s="131"/>
    </row>
    <row r="67" spans="2:11" ht="109.5" customHeight="1" x14ac:dyDescent="0.2">
      <c r="B67" s="133"/>
      <c r="C67" s="221" t="s">
        <v>198</v>
      </c>
      <c r="D67" s="222"/>
      <c r="E67" s="222"/>
      <c r="F67" s="222"/>
      <c r="G67" s="222"/>
      <c r="H67" s="222"/>
      <c r="I67" s="222"/>
      <c r="J67" s="222"/>
      <c r="K67" s="223"/>
    </row>
    <row r="68" spans="2:11" ht="37.5" customHeight="1" x14ac:dyDescent="0.2">
      <c r="B68" s="133"/>
      <c r="C68" s="221" t="s">
        <v>199</v>
      </c>
      <c r="D68" s="222"/>
      <c r="E68" s="222"/>
      <c r="F68" s="222"/>
      <c r="G68" s="222"/>
      <c r="H68" s="222"/>
      <c r="I68" s="222"/>
      <c r="J68" s="222"/>
      <c r="K68" s="223"/>
    </row>
    <row r="69" spans="2:11" ht="44.25" customHeight="1" x14ac:dyDescent="0.2">
      <c r="B69" s="133"/>
      <c r="C69" s="221" t="s">
        <v>262</v>
      </c>
      <c r="D69" s="222"/>
      <c r="E69" s="222"/>
      <c r="F69" s="222"/>
      <c r="G69" s="222"/>
      <c r="H69" s="222"/>
      <c r="I69" s="222"/>
      <c r="J69" s="222"/>
      <c r="K69" s="223"/>
    </row>
    <row r="70" spans="2:11" ht="37.5" customHeight="1" x14ac:dyDescent="0.2">
      <c r="B70" s="133"/>
      <c r="C70" s="221" t="s">
        <v>216</v>
      </c>
      <c r="D70" s="222"/>
      <c r="E70" s="222"/>
      <c r="F70" s="222"/>
      <c r="G70" s="222"/>
      <c r="H70" s="222"/>
      <c r="I70" s="222"/>
      <c r="J70" s="222"/>
      <c r="K70" s="223"/>
    </row>
    <row r="71" spans="2:11" ht="37.5" customHeight="1" x14ac:dyDescent="0.2">
      <c r="B71" s="133"/>
      <c r="C71" s="218" t="s">
        <v>197</v>
      </c>
      <c r="D71" s="219"/>
      <c r="E71" s="219"/>
      <c r="F71" s="219"/>
      <c r="G71" s="219"/>
      <c r="H71" s="219"/>
      <c r="I71" s="219"/>
      <c r="J71" s="219"/>
      <c r="K71" s="220"/>
    </row>
    <row r="72" spans="2:11" s="145" customFormat="1" ht="70.5" customHeight="1" x14ac:dyDescent="0.2">
      <c r="B72" s="143" t="s">
        <v>118</v>
      </c>
      <c r="C72" s="197" t="s">
        <v>167</v>
      </c>
      <c r="D72" s="197"/>
      <c r="E72" s="197"/>
      <c r="F72" s="197"/>
      <c r="G72" s="197"/>
      <c r="H72" s="197"/>
      <c r="I72" s="197"/>
      <c r="J72" s="197"/>
    </row>
    <row r="73" spans="2:11" ht="29.25" customHeight="1" x14ac:dyDescent="0.2">
      <c r="B73" s="133"/>
      <c r="C73" s="198"/>
      <c r="D73" s="198"/>
      <c r="E73" s="198"/>
      <c r="F73" s="198"/>
      <c r="G73" s="198"/>
      <c r="H73" s="198"/>
      <c r="I73" s="198"/>
      <c r="J73" s="198"/>
    </row>
    <row r="74" spans="2:11" x14ac:dyDescent="0.2">
      <c r="B74" s="133"/>
      <c r="C74" s="133"/>
    </row>
    <row r="75" spans="2:11" x14ac:dyDescent="0.2">
      <c r="B75" s="133"/>
      <c r="C75" s="133"/>
    </row>
    <row r="76" spans="2:11" x14ac:dyDescent="0.2">
      <c r="B76" s="133"/>
      <c r="C76" s="133"/>
    </row>
    <row r="77" spans="2:11" x14ac:dyDescent="0.2">
      <c r="B77" s="133"/>
      <c r="C77" s="133"/>
    </row>
    <row r="78" spans="2:11" x14ac:dyDescent="0.2">
      <c r="B78" s="133"/>
      <c r="C78" s="133"/>
    </row>
    <row r="79" spans="2:11" x14ac:dyDescent="0.2">
      <c r="B79" s="133"/>
      <c r="C79" s="133"/>
    </row>
    <row r="80" spans="2:11" x14ac:dyDescent="0.2">
      <c r="B80" s="133"/>
      <c r="C80" s="133"/>
    </row>
  </sheetData>
  <mergeCells count="113">
    <mergeCell ref="D60:F60"/>
    <mergeCell ref="G60:I60"/>
    <mergeCell ref="D34:F34"/>
    <mergeCell ref="D35:F35"/>
    <mergeCell ref="D13:F13"/>
    <mergeCell ref="G13:I13"/>
    <mergeCell ref="C71:K71"/>
    <mergeCell ref="C68:K68"/>
    <mergeCell ref="C69:K69"/>
    <mergeCell ref="C67:K67"/>
    <mergeCell ref="C70:K70"/>
    <mergeCell ref="D36:F36"/>
    <mergeCell ref="D29:F29"/>
    <mergeCell ref="D30:F30"/>
    <mergeCell ref="G30:I30"/>
    <mergeCell ref="D33:F33"/>
    <mergeCell ref="G33:I33"/>
    <mergeCell ref="D31:F31"/>
    <mergeCell ref="D32:F32"/>
    <mergeCell ref="J55:K55"/>
    <mergeCell ref="J56:K56"/>
    <mergeCell ref="J57:K57"/>
    <mergeCell ref="J41:K41"/>
    <mergeCell ref="D52:F52"/>
    <mergeCell ref="G52:I52"/>
    <mergeCell ref="D53:F53"/>
    <mergeCell ref="D54:F54"/>
    <mergeCell ref="G54:I54"/>
    <mergeCell ref="D49:F49"/>
    <mergeCell ref="G49:I49"/>
    <mergeCell ref="D46:F46"/>
    <mergeCell ref="G46:I46"/>
    <mergeCell ref="D51:F51"/>
    <mergeCell ref="G51:I51"/>
    <mergeCell ref="D47:F47"/>
    <mergeCell ref="G47:I47"/>
    <mergeCell ref="D48:F48"/>
    <mergeCell ref="J61:K61"/>
    <mergeCell ref="J62:K62"/>
    <mergeCell ref="J63:K63"/>
    <mergeCell ref="J59:K59"/>
    <mergeCell ref="J42:K42"/>
    <mergeCell ref="J46:K46"/>
    <mergeCell ref="J47:K47"/>
    <mergeCell ref="J48:K48"/>
    <mergeCell ref="J49:K49"/>
    <mergeCell ref="J58:K58"/>
    <mergeCell ref="J50:K50"/>
    <mergeCell ref="J51:K51"/>
    <mergeCell ref="J52:K52"/>
    <mergeCell ref="J53:K53"/>
    <mergeCell ref="J54:K54"/>
    <mergeCell ref="D42:F42"/>
    <mergeCell ref="G42:I42"/>
    <mergeCell ref="D50:F50"/>
    <mergeCell ref="G50:I50"/>
    <mergeCell ref="D27:F27"/>
    <mergeCell ref="G27:I27"/>
    <mergeCell ref="D28:F28"/>
    <mergeCell ref="G28:I28"/>
    <mergeCell ref="D63:F63"/>
    <mergeCell ref="G63:I63"/>
    <mergeCell ref="D61:F61"/>
    <mergeCell ref="G61:I61"/>
    <mergeCell ref="D62:F62"/>
    <mergeCell ref="G62:I62"/>
    <mergeCell ref="D59:F59"/>
    <mergeCell ref="G59:I59"/>
    <mergeCell ref="D55:F55"/>
    <mergeCell ref="G55:I55"/>
    <mergeCell ref="D56:F56"/>
    <mergeCell ref="D57:F57"/>
    <mergeCell ref="G57:I57"/>
    <mergeCell ref="D58:F58"/>
    <mergeCell ref="G58:I58"/>
    <mergeCell ref="D43:F43"/>
    <mergeCell ref="G26:I26"/>
    <mergeCell ref="D21:F21"/>
    <mergeCell ref="G21:I21"/>
    <mergeCell ref="D22:F22"/>
    <mergeCell ref="G22:I22"/>
    <mergeCell ref="D23:F23"/>
    <mergeCell ref="G23:I23"/>
    <mergeCell ref="D41:F41"/>
    <mergeCell ref="G41:I41"/>
    <mergeCell ref="D38:F38"/>
    <mergeCell ref="G38:I38"/>
    <mergeCell ref="G36:I36"/>
    <mergeCell ref="D37:F37"/>
    <mergeCell ref="C72:J72"/>
    <mergeCell ref="C73:J73"/>
    <mergeCell ref="C11:J11"/>
    <mergeCell ref="D12:F12"/>
    <mergeCell ref="G12:I12"/>
    <mergeCell ref="D14:F14"/>
    <mergeCell ref="G14:I14"/>
    <mergeCell ref="D15:F15"/>
    <mergeCell ref="G15:I15"/>
    <mergeCell ref="D19:F19"/>
    <mergeCell ref="G19:I19"/>
    <mergeCell ref="D20:F20"/>
    <mergeCell ref="G20:I20"/>
    <mergeCell ref="D18:F18"/>
    <mergeCell ref="G18:I18"/>
    <mergeCell ref="D16:F16"/>
    <mergeCell ref="G16:I16"/>
    <mergeCell ref="D17:F17"/>
    <mergeCell ref="G17:I17"/>
    <mergeCell ref="D24:F24"/>
    <mergeCell ref="G24:I24"/>
    <mergeCell ref="D25:F25"/>
    <mergeCell ref="G25:I25"/>
    <mergeCell ref="D26:F26"/>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9:M51"/>
  <sheetViews>
    <sheetView showGridLines="0" topLeftCell="A25" workbookViewId="0">
      <selection activeCell="G35" sqref="G35:I35"/>
    </sheetView>
  </sheetViews>
  <sheetFormatPr defaultRowHeight="12.75" x14ac:dyDescent="0.2"/>
  <cols>
    <col min="1" max="1" width="3.85546875" customWidth="1"/>
    <col min="2" max="2" width="20.85546875" customWidth="1"/>
    <col min="3" max="3" width="24" customWidth="1"/>
    <col min="11" max="11" width="10.7109375" bestFit="1" customWidth="1"/>
  </cols>
  <sheetData>
    <row r="9" spans="2:13" ht="30" customHeight="1" x14ac:dyDescent="0.2">
      <c r="B9" s="142" t="s">
        <v>120</v>
      </c>
      <c r="C9" s="142" t="s">
        <v>201</v>
      </c>
    </row>
    <row r="10" spans="2:13" ht="24" customHeight="1" x14ac:dyDescent="0.2">
      <c r="B10" s="143" t="s">
        <v>102</v>
      </c>
      <c r="C10" s="144" t="s">
        <v>101</v>
      </c>
    </row>
    <row r="11" spans="2:13" ht="66" customHeight="1" x14ac:dyDescent="0.2">
      <c r="B11" s="131" t="s">
        <v>103</v>
      </c>
      <c r="C11" s="199" t="s">
        <v>217</v>
      </c>
      <c r="D11" s="199"/>
      <c r="E11" s="199"/>
      <c r="F11" s="199"/>
      <c r="G11" s="199"/>
      <c r="H11" s="199"/>
      <c r="I11" s="199"/>
      <c r="J11" s="199"/>
    </row>
    <row r="12" spans="2:13" ht="21.75" customHeight="1" x14ac:dyDescent="0.2">
      <c r="B12" s="131" t="s">
        <v>123</v>
      </c>
      <c r="C12" s="135" t="s">
        <v>108</v>
      </c>
      <c r="D12" s="200" t="s">
        <v>8</v>
      </c>
      <c r="E12" s="201"/>
      <c r="F12" s="202"/>
      <c r="G12" s="200" t="s">
        <v>109</v>
      </c>
      <c r="H12" s="201"/>
      <c r="I12" s="202"/>
      <c r="J12" s="137" t="s">
        <v>124</v>
      </c>
      <c r="K12" s="137" t="s">
        <v>135</v>
      </c>
    </row>
    <row r="13" spans="2:13" ht="29.25" customHeight="1" x14ac:dyDescent="0.2">
      <c r="B13" s="131"/>
      <c r="C13" s="140" t="s">
        <v>283</v>
      </c>
      <c r="D13" s="203" t="s">
        <v>205</v>
      </c>
      <c r="E13" s="204"/>
      <c r="F13" s="205"/>
      <c r="G13" s="215"/>
      <c r="H13" s="216"/>
      <c r="I13" s="217"/>
      <c r="J13" s="136" t="s">
        <v>93</v>
      </c>
      <c r="K13" s="136"/>
      <c r="M13" s="130" t="s">
        <v>211</v>
      </c>
    </row>
    <row r="14" spans="2:13" ht="29.25" customHeight="1" x14ac:dyDescent="0.2">
      <c r="B14" s="131"/>
      <c r="C14" s="134" t="s">
        <v>284</v>
      </c>
      <c r="D14" s="146"/>
      <c r="E14" s="147"/>
      <c r="F14" s="148"/>
      <c r="G14" s="161"/>
      <c r="H14" s="162"/>
      <c r="I14" s="163"/>
      <c r="J14" s="136"/>
      <c r="K14" s="136"/>
      <c r="M14" s="130"/>
    </row>
    <row r="15" spans="2:13" s="138" customFormat="1" ht="48.75" customHeight="1" x14ac:dyDescent="0.2">
      <c r="C15" s="140" t="s">
        <v>202</v>
      </c>
      <c r="D15" s="203" t="s">
        <v>220</v>
      </c>
      <c r="E15" s="204"/>
      <c r="F15" s="205"/>
      <c r="G15" s="203" t="s">
        <v>221</v>
      </c>
      <c r="H15" s="204"/>
      <c r="I15" s="205"/>
      <c r="J15" s="140" t="s">
        <v>59</v>
      </c>
      <c r="K15" s="136"/>
      <c r="M15" s="155" t="s">
        <v>285</v>
      </c>
    </row>
    <row r="16" spans="2:13" s="138" customFormat="1" ht="48.75" customHeight="1" x14ac:dyDescent="0.2">
      <c r="B16" s="141"/>
      <c r="C16" s="140" t="s">
        <v>203</v>
      </c>
      <c r="D16" s="203"/>
      <c r="E16" s="209"/>
      <c r="F16" s="210"/>
      <c r="G16" s="203"/>
      <c r="H16" s="209"/>
      <c r="I16" s="210"/>
      <c r="J16" s="140" t="s">
        <v>59</v>
      </c>
      <c r="K16" s="136"/>
      <c r="M16" s="155" t="s">
        <v>208</v>
      </c>
    </row>
    <row r="17" spans="2:13" s="138" customFormat="1" ht="48.75" customHeight="1" x14ac:dyDescent="0.2">
      <c r="B17" s="141"/>
      <c r="C17" s="140" t="s">
        <v>286</v>
      </c>
      <c r="D17" s="203"/>
      <c r="E17" s="204"/>
      <c r="F17" s="205"/>
      <c r="G17" s="203" t="s">
        <v>288</v>
      </c>
      <c r="H17" s="204"/>
      <c r="I17" s="205"/>
      <c r="J17" s="140"/>
      <c r="K17" s="136"/>
      <c r="M17" s="155" t="s">
        <v>287</v>
      </c>
    </row>
    <row r="18" spans="2:13" s="138" customFormat="1" ht="48.75" customHeight="1" x14ac:dyDescent="0.2">
      <c r="B18" s="141"/>
      <c r="C18" s="140" t="s">
        <v>213</v>
      </c>
      <c r="D18" s="203" t="s">
        <v>206</v>
      </c>
      <c r="E18" s="209"/>
      <c r="F18" s="210"/>
      <c r="G18" s="203" t="s">
        <v>289</v>
      </c>
      <c r="H18" s="209"/>
      <c r="I18" s="210"/>
      <c r="J18" s="140" t="s">
        <v>59</v>
      </c>
      <c r="K18" s="136"/>
      <c r="M18" s="155"/>
    </row>
    <row r="19" spans="2:13" s="138" customFormat="1" ht="48.75" customHeight="1" x14ac:dyDescent="0.2">
      <c r="B19" s="141"/>
      <c r="C19" s="140" t="s">
        <v>214</v>
      </c>
      <c r="D19" s="203" t="s">
        <v>207</v>
      </c>
      <c r="E19" s="209"/>
      <c r="F19" s="210"/>
      <c r="G19" s="203" t="s">
        <v>290</v>
      </c>
      <c r="H19" s="209"/>
      <c r="I19" s="210"/>
      <c r="J19" s="140" t="s">
        <v>59</v>
      </c>
      <c r="K19" s="136"/>
      <c r="M19" s="155"/>
    </row>
    <row r="20" spans="2:13" s="138" customFormat="1" ht="48.75" customHeight="1" x14ac:dyDescent="0.2">
      <c r="B20" s="141"/>
      <c r="C20" s="140" t="s">
        <v>204</v>
      </c>
      <c r="D20" s="203" t="s">
        <v>209</v>
      </c>
      <c r="E20" s="209"/>
      <c r="F20" s="210"/>
      <c r="G20" s="203"/>
      <c r="H20" s="209"/>
      <c r="I20" s="210"/>
      <c r="J20" s="140" t="s">
        <v>133</v>
      </c>
      <c r="K20" s="136"/>
      <c r="M20" s="155"/>
    </row>
    <row r="21" spans="2:13" s="138" customFormat="1" ht="48.75" customHeight="1" x14ac:dyDescent="0.2">
      <c r="C21" s="151"/>
      <c r="D21" s="151"/>
      <c r="E21" s="151"/>
      <c r="F21" s="151"/>
      <c r="G21" s="151"/>
      <c r="H21" s="151"/>
      <c r="I21" s="151"/>
      <c r="J21" s="151"/>
      <c r="K21" s="156"/>
      <c r="M21" s="155"/>
    </row>
    <row r="22" spans="2:13" x14ac:dyDescent="0.2">
      <c r="B22" s="133"/>
      <c r="C22" s="133"/>
    </row>
    <row r="23" spans="2:13" ht="47.25" customHeight="1" x14ac:dyDescent="0.2">
      <c r="B23" s="131" t="s">
        <v>122</v>
      </c>
      <c r="C23" s="135" t="s">
        <v>108</v>
      </c>
      <c r="D23" s="200" t="s">
        <v>143</v>
      </c>
      <c r="E23" s="201"/>
      <c r="F23" s="202"/>
      <c r="G23" s="200" t="s">
        <v>8</v>
      </c>
      <c r="H23" s="201"/>
      <c r="I23" s="202"/>
      <c r="J23" s="213" t="s">
        <v>109</v>
      </c>
      <c r="K23" s="214"/>
    </row>
    <row r="24" spans="2:13" ht="37.5" customHeight="1" x14ac:dyDescent="0.2">
      <c r="B24" s="133"/>
      <c r="C24" s="140" t="s">
        <v>72</v>
      </c>
      <c r="D24" s="203" t="s">
        <v>78</v>
      </c>
      <c r="E24" s="204"/>
      <c r="F24" s="205"/>
      <c r="G24" s="206" t="s">
        <v>174</v>
      </c>
      <c r="H24" s="207"/>
      <c r="I24" s="208"/>
      <c r="J24" s="206" t="s">
        <v>2</v>
      </c>
      <c r="K24" s="208"/>
    </row>
    <row r="25" spans="2:13" ht="37.5" customHeight="1" x14ac:dyDescent="0.2">
      <c r="B25" s="133"/>
      <c r="C25" s="140" t="s">
        <v>76</v>
      </c>
      <c r="D25" s="206"/>
      <c r="E25" s="207"/>
      <c r="F25" s="208"/>
      <c r="G25" s="152"/>
      <c r="H25" s="153"/>
      <c r="I25" s="154"/>
      <c r="J25" s="152"/>
      <c r="K25" s="154"/>
    </row>
    <row r="26" spans="2:13" ht="37.5" customHeight="1" x14ac:dyDescent="0.2">
      <c r="B26" s="133"/>
      <c r="C26" s="140" t="s">
        <v>86</v>
      </c>
      <c r="D26" s="152"/>
      <c r="E26" s="153"/>
      <c r="F26" s="154"/>
      <c r="G26" s="152"/>
      <c r="H26" s="153"/>
      <c r="I26" s="154"/>
      <c r="J26" s="152"/>
      <c r="K26" s="154"/>
    </row>
    <row r="27" spans="2:13" ht="37.5" customHeight="1" x14ac:dyDescent="0.2">
      <c r="B27" s="133"/>
      <c r="C27" s="140" t="s">
        <v>212</v>
      </c>
      <c r="D27" s="152"/>
      <c r="E27" s="153"/>
      <c r="F27" s="154"/>
      <c r="G27" s="152"/>
      <c r="H27" s="153"/>
      <c r="I27" s="154"/>
      <c r="J27" s="152"/>
      <c r="K27" s="154"/>
    </row>
    <row r="28" spans="2:13" ht="37.5" customHeight="1" x14ac:dyDescent="0.2">
      <c r="B28" s="133"/>
      <c r="C28" s="140" t="s">
        <v>79</v>
      </c>
      <c r="D28" s="152"/>
      <c r="E28" s="153"/>
      <c r="F28" s="154"/>
      <c r="G28" s="152"/>
      <c r="H28" s="153"/>
      <c r="I28" s="154"/>
      <c r="J28" s="152"/>
      <c r="K28" s="154"/>
    </row>
    <row r="29" spans="2:13" ht="37.5" customHeight="1" x14ac:dyDescent="0.2">
      <c r="B29" s="133"/>
      <c r="C29" s="140" t="s">
        <v>80</v>
      </c>
      <c r="D29" s="152"/>
      <c r="E29" s="153"/>
      <c r="F29" s="154"/>
      <c r="G29" s="152"/>
      <c r="H29" s="153"/>
      <c r="I29" s="154"/>
      <c r="J29" s="152"/>
      <c r="K29" s="154"/>
    </row>
    <row r="30" spans="2:13" ht="37.5" customHeight="1" x14ac:dyDescent="0.2">
      <c r="B30" s="133"/>
      <c r="C30" s="140" t="s">
        <v>77</v>
      </c>
      <c r="D30" s="203" t="s">
        <v>210</v>
      </c>
      <c r="E30" s="209"/>
      <c r="F30" s="210"/>
      <c r="G30" s="203"/>
      <c r="H30" s="209"/>
      <c r="I30" s="210"/>
      <c r="J30" s="206" t="s">
        <v>2</v>
      </c>
      <c r="K30" s="208"/>
    </row>
    <row r="31" spans="2:13" ht="37.5" customHeight="1" x14ac:dyDescent="0.2">
      <c r="B31" s="133"/>
      <c r="C31" s="140" t="s">
        <v>77</v>
      </c>
      <c r="D31" s="203" t="s">
        <v>166</v>
      </c>
      <c r="E31" s="209"/>
      <c r="F31" s="210"/>
      <c r="G31" s="203"/>
      <c r="H31" s="209"/>
      <c r="I31" s="210"/>
      <c r="J31" s="206" t="s">
        <v>2</v>
      </c>
      <c r="K31" s="208"/>
    </row>
    <row r="32" spans="2:13" ht="37.5" customHeight="1" x14ac:dyDescent="0.2">
      <c r="B32" s="133"/>
      <c r="C32" s="140" t="s">
        <v>291</v>
      </c>
      <c r="D32" s="146"/>
      <c r="E32" s="149"/>
      <c r="F32" s="150"/>
      <c r="G32" s="146"/>
      <c r="H32" s="149"/>
      <c r="I32" s="150"/>
      <c r="J32" s="152"/>
      <c r="K32" s="154"/>
    </row>
    <row r="33" spans="2:11" ht="37.5" customHeight="1" x14ac:dyDescent="0.2">
      <c r="B33" s="133"/>
      <c r="C33" s="140" t="s">
        <v>89</v>
      </c>
      <c r="D33" s="203" t="s">
        <v>168</v>
      </c>
      <c r="E33" s="209"/>
      <c r="F33" s="210"/>
      <c r="G33" s="203" t="s">
        <v>173</v>
      </c>
      <c r="H33" s="209"/>
      <c r="I33" s="210"/>
      <c r="J33" s="206" t="s">
        <v>2</v>
      </c>
      <c r="K33" s="208"/>
    </row>
    <row r="34" spans="2:11" ht="48.75" customHeight="1" x14ac:dyDescent="0.2">
      <c r="B34" s="133"/>
      <c r="C34" s="140" t="s">
        <v>89</v>
      </c>
      <c r="D34" s="203" t="s">
        <v>170</v>
      </c>
      <c r="E34" s="209"/>
      <c r="F34" s="210"/>
      <c r="G34" s="203" t="s">
        <v>169</v>
      </c>
      <c r="H34" s="209"/>
      <c r="I34" s="210"/>
      <c r="J34" s="206" t="s">
        <v>2</v>
      </c>
      <c r="K34" s="208"/>
    </row>
    <row r="35" spans="2:11" ht="37.5" customHeight="1" x14ac:dyDescent="0.2">
      <c r="B35" s="133"/>
      <c r="C35" s="140" t="s">
        <v>89</v>
      </c>
      <c r="D35" s="203" t="s">
        <v>171</v>
      </c>
      <c r="E35" s="209"/>
      <c r="F35" s="210"/>
      <c r="G35" s="203" t="s">
        <v>172</v>
      </c>
      <c r="H35" s="209"/>
      <c r="I35" s="210"/>
      <c r="J35" s="206" t="s">
        <v>2</v>
      </c>
      <c r="K35" s="208"/>
    </row>
    <row r="36" spans="2:11" x14ac:dyDescent="0.2">
      <c r="B36" s="133"/>
      <c r="C36" s="133"/>
    </row>
    <row r="37" spans="2:11" x14ac:dyDescent="0.2">
      <c r="B37" s="131" t="s">
        <v>116</v>
      </c>
      <c r="C37" s="131"/>
    </row>
    <row r="38" spans="2:11" x14ac:dyDescent="0.2">
      <c r="B38" s="131"/>
      <c r="C38" s="131"/>
    </row>
    <row r="39" spans="2:11" ht="109.5" customHeight="1" x14ac:dyDescent="0.2">
      <c r="B39" s="133"/>
      <c r="C39" s="221" t="s">
        <v>218</v>
      </c>
      <c r="D39" s="222"/>
      <c r="E39" s="222"/>
      <c r="F39" s="222"/>
      <c r="G39" s="222"/>
      <c r="H39" s="222"/>
      <c r="I39" s="222"/>
      <c r="J39" s="222"/>
      <c r="K39" s="223"/>
    </row>
    <row r="40" spans="2:11" ht="37.5" customHeight="1" x14ac:dyDescent="0.2">
      <c r="B40" s="133"/>
      <c r="C40" s="221" t="s">
        <v>219</v>
      </c>
      <c r="D40" s="222"/>
      <c r="E40" s="222"/>
      <c r="F40" s="222"/>
      <c r="G40" s="222"/>
      <c r="H40" s="222"/>
      <c r="I40" s="222"/>
      <c r="J40" s="222"/>
      <c r="K40" s="223"/>
    </row>
    <row r="41" spans="2:11" ht="37.5" customHeight="1" x14ac:dyDescent="0.2">
      <c r="B41" s="133"/>
      <c r="C41" s="221"/>
      <c r="D41" s="222"/>
      <c r="E41" s="222"/>
      <c r="F41" s="222"/>
      <c r="G41" s="222"/>
      <c r="H41" s="222"/>
      <c r="I41" s="222"/>
      <c r="J41" s="222"/>
      <c r="K41" s="223"/>
    </row>
    <row r="42" spans="2:11" ht="37.5" customHeight="1" x14ac:dyDescent="0.2">
      <c r="B42" s="133"/>
      <c r="C42" s="218"/>
      <c r="D42" s="219"/>
      <c r="E42" s="219"/>
      <c r="F42" s="219"/>
      <c r="G42" s="219"/>
      <c r="H42" s="219"/>
      <c r="I42" s="219"/>
      <c r="J42" s="219"/>
      <c r="K42" s="220"/>
    </row>
    <row r="43" spans="2:11" ht="70.5" customHeight="1" x14ac:dyDescent="0.2">
      <c r="B43" s="131" t="s">
        <v>118</v>
      </c>
      <c r="C43" s="224" t="s">
        <v>167</v>
      </c>
      <c r="D43" s="224"/>
      <c r="E43" s="224"/>
      <c r="F43" s="224"/>
      <c r="G43" s="224"/>
      <c r="H43" s="224"/>
      <c r="I43" s="224"/>
      <c r="J43" s="224"/>
    </row>
    <row r="44" spans="2:11" ht="29.25" customHeight="1" x14ac:dyDescent="0.2">
      <c r="B44" s="133"/>
      <c r="C44" s="198"/>
      <c r="D44" s="198"/>
      <c r="E44" s="198"/>
      <c r="F44" s="198"/>
      <c r="G44" s="198"/>
      <c r="H44" s="198"/>
      <c r="I44" s="198"/>
      <c r="J44" s="198"/>
    </row>
    <row r="45" spans="2:11" x14ac:dyDescent="0.2">
      <c r="B45" s="133"/>
      <c r="C45" s="133"/>
    </row>
    <row r="46" spans="2:11" x14ac:dyDescent="0.2">
      <c r="B46" s="133"/>
      <c r="C46" s="133"/>
    </row>
    <row r="47" spans="2:11" x14ac:dyDescent="0.2">
      <c r="B47" s="133"/>
      <c r="C47" s="133"/>
    </row>
    <row r="48" spans="2:11" x14ac:dyDescent="0.2">
      <c r="B48" s="133"/>
      <c r="C48" s="133"/>
    </row>
    <row r="49" spans="2:3" x14ac:dyDescent="0.2">
      <c r="B49" s="133"/>
      <c r="C49" s="133"/>
    </row>
    <row r="50" spans="2:3" x14ac:dyDescent="0.2">
      <c r="B50" s="133"/>
      <c r="C50" s="133"/>
    </row>
    <row r="51" spans="2:3" x14ac:dyDescent="0.2">
      <c r="B51" s="133"/>
      <c r="C51" s="133"/>
    </row>
  </sheetData>
  <mergeCells count="45">
    <mergeCell ref="C44:J44"/>
    <mergeCell ref="D34:F34"/>
    <mergeCell ref="G34:I34"/>
    <mergeCell ref="J34:K34"/>
    <mergeCell ref="D35:F35"/>
    <mergeCell ref="G35:I35"/>
    <mergeCell ref="J35:K35"/>
    <mergeCell ref="C39:K39"/>
    <mergeCell ref="C40:K40"/>
    <mergeCell ref="C41:K41"/>
    <mergeCell ref="C42:K42"/>
    <mergeCell ref="C43:J43"/>
    <mergeCell ref="D33:F33"/>
    <mergeCell ref="G33:I33"/>
    <mergeCell ref="J33:K33"/>
    <mergeCell ref="D25:F25"/>
    <mergeCell ref="D30:F30"/>
    <mergeCell ref="G30:I30"/>
    <mergeCell ref="J30:K30"/>
    <mergeCell ref="D31:F31"/>
    <mergeCell ref="G31:I31"/>
    <mergeCell ref="J31:K31"/>
    <mergeCell ref="D23:F23"/>
    <mergeCell ref="G23:I23"/>
    <mergeCell ref="J23:K23"/>
    <mergeCell ref="D24:F24"/>
    <mergeCell ref="G24:I24"/>
    <mergeCell ref="J24:K24"/>
    <mergeCell ref="G19:I19"/>
    <mergeCell ref="D19:F19"/>
    <mergeCell ref="D20:F20"/>
    <mergeCell ref="G20:I20"/>
    <mergeCell ref="D16:F16"/>
    <mergeCell ref="G16:I16"/>
    <mergeCell ref="D18:F18"/>
    <mergeCell ref="G18:I18"/>
    <mergeCell ref="G17:I17"/>
    <mergeCell ref="D17:F17"/>
    <mergeCell ref="D15:F15"/>
    <mergeCell ref="G15:I15"/>
    <mergeCell ref="C11:J11"/>
    <mergeCell ref="D12:F12"/>
    <mergeCell ref="G12:I12"/>
    <mergeCell ref="D13:F13"/>
    <mergeCell ref="G13:I13"/>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9:I67"/>
  <sheetViews>
    <sheetView showGridLines="0" topLeftCell="B31" workbookViewId="0">
      <selection activeCell="C14" sqref="C14"/>
    </sheetView>
  </sheetViews>
  <sheetFormatPr defaultRowHeight="12.75" x14ac:dyDescent="0.2"/>
  <cols>
    <col min="1" max="1" width="3.85546875" customWidth="1"/>
    <col min="2" max="2" width="20.85546875" customWidth="1"/>
    <col min="3" max="3" width="24" customWidth="1"/>
    <col min="4" max="4" width="27" customWidth="1"/>
    <col min="5" max="5" width="30.28515625" customWidth="1"/>
    <col min="7" max="7" width="10.7109375" bestFit="1" customWidth="1"/>
    <col min="9" max="9" width="70.7109375" customWidth="1"/>
  </cols>
  <sheetData>
    <row r="9" spans="2:7" ht="30" customHeight="1" x14ac:dyDescent="0.2">
      <c r="B9" s="142" t="s">
        <v>120</v>
      </c>
      <c r="C9" s="142" t="s">
        <v>231</v>
      </c>
    </row>
    <row r="10" spans="2:7" ht="24" customHeight="1" x14ac:dyDescent="0.2">
      <c r="B10" s="143" t="s">
        <v>102</v>
      </c>
      <c r="C10" s="144" t="s">
        <v>101</v>
      </c>
    </row>
    <row r="11" spans="2:7" ht="66" customHeight="1" x14ac:dyDescent="0.2">
      <c r="B11" s="131" t="s">
        <v>103</v>
      </c>
      <c r="C11" s="199" t="s">
        <v>239</v>
      </c>
      <c r="D11" s="199"/>
      <c r="E11" s="199"/>
      <c r="F11" s="199"/>
    </row>
    <row r="12" spans="2:7" ht="21.75" customHeight="1" x14ac:dyDescent="0.2">
      <c r="B12" s="131" t="s">
        <v>123</v>
      </c>
      <c r="C12" s="135" t="s">
        <v>108</v>
      </c>
      <c r="D12" s="157" t="s">
        <v>8</v>
      </c>
      <c r="E12" s="157" t="s">
        <v>109</v>
      </c>
      <c r="F12" s="137" t="s">
        <v>124</v>
      </c>
      <c r="G12" s="137" t="s">
        <v>135</v>
      </c>
    </row>
    <row r="13" spans="2:7" ht="21.75" customHeight="1" x14ac:dyDescent="0.2">
      <c r="B13" s="131"/>
      <c r="C13" s="140" t="s">
        <v>235</v>
      </c>
      <c r="D13" s="161" t="s">
        <v>224</v>
      </c>
      <c r="E13" s="161"/>
      <c r="F13" s="136" t="s">
        <v>59</v>
      </c>
      <c r="G13" s="136"/>
    </row>
    <row r="14" spans="2:7" s="138" customFormat="1" ht="48.75" customHeight="1" x14ac:dyDescent="0.2">
      <c r="C14" s="140" t="s">
        <v>234</v>
      </c>
      <c r="D14" s="161" t="s">
        <v>224</v>
      </c>
      <c r="E14" s="152"/>
      <c r="F14" s="136" t="s">
        <v>59</v>
      </c>
      <c r="G14" s="136"/>
    </row>
    <row r="15" spans="2:7" s="138" customFormat="1" ht="48.75" customHeight="1" x14ac:dyDescent="0.2">
      <c r="B15" s="141"/>
      <c r="C15" s="140" t="s">
        <v>233</v>
      </c>
      <c r="D15" s="146" t="s">
        <v>315</v>
      </c>
      <c r="E15" s="146" t="s">
        <v>316</v>
      </c>
      <c r="F15" s="136" t="s">
        <v>59</v>
      </c>
      <c r="G15" s="136"/>
    </row>
    <row r="16" spans="2:7" s="138" customFormat="1" ht="48.75" customHeight="1" x14ac:dyDescent="0.2">
      <c r="C16" s="140" t="s">
        <v>237</v>
      </c>
      <c r="D16" s="146" t="s">
        <v>317</v>
      </c>
      <c r="E16" s="146"/>
      <c r="F16" s="136" t="s">
        <v>232</v>
      </c>
      <c r="G16" s="136"/>
    </row>
    <row r="17" spans="3:9" s="138" customFormat="1" ht="48.75" customHeight="1" x14ac:dyDescent="0.2">
      <c r="C17" s="140" t="s">
        <v>238</v>
      </c>
      <c r="D17" s="146" t="s">
        <v>318</v>
      </c>
      <c r="E17" s="146"/>
      <c r="F17" s="136" t="s">
        <v>232</v>
      </c>
      <c r="G17" s="136"/>
    </row>
    <row r="18" spans="3:9" s="138" customFormat="1" ht="48.75" customHeight="1" x14ac:dyDescent="0.2">
      <c r="C18" s="140" t="s">
        <v>240</v>
      </c>
      <c r="D18" s="146" t="s">
        <v>297</v>
      </c>
      <c r="E18" s="146"/>
      <c r="F18" s="136" t="s">
        <v>59</v>
      </c>
      <c r="G18" s="136" t="s">
        <v>136</v>
      </c>
    </row>
    <row r="19" spans="3:9" s="138" customFormat="1" ht="48.75" customHeight="1" x14ac:dyDescent="0.2">
      <c r="C19" s="140" t="s">
        <v>241</v>
      </c>
      <c r="D19" s="146" t="s">
        <v>298</v>
      </c>
      <c r="E19" s="146"/>
      <c r="F19" s="136" t="s">
        <v>59</v>
      </c>
      <c r="G19" s="136" t="s">
        <v>136</v>
      </c>
    </row>
    <row r="20" spans="3:9" s="138" customFormat="1" ht="48.75" customHeight="1" x14ac:dyDescent="0.2">
      <c r="C20" s="140" t="s">
        <v>242</v>
      </c>
      <c r="D20" s="146" t="s">
        <v>299</v>
      </c>
      <c r="E20" s="146"/>
      <c r="F20" s="136" t="s">
        <v>59</v>
      </c>
      <c r="G20" s="136" t="s">
        <v>136</v>
      </c>
    </row>
    <row r="21" spans="3:9" s="138" customFormat="1" ht="48.75" customHeight="1" x14ac:dyDescent="0.2">
      <c r="C21" s="140" t="s">
        <v>243</v>
      </c>
      <c r="D21" s="146" t="s">
        <v>300</v>
      </c>
      <c r="E21" s="146"/>
      <c r="F21" s="136" t="s">
        <v>59</v>
      </c>
      <c r="G21" s="136" t="s">
        <v>136</v>
      </c>
    </row>
    <row r="22" spans="3:9" s="138" customFormat="1" ht="48.75" customHeight="1" x14ac:dyDescent="0.2">
      <c r="C22" s="140" t="s">
        <v>244</v>
      </c>
      <c r="D22" s="146" t="s">
        <v>301</v>
      </c>
      <c r="E22" s="146"/>
      <c r="F22" s="136" t="s">
        <v>59</v>
      </c>
      <c r="G22" s="136" t="s">
        <v>136</v>
      </c>
    </row>
    <row r="23" spans="3:9" s="138" customFormat="1" ht="48.75" customHeight="1" x14ac:dyDescent="0.2">
      <c r="C23" s="140" t="s">
        <v>245</v>
      </c>
      <c r="D23" s="146" t="s">
        <v>302</v>
      </c>
      <c r="E23" s="146"/>
      <c r="F23" s="136" t="s">
        <v>59</v>
      </c>
      <c r="G23" s="136" t="s">
        <v>136</v>
      </c>
    </row>
    <row r="24" spans="3:9" s="138" customFormat="1" ht="48.75" customHeight="1" x14ac:dyDescent="0.2">
      <c r="C24" s="140" t="s">
        <v>246</v>
      </c>
      <c r="D24" s="146" t="s">
        <v>303</v>
      </c>
      <c r="E24" s="146"/>
      <c r="F24" s="136" t="s">
        <v>59</v>
      </c>
      <c r="G24" s="136" t="s">
        <v>136</v>
      </c>
    </row>
    <row r="25" spans="3:9" s="138" customFormat="1" ht="48.75" customHeight="1" x14ac:dyDescent="0.2">
      <c r="C25" s="140" t="s">
        <v>247</v>
      </c>
      <c r="D25" s="146" t="s">
        <v>304</v>
      </c>
      <c r="E25" s="146"/>
      <c r="F25" s="136" t="s">
        <v>59</v>
      </c>
      <c r="G25" s="136" t="s">
        <v>136</v>
      </c>
    </row>
    <row r="26" spans="3:9" s="138" customFormat="1" ht="48.75" customHeight="1" x14ac:dyDescent="0.2">
      <c r="C26" s="140" t="s">
        <v>248</v>
      </c>
      <c r="D26" s="146" t="s">
        <v>305</v>
      </c>
      <c r="E26" s="146"/>
      <c r="F26" s="136" t="s">
        <v>59</v>
      </c>
      <c r="G26" s="136" t="s">
        <v>136</v>
      </c>
    </row>
    <row r="27" spans="3:9" s="138" customFormat="1" ht="48.75" customHeight="1" x14ac:dyDescent="0.2">
      <c r="C27" s="140" t="s">
        <v>249</v>
      </c>
      <c r="D27" s="146" t="s">
        <v>306</v>
      </c>
      <c r="E27" s="146"/>
      <c r="F27" s="136" t="s">
        <v>59</v>
      </c>
      <c r="G27" s="136" t="s">
        <v>136</v>
      </c>
    </row>
    <row r="28" spans="3:9" s="138" customFormat="1" ht="48.75" customHeight="1" x14ac:dyDescent="0.2">
      <c r="C28" s="140" t="s">
        <v>250</v>
      </c>
      <c r="D28" s="146" t="s">
        <v>307</v>
      </c>
      <c r="E28" s="146"/>
      <c r="F28" s="136" t="s">
        <v>59</v>
      </c>
      <c r="G28" s="136" t="s">
        <v>136</v>
      </c>
    </row>
    <row r="29" spans="3:9" s="138" customFormat="1" ht="48.75" customHeight="1" x14ac:dyDescent="0.2">
      <c r="C29" s="140" t="s">
        <v>251</v>
      </c>
      <c r="D29" s="146" t="s">
        <v>259</v>
      </c>
      <c r="E29" s="146" t="s">
        <v>292</v>
      </c>
      <c r="F29" s="136" t="s">
        <v>133</v>
      </c>
      <c r="G29" s="136" t="s">
        <v>136</v>
      </c>
      <c r="I29" s="155" t="s">
        <v>260</v>
      </c>
    </row>
    <row r="30" spans="3:9" s="138" customFormat="1" ht="48.75" customHeight="1" x14ac:dyDescent="0.2">
      <c r="C30" s="140" t="s">
        <v>252</v>
      </c>
      <c r="D30" s="146" t="s">
        <v>308</v>
      </c>
      <c r="E30" s="146"/>
      <c r="F30" s="136" t="s">
        <v>59</v>
      </c>
      <c r="G30" s="136" t="s">
        <v>136</v>
      </c>
    </row>
    <row r="31" spans="3:9" s="138" customFormat="1" ht="48.75" customHeight="1" x14ac:dyDescent="0.2">
      <c r="C31" s="140" t="s">
        <v>253</v>
      </c>
      <c r="D31" s="146" t="s">
        <v>309</v>
      </c>
      <c r="E31" s="146"/>
      <c r="F31" s="136" t="s">
        <v>59</v>
      </c>
      <c r="G31" s="136" t="s">
        <v>136</v>
      </c>
    </row>
    <row r="32" spans="3:9" s="138" customFormat="1" ht="48.75" customHeight="1" x14ac:dyDescent="0.2">
      <c r="C32" s="140" t="s">
        <v>254</v>
      </c>
      <c r="D32" s="146" t="s">
        <v>310</v>
      </c>
      <c r="E32" s="146"/>
      <c r="F32" s="136" t="s">
        <v>59</v>
      </c>
      <c r="G32" s="136" t="s">
        <v>136</v>
      </c>
    </row>
    <row r="33" spans="2:9" s="138" customFormat="1" ht="48.75" customHeight="1" x14ac:dyDescent="0.2">
      <c r="C33" s="140" t="s">
        <v>255</v>
      </c>
      <c r="D33" s="146" t="s">
        <v>311</v>
      </c>
      <c r="E33" s="146"/>
      <c r="F33" s="136" t="s">
        <v>133</v>
      </c>
      <c r="G33" s="136" t="s">
        <v>136</v>
      </c>
    </row>
    <row r="34" spans="2:9" s="138" customFormat="1" ht="48.75" customHeight="1" x14ac:dyDescent="0.2">
      <c r="C34" s="140" t="s">
        <v>256</v>
      </c>
      <c r="D34" s="146" t="s">
        <v>312</v>
      </c>
      <c r="E34" s="146"/>
      <c r="F34" s="136" t="s">
        <v>133</v>
      </c>
      <c r="G34" s="136" t="s">
        <v>136</v>
      </c>
    </row>
    <row r="35" spans="2:9" s="138" customFormat="1" ht="48.75" customHeight="1" x14ac:dyDescent="0.2">
      <c r="B35" s="141"/>
      <c r="C35" s="140" t="s">
        <v>257</v>
      </c>
      <c r="D35" s="146" t="s">
        <v>313</v>
      </c>
      <c r="E35" s="146"/>
      <c r="F35" s="136" t="s">
        <v>133</v>
      </c>
      <c r="G35" s="136" t="s">
        <v>136</v>
      </c>
      <c r="I35" s="155"/>
    </row>
    <row r="36" spans="2:9" s="138" customFormat="1" ht="48.75" customHeight="1" x14ac:dyDescent="0.2">
      <c r="B36" s="141"/>
      <c r="C36" s="140" t="s">
        <v>258</v>
      </c>
      <c r="D36" s="146" t="s">
        <v>314</v>
      </c>
      <c r="E36" s="146"/>
      <c r="F36" s="136" t="s">
        <v>133</v>
      </c>
      <c r="G36" s="136" t="s">
        <v>136</v>
      </c>
      <c r="I36" s="155"/>
    </row>
    <row r="37" spans="2:9" s="138" customFormat="1" ht="48.75" customHeight="1" x14ac:dyDescent="0.2">
      <c r="B37" s="141"/>
      <c r="C37" s="140" t="s">
        <v>293</v>
      </c>
      <c r="D37" s="146" t="s">
        <v>294</v>
      </c>
      <c r="E37" s="146"/>
      <c r="F37" s="136" t="s">
        <v>232</v>
      </c>
      <c r="G37" s="136" t="s">
        <v>136</v>
      </c>
      <c r="I37" s="155"/>
    </row>
    <row r="38" spans="2:9" s="138" customFormat="1" ht="48.75" customHeight="1" x14ac:dyDescent="0.2">
      <c r="C38" s="151"/>
      <c r="D38" s="151"/>
      <c r="E38" s="151"/>
      <c r="F38" s="151"/>
      <c r="G38" s="156"/>
      <c r="I38" s="155"/>
    </row>
    <row r="39" spans="2:9" x14ac:dyDescent="0.2">
      <c r="B39" s="133"/>
      <c r="C39" s="133"/>
    </row>
    <row r="40" spans="2:9" ht="47.25" customHeight="1" x14ac:dyDescent="0.2">
      <c r="B40" s="131" t="s">
        <v>122</v>
      </c>
      <c r="C40" s="135" t="s">
        <v>108</v>
      </c>
      <c r="D40" s="157" t="s">
        <v>143</v>
      </c>
      <c r="E40" s="157" t="s">
        <v>8</v>
      </c>
      <c r="F40" s="213" t="s">
        <v>109</v>
      </c>
      <c r="G40" s="214"/>
    </row>
    <row r="41" spans="2:9" ht="37.5" customHeight="1" x14ac:dyDescent="0.2">
      <c r="B41" s="133"/>
      <c r="C41" s="140" t="s">
        <v>72</v>
      </c>
      <c r="D41" s="146" t="s">
        <v>78</v>
      </c>
      <c r="E41" s="152" t="s">
        <v>174</v>
      </c>
      <c r="F41" s="206" t="s">
        <v>2</v>
      </c>
      <c r="G41" s="208"/>
    </row>
    <row r="42" spans="2:9" ht="37.5" customHeight="1" x14ac:dyDescent="0.2">
      <c r="B42" s="133"/>
      <c r="C42" s="140" t="s">
        <v>76</v>
      </c>
      <c r="D42" s="152"/>
      <c r="E42" s="152"/>
      <c r="F42" s="152"/>
      <c r="G42" s="154"/>
    </row>
    <row r="43" spans="2:9" ht="37.5" customHeight="1" x14ac:dyDescent="0.2">
      <c r="B43" s="133"/>
      <c r="C43" s="140" t="s">
        <v>86</v>
      </c>
      <c r="D43" s="152"/>
      <c r="E43" s="152"/>
      <c r="F43" s="152"/>
      <c r="G43" s="154"/>
    </row>
    <row r="44" spans="2:9" ht="37.5" customHeight="1" x14ac:dyDescent="0.2">
      <c r="B44" s="133"/>
      <c r="C44" s="140" t="s">
        <v>236</v>
      </c>
      <c r="D44" s="152"/>
      <c r="E44" s="152"/>
      <c r="F44" s="152"/>
      <c r="G44" s="154"/>
    </row>
    <row r="45" spans="2:9" ht="37.5" customHeight="1" x14ac:dyDescent="0.2">
      <c r="B45" s="133"/>
      <c r="C45" s="140" t="s">
        <v>77</v>
      </c>
      <c r="D45" s="146"/>
      <c r="E45" s="146"/>
      <c r="F45" s="206" t="s">
        <v>2</v>
      </c>
      <c r="G45" s="208"/>
    </row>
    <row r="46" spans="2:9" ht="37.5" customHeight="1" x14ac:dyDescent="0.2">
      <c r="B46" s="133"/>
      <c r="C46" s="140" t="s">
        <v>95</v>
      </c>
      <c r="D46" s="146"/>
      <c r="E46" s="146"/>
      <c r="F46" s="206" t="s">
        <v>2</v>
      </c>
      <c r="G46" s="208"/>
      <c r="I46" s="130"/>
    </row>
    <row r="47" spans="2:9" ht="37.5" customHeight="1" x14ac:dyDescent="0.2">
      <c r="B47" s="133"/>
      <c r="C47" s="140" t="s">
        <v>89</v>
      </c>
      <c r="D47" s="146" t="s">
        <v>281</v>
      </c>
      <c r="E47" s="146" t="s">
        <v>282</v>
      </c>
      <c r="F47" s="152"/>
      <c r="G47" s="154"/>
    </row>
    <row r="48" spans="2:9" ht="37.5" customHeight="1" x14ac:dyDescent="0.2">
      <c r="B48" s="133"/>
      <c r="C48" s="140" t="s">
        <v>89</v>
      </c>
      <c r="D48" s="146" t="s">
        <v>168</v>
      </c>
      <c r="E48" s="146" t="s">
        <v>173</v>
      </c>
      <c r="F48" s="206" t="s">
        <v>2</v>
      </c>
      <c r="G48" s="208"/>
      <c r="I48" s="130" t="s">
        <v>296</v>
      </c>
    </row>
    <row r="49" spans="2:7" ht="48.75" customHeight="1" x14ac:dyDescent="0.2">
      <c r="B49" s="133"/>
      <c r="C49" s="140" t="s">
        <v>89</v>
      </c>
      <c r="D49" s="146" t="s">
        <v>170</v>
      </c>
      <c r="E49" s="146" t="s">
        <v>295</v>
      </c>
      <c r="F49" s="206" t="s">
        <v>2</v>
      </c>
      <c r="G49" s="208"/>
    </row>
    <row r="50" spans="2:7" ht="37.5" customHeight="1" x14ac:dyDescent="0.2">
      <c r="B50" s="133"/>
      <c r="C50" s="140" t="s">
        <v>89</v>
      </c>
      <c r="D50" s="146" t="s">
        <v>171</v>
      </c>
      <c r="E50" s="146" t="s">
        <v>172</v>
      </c>
      <c r="F50" s="206" t="s">
        <v>2</v>
      </c>
      <c r="G50" s="208"/>
    </row>
    <row r="51" spans="2:7" x14ac:dyDescent="0.2">
      <c r="B51" s="133"/>
      <c r="C51" s="133"/>
    </row>
    <row r="52" spans="2:7" x14ac:dyDescent="0.2">
      <c r="B52" s="131" t="s">
        <v>116</v>
      </c>
      <c r="C52" s="131"/>
    </row>
    <row r="53" spans="2:7" x14ac:dyDescent="0.2">
      <c r="B53" s="131"/>
      <c r="C53" s="131"/>
    </row>
    <row r="54" spans="2:7" ht="109.5" customHeight="1" x14ac:dyDescent="0.2">
      <c r="B54" s="133"/>
      <c r="C54" s="221" t="s">
        <v>198</v>
      </c>
      <c r="D54" s="222"/>
      <c r="E54" s="222"/>
      <c r="F54" s="222"/>
      <c r="G54" s="223"/>
    </row>
    <row r="55" spans="2:7" ht="37.5" customHeight="1" x14ac:dyDescent="0.2">
      <c r="B55" s="133"/>
      <c r="C55" s="221" t="s">
        <v>199</v>
      </c>
      <c r="D55" s="222"/>
      <c r="E55" s="222"/>
      <c r="F55" s="222"/>
      <c r="G55" s="223"/>
    </row>
    <row r="56" spans="2:7" ht="37.5" customHeight="1" x14ac:dyDescent="0.2">
      <c r="B56" s="133"/>
      <c r="C56" s="221" t="s">
        <v>200</v>
      </c>
      <c r="D56" s="222"/>
      <c r="E56" s="222"/>
      <c r="F56" s="222"/>
      <c r="G56" s="223"/>
    </row>
    <row r="57" spans="2:7" ht="37.5" customHeight="1" x14ac:dyDescent="0.2">
      <c r="B57" s="133"/>
      <c r="C57" s="221" t="s">
        <v>216</v>
      </c>
      <c r="D57" s="222"/>
      <c r="E57" s="222"/>
      <c r="F57" s="222"/>
      <c r="G57" s="223"/>
    </row>
    <row r="58" spans="2:7" ht="37.5" customHeight="1" x14ac:dyDescent="0.2">
      <c r="B58" s="133"/>
      <c r="C58" s="218" t="s">
        <v>197</v>
      </c>
      <c r="D58" s="219"/>
      <c r="E58" s="219"/>
      <c r="F58" s="219"/>
      <c r="G58" s="220"/>
    </row>
    <row r="59" spans="2:7" s="145" customFormat="1" ht="70.5" customHeight="1" x14ac:dyDescent="0.2">
      <c r="B59" s="143" t="s">
        <v>118</v>
      </c>
      <c r="C59" s="197" t="s">
        <v>167</v>
      </c>
      <c r="D59" s="197"/>
      <c r="E59" s="197"/>
      <c r="F59" s="197"/>
    </row>
    <row r="60" spans="2:7" ht="29.25" customHeight="1" x14ac:dyDescent="0.2">
      <c r="B60" s="133"/>
      <c r="C60" s="198"/>
      <c r="D60" s="198"/>
      <c r="E60" s="198"/>
      <c r="F60" s="198"/>
    </row>
    <row r="61" spans="2:7" x14ac:dyDescent="0.2">
      <c r="B61" s="133"/>
      <c r="C61" s="133"/>
    </row>
    <row r="62" spans="2:7" x14ac:dyDescent="0.2">
      <c r="B62" s="133"/>
      <c r="C62" s="133"/>
    </row>
    <row r="63" spans="2:7" x14ac:dyDescent="0.2">
      <c r="B63" s="133"/>
      <c r="C63" s="133"/>
    </row>
    <row r="64" spans="2:7" x14ac:dyDescent="0.2">
      <c r="B64" s="133"/>
      <c r="C64" s="133"/>
    </row>
    <row r="65" spans="2:3" x14ac:dyDescent="0.2">
      <c r="B65" s="133"/>
      <c r="C65" s="133"/>
    </row>
    <row r="66" spans="2:3" x14ac:dyDescent="0.2">
      <c r="B66" s="133"/>
      <c r="C66" s="133"/>
    </row>
    <row r="67" spans="2:3" x14ac:dyDescent="0.2">
      <c r="B67" s="133"/>
      <c r="C67" s="133"/>
    </row>
  </sheetData>
  <mergeCells count="15">
    <mergeCell ref="F50:G50"/>
    <mergeCell ref="F46:G46"/>
    <mergeCell ref="F45:G45"/>
    <mergeCell ref="C60:F60"/>
    <mergeCell ref="C54:G54"/>
    <mergeCell ref="C55:G55"/>
    <mergeCell ref="C56:G56"/>
    <mergeCell ref="C57:G57"/>
    <mergeCell ref="C58:G58"/>
    <mergeCell ref="C59:F59"/>
    <mergeCell ref="F40:G40"/>
    <mergeCell ref="F41:G41"/>
    <mergeCell ref="C11:F11"/>
    <mergeCell ref="F49:G49"/>
    <mergeCell ref="F48:G48"/>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9:J31"/>
  <sheetViews>
    <sheetView showGridLines="0" workbookViewId="0">
      <selection activeCell="C13" sqref="C13"/>
    </sheetView>
  </sheetViews>
  <sheetFormatPr defaultRowHeight="12.75" x14ac:dyDescent="0.2"/>
  <cols>
    <col min="1" max="1" width="3.85546875" customWidth="1"/>
    <col min="2" max="2" width="20.85546875" customWidth="1"/>
    <col min="3" max="3" width="24" customWidth="1"/>
  </cols>
  <sheetData>
    <row r="9" spans="1:10" ht="30" customHeight="1" x14ac:dyDescent="0.2">
      <c r="B9" s="142" t="s">
        <v>120</v>
      </c>
      <c r="C9" s="142" t="s">
        <v>72</v>
      </c>
    </row>
    <row r="10" spans="1:10" ht="24" customHeight="1" x14ac:dyDescent="0.2">
      <c r="A10" s="145"/>
      <c r="B10" s="143" t="s">
        <v>102</v>
      </c>
      <c r="C10" s="144" t="s">
        <v>104</v>
      </c>
    </row>
    <row r="11" spans="1:10" ht="71.25" customHeight="1" x14ac:dyDescent="0.2">
      <c r="B11" s="131" t="s">
        <v>103</v>
      </c>
      <c r="C11" s="199" t="s">
        <v>115</v>
      </c>
      <c r="D11" s="199"/>
      <c r="E11" s="199"/>
      <c r="F11" s="199"/>
      <c r="G11" s="199"/>
      <c r="H11" s="199"/>
      <c r="I11" s="199"/>
      <c r="J11" s="199"/>
    </row>
    <row r="12" spans="1:10" ht="21.75" customHeight="1" x14ac:dyDescent="0.2">
      <c r="B12" s="131" t="s">
        <v>105</v>
      </c>
      <c r="C12" s="135" t="s">
        <v>108</v>
      </c>
      <c r="D12" s="200" t="s">
        <v>8</v>
      </c>
      <c r="E12" s="201"/>
      <c r="F12" s="202"/>
      <c r="G12" s="200" t="s">
        <v>109</v>
      </c>
      <c r="H12" s="201"/>
      <c r="I12" s="202"/>
      <c r="J12" s="137" t="s">
        <v>110</v>
      </c>
    </row>
    <row r="13" spans="1:10" s="138" customFormat="1" ht="48.75" customHeight="1" x14ac:dyDescent="0.2">
      <c r="C13" s="139" t="s">
        <v>106</v>
      </c>
      <c r="D13" s="227" t="s">
        <v>107</v>
      </c>
      <c r="E13" s="227"/>
      <c r="F13" s="227"/>
      <c r="G13" s="203" t="s">
        <v>113</v>
      </c>
      <c r="H13" s="204"/>
      <c r="I13" s="205"/>
      <c r="J13" s="140" t="s">
        <v>111</v>
      </c>
    </row>
    <row r="14" spans="1:10" s="138" customFormat="1" ht="48.75" customHeight="1" x14ac:dyDescent="0.2">
      <c r="B14" s="141"/>
      <c r="C14" s="139" t="s">
        <v>88</v>
      </c>
      <c r="D14" s="203" t="s">
        <v>112</v>
      </c>
      <c r="E14" s="209"/>
      <c r="F14" s="210"/>
      <c r="G14" s="203" t="s">
        <v>114</v>
      </c>
      <c r="H14" s="209"/>
      <c r="I14" s="210"/>
      <c r="J14" s="140" t="s">
        <v>111</v>
      </c>
    </row>
    <row r="15" spans="1:10" x14ac:dyDescent="0.2">
      <c r="B15" s="133"/>
      <c r="C15" s="133"/>
    </row>
    <row r="16" spans="1:10" x14ac:dyDescent="0.2">
      <c r="B16" s="133"/>
      <c r="C16" s="133"/>
    </row>
    <row r="17" spans="2:10" x14ac:dyDescent="0.2">
      <c r="B17" s="133"/>
      <c r="C17" s="133"/>
    </row>
    <row r="18" spans="2:10" x14ac:dyDescent="0.2">
      <c r="B18" s="131" t="s">
        <v>116</v>
      </c>
      <c r="C18" s="132" t="s">
        <v>72</v>
      </c>
    </row>
    <row r="19" spans="2:10" ht="130.5" customHeight="1" x14ac:dyDescent="0.2">
      <c r="B19" s="133"/>
      <c r="C19" s="225" t="s">
        <v>117</v>
      </c>
      <c r="D19" s="226"/>
      <c r="E19" s="226"/>
      <c r="F19" s="226"/>
      <c r="G19" s="226"/>
      <c r="H19" s="226"/>
      <c r="I19" s="226"/>
      <c r="J19" s="226"/>
    </row>
    <row r="20" spans="2:10" x14ac:dyDescent="0.2">
      <c r="B20" s="133"/>
      <c r="C20" s="133"/>
    </row>
    <row r="21" spans="2:10" x14ac:dyDescent="0.2">
      <c r="B21" s="131" t="s">
        <v>195</v>
      </c>
      <c r="C21" s="133"/>
    </row>
    <row r="22" spans="2:10" x14ac:dyDescent="0.2">
      <c r="B22" s="133"/>
      <c r="C22" s="133"/>
    </row>
    <row r="23" spans="2:10" x14ac:dyDescent="0.2">
      <c r="B23" s="131" t="s">
        <v>118</v>
      </c>
      <c r="C23" s="132" t="s">
        <v>119</v>
      </c>
    </row>
    <row r="24" spans="2:10" x14ac:dyDescent="0.2">
      <c r="B24" s="133"/>
      <c r="C24" s="132" t="s">
        <v>121</v>
      </c>
    </row>
    <row r="25" spans="2:10" x14ac:dyDescent="0.2">
      <c r="B25" s="133"/>
      <c r="C25" s="133"/>
    </row>
    <row r="26" spans="2:10" x14ac:dyDescent="0.2">
      <c r="B26" s="133"/>
      <c r="C26" s="133"/>
    </row>
    <row r="27" spans="2:10" x14ac:dyDescent="0.2">
      <c r="B27" s="133"/>
      <c r="C27" s="133"/>
    </row>
    <row r="28" spans="2:10" x14ac:dyDescent="0.2">
      <c r="B28" s="133"/>
      <c r="C28" s="133"/>
    </row>
    <row r="29" spans="2:10" x14ac:dyDescent="0.2">
      <c r="B29" s="133"/>
      <c r="C29" s="133"/>
    </row>
    <row r="30" spans="2:10" x14ac:dyDescent="0.2">
      <c r="B30" s="133"/>
      <c r="C30" s="133"/>
    </row>
    <row r="31" spans="2:10" x14ac:dyDescent="0.2">
      <c r="B31" s="133"/>
      <c r="C31" s="133"/>
    </row>
  </sheetData>
  <mergeCells count="8">
    <mergeCell ref="G13:I13"/>
    <mergeCell ref="C11:J11"/>
    <mergeCell ref="C19:J19"/>
    <mergeCell ref="D13:F13"/>
    <mergeCell ref="D14:F14"/>
    <mergeCell ref="G14:I14"/>
    <mergeCell ref="D12:F12"/>
    <mergeCell ref="G12:I12"/>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9:H34"/>
  <sheetViews>
    <sheetView showGridLines="0" topLeftCell="A14" workbookViewId="0">
      <selection activeCell="C24" sqref="C24:H24"/>
    </sheetView>
  </sheetViews>
  <sheetFormatPr defaultRowHeight="12.75" x14ac:dyDescent="0.2"/>
  <cols>
    <col min="1" max="1" width="3.85546875" customWidth="1"/>
    <col min="2" max="2" width="20.85546875" customWidth="1"/>
    <col min="3" max="3" width="24" customWidth="1"/>
    <col min="4" max="4" width="27.5703125" customWidth="1"/>
  </cols>
  <sheetData>
    <row r="9" spans="1:8" ht="30" customHeight="1" x14ac:dyDescent="0.2">
      <c r="B9" s="142" t="s">
        <v>120</v>
      </c>
      <c r="C9" s="142" t="s">
        <v>76</v>
      </c>
    </row>
    <row r="10" spans="1:8" ht="24" customHeight="1" x14ac:dyDescent="0.2">
      <c r="A10" s="145"/>
      <c r="B10" s="143" t="s">
        <v>102</v>
      </c>
      <c r="C10" s="144" t="s">
        <v>104</v>
      </c>
    </row>
    <row r="11" spans="1:8" ht="71.25" customHeight="1" x14ac:dyDescent="0.2">
      <c r="B11" s="131" t="s">
        <v>103</v>
      </c>
      <c r="C11" s="199" t="s">
        <v>319</v>
      </c>
      <c r="D11" s="199"/>
      <c r="E11" s="199"/>
      <c r="F11" s="199"/>
      <c r="G11" s="199"/>
      <c r="H11" s="199"/>
    </row>
    <row r="12" spans="1:8" ht="21.75" customHeight="1" x14ac:dyDescent="0.2">
      <c r="B12" s="131" t="s">
        <v>105</v>
      </c>
      <c r="C12" s="135" t="s">
        <v>108</v>
      </c>
      <c r="D12" s="157" t="s">
        <v>8</v>
      </c>
      <c r="E12" s="200" t="s">
        <v>109</v>
      </c>
      <c r="F12" s="201"/>
      <c r="G12" s="202"/>
      <c r="H12" s="137" t="s">
        <v>110</v>
      </c>
    </row>
    <row r="13" spans="1:8" ht="45" customHeight="1" x14ac:dyDescent="0.2">
      <c r="B13" s="131"/>
      <c r="C13" s="140" t="s">
        <v>229</v>
      </c>
      <c r="D13" s="161" t="s">
        <v>230</v>
      </c>
      <c r="E13" s="158"/>
      <c r="F13" s="159"/>
      <c r="G13" s="160"/>
      <c r="H13" s="136"/>
    </row>
    <row r="14" spans="1:8" s="138" customFormat="1" ht="48.75" customHeight="1" x14ac:dyDescent="0.2">
      <c r="C14" s="139" t="s">
        <v>160</v>
      </c>
      <c r="D14" s="140" t="s">
        <v>196</v>
      </c>
      <c r="E14" s="203"/>
      <c r="F14" s="204"/>
      <c r="G14" s="205"/>
      <c r="H14" s="140"/>
    </row>
    <row r="15" spans="1:8" s="138" customFormat="1" ht="48.75" customHeight="1" x14ac:dyDescent="0.2">
      <c r="C15" s="139" t="s">
        <v>222</v>
      </c>
      <c r="D15" s="146" t="s">
        <v>224</v>
      </c>
      <c r="E15" s="146"/>
      <c r="F15" s="147"/>
      <c r="G15" s="148"/>
      <c r="H15" s="140"/>
    </row>
    <row r="16" spans="1:8" s="138" customFormat="1" ht="48.75" customHeight="1" x14ac:dyDescent="0.2">
      <c r="C16" s="139" t="s">
        <v>223</v>
      </c>
      <c r="D16" s="146" t="s">
        <v>224</v>
      </c>
      <c r="E16" s="146"/>
      <c r="F16" s="147"/>
      <c r="G16" s="148"/>
      <c r="H16" s="140"/>
    </row>
    <row r="17" spans="2:8" s="138" customFormat="1" ht="48.75" customHeight="1" x14ac:dyDescent="0.2">
      <c r="C17" s="139" t="s">
        <v>225</v>
      </c>
      <c r="D17" s="146" t="s">
        <v>224</v>
      </c>
      <c r="E17" s="146"/>
      <c r="F17" s="147"/>
      <c r="G17" s="148"/>
      <c r="H17" s="140"/>
    </row>
    <row r="18" spans="2:8" s="138" customFormat="1" ht="48.75" customHeight="1" x14ac:dyDescent="0.2">
      <c r="C18" s="139" t="s">
        <v>226</v>
      </c>
      <c r="D18" s="146" t="s">
        <v>227</v>
      </c>
      <c r="E18" s="146"/>
      <c r="F18" s="147"/>
      <c r="G18" s="148"/>
      <c r="H18" s="140"/>
    </row>
    <row r="19" spans="2:8" s="138" customFormat="1" ht="48.75" customHeight="1" x14ac:dyDescent="0.2">
      <c r="C19" s="139" t="s">
        <v>228</v>
      </c>
      <c r="D19" s="161" t="s">
        <v>224</v>
      </c>
      <c r="E19" s="146"/>
      <c r="F19" s="147"/>
      <c r="G19" s="148"/>
      <c r="H19" s="140"/>
    </row>
    <row r="20" spans="2:8" x14ac:dyDescent="0.2">
      <c r="B20" s="133"/>
      <c r="C20" s="133"/>
    </row>
    <row r="21" spans="2:8" x14ac:dyDescent="0.2">
      <c r="B21" s="133"/>
      <c r="C21" s="133"/>
    </row>
    <row r="22" spans="2:8" x14ac:dyDescent="0.2">
      <c r="B22" s="133"/>
      <c r="C22" s="133"/>
    </row>
    <row r="23" spans="2:8" x14ac:dyDescent="0.2">
      <c r="B23" s="131" t="s">
        <v>116</v>
      </c>
      <c r="C23" s="132"/>
    </row>
    <row r="24" spans="2:8" ht="130.5" customHeight="1" x14ac:dyDescent="0.2">
      <c r="B24" s="133"/>
      <c r="C24" s="225" t="s">
        <v>117</v>
      </c>
      <c r="D24" s="226"/>
      <c r="E24" s="226"/>
      <c r="F24" s="226"/>
      <c r="G24" s="226"/>
      <c r="H24" s="226"/>
    </row>
    <row r="25" spans="2:8" x14ac:dyDescent="0.2">
      <c r="B25" s="133"/>
      <c r="C25" s="133"/>
    </row>
    <row r="26" spans="2:8" x14ac:dyDescent="0.2">
      <c r="B26" s="131" t="s">
        <v>118</v>
      </c>
      <c r="C26" s="132"/>
    </row>
    <row r="27" spans="2:8" x14ac:dyDescent="0.2">
      <c r="B27" s="133"/>
      <c r="C27" s="132"/>
    </row>
    <row r="28" spans="2:8" x14ac:dyDescent="0.2">
      <c r="B28" s="133"/>
      <c r="C28" s="133"/>
    </row>
    <row r="29" spans="2:8" x14ac:dyDescent="0.2">
      <c r="B29" s="133"/>
      <c r="C29" s="133"/>
    </row>
    <row r="30" spans="2:8" x14ac:dyDescent="0.2">
      <c r="B30" s="133"/>
      <c r="C30" s="133"/>
    </row>
    <row r="31" spans="2:8" x14ac:dyDescent="0.2">
      <c r="B31" s="133"/>
      <c r="C31" s="133"/>
    </row>
    <row r="32" spans="2:8" x14ac:dyDescent="0.2">
      <c r="B32" s="133"/>
      <c r="C32" s="133"/>
    </row>
    <row r="33" spans="2:3" x14ac:dyDescent="0.2">
      <c r="B33" s="133"/>
      <c r="C33" s="133"/>
    </row>
    <row r="34" spans="2:3" x14ac:dyDescent="0.2">
      <c r="B34" s="133"/>
      <c r="C34" s="133"/>
    </row>
  </sheetData>
  <mergeCells count="4">
    <mergeCell ref="C24:H24"/>
    <mergeCell ref="C11:H11"/>
    <mergeCell ref="E12:G12"/>
    <mergeCell ref="E14:G14"/>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9:H24"/>
  <sheetViews>
    <sheetView showGridLines="0" workbookViewId="0">
      <selection activeCell="C10" sqref="C10"/>
    </sheetView>
  </sheetViews>
  <sheetFormatPr defaultRowHeight="12.75" x14ac:dyDescent="0.2"/>
  <cols>
    <col min="1" max="1" width="3.85546875" customWidth="1"/>
    <col min="2" max="2" width="20.85546875" customWidth="1"/>
    <col min="3" max="3" width="24" customWidth="1"/>
    <col min="4" max="4" width="27.5703125" customWidth="1"/>
  </cols>
  <sheetData>
    <row r="9" spans="1:8" ht="30" customHeight="1" x14ac:dyDescent="0.2">
      <c r="B9" s="142" t="s">
        <v>120</v>
      </c>
      <c r="C9" s="142" t="s">
        <v>77</v>
      </c>
    </row>
    <row r="10" spans="1:8" ht="24" customHeight="1" x14ac:dyDescent="0.2">
      <c r="A10" s="145"/>
      <c r="B10" s="143" t="s">
        <v>102</v>
      </c>
      <c r="C10" s="144" t="s">
        <v>104</v>
      </c>
    </row>
    <row r="11" spans="1:8" ht="48" customHeight="1" x14ac:dyDescent="0.2">
      <c r="B11" s="131" t="s">
        <v>103</v>
      </c>
      <c r="C11" s="228" t="s">
        <v>320</v>
      </c>
      <c r="D11" s="228"/>
      <c r="E11" s="228"/>
      <c r="F11" s="228"/>
      <c r="G11" s="228"/>
      <c r="H11" s="228"/>
    </row>
    <row r="12" spans="1:8" x14ac:dyDescent="0.2">
      <c r="B12" s="133"/>
      <c r="C12" s="133"/>
    </row>
    <row r="13" spans="1:8" x14ac:dyDescent="0.2">
      <c r="B13" s="131" t="s">
        <v>116</v>
      </c>
      <c r="C13" s="132"/>
    </row>
    <row r="14" spans="1:8" ht="130.5" customHeight="1" x14ac:dyDescent="0.2">
      <c r="B14" s="133"/>
      <c r="C14" s="225" t="s">
        <v>117</v>
      </c>
      <c r="D14" s="226"/>
      <c r="E14" s="226"/>
      <c r="F14" s="226"/>
      <c r="G14" s="226"/>
      <c r="H14" s="226"/>
    </row>
    <row r="15" spans="1:8" x14ac:dyDescent="0.2">
      <c r="B15" s="133"/>
      <c r="C15" s="133"/>
    </row>
    <row r="16" spans="1:8" x14ac:dyDescent="0.2">
      <c r="B16" s="131" t="s">
        <v>118</v>
      </c>
      <c r="C16" s="132"/>
    </row>
    <row r="17" spans="2:3" x14ac:dyDescent="0.2">
      <c r="B17" s="133"/>
      <c r="C17" s="132"/>
    </row>
    <row r="18" spans="2:3" x14ac:dyDescent="0.2">
      <c r="B18" s="133"/>
      <c r="C18" s="133"/>
    </row>
    <row r="19" spans="2:3" x14ac:dyDescent="0.2">
      <c r="B19" s="133"/>
      <c r="C19" s="133"/>
    </row>
    <row r="20" spans="2:3" x14ac:dyDescent="0.2">
      <c r="B20" s="133"/>
      <c r="C20" s="133"/>
    </row>
    <row r="21" spans="2:3" x14ac:dyDescent="0.2">
      <c r="B21" s="133"/>
      <c r="C21" s="133"/>
    </row>
    <row r="22" spans="2:3" x14ac:dyDescent="0.2">
      <c r="B22" s="133"/>
      <c r="C22" s="133"/>
    </row>
    <row r="23" spans="2:3" x14ac:dyDescent="0.2">
      <c r="B23" s="133"/>
      <c r="C23" s="133"/>
    </row>
    <row r="24" spans="2:3" x14ac:dyDescent="0.2">
      <c r="B24" s="133"/>
      <c r="C24" s="133"/>
    </row>
  </sheetData>
  <mergeCells count="2">
    <mergeCell ref="C11:H11"/>
    <mergeCell ref="C14:H14"/>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18</vt:i4>
      </vt:variant>
      <vt:variant>
        <vt:lpstr>Named Ranges</vt:lpstr>
      </vt:variant>
      <vt:variant>
        <vt:i4>3</vt:i4>
      </vt:variant>
    </vt:vector>
  </HeadingPairs>
  <TitlesOfParts>
    <vt:vector size="21" baseType="lpstr">
      <vt:lpstr>Data Warehouse Matrix</vt:lpstr>
      <vt:lpstr>Project Work Breakdown</vt:lpstr>
      <vt:lpstr>Variables</vt:lpstr>
      <vt:lpstr>Accumulated Loan Snapshot Fact</vt:lpstr>
      <vt:lpstr>Periodic Loan Snapshot Fact</vt:lpstr>
      <vt:lpstr>Transaction Fact</vt:lpstr>
      <vt:lpstr>Customer</vt:lpstr>
      <vt:lpstr>Loan</vt:lpstr>
      <vt:lpstr>Calendar</vt:lpstr>
      <vt:lpstr>Product</vt:lpstr>
      <vt:lpstr>Branch</vt:lpstr>
      <vt:lpstr>Transaction Type</vt:lpstr>
      <vt:lpstr>Loan Status</vt:lpstr>
      <vt:lpstr>Broker</vt:lpstr>
      <vt:lpstr>Broker Contact</vt:lpstr>
      <vt:lpstr>Officer</vt:lpstr>
      <vt:lpstr>Master Data</vt:lpstr>
      <vt:lpstr>Sources</vt:lpstr>
      <vt:lpstr>'Data Warehouse Matrix'!Print_Area</vt:lpstr>
      <vt:lpstr>'Project Work Breakdown'!Print_Area</vt:lpstr>
      <vt:lpstr>Variables!Print_Area</vt:lpstr>
    </vt:vector>
  </TitlesOfParts>
  <Company>Hans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agilmore</dc:creator>
  <cp:lastModifiedBy>Adam</cp:lastModifiedBy>
  <cp:lastPrinted>2016-09-03T06:55:04Z</cp:lastPrinted>
  <dcterms:created xsi:type="dcterms:W3CDTF">2008-04-08T23:26:19Z</dcterms:created>
  <dcterms:modified xsi:type="dcterms:W3CDTF">2016-10-14T11:49:28Z</dcterms:modified>
</cp:coreProperties>
</file>