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1300" windowHeight="6500" activeTab="1"/>
  </bookViews>
  <sheets>
    <sheet name="MMk" sheetId="1" r:id="rId1"/>
    <sheet name="Finite" sheetId="3" r:id="rId2"/>
    <sheet name="General" sheetId="2" r:id="rId3"/>
  </sheets>
  <calcPr calcId="125725"/>
</workbook>
</file>

<file path=xl/calcChain.xml><?xml version="1.0" encoding="utf-8"?>
<calcChain xmlns="http://schemas.openxmlformats.org/spreadsheetml/2006/main">
  <c r="D2" i="3"/>
  <c r="E2" s="1"/>
  <c r="G2" i="1"/>
  <c r="B5" s="1"/>
  <c r="B5" i="2"/>
  <c r="B6" s="1"/>
  <c r="B8" s="1"/>
  <c r="B3"/>
  <c r="B4"/>
  <c r="A5" i="1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K5"/>
  <c r="B7" i="2"/>
  <c r="K6" i="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B10" i="3" l="1"/>
  <c r="B6"/>
  <c r="B6" i="1"/>
  <c r="C4"/>
  <c r="D4" s="1"/>
  <c r="E4" s="1"/>
  <c r="B3" i="3" l="1"/>
  <c r="B4" s="1"/>
  <c r="C5" i="1"/>
  <c r="D5" s="1"/>
  <c r="E5" s="1"/>
  <c r="B7"/>
  <c r="G4"/>
  <c r="F4" s="1"/>
  <c r="I4" l="1"/>
  <c r="G5"/>
  <c r="H5" s="1"/>
  <c r="J5" s="1"/>
  <c r="F5"/>
  <c r="C6"/>
  <c r="D6" s="1"/>
  <c r="E6" s="1"/>
  <c r="B8"/>
  <c r="H4"/>
  <c r="J4" s="1"/>
  <c r="B8" i="3"/>
  <c r="B5"/>
  <c r="B7" s="1"/>
  <c r="B9" i="1" l="1"/>
  <c r="C7"/>
  <c r="D7" s="1"/>
  <c r="E7" s="1"/>
  <c r="G6"/>
  <c r="I6" s="1"/>
  <c r="H6"/>
  <c r="J6" s="1"/>
  <c r="F6"/>
  <c r="I5"/>
  <c r="C8" l="1"/>
  <c r="D8" s="1"/>
  <c r="E8" s="1"/>
  <c r="B10"/>
  <c r="G7"/>
  <c r="H7" s="1"/>
  <c r="J7" s="1"/>
  <c r="G8" l="1"/>
  <c r="H8" s="1"/>
  <c r="J8" s="1"/>
  <c r="I7"/>
  <c r="F7"/>
  <c r="B11"/>
  <c r="C9"/>
  <c r="D9" s="1"/>
  <c r="E9" s="1"/>
  <c r="F8" l="1"/>
  <c r="G9"/>
  <c r="H9" s="1"/>
  <c r="J9" s="1"/>
  <c r="C10"/>
  <c r="D10" s="1"/>
  <c r="E10" s="1"/>
  <c r="B12"/>
  <c r="I8"/>
  <c r="B13" l="1"/>
  <c r="C11"/>
  <c r="D11" s="1"/>
  <c r="E11" s="1"/>
  <c r="I9"/>
  <c r="G10"/>
  <c r="I10" s="1"/>
  <c r="F9"/>
  <c r="H10" l="1"/>
  <c r="J10" s="1"/>
  <c r="B14"/>
  <c r="C12"/>
  <c r="D12" s="1"/>
  <c r="E12" s="1"/>
  <c r="F10"/>
  <c r="G11"/>
  <c r="I11" s="1"/>
  <c r="C13" l="1"/>
  <c r="D13" s="1"/>
  <c r="E13" s="1"/>
  <c r="B15"/>
  <c r="F11"/>
  <c r="H11"/>
  <c r="J11" s="1"/>
  <c r="G12"/>
  <c r="F12" s="1"/>
  <c r="I12" l="1"/>
  <c r="G13"/>
  <c r="H13" s="1"/>
  <c r="J13" s="1"/>
  <c r="B16"/>
  <c r="C14"/>
  <c r="D14" s="1"/>
  <c r="E14" s="1"/>
  <c r="H12"/>
  <c r="J12" s="1"/>
  <c r="G14" l="1"/>
  <c r="F14" s="1"/>
  <c r="I13"/>
  <c r="B17"/>
  <c r="C15"/>
  <c r="D15" s="1"/>
  <c r="E15" s="1"/>
  <c r="F13"/>
  <c r="I14" l="1"/>
  <c r="B18"/>
  <c r="C16"/>
  <c r="D16" s="1"/>
  <c r="E16" s="1"/>
  <c r="G15"/>
  <c r="F15"/>
  <c r="H15"/>
  <c r="J15" s="1"/>
  <c r="I15"/>
  <c r="H14"/>
  <c r="J14" s="1"/>
  <c r="C17" l="1"/>
  <c r="D17" s="1"/>
  <c r="E17" s="1"/>
  <c r="B19"/>
  <c r="G16"/>
  <c r="F16" s="1"/>
  <c r="G17" l="1"/>
  <c r="H17" s="1"/>
  <c r="J17" s="1"/>
  <c r="H16"/>
  <c r="J16" s="1"/>
  <c r="B20"/>
  <c r="C18"/>
  <c r="D18" s="1"/>
  <c r="E18" s="1"/>
  <c r="I16"/>
  <c r="F17" l="1"/>
  <c r="C19"/>
  <c r="D19" s="1"/>
  <c r="E19" s="1"/>
  <c r="B21"/>
  <c r="I17"/>
  <c r="G18"/>
  <c r="I18" s="1"/>
  <c r="H18" l="1"/>
  <c r="J18" s="1"/>
  <c r="F18"/>
  <c r="G19"/>
  <c r="F19" s="1"/>
  <c r="B22"/>
  <c r="C20"/>
  <c r="D20" s="1"/>
  <c r="E20" s="1"/>
  <c r="H19" l="1"/>
  <c r="J19" s="1"/>
  <c r="G20"/>
  <c r="F20" s="1"/>
  <c r="B23"/>
  <c r="C21"/>
  <c r="D21" s="1"/>
  <c r="E21" s="1"/>
  <c r="I19"/>
  <c r="H20" l="1"/>
  <c r="J20" s="1"/>
  <c r="G21"/>
  <c r="I21" s="1"/>
  <c r="H21"/>
  <c r="J21" s="1"/>
  <c r="F21"/>
  <c r="C22"/>
  <c r="D22" s="1"/>
  <c r="E22" s="1"/>
  <c r="B24"/>
  <c r="I20"/>
  <c r="B25" l="1"/>
  <c r="C23"/>
  <c r="D23" s="1"/>
  <c r="E23" s="1"/>
  <c r="G22"/>
  <c r="I22"/>
  <c r="H22"/>
  <c r="J22" s="1"/>
  <c r="F22"/>
  <c r="C24" l="1"/>
  <c r="D24" s="1"/>
  <c r="E24" s="1"/>
  <c r="B26"/>
  <c r="G23"/>
  <c r="H23" s="1"/>
  <c r="J23" s="1"/>
  <c r="G24" l="1"/>
  <c r="I24" s="1"/>
  <c r="F24"/>
  <c r="I23"/>
  <c r="C25"/>
  <c r="D25" s="1"/>
  <c r="E25" s="1"/>
  <c r="B27"/>
  <c r="F23"/>
  <c r="H24" l="1"/>
  <c r="J24" s="1"/>
  <c r="G25"/>
  <c r="I25" s="1"/>
  <c r="H25"/>
  <c r="J25" s="1"/>
  <c r="F25"/>
  <c r="B28"/>
  <c r="C26"/>
  <c r="D26" s="1"/>
  <c r="E26" s="1"/>
  <c r="G26" l="1"/>
  <c r="I26" s="1"/>
  <c r="H26"/>
  <c r="J26" s="1"/>
  <c r="F26"/>
  <c r="B29"/>
  <c r="C27"/>
  <c r="D27" s="1"/>
  <c r="E27" s="1"/>
  <c r="G27" l="1"/>
  <c r="H27" s="1"/>
  <c r="J27" s="1"/>
  <c r="C28"/>
  <c r="D28" s="1"/>
  <c r="E28" s="1"/>
  <c r="B30"/>
  <c r="I27" l="1"/>
  <c r="C29"/>
  <c r="D29" s="1"/>
  <c r="E29" s="1"/>
  <c r="B31"/>
  <c r="F27"/>
  <c r="G28"/>
  <c r="I28"/>
  <c r="H28"/>
  <c r="F28"/>
  <c r="J28"/>
  <c r="G29" l="1"/>
  <c r="H29" s="1"/>
  <c r="J29" s="1"/>
  <c r="B32"/>
  <c r="C30"/>
  <c r="D30" s="1"/>
  <c r="E30" s="1"/>
  <c r="I29" l="1"/>
  <c r="F29"/>
  <c r="G30"/>
  <c r="H30" s="1"/>
  <c r="J30" s="1"/>
  <c r="F30"/>
  <c r="I30"/>
  <c r="C31"/>
  <c r="D31" s="1"/>
  <c r="E31" s="1"/>
  <c r="B33"/>
  <c r="G31" l="1"/>
  <c r="F31" s="1"/>
  <c r="B34"/>
  <c r="C33" s="1"/>
  <c r="D33" s="1"/>
  <c r="E33" s="1"/>
  <c r="C32"/>
  <c r="D32" s="1"/>
  <c r="E32" s="1"/>
  <c r="H31" l="1"/>
  <c r="J31" s="1"/>
  <c r="G32"/>
  <c r="F32" s="1"/>
  <c r="H32"/>
  <c r="J32" s="1"/>
  <c r="I32"/>
  <c r="G33"/>
  <c r="H33" s="1"/>
  <c r="J33" s="1"/>
  <c r="I31"/>
  <c r="I33" l="1"/>
  <c r="F33"/>
</calcChain>
</file>

<file path=xl/sharedStrings.xml><?xml version="1.0" encoding="utf-8"?>
<sst xmlns="http://schemas.openxmlformats.org/spreadsheetml/2006/main" count="32" uniqueCount="15">
  <si>
    <t>l</t>
  </si>
  <si>
    <t>m</t>
  </si>
  <si>
    <t>r</t>
  </si>
  <si>
    <t>k</t>
  </si>
  <si>
    <t>Lq</t>
  </si>
  <si>
    <t>L</t>
  </si>
  <si>
    <t>Wq</t>
  </si>
  <si>
    <t>W</t>
  </si>
  <si>
    <t>s</t>
  </si>
  <si>
    <t>N</t>
  </si>
  <si>
    <t>Pw</t>
  </si>
  <si>
    <t>a</t>
  </si>
  <si>
    <r>
      <rPr>
        <b/>
        <sz val="10"/>
        <rFont val="Times New Roman"/>
        <family val="1"/>
      </rPr>
      <t xml:space="preserve">effective </t>
    </r>
    <r>
      <rPr>
        <b/>
        <sz val="10"/>
        <rFont val="Symbol"/>
        <family val="1"/>
        <charset val="2"/>
      </rPr>
      <t>l</t>
    </r>
  </si>
  <si>
    <r>
      <t>P</t>
    </r>
    <r>
      <rPr>
        <b/>
        <i/>
        <sz val="8"/>
        <color theme="0"/>
        <rFont val="Times New Roman"/>
        <family val="1"/>
      </rPr>
      <t>0</t>
    </r>
  </si>
  <si>
    <t>P(full)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</si>
</sst>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2"/>
      <name val="Symbol"/>
      <family val="1"/>
      <charset val="2"/>
    </font>
    <font>
      <b/>
      <sz val="10"/>
      <color indexed="9"/>
      <name val="Arial"/>
      <family val="2"/>
    </font>
    <font>
      <b/>
      <sz val="10"/>
      <name val="Symbol"/>
      <family val="1"/>
      <charset val="2"/>
    </font>
    <font>
      <b/>
      <i/>
      <sz val="10"/>
      <name val="Arial"/>
      <family val="2"/>
    </font>
    <font>
      <b/>
      <sz val="10"/>
      <name val="Times New Roman"/>
      <family val="1"/>
    </font>
    <font>
      <b/>
      <sz val="10"/>
      <color theme="0"/>
      <name val="Arial"/>
      <family val="2"/>
    </font>
    <font>
      <b/>
      <i/>
      <sz val="10"/>
      <color theme="0"/>
      <name val="Times New Roman"/>
      <family val="1"/>
    </font>
    <font>
      <b/>
      <i/>
      <sz val="8"/>
      <color theme="0"/>
      <name val="Times New Roman"/>
      <family val="1"/>
    </font>
    <font>
      <b/>
      <i/>
      <sz val="10"/>
      <name val="Times New Roman"/>
      <family val="1"/>
    </font>
    <font>
      <b/>
      <i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4" borderId="0" xfId="0" applyFont="1" applyFill="1"/>
    <xf numFmtId="0" fontId="2" fillId="5" borderId="1" xfId="0" applyFont="1" applyFill="1" applyBorder="1"/>
    <xf numFmtId="0" fontId="2" fillId="5" borderId="2" xfId="0" applyFont="1" applyFill="1" applyBorder="1"/>
    <xf numFmtId="0" fontId="2" fillId="0" borderId="0" xfId="0" applyFont="1" applyFill="1" applyBorder="1"/>
    <xf numFmtId="2" fontId="2" fillId="0" borderId="0" xfId="0" applyNumberFormat="1" applyFont="1"/>
    <xf numFmtId="2" fontId="2" fillId="0" borderId="0" xfId="0" applyNumberFormat="1" applyFont="1" applyFill="1" applyBorder="1"/>
    <xf numFmtId="2" fontId="2" fillId="0" borderId="0" xfId="1" applyNumberFormat="1" applyFont="1"/>
    <xf numFmtId="0" fontId="3" fillId="0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9" fillId="6" borderId="2" xfId="0" applyFont="1" applyFill="1" applyBorder="1"/>
    <xf numFmtId="0" fontId="5" fillId="3" borderId="2" xfId="0" applyFont="1" applyFill="1" applyBorder="1"/>
    <xf numFmtId="0" fontId="12" fillId="0" borderId="0" xfId="0" applyFont="1" applyAlignment="1">
      <alignment horizontal="center"/>
    </xf>
    <xf numFmtId="0" fontId="12" fillId="0" borderId="0" xfId="0" applyFont="1"/>
    <xf numFmtId="0" fontId="10" fillId="7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2" borderId="2" xfId="0" applyFont="1" applyFill="1" applyBorder="1"/>
    <xf numFmtId="0" fontId="9" fillId="6" borderId="1" xfId="0" applyFont="1" applyFill="1" applyBorder="1"/>
    <xf numFmtId="0" fontId="2" fillId="2" borderId="2" xfId="0" applyFont="1" applyFill="1" applyBorder="1"/>
    <xf numFmtId="0" fontId="2" fillId="2" borderId="2" xfId="0" applyNumberFormat="1" applyFont="1" applyFill="1" applyBorder="1"/>
    <xf numFmtId="0" fontId="9" fillId="6" borderId="0" xfId="0" applyFont="1" applyFill="1"/>
    <xf numFmtId="0" fontId="13" fillId="7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34"/>
  <sheetViews>
    <sheetView zoomScale="150" workbookViewId="0">
      <pane xSplit="1" topLeftCell="E1" activePane="topRight" state="frozen"/>
      <selection pane="topRight" activeCell="M7" sqref="M7"/>
    </sheetView>
  </sheetViews>
  <sheetFormatPr defaultColWidth="9.1796875" defaultRowHeight="13"/>
  <cols>
    <col min="1" max="1" width="3" style="1" customWidth="1"/>
    <col min="2" max="9" width="9.1796875" style="1"/>
    <col min="10" max="10" width="9.26953125" style="1" customWidth="1"/>
    <col min="11" max="11" width="3" style="1" bestFit="1" customWidth="1"/>
    <col min="12" max="12" width="9.1796875" style="1"/>
    <col min="13" max="14" width="12.81640625" style="1" bestFit="1" customWidth="1"/>
    <col min="15" max="16384" width="9.1796875" style="1"/>
  </cols>
  <sheetData>
    <row r="1" spans="1:19" ht="15.5">
      <c r="B1" s="2"/>
      <c r="C1" s="2"/>
      <c r="D1" s="2"/>
      <c r="E1" s="3" t="s">
        <v>0</v>
      </c>
      <c r="F1" s="3" t="s">
        <v>1</v>
      </c>
      <c r="G1" s="3" t="s">
        <v>2</v>
      </c>
    </row>
    <row r="2" spans="1:19">
      <c r="B2" s="2"/>
      <c r="C2" s="2"/>
      <c r="D2" s="2"/>
      <c r="E2" s="24">
        <v>1.5</v>
      </c>
      <c r="F2" s="25">
        <v>2</v>
      </c>
      <c r="G2" s="1">
        <f>E2/F2</f>
        <v>0.75</v>
      </c>
    </row>
    <row r="3" spans="1:19" ht="13.5">
      <c r="A3" s="18" t="s">
        <v>3</v>
      </c>
      <c r="B3" s="19"/>
      <c r="C3" s="19"/>
      <c r="D3" s="19"/>
      <c r="E3" s="14" t="s">
        <v>13</v>
      </c>
      <c r="F3" s="14" t="s">
        <v>10</v>
      </c>
      <c r="G3" s="14" t="s">
        <v>4</v>
      </c>
      <c r="H3" s="14" t="s">
        <v>5</v>
      </c>
      <c r="I3" s="14" t="s">
        <v>6</v>
      </c>
      <c r="J3" s="14" t="s">
        <v>7</v>
      </c>
      <c r="K3" s="18" t="s">
        <v>3</v>
      </c>
      <c r="N3" s="7"/>
      <c r="O3" s="7"/>
      <c r="P3" s="7"/>
      <c r="Q3" s="7"/>
      <c r="R3" s="7"/>
      <c r="S3" s="7"/>
    </row>
    <row r="4" spans="1:19">
      <c r="A4" s="4">
        <v>1</v>
      </c>
      <c r="B4" s="1">
        <v>1</v>
      </c>
      <c r="C4" s="1">
        <f>B5*(A4*$F$2)/(A4*$F$2-$E$2-1E-200)</f>
        <v>3</v>
      </c>
      <c r="D4" s="1">
        <f>SUM($B$4:B4)+C4</f>
        <v>4</v>
      </c>
      <c r="E4" s="5">
        <f>IF(D4&gt;0,1/D4,"***")</f>
        <v>0.25</v>
      </c>
      <c r="F4" s="5">
        <f>IF(E4="***","***",G4*(A4-$G$2)/$G$2)</f>
        <v>0.75</v>
      </c>
      <c r="G4" s="5">
        <f>IF(E4="***","***",E4*B5*A4*$E$2*$F$2/(A4*$F$2-$E$2)^2)</f>
        <v>2.25</v>
      </c>
      <c r="H4" s="5">
        <f t="shared" ref="H4:H33" si="0">IF(E4="***","***",G4+$E$2/$F$2)</f>
        <v>3</v>
      </c>
      <c r="I4" s="5">
        <f t="shared" ref="I4:I33" si="1">IF(E4="***","***",G4/$E$2)</f>
        <v>1.5</v>
      </c>
      <c r="J4" s="5">
        <f t="shared" ref="J4:J33" si="2">IF(E4="***","***",H4/$E$2)</f>
        <v>2</v>
      </c>
      <c r="K4" s="4">
        <v>1</v>
      </c>
      <c r="N4" s="7"/>
      <c r="O4" s="7"/>
      <c r="P4" s="7"/>
      <c r="Q4" s="7"/>
      <c r="R4" s="7"/>
      <c r="S4" s="7"/>
    </row>
    <row r="5" spans="1:19">
      <c r="A5" s="4">
        <f>A4+1</f>
        <v>2</v>
      </c>
      <c r="B5" s="1">
        <f t="shared" ref="B5:B34" si="3">B4*$G$2/A4</f>
        <v>0.75</v>
      </c>
      <c r="C5" s="1">
        <f t="shared" ref="C5:C33" si="4">B6*(A5*$F$2)/(A5*$F$2-$E$2-1E-200)</f>
        <v>0.45</v>
      </c>
      <c r="D5" s="1">
        <f>SUM($B$4:B5)+C5</f>
        <v>2.2000000000000002</v>
      </c>
      <c r="E5" s="6">
        <f t="shared" ref="E5:E33" si="5">IF(D5&gt;0,1/D5,"***")</f>
        <v>0.45454545454545453</v>
      </c>
      <c r="F5" s="5">
        <f t="shared" ref="F5:F33" si="6">IF(E5="***","***",G5*(A5-$G$2)/$G$2)</f>
        <v>0.20454545454545459</v>
      </c>
      <c r="G5" s="6">
        <f t="shared" ref="G5:G33" si="7">IF(E5="***","***",E5*B6*A5*$E$2*$F$2/(A5*$F$2-$E$2)^2)</f>
        <v>0.12272727272727274</v>
      </c>
      <c r="H5" s="6">
        <f t="shared" si="0"/>
        <v>0.8727272727272728</v>
      </c>
      <c r="I5" s="6">
        <f t="shared" si="1"/>
        <v>8.1818181818181832E-2</v>
      </c>
      <c r="J5" s="6">
        <f t="shared" si="2"/>
        <v>0.5818181818181819</v>
      </c>
      <c r="K5" s="4">
        <f>K4+1</f>
        <v>2</v>
      </c>
      <c r="N5" s="7"/>
      <c r="O5" s="7"/>
      <c r="P5" s="7"/>
      <c r="Q5" s="7"/>
      <c r="R5" s="7"/>
      <c r="S5" s="7"/>
    </row>
    <row r="6" spans="1:19">
      <c r="A6" s="4">
        <f t="shared" ref="A6:A33" si="8">A5+1</f>
        <v>3</v>
      </c>
      <c r="B6" s="1">
        <f t="shared" si="3"/>
        <v>0.28125</v>
      </c>
      <c r="C6" s="1">
        <f t="shared" si="4"/>
        <v>9.375E-2</v>
      </c>
      <c r="D6" s="1">
        <f>SUM($B$4:B6)+C6</f>
        <v>2.125</v>
      </c>
      <c r="E6" s="6">
        <f t="shared" si="5"/>
        <v>0.47058823529411764</v>
      </c>
      <c r="F6" s="5">
        <f t="shared" si="6"/>
        <v>4.4117647058823539E-2</v>
      </c>
      <c r="G6" s="6">
        <f t="shared" si="7"/>
        <v>1.470588235294118E-2</v>
      </c>
      <c r="H6" s="6">
        <f t="shared" si="0"/>
        <v>0.76470588235294112</v>
      </c>
      <c r="I6" s="6">
        <f t="shared" si="1"/>
        <v>9.8039215686274526E-3</v>
      </c>
      <c r="J6" s="6">
        <f t="shared" si="2"/>
        <v>0.50980392156862742</v>
      </c>
      <c r="K6" s="4">
        <f t="shared" ref="K6:K33" si="9">K5+1</f>
        <v>3</v>
      </c>
      <c r="N6" s="7"/>
      <c r="O6" s="7"/>
      <c r="P6" s="7"/>
      <c r="Q6" s="7"/>
      <c r="R6" s="7"/>
      <c r="S6" s="7"/>
    </row>
    <row r="7" spans="1:19">
      <c r="A7" s="4">
        <f t="shared" si="8"/>
        <v>4</v>
      </c>
      <c r="B7" s="1">
        <f t="shared" si="3"/>
        <v>7.03125E-2</v>
      </c>
      <c r="C7" s="1">
        <f t="shared" si="4"/>
        <v>1.622596153846154E-2</v>
      </c>
      <c r="D7" s="1">
        <f>SUM($B$4:B7)+C7</f>
        <v>2.1177884615384617</v>
      </c>
      <c r="E7" s="6">
        <f t="shared" si="5"/>
        <v>0.47219069239500566</v>
      </c>
      <c r="F7" s="5">
        <f t="shared" si="6"/>
        <v>7.6617480136208851E-3</v>
      </c>
      <c r="G7" s="6">
        <f t="shared" si="7"/>
        <v>1.7680956954509734E-3</v>
      </c>
      <c r="H7" s="6">
        <f t="shared" si="0"/>
        <v>0.751768095695451</v>
      </c>
      <c r="I7" s="6">
        <f t="shared" si="1"/>
        <v>1.1787304636339823E-3</v>
      </c>
      <c r="J7" s="6">
        <f t="shared" si="2"/>
        <v>0.50117873046363404</v>
      </c>
      <c r="K7" s="4">
        <f t="shared" si="9"/>
        <v>4</v>
      </c>
      <c r="N7" s="7"/>
      <c r="O7" s="7"/>
      <c r="P7" s="7"/>
      <c r="Q7" s="7"/>
      <c r="R7" s="7"/>
      <c r="S7" s="7"/>
    </row>
    <row r="8" spans="1:19">
      <c r="A8" s="4">
        <f t="shared" si="8"/>
        <v>5</v>
      </c>
      <c r="B8" s="1">
        <f t="shared" si="3"/>
        <v>1.318359375E-2</v>
      </c>
      <c r="C8" s="1">
        <f t="shared" si="4"/>
        <v>2.326516544117647E-3</v>
      </c>
      <c r="D8" s="1">
        <f>SUM($B$4:B8)+C8</f>
        <v>2.1170726102941178</v>
      </c>
      <c r="E8" s="6">
        <f t="shared" si="5"/>
        <v>0.47235035545666682</v>
      </c>
      <c r="F8" s="5">
        <f t="shared" si="6"/>
        <v>1.0989309165897866E-3</v>
      </c>
      <c r="G8" s="6">
        <f t="shared" si="7"/>
        <v>1.9392898528055056E-4</v>
      </c>
      <c r="H8" s="6">
        <f t="shared" si="0"/>
        <v>0.75019392898528059</v>
      </c>
      <c r="I8" s="6">
        <f t="shared" si="1"/>
        <v>1.2928599018703372E-4</v>
      </c>
      <c r="J8" s="6">
        <f t="shared" si="2"/>
        <v>0.50012928599018702</v>
      </c>
      <c r="K8" s="4">
        <f t="shared" si="9"/>
        <v>5</v>
      </c>
      <c r="L8" s="7"/>
      <c r="M8" s="8"/>
      <c r="N8" s="9"/>
      <c r="P8" s="7"/>
      <c r="Q8" s="7"/>
      <c r="R8" s="7"/>
      <c r="S8" s="7"/>
    </row>
    <row r="9" spans="1:19">
      <c r="A9" s="4">
        <f t="shared" si="8"/>
        <v>6</v>
      </c>
      <c r="B9" s="1">
        <f t="shared" si="3"/>
        <v>1.9775390624999999E-3</v>
      </c>
      <c r="C9" s="1">
        <f t="shared" si="4"/>
        <v>2.8250558035714283E-4</v>
      </c>
      <c r="D9" s="1">
        <f>SUM($B$4:B9)+C9</f>
        <v>2.1170061383928571</v>
      </c>
      <c r="E9" s="6">
        <f t="shared" si="5"/>
        <v>0.47236518679117218</v>
      </c>
      <c r="F9" s="5">
        <f t="shared" si="6"/>
        <v>1.3344580123495029E-4</v>
      </c>
      <c r="G9" s="6">
        <f t="shared" si="7"/>
        <v>1.9063685890707183E-5</v>
      </c>
      <c r="H9" s="6">
        <f t="shared" si="0"/>
        <v>0.75001906368589066</v>
      </c>
      <c r="I9" s="6">
        <f t="shared" si="1"/>
        <v>1.2709123927138122E-5</v>
      </c>
      <c r="J9" s="6">
        <f t="shared" si="2"/>
        <v>0.50001270912392715</v>
      </c>
      <c r="K9" s="4">
        <f t="shared" si="9"/>
        <v>6</v>
      </c>
      <c r="L9" s="7"/>
      <c r="M9" s="10"/>
      <c r="N9" s="9"/>
      <c r="P9" s="7"/>
      <c r="Q9" s="7"/>
      <c r="R9" s="7"/>
      <c r="S9" s="7"/>
    </row>
    <row r="10" spans="1:19">
      <c r="A10" s="4">
        <f t="shared" si="8"/>
        <v>7</v>
      </c>
      <c r="B10" s="1">
        <f t="shared" si="3"/>
        <v>2.4719238281249999E-4</v>
      </c>
      <c r="C10" s="1">
        <f t="shared" si="4"/>
        <v>2.9663085937499996E-5</v>
      </c>
      <c r="D10" s="1">
        <f>SUM($B$4:B10)+C10</f>
        <v>2.1170004882812501</v>
      </c>
      <c r="E10" s="6">
        <f t="shared" si="5"/>
        <v>0.47236644749755341</v>
      </c>
      <c r="F10" s="5">
        <f t="shared" si="6"/>
        <v>1.4011846526111507E-5</v>
      </c>
      <c r="G10" s="6">
        <f t="shared" si="7"/>
        <v>1.6814215831333807E-6</v>
      </c>
      <c r="H10" s="6">
        <f t="shared" si="0"/>
        <v>0.75000168142158319</v>
      </c>
      <c r="I10" s="6">
        <f t="shared" si="1"/>
        <v>1.1209477220889205E-6</v>
      </c>
      <c r="J10" s="6">
        <f t="shared" si="2"/>
        <v>0.50000112094772209</v>
      </c>
      <c r="K10" s="4">
        <f t="shared" si="9"/>
        <v>7</v>
      </c>
      <c r="L10" s="7"/>
      <c r="M10" s="10"/>
      <c r="N10" s="9"/>
      <c r="P10" s="7"/>
      <c r="Q10" s="7"/>
      <c r="R10" s="7"/>
      <c r="S10" s="7"/>
    </row>
    <row r="11" spans="1:19">
      <c r="A11" s="4">
        <f t="shared" si="8"/>
        <v>8</v>
      </c>
      <c r="B11" s="1">
        <f t="shared" si="3"/>
        <v>2.648489815848214E-5</v>
      </c>
      <c r="C11" s="1">
        <f t="shared" si="4"/>
        <v>2.7398170508774628E-6</v>
      </c>
      <c r="D11" s="1">
        <f>SUM($B$4:B11)+C11</f>
        <v>2.1170000499105224</v>
      </c>
      <c r="E11" s="6">
        <f t="shared" si="5"/>
        <v>0.47236654531126071</v>
      </c>
      <c r="F11" s="5">
        <f t="shared" si="6"/>
        <v>1.2941979151078737E-6</v>
      </c>
      <c r="G11" s="6">
        <f t="shared" si="7"/>
        <v>1.3388254294219383E-7</v>
      </c>
      <c r="H11" s="6">
        <f t="shared" si="0"/>
        <v>0.75000013388254294</v>
      </c>
      <c r="I11" s="6">
        <f t="shared" si="1"/>
        <v>8.9255028628129216E-8</v>
      </c>
      <c r="J11" s="6">
        <f t="shared" si="2"/>
        <v>0.50000008925502859</v>
      </c>
      <c r="K11" s="4">
        <f t="shared" si="9"/>
        <v>8</v>
      </c>
      <c r="M11" s="10"/>
      <c r="N11" s="9"/>
    </row>
    <row r="12" spans="1:19">
      <c r="A12" s="4">
        <f t="shared" si="8"/>
        <v>9</v>
      </c>
      <c r="B12" s="1">
        <f t="shared" si="3"/>
        <v>2.4829592023577005E-6</v>
      </c>
      <c r="C12" s="1">
        <f t="shared" si="4"/>
        <v>2.2572356385070006E-7</v>
      </c>
      <c r="D12" s="1">
        <f>SUM($B$4:B12)+C12</f>
        <v>2.1170000187762374</v>
      </c>
      <c r="E12" s="6">
        <f t="shared" si="5"/>
        <v>0.47236655225825858</v>
      </c>
      <c r="F12" s="5">
        <f t="shared" si="6"/>
        <v>1.0662426161960208E-7</v>
      </c>
      <c r="G12" s="6">
        <f t="shared" si="7"/>
        <v>9.693114692691098E-9</v>
      </c>
      <c r="H12" s="6">
        <f t="shared" si="0"/>
        <v>0.75000000969311464</v>
      </c>
      <c r="I12" s="6">
        <f t="shared" si="1"/>
        <v>6.462076461794065E-9</v>
      </c>
      <c r="J12" s="6">
        <f t="shared" si="2"/>
        <v>0.50000000646207643</v>
      </c>
      <c r="K12" s="4">
        <f t="shared" si="9"/>
        <v>9</v>
      </c>
      <c r="M12" s="10"/>
      <c r="N12" s="9"/>
    </row>
    <row r="13" spans="1:19">
      <c r="A13" s="4">
        <f t="shared" si="8"/>
        <v>10</v>
      </c>
      <c r="B13" s="1">
        <f t="shared" si="3"/>
        <v>2.0691326686314172E-7</v>
      </c>
      <c r="C13" s="1">
        <f t="shared" si="4"/>
        <v>1.6776751367281763E-8</v>
      </c>
      <c r="D13" s="1">
        <f>SUM($B$4:B13)+C13</f>
        <v>2.1170000167426921</v>
      </c>
      <c r="E13" s="6">
        <f t="shared" si="5"/>
        <v>0.4723665527120039</v>
      </c>
      <c r="F13" s="5">
        <f t="shared" si="6"/>
        <v>7.924776209069284E-9</v>
      </c>
      <c r="G13" s="6">
        <f t="shared" si="7"/>
        <v>6.4254942235696898E-10</v>
      </c>
      <c r="H13" s="6">
        <f t="shared" si="0"/>
        <v>0.75000000064254946</v>
      </c>
      <c r="I13" s="6">
        <f t="shared" si="1"/>
        <v>4.2836628157131267E-10</v>
      </c>
      <c r="J13" s="6">
        <f t="shared" si="2"/>
        <v>0.50000000042836634</v>
      </c>
      <c r="K13" s="4">
        <f t="shared" si="9"/>
        <v>10</v>
      </c>
      <c r="M13" s="10"/>
      <c r="N13" s="9"/>
    </row>
    <row r="14" spans="1:19">
      <c r="A14" s="4">
        <f t="shared" si="8"/>
        <v>11</v>
      </c>
      <c r="B14" s="1">
        <f t="shared" si="3"/>
        <v>1.551849501473563E-8</v>
      </c>
      <c r="C14" s="1">
        <f t="shared" si="4"/>
        <v>1.1354996352245582E-9</v>
      </c>
      <c r="D14" s="1">
        <f>SUM($B$4:B14)+C14</f>
        <v>2.1170000166199352</v>
      </c>
      <c r="E14" s="6">
        <f t="shared" si="5"/>
        <v>0.47236655273939465</v>
      </c>
      <c r="F14" s="5">
        <f t="shared" si="6"/>
        <v>5.3637204832786474E-10</v>
      </c>
      <c r="G14" s="6">
        <f t="shared" si="7"/>
        <v>3.9246735243502297E-11</v>
      </c>
      <c r="H14" s="6">
        <f t="shared" si="0"/>
        <v>0.75000000003924672</v>
      </c>
      <c r="I14" s="6">
        <f t="shared" si="1"/>
        <v>2.6164490162334865E-11</v>
      </c>
      <c r="J14" s="6">
        <f t="shared" si="2"/>
        <v>0.50000000002616451</v>
      </c>
      <c r="K14" s="4">
        <f t="shared" si="9"/>
        <v>11</v>
      </c>
      <c r="M14" s="10"/>
      <c r="N14" s="9"/>
    </row>
    <row r="15" spans="1:19">
      <c r="A15" s="4">
        <f t="shared" si="8"/>
        <v>12</v>
      </c>
      <c r="B15" s="1">
        <f t="shared" si="3"/>
        <v>1.0580792055501566E-9</v>
      </c>
      <c r="C15" s="1">
        <f t="shared" si="4"/>
        <v>7.0538613703343768E-11</v>
      </c>
      <c r="D15" s="1">
        <f>SUM($B$4:B15)+C15</f>
        <v>2.1170000166130536</v>
      </c>
      <c r="E15" s="6">
        <f t="shared" si="5"/>
        <v>0.47236655274093015</v>
      </c>
      <c r="F15" s="5">
        <f t="shared" si="6"/>
        <v>3.3320081790172638E-11</v>
      </c>
      <c r="G15" s="6">
        <f t="shared" si="7"/>
        <v>2.2213387860115091E-12</v>
      </c>
      <c r="H15" s="6">
        <f t="shared" si="0"/>
        <v>0.75000000000222133</v>
      </c>
      <c r="I15" s="6">
        <f t="shared" si="1"/>
        <v>1.4808925240076727E-12</v>
      </c>
      <c r="J15" s="6">
        <f t="shared" si="2"/>
        <v>0.50000000000148093</v>
      </c>
      <c r="K15" s="4">
        <f t="shared" si="9"/>
        <v>12</v>
      </c>
      <c r="M15" s="8"/>
      <c r="N15" s="9"/>
    </row>
    <row r="16" spans="1:19">
      <c r="A16" s="4">
        <f t="shared" si="8"/>
        <v>13</v>
      </c>
      <c r="B16" s="1">
        <f t="shared" si="3"/>
        <v>6.6129950346884787E-11</v>
      </c>
      <c r="C16" s="1">
        <f t="shared" si="4"/>
        <v>4.0487724702174353E-12</v>
      </c>
      <c r="D16" s="1">
        <f>SUM($B$4:B16)+C16</f>
        <v>2.1170000166126934</v>
      </c>
      <c r="E16" s="6">
        <f t="shared" si="5"/>
        <v>0.47236655274101053</v>
      </c>
      <c r="F16" s="5">
        <f t="shared" si="6"/>
        <v>1.912504694589316E-12</v>
      </c>
      <c r="G16" s="6">
        <f t="shared" si="7"/>
        <v>1.1709212415852954E-13</v>
      </c>
      <c r="H16" s="6">
        <f t="shared" si="0"/>
        <v>0.75000000000011713</v>
      </c>
      <c r="I16" s="6">
        <f t="shared" si="1"/>
        <v>7.8061416105686366E-14</v>
      </c>
      <c r="J16" s="6">
        <f t="shared" si="2"/>
        <v>0.50000000000007805</v>
      </c>
      <c r="K16" s="4">
        <f t="shared" si="9"/>
        <v>13</v>
      </c>
      <c r="M16" s="8"/>
      <c r="N16" s="9"/>
    </row>
    <row r="17" spans="1:14">
      <c r="A17" s="4">
        <f t="shared" si="8"/>
        <v>14</v>
      </c>
      <c r="B17" s="1">
        <f t="shared" si="3"/>
        <v>3.8151894430895067E-12</v>
      </c>
      <c r="C17" s="1">
        <f t="shared" si="4"/>
        <v>2.1595411942016075E-13</v>
      </c>
      <c r="D17" s="1">
        <f>SUM($B$4:B17)+C17</f>
        <v>2.1170000166126757</v>
      </c>
      <c r="E17" s="6">
        <f t="shared" si="5"/>
        <v>0.47236655274101447</v>
      </c>
      <c r="F17" s="5">
        <f t="shared" si="6"/>
        <v>1.0200950294072274E-13</v>
      </c>
      <c r="G17" s="6">
        <f t="shared" si="7"/>
        <v>5.7741228079654373E-15</v>
      </c>
      <c r="H17" s="6">
        <f t="shared" si="0"/>
        <v>0.75000000000000577</v>
      </c>
      <c r="I17" s="6">
        <f t="shared" si="1"/>
        <v>3.8494152053102916E-15</v>
      </c>
      <c r="J17" s="6">
        <f t="shared" si="2"/>
        <v>0.50000000000000389</v>
      </c>
      <c r="K17" s="4">
        <f t="shared" si="9"/>
        <v>14</v>
      </c>
      <c r="M17" s="8"/>
      <c r="N17" s="9"/>
    </row>
    <row r="18" spans="1:14">
      <c r="A18" s="4">
        <f t="shared" si="8"/>
        <v>15</v>
      </c>
      <c r="B18" s="1">
        <f t="shared" si="3"/>
        <v>2.0438514873693787E-13</v>
      </c>
      <c r="C18" s="1">
        <f t="shared" si="4"/>
        <v>1.0757113091417782E-14</v>
      </c>
      <c r="D18" s="1">
        <f>SUM($B$4:B18)+C18</f>
        <v>2.1170000166126748</v>
      </c>
      <c r="E18" s="6">
        <f t="shared" si="5"/>
        <v>0.47236655274101469</v>
      </c>
      <c r="F18" s="5">
        <f t="shared" si="6"/>
        <v>5.081300428438258E-15</v>
      </c>
      <c r="G18" s="6">
        <f t="shared" si="7"/>
        <v>2.6743686465464516E-16</v>
      </c>
      <c r="H18" s="6">
        <f t="shared" si="0"/>
        <v>0.75000000000000022</v>
      </c>
      <c r="I18" s="6">
        <f t="shared" si="1"/>
        <v>1.7829124310309677E-16</v>
      </c>
      <c r="J18" s="6">
        <f t="shared" si="2"/>
        <v>0.50000000000000011</v>
      </c>
      <c r="K18" s="4">
        <f t="shared" si="9"/>
        <v>15</v>
      </c>
      <c r="M18" s="8"/>
      <c r="N18" s="9"/>
    </row>
    <row r="19" spans="1:14">
      <c r="A19" s="4">
        <f t="shared" si="8"/>
        <v>16</v>
      </c>
      <c r="B19" s="1">
        <f t="shared" si="3"/>
        <v>1.0219257436846894E-14</v>
      </c>
      <c r="C19" s="1">
        <f t="shared" si="4"/>
        <v>5.0258643132033908E-16</v>
      </c>
      <c r="D19" s="1">
        <f>SUM($B$4:B19)+C19</f>
        <v>2.1170000166126748</v>
      </c>
      <c r="E19" s="6">
        <f t="shared" si="5"/>
        <v>0.47236655274101469</v>
      </c>
      <c r="F19" s="5">
        <f t="shared" si="6"/>
        <v>2.3740502001719727E-16</v>
      </c>
      <c r="G19" s="6">
        <f t="shared" si="7"/>
        <v>1.1675656722157243E-17</v>
      </c>
      <c r="H19" s="6">
        <f t="shared" si="0"/>
        <v>0.75</v>
      </c>
      <c r="I19" s="6">
        <f t="shared" si="1"/>
        <v>7.7837711481048282E-18</v>
      </c>
      <c r="J19" s="6">
        <f t="shared" si="2"/>
        <v>0.5</v>
      </c>
      <c r="K19" s="4">
        <f t="shared" si="9"/>
        <v>16</v>
      </c>
    </row>
    <row r="20" spans="1:14">
      <c r="A20" s="4">
        <f t="shared" si="8"/>
        <v>17</v>
      </c>
      <c r="B20" s="1">
        <f t="shared" si="3"/>
        <v>4.7902769235219817E-16</v>
      </c>
      <c r="C20" s="1">
        <f t="shared" si="4"/>
        <v>2.2108970416255301E-17</v>
      </c>
      <c r="D20" s="1">
        <f>SUM($B$4:B20)+C20</f>
        <v>2.1170000166126748</v>
      </c>
      <c r="E20" s="6">
        <f t="shared" si="5"/>
        <v>0.47236655274101469</v>
      </c>
      <c r="F20" s="5">
        <f t="shared" si="6"/>
        <v>1.0443538140179594E-17</v>
      </c>
      <c r="G20" s="6">
        <f t="shared" si="7"/>
        <v>4.8200945262367355E-19</v>
      </c>
      <c r="H20" s="6">
        <f t="shared" si="0"/>
        <v>0.75</v>
      </c>
      <c r="I20" s="6">
        <f t="shared" si="1"/>
        <v>3.2133963508244903E-19</v>
      </c>
      <c r="J20" s="6">
        <f t="shared" si="2"/>
        <v>0.5</v>
      </c>
      <c r="K20" s="4">
        <f t="shared" si="9"/>
        <v>17</v>
      </c>
    </row>
    <row r="21" spans="1:14">
      <c r="A21" s="4">
        <f t="shared" si="8"/>
        <v>18</v>
      </c>
      <c r="B21" s="1">
        <f t="shared" si="3"/>
        <v>2.1133574662596978E-17</v>
      </c>
      <c r="C21" s="1">
        <f t="shared" si="4"/>
        <v>9.1885107228682533E-19</v>
      </c>
      <c r="D21" s="1">
        <f>SUM($B$4:B21)+C21</f>
        <v>2.1170000166126748</v>
      </c>
      <c r="E21" s="6">
        <f t="shared" si="5"/>
        <v>0.47236655274101469</v>
      </c>
      <c r="F21" s="5">
        <f t="shared" si="6"/>
        <v>4.3403451349851246E-19</v>
      </c>
      <c r="G21" s="6">
        <f t="shared" si="7"/>
        <v>1.8871065804283152E-20</v>
      </c>
      <c r="H21" s="6">
        <f t="shared" si="0"/>
        <v>0.75</v>
      </c>
      <c r="I21" s="6">
        <f t="shared" si="1"/>
        <v>1.2580710536188768E-20</v>
      </c>
      <c r="J21" s="6">
        <f t="shared" si="2"/>
        <v>0.5</v>
      </c>
      <c r="K21" s="4">
        <f t="shared" si="9"/>
        <v>18</v>
      </c>
    </row>
    <row r="22" spans="1:14">
      <c r="A22" s="4">
        <f t="shared" si="8"/>
        <v>19</v>
      </c>
      <c r="B22" s="1">
        <f t="shared" si="3"/>
        <v>8.8056561094154089E-19</v>
      </c>
      <c r="C22" s="1">
        <f t="shared" si="4"/>
        <v>3.6187627846912638E-20</v>
      </c>
      <c r="D22" s="1">
        <f>SUM($B$4:B22)+C22</f>
        <v>2.1170000166126748</v>
      </c>
      <c r="E22" s="6">
        <f t="shared" si="5"/>
        <v>0.47236655274101469</v>
      </c>
      <c r="F22" s="5">
        <f t="shared" si="6"/>
        <v>1.7093825017920873E-20</v>
      </c>
      <c r="G22" s="6">
        <f t="shared" si="7"/>
        <v>7.024859596405838E-22</v>
      </c>
      <c r="H22" s="6">
        <f t="shared" si="0"/>
        <v>0.75</v>
      </c>
      <c r="I22" s="6">
        <f t="shared" si="1"/>
        <v>4.683239730937225E-22</v>
      </c>
      <c r="J22" s="6">
        <f t="shared" si="2"/>
        <v>0.5</v>
      </c>
      <c r="K22" s="4">
        <f t="shared" si="9"/>
        <v>19</v>
      </c>
    </row>
    <row r="23" spans="1:14">
      <c r="A23" s="4">
        <f t="shared" si="8"/>
        <v>20</v>
      </c>
      <c r="B23" s="1">
        <f t="shared" si="3"/>
        <v>3.475916885295556E-20</v>
      </c>
      <c r="C23" s="1">
        <f t="shared" si="4"/>
        <v>1.3542533319333337E-21</v>
      </c>
      <c r="D23" s="1">
        <f>SUM($B$4:B23)+C23</f>
        <v>2.1170000166126748</v>
      </c>
      <c r="E23" s="6">
        <f t="shared" si="5"/>
        <v>0.47236655274101469</v>
      </c>
      <c r="F23" s="5">
        <f t="shared" si="6"/>
        <v>6.3970397794338186E-22</v>
      </c>
      <c r="G23" s="6">
        <f t="shared" si="7"/>
        <v>2.4923531608183708E-23</v>
      </c>
      <c r="H23" s="6">
        <f t="shared" si="0"/>
        <v>0.75</v>
      </c>
      <c r="I23" s="6">
        <f t="shared" si="1"/>
        <v>1.6615687738789139E-23</v>
      </c>
      <c r="J23" s="6">
        <f t="shared" si="2"/>
        <v>0.5</v>
      </c>
      <c r="K23" s="4">
        <f t="shared" si="9"/>
        <v>20</v>
      </c>
    </row>
    <row r="24" spans="1:14">
      <c r="A24" s="4">
        <f t="shared" si="8"/>
        <v>21</v>
      </c>
      <c r="B24" s="1">
        <f t="shared" si="3"/>
        <v>1.3034688319858335E-21</v>
      </c>
      <c r="C24" s="1">
        <f t="shared" si="4"/>
        <v>4.827662340688272E-23</v>
      </c>
      <c r="D24" s="1">
        <f>SUM($B$4:B24)+C24</f>
        <v>2.1170000166126748</v>
      </c>
      <c r="E24" s="6">
        <f t="shared" si="5"/>
        <v>0.47236655274101469</v>
      </c>
      <c r="F24" s="5">
        <f t="shared" si="6"/>
        <v>2.2804262176685373E-23</v>
      </c>
      <c r="G24" s="6">
        <f t="shared" si="7"/>
        <v>8.4460230284019901E-25</v>
      </c>
      <c r="H24" s="6">
        <f t="shared" si="0"/>
        <v>0.75</v>
      </c>
      <c r="I24" s="6">
        <f t="shared" si="1"/>
        <v>5.6306820189346604E-25</v>
      </c>
      <c r="J24" s="6">
        <f t="shared" si="2"/>
        <v>0.5</v>
      </c>
      <c r="K24" s="4">
        <f t="shared" si="9"/>
        <v>21</v>
      </c>
    </row>
    <row r="25" spans="1:14">
      <c r="A25" s="4">
        <f t="shared" si="8"/>
        <v>22</v>
      </c>
      <c r="B25" s="1">
        <f t="shared" si="3"/>
        <v>4.655245828520834E-23</v>
      </c>
      <c r="C25" s="1">
        <f t="shared" si="4"/>
        <v>1.6430279394779415E-24</v>
      </c>
      <c r="D25" s="1">
        <f>SUM($B$4:B25)+C25</f>
        <v>2.1170000166126748</v>
      </c>
      <c r="E25" s="6">
        <f t="shared" si="5"/>
        <v>0.47236655274101469</v>
      </c>
      <c r="F25" s="5">
        <f t="shared" si="6"/>
        <v>7.7611144382836779E-25</v>
      </c>
      <c r="G25" s="6">
        <f t="shared" si="7"/>
        <v>2.7392168605707097E-26</v>
      </c>
      <c r="H25" s="6">
        <f t="shared" si="0"/>
        <v>0.75</v>
      </c>
      <c r="I25" s="6">
        <f t="shared" si="1"/>
        <v>1.8261445737138063E-26</v>
      </c>
      <c r="J25" s="6">
        <f t="shared" si="2"/>
        <v>0.5</v>
      </c>
      <c r="K25" s="4">
        <f t="shared" si="9"/>
        <v>22</v>
      </c>
    </row>
    <row r="26" spans="1:14">
      <c r="A26" s="4">
        <f t="shared" si="8"/>
        <v>23</v>
      </c>
      <c r="B26" s="1">
        <f t="shared" si="3"/>
        <v>1.5870156233593753E-24</v>
      </c>
      <c r="C26" s="1">
        <f t="shared" si="4"/>
        <v>5.3494908652563214E-26</v>
      </c>
      <c r="D26" s="1">
        <f>SUM($B$4:B26)+C26</f>
        <v>2.1170000166126748</v>
      </c>
      <c r="E26" s="6">
        <f t="shared" si="5"/>
        <v>0.47236655274101469</v>
      </c>
      <c r="F26" s="5">
        <f t="shared" si="6"/>
        <v>2.526920558940677E-26</v>
      </c>
      <c r="G26" s="6">
        <f t="shared" si="7"/>
        <v>8.5177097492382365E-28</v>
      </c>
      <c r="H26" s="6">
        <f t="shared" si="0"/>
        <v>0.75</v>
      </c>
      <c r="I26" s="6">
        <f t="shared" si="1"/>
        <v>5.678473166158824E-28</v>
      </c>
      <c r="J26" s="6">
        <f t="shared" si="2"/>
        <v>0.5</v>
      </c>
      <c r="K26" s="4">
        <f t="shared" si="9"/>
        <v>23</v>
      </c>
    </row>
    <row r="27" spans="1:14">
      <c r="A27" s="4">
        <f t="shared" si="8"/>
        <v>24</v>
      </c>
      <c r="B27" s="1">
        <f t="shared" si="3"/>
        <v>5.1750509457370938E-26</v>
      </c>
      <c r="C27" s="1">
        <f t="shared" si="4"/>
        <v>1.6693712728184175E-27</v>
      </c>
      <c r="D27" s="1">
        <f>SUM($B$4:B27)+C27</f>
        <v>2.1170000166126748</v>
      </c>
      <c r="E27" s="6">
        <f t="shared" si="5"/>
        <v>0.47236655274101469</v>
      </c>
      <c r="F27" s="5">
        <f t="shared" si="6"/>
        <v>7.8855515338611585E-28</v>
      </c>
      <c r="G27" s="6">
        <f t="shared" si="7"/>
        <v>2.543726301245535E-29</v>
      </c>
      <c r="H27" s="6">
        <f t="shared" si="0"/>
        <v>0.75</v>
      </c>
      <c r="I27" s="6">
        <f t="shared" si="1"/>
        <v>1.69581753416369E-29</v>
      </c>
      <c r="J27" s="6">
        <f t="shared" si="2"/>
        <v>0.5</v>
      </c>
      <c r="K27" s="4">
        <f t="shared" si="9"/>
        <v>24</v>
      </c>
    </row>
    <row r="28" spans="1:14">
      <c r="A28" s="4">
        <f t="shared" si="8"/>
        <v>25</v>
      </c>
      <c r="B28" s="1">
        <f t="shared" si="3"/>
        <v>1.6172034205428418E-27</v>
      </c>
      <c r="C28" s="1">
        <f t="shared" si="4"/>
        <v>5.0016600635345623E-29</v>
      </c>
      <c r="D28" s="1">
        <f>SUM($B$4:B28)+C28</f>
        <v>2.1170000166126748</v>
      </c>
      <c r="E28" s="6">
        <f t="shared" si="5"/>
        <v>0.47236655274101469</v>
      </c>
      <c r="F28" s="5">
        <f t="shared" si="6"/>
        <v>2.3626169221942259E-29</v>
      </c>
      <c r="G28" s="6">
        <f t="shared" si="7"/>
        <v>7.3070626459615231E-31</v>
      </c>
      <c r="H28" s="6">
        <f t="shared" si="0"/>
        <v>0.75</v>
      </c>
      <c r="I28" s="6">
        <f t="shared" si="1"/>
        <v>4.871375097307682E-31</v>
      </c>
      <c r="J28" s="6">
        <f t="shared" si="2"/>
        <v>0.5</v>
      </c>
      <c r="K28" s="4">
        <f t="shared" si="9"/>
        <v>25</v>
      </c>
    </row>
    <row r="29" spans="1:14">
      <c r="A29" s="4">
        <f t="shared" si="8"/>
        <v>26</v>
      </c>
      <c r="B29" s="1">
        <f t="shared" si="3"/>
        <v>4.8516102616285254E-29</v>
      </c>
      <c r="C29" s="1">
        <f t="shared" si="4"/>
        <v>1.4410723549391658E-30</v>
      </c>
      <c r="D29" s="1">
        <f>SUM($B$4:B29)+C29</f>
        <v>2.1170000166126748</v>
      </c>
      <c r="E29" s="6">
        <f t="shared" si="5"/>
        <v>0.47236655274101469</v>
      </c>
      <c r="F29" s="5">
        <f t="shared" si="6"/>
        <v>6.8071438055298977E-31</v>
      </c>
      <c r="G29" s="6">
        <f t="shared" si="7"/>
        <v>2.0219239026326429E-32</v>
      </c>
      <c r="H29" s="6">
        <f t="shared" si="0"/>
        <v>0.75</v>
      </c>
      <c r="I29" s="6">
        <f t="shared" si="1"/>
        <v>1.3479492684217621E-32</v>
      </c>
      <c r="J29" s="6">
        <f t="shared" si="2"/>
        <v>0.5</v>
      </c>
      <c r="K29" s="4">
        <f t="shared" si="9"/>
        <v>26</v>
      </c>
    </row>
    <row r="30" spans="1:14">
      <c r="A30" s="4">
        <f t="shared" si="8"/>
        <v>27</v>
      </c>
      <c r="B30" s="1">
        <f t="shared" si="3"/>
        <v>1.3995029600851515E-30</v>
      </c>
      <c r="C30" s="1">
        <f t="shared" si="4"/>
        <v>3.9985798859575752E-32</v>
      </c>
      <c r="D30" s="1">
        <f>SUM($B$4:B30)+C30</f>
        <v>2.1170000166126748</v>
      </c>
      <c r="E30" s="6">
        <f t="shared" si="5"/>
        <v>0.47236655274101469</v>
      </c>
      <c r="F30" s="5">
        <f t="shared" si="6"/>
        <v>1.8887953965893396E-32</v>
      </c>
      <c r="G30" s="6">
        <f t="shared" si="7"/>
        <v>5.3965582759695418E-34</v>
      </c>
      <c r="H30" s="6">
        <f t="shared" si="0"/>
        <v>0.75</v>
      </c>
      <c r="I30" s="6">
        <f t="shared" si="1"/>
        <v>3.5977055173130277E-34</v>
      </c>
      <c r="J30" s="6">
        <f t="shared" si="2"/>
        <v>0.5</v>
      </c>
      <c r="K30" s="4">
        <f t="shared" si="9"/>
        <v>27</v>
      </c>
    </row>
    <row r="31" spans="1:14">
      <c r="A31" s="4">
        <f t="shared" si="8"/>
        <v>28</v>
      </c>
      <c r="B31" s="1">
        <f t="shared" si="3"/>
        <v>3.8875082224587539E-32</v>
      </c>
      <c r="C31" s="1">
        <f t="shared" si="4"/>
        <v>1.0699563915024095E-33</v>
      </c>
      <c r="D31" s="1">
        <f>SUM($B$4:B31)+C31</f>
        <v>2.1170000166126748</v>
      </c>
      <c r="E31" s="6">
        <f t="shared" si="5"/>
        <v>0.47236655274101469</v>
      </c>
      <c r="F31" s="5">
        <f t="shared" si="6"/>
        <v>5.0541161223720858E-34</v>
      </c>
      <c r="G31" s="6">
        <f t="shared" si="7"/>
        <v>1.3910411345978218E-35</v>
      </c>
      <c r="H31" s="6">
        <f t="shared" si="0"/>
        <v>0.75</v>
      </c>
      <c r="I31" s="6">
        <f t="shared" si="1"/>
        <v>9.2736075639854789E-36</v>
      </c>
      <c r="J31" s="6">
        <f t="shared" si="2"/>
        <v>0.5</v>
      </c>
      <c r="K31" s="4">
        <f t="shared" si="9"/>
        <v>28</v>
      </c>
    </row>
    <row r="32" spans="1:14">
      <c r="A32" s="4">
        <f t="shared" si="8"/>
        <v>29</v>
      </c>
      <c r="B32" s="1">
        <f t="shared" si="3"/>
        <v>1.041296845301452E-33</v>
      </c>
      <c r="C32" s="1">
        <f t="shared" si="4"/>
        <v>2.7645048990304037E-35</v>
      </c>
      <c r="D32" s="1">
        <f>SUM($B$4:B32)+C32</f>
        <v>2.1170000166126748</v>
      </c>
      <c r="E32" s="6">
        <f t="shared" si="5"/>
        <v>0.47236655274101469</v>
      </c>
      <c r="F32" s="5">
        <f t="shared" si="6"/>
        <v>1.3058596491906387E-35</v>
      </c>
      <c r="G32" s="6">
        <f t="shared" si="7"/>
        <v>3.4668840243999253E-37</v>
      </c>
      <c r="H32" s="6">
        <f t="shared" si="0"/>
        <v>0.75</v>
      </c>
      <c r="I32" s="6">
        <f t="shared" si="1"/>
        <v>2.3112560162666169E-37</v>
      </c>
      <c r="J32" s="6">
        <f t="shared" si="2"/>
        <v>0.5</v>
      </c>
      <c r="K32" s="4">
        <f t="shared" si="9"/>
        <v>29</v>
      </c>
    </row>
    <row r="33" spans="1:11">
      <c r="A33" s="4">
        <f t="shared" si="8"/>
        <v>30</v>
      </c>
      <c r="B33" s="1">
        <f t="shared" si="3"/>
        <v>2.6930090826761691E-35</v>
      </c>
      <c r="C33" s="1">
        <f t="shared" si="4"/>
        <v>6.9051514940414589E-37</v>
      </c>
      <c r="D33" s="1">
        <f>SUM($B$4:B33)+C33</f>
        <v>2.1170000166126748</v>
      </c>
      <c r="E33" s="6">
        <f t="shared" si="5"/>
        <v>0.47236655274101469</v>
      </c>
      <c r="F33" s="5">
        <f t="shared" si="6"/>
        <v>3.2617626073948311E-37</v>
      </c>
      <c r="G33" s="6">
        <f t="shared" si="7"/>
        <v>8.3634938651149522E-39</v>
      </c>
      <c r="H33" s="6">
        <f t="shared" si="0"/>
        <v>0.75</v>
      </c>
      <c r="I33" s="6">
        <f t="shared" si="1"/>
        <v>5.5756625767433013E-39</v>
      </c>
      <c r="J33" s="6">
        <f t="shared" si="2"/>
        <v>0.5</v>
      </c>
      <c r="K33" s="4">
        <f t="shared" si="9"/>
        <v>30</v>
      </c>
    </row>
    <row r="34" spans="1:11">
      <c r="A34" s="1">
        <f>A33+1</f>
        <v>31</v>
      </c>
      <c r="B34" s="1">
        <f t="shared" si="3"/>
        <v>6.7325227066904224E-37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E10"/>
  <sheetViews>
    <sheetView tabSelected="1" zoomScale="200" zoomScaleNormal="200" workbookViewId="0">
      <selection activeCell="B2" sqref="B2"/>
    </sheetView>
  </sheetViews>
  <sheetFormatPr defaultRowHeight="13"/>
  <cols>
    <col min="1" max="16384" width="8.7265625" style="1"/>
  </cols>
  <sheetData>
    <row r="1" spans="1:5">
      <c r="A1" s="12" t="s">
        <v>0</v>
      </c>
      <c r="B1" s="12" t="s">
        <v>1</v>
      </c>
      <c r="C1" s="13" t="s">
        <v>9</v>
      </c>
      <c r="D1" s="12" t="s">
        <v>11</v>
      </c>
      <c r="E1" s="12" t="s">
        <v>12</v>
      </c>
    </row>
    <row r="2" spans="1:5">
      <c r="A2" s="24">
        <v>1.5</v>
      </c>
      <c r="B2" s="24">
        <v>2</v>
      </c>
      <c r="C2" s="24">
        <v>5</v>
      </c>
      <c r="D2" s="1">
        <f>(A2/B2)^(C2+1)</f>
        <v>0.177978515625</v>
      </c>
      <c r="E2" s="1">
        <f>IF(D2=1,C2/(C2+1)*B2,(A2-D2*B2)/(1-D2))</f>
        <v>1.3917433917433917</v>
      </c>
    </row>
    <row r="3" spans="1:5" ht="13.5">
      <c r="A3" s="20" t="s">
        <v>13</v>
      </c>
      <c r="B3" s="23">
        <f>1-E2/B2</f>
        <v>0.30412830412830416</v>
      </c>
    </row>
    <row r="4" spans="1:5" ht="13.5">
      <c r="A4" s="15" t="s">
        <v>10</v>
      </c>
      <c r="B4" s="16">
        <f>1-B3</f>
        <v>0.69587169587169584</v>
      </c>
    </row>
    <row r="5" spans="1:5" ht="13.5">
      <c r="A5" s="15" t="s">
        <v>4</v>
      </c>
      <c r="B5" s="16">
        <f>B6-B4</f>
        <v>1.0050490050490044</v>
      </c>
    </row>
    <row r="6" spans="1:5" ht="13.5">
      <c r="A6" s="15" t="s">
        <v>5</v>
      </c>
      <c r="B6" s="16">
        <f>IF(D2=1,C2/2,(E2/(B2-E2)-C2*D2)/(1-D2))</f>
        <v>1.7009207009207004</v>
      </c>
    </row>
    <row r="7" spans="1:5" ht="13.5">
      <c r="A7" s="15" t="s">
        <v>6</v>
      </c>
      <c r="B7" s="16">
        <f>B5/E2</f>
        <v>0.72215108834827102</v>
      </c>
    </row>
    <row r="8" spans="1:5" ht="13.5">
      <c r="A8" s="15" t="s">
        <v>7</v>
      </c>
      <c r="B8" s="16">
        <f>B6/E2</f>
        <v>1.2221510883482711</v>
      </c>
    </row>
    <row r="10" spans="1:5">
      <c r="A10" s="27" t="s">
        <v>14</v>
      </c>
      <c r="B10" s="26">
        <f>1-E2/A2</f>
        <v>7.2171072171072215E-2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K8"/>
  <sheetViews>
    <sheetView zoomScale="200" workbookViewId="0">
      <selection activeCell="C2" sqref="C2"/>
    </sheetView>
  </sheetViews>
  <sheetFormatPr defaultColWidth="9.1796875" defaultRowHeight="13"/>
  <cols>
    <col min="1" max="3" width="9.1796875" style="2"/>
    <col min="4" max="11" width="9.1796875" style="11"/>
    <col min="12" max="16384" width="9.1796875" style="2"/>
  </cols>
  <sheetData>
    <row r="1" spans="1:3">
      <c r="A1" s="12" t="s">
        <v>0</v>
      </c>
      <c r="B1" s="12" t="s">
        <v>1</v>
      </c>
      <c r="C1" s="12" t="s">
        <v>8</v>
      </c>
    </row>
    <row r="2" spans="1:3">
      <c r="A2" s="22">
        <v>1.5</v>
      </c>
      <c r="B2" s="22">
        <v>2</v>
      </c>
      <c r="C2" s="22">
        <v>0.05</v>
      </c>
    </row>
    <row r="3" spans="1:3" ht="13.5">
      <c r="A3" s="20" t="s">
        <v>13</v>
      </c>
      <c r="B3" s="21">
        <f>1-A2/B2</f>
        <v>0.25</v>
      </c>
    </row>
    <row r="4" spans="1:3" ht="13.5">
      <c r="A4" s="15" t="s">
        <v>10</v>
      </c>
      <c r="B4" s="17">
        <f>1-B3</f>
        <v>0.75</v>
      </c>
    </row>
    <row r="5" spans="1:3" ht="13.5">
      <c r="A5" s="15" t="s">
        <v>4</v>
      </c>
      <c r="B5" s="17">
        <f>((A2*C2)^2+(A2/B2)^2)/2/(1-A2/B2)</f>
        <v>1.13625</v>
      </c>
    </row>
    <row r="6" spans="1:3" ht="13.5">
      <c r="A6" s="15" t="s">
        <v>5</v>
      </c>
      <c r="B6" s="17">
        <f>B5+A2/B2</f>
        <v>1.88625</v>
      </c>
    </row>
    <row r="7" spans="1:3" ht="13.5">
      <c r="A7" s="15" t="s">
        <v>6</v>
      </c>
      <c r="B7" s="17">
        <f>B5/A2</f>
        <v>0.75749999999999995</v>
      </c>
    </row>
    <row r="8" spans="1:3" ht="13.5">
      <c r="A8" s="15" t="s">
        <v>7</v>
      </c>
      <c r="B8" s="17">
        <f>B6/A2</f>
        <v>1.2575000000000001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MMk</vt:lpstr>
      <vt:lpstr>Finite</vt:lpstr>
      <vt:lpstr>General</vt:lpstr>
    </vt:vector>
  </TitlesOfParts>
  <Company>Cal State Fullerton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zdrezner</dc:creator>
  <cp:lastModifiedBy> </cp:lastModifiedBy>
  <dcterms:created xsi:type="dcterms:W3CDTF">1999-10-04T19:13:19Z</dcterms:created>
  <dcterms:modified xsi:type="dcterms:W3CDTF">2014-01-23T23:05:13Z</dcterms:modified>
</cp:coreProperties>
</file>