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 Agbor\Desktop\Python\RADIATION AND TEMPERATURE RESEACH\"/>
    </mc:Choice>
  </mc:AlternateContent>
  <bookViews>
    <workbookView xWindow="0" yWindow="0" windowWidth="11970" windowHeight="9600" firstSheet="6" activeTab="9"/>
  </bookViews>
  <sheets>
    <sheet name="NC" sheetId="1" r:id="rId1"/>
    <sheet name="Sheet2" sheetId="18" r:id="rId2"/>
    <sheet name="NC1" sheetId="7" r:id="rId3"/>
    <sheet name="SW" sheetId="2" r:id="rId4"/>
    <sheet name="SW1" sheetId="8" r:id="rId5"/>
    <sheet name="RAIN FOREST" sheetId="20" r:id="rId6"/>
    <sheet name="SS" sheetId="3" r:id="rId7"/>
    <sheet name="SS1" sheetId="9" r:id="rId8"/>
    <sheet name="MANGROVE" sheetId="19" r:id="rId9"/>
    <sheet name="ALL VEG" sheetId="22" r:id="rId10"/>
    <sheet name="SE" sheetId="4" r:id="rId11"/>
    <sheet name="SE1" sheetId="10" r:id="rId12"/>
    <sheet name="GUINEA" sheetId="21" r:id="rId13"/>
    <sheet name="NE" sheetId="5" r:id="rId14"/>
    <sheet name="NE1" sheetId="11" r:id="rId15"/>
    <sheet name="Sheet1" sheetId="15" r:id="rId16"/>
    <sheet name="NW" sheetId="6" r:id="rId17"/>
    <sheet name="NW1" sheetId="12" r:id="rId18"/>
    <sheet name="ALL1" sheetId="14" r:id="rId19"/>
    <sheet name="ALL" sheetId="17" r:id="rId20"/>
    <sheet name="NEW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1" l="1"/>
  <c r="P2" i="20"/>
  <c r="L2" i="19"/>
  <c r="M2" i="19"/>
  <c r="L4" i="21" l="1"/>
  <c r="M13" i="21"/>
  <c r="L13" i="21"/>
  <c r="M12" i="21"/>
  <c r="L12" i="21"/>
  <c r="M11" i="21"/>
  <c r="L11" i="21"/>
  <c r="M10" i="21"/>
  <c r="L10" i="21"/>
  <c r="M9" i="21"/>
  <c r="L9" i="21"/>
  <c r="M8" i="21"/>
  <c r="L8" i="21"/>
  <c r="M7" i="21"/>
  <c r="L7" i="21"/>
  <c r="M6" i="21"/>
  <c r="L6" i="21"/>
  <c r="M5" i="21"/>
  <c r="L5" i="21"/>
  <c r="M4" i="21"/>
  <c r="M3" i="21"/>
  <c r="L3" i="21"/>
  <c r="M2" i="21"/>
  <c r="Q12" i="20"/>
  <c r="Q2" i="20"/>
  <c r="Q3" i="20"/>
  <c r="Q4" i="20"/>
  <c r="Q5" i="20"/>
  <c r="Q6" i="20"/>
  <c r="Q7" i="20"/>
  <c r="Q8" i="20"/>
  <c r="Q9" i="20"/>
  <c r="Q10" i="20"/>
  <c r="Q11" i="20"/>
  <c r="Q13" i="20"/>
  <c r="P3" i="20"/>
  <c r="P4" i="20"/>
  <c r="P5" i="20"/>
  <c r="P6" i="20"/>
  <c r="P7" i="20"/>
  <c r="P8" i="20"/>
  <c r="P9" i="20"/>
  <c r="P10" i="20"/>
  <c r="P11" i="20"/>
  <c r="P12" i="20"/>
  <c r="P13" i="20"/>
  <c r="M3" i="19"/>
  <c r="M4" i="19"/>
  <c r="M5" i="19"/>
  <c r="M6" i="19"/>
  <c r="M7" i="19"/>
  <c r="M8" i="19"/>
  <c r="M9" i="19"/>
  <c r="M10" i="19"/>
  <c r="M11" i="19"/>
  <c r="M12" i="19"/>
  <c r="M13" i="19"/>
  <c r="L3" i="19"/>
  <c r="L4" i="19"/>
  <c r="L5" i="19"/>
  <c r="L6" i="19"/>
  <c r="L7" i="19"/>
  <c r="L8" i="19"/>
  <c r="L9" i="19"/>
  <c r="L10" i="19"/>
  <c r="L11" i="19"/>
  <c r="L12" i="19"/>
  <c r="L13" i="19"/>
  <c r="S8" i="4" l="1"/>
  <c r="R9" i="4"/>
  <c r="V11" i="4"/>
  <c r="U11" i="4"/>
  <c r="T11" i="4"/>
  <c r="S11" i="4"/>
  <c r="R11" i="4"/>
  <c r="V10" i="4"/>
  <c r="U10" i="4"/>
  <c r="T10" i="4"/>
  <c r="S10" i="4"/>
  <c r="R10" i="4"/>
  <c r="V9" i="4"/>
  <c r="U9" i="4"/>
  <c r="T9" i="4"/>
  <c r="S9" i="4"/>
  <c r="V8" i="4"/>
  <c r="U8" i="4"/>
  <c r="T8" i="4"/>
  <c r="R8" i="4"/>
  <c r="V7" i="4"/>
  <c r="U7" i="4"/>
  <c r="T7" i="4"/>
  <c r="S7" i="4"/>
  <c r="R7" i="4"/>
  <c r="V6" i="4"/>
  <c r="U6" i="4"/>
  <c r="T6" i="4"/>
  <c r="S6" i="4"/>
  <c r="R6" i="4"/>
  <c r="V5" i="4"/>
  <c r="U5" i="4"/>
  <c r="T5" i="4"/>
  <c r="S5" i="4"/>
  <c r="R5" i="4"/>
  <c r="U5" i="3"/>
  <c r="S5" i="3"/>
  <c r="W11" i="3"/>
  <c r="V11" i="3"/>
  <c r="U11" i="3"/>
  <c r="T11" i="3"/>
  <c r="S11" i="3"/>
  <c r="R11" i="3"/>
  <c r="W10" i="3"/>
  <c r="V10" i="3"/>
  <c r="U10" i="3"/>
  <c r="T10" i="3"/>
  <c r="S10" i="3"/>
  <c r="R10" i="3"/>
  <c r="W9" i="3"/>
  <c r="V9" i="3"/>
  <c r="U9" i="3"/>
  <c r="T9" i="3"/>
  <c r="S9" i="3"/>
  <c r="R9" i="3"/>
  <c r="W8" i="3"/>
  <c r="V8" i="3"/>
  <c r="U8" i="3"/>
  <c r="T8" i="3"/>
  <c r="S8" i="3"/>
  <c r="R8" i="3"/>
  <c r="W7" i="3"/>
  <c r="V7" i="3"/>
  <c r="U7" i="3"/>
  <c r="T7" i="3"/>
  <c r="S7" i="3"/>
  <c r="R7" i="3"/>
  <c r="W6" i="3"/>
  <c r="V6" i="3"/>
  <c r="U6" i="3"/>
  <c r="T6" i="3"/>
  <c r="S6" i="3"/>
  <c r="R6" i="3"/>
  <c r="W5" i="3"/>
  <c r="V5" i="3"/>
  <c r="T5" i="3"/>
  <c r="R5" i="3"/>
  <c r="W9" i="2"/>
  <c r="W10" i="2"/>
  <c r="W11" i="2"/>
  <c r="V9" i="2"/>
  <c r="V10" i="2"/>
  <c r="V11" i="2"/>
  <c r="U9" i="2"/>
  <c r="U10" i="2"/>
  <c r="U11" i="2"/>
  <c r="T9" i="2"/>
  <c r="T10" i="2"/>
  <c r="T11" i="2"/>
  <c r="W6" i="2"/>
  <c r="W7" i="2"/>
  <c r="W8" i="2"/>
  <c r="V6" i="2"/>
  <c r="V7" i="2"/>
  <c r="V8" i="2"/>
  <c r="U6" i="2"/>
  <c r="U7" i="2"/>
  <c r="U8" i="2"/>
  <c r="T6" i="2"/>
  <c r="T7" i="2"/>
  <c r="T8" i="2"/>
  <c r="S9" i="2"/>
  <c r="S10" i="2"/>
  <c r="S11" i="2"/>
  <c r="S6" i="2"/>
  <c r="S7" i="2"/>
  <c r="S8" i="2"/>
  <c r="R10" i="2"/>
  <c r="R11" i="2"/>
  <c r="R9" i="2"/>
  <c r="R6" i="2"/>
  <c r="R7" i="2"/>
  <c r="R8" i="2"/>
  <c r="W5" i="2"/>
  <c r="V5" i="2"/>
  <c r="U5" i="2"/>
  <c r="S5" i="2"/>
  <c r="T5" i="2"/>
  <c r="R5" i="2"/>
  <c r="F17" i="14" l="1" a="1"/>
  <c r="F17" i="14" s="1"/>
  <c r="G18" i="14"/>
  <c r="H17" i="14" a="1"/>
  <c r="H17" i="14" s="1"/>
  <c r="J17" i="14" a="1"/>
  <c r="K17" i="14" s="1"/>
  <c r="L17" i="14" a="1"/>
  <c r="L18" i="14" s="1"/>
  <c r="D17" i="14" a="1"/>
  <c r="D17" i="14" s="1"/>
  <c r="B17" i="14" a="1"/>
  <c r="B17" i="14" s="1"/>
  <c r="F18" i="14" l="1"/>
  <c r="H18" i="14"/>
  <c r="G19" i="14"/>
  <c r="G17" i="14"/>
  <c r="J18" i="14"/>
  <c r="I19" i="14"/>
  <c r="I17" i="14"/>
  <c r="F19" i="14"/>
  <c r="M19" i="14"/>
  <c r="M17" i="14"/>
  <c r="J19" i="14"/>
  <c r="J17" i="14"/>
  <c r="I18" i="14"/>
  <c r="L19" i="14"/>
  <c r="L17" i="14"/>
  <c r="K18" i="14"/>
  <c r="M18" i="14"/>
  <c r="K19" i="14"/>
  <c r="H19" i="14"/>
  <c r="E18" i="14"/>
  <c r="D18" i="14"/>
  <c r="E19" i="14"/>
  <c r="E17" i="14"/>
  <c r="D19" i="14"/>
  <c r="C18" i="14"/>
  <c r="B18" i="14"/>
  <c r="C19" i="14"/>
  <c r="C17" i="14"/>
  <c r="B19" i="14"/>
  <c r="J14" i="14"/>
  <c r="F14" i="14"/>
  <c r="D14" i="14"/>
  <c r="B14" i="14"/>
  <c r="H14" i="14"/>
  <c r="L14" i="14"/>
  <c r="Q19" i="1"/>
  <c r="O19" i="2"/>
  <c r="O19" i="3"/>
  <c r="O19" i="4"/>
  <c r="Q19" i="6"/>
  <c r="O19" i="5"/>
  <c r="N2" i="9" l="1"/>
  <c r="D3" i="15"/>
  <c r="D4" i="15"/>
  <c r="D5" i="15"/>
  <c r="D6" i="15"/>
  <c r="D7" i="15"/>
  <c r="D8" i="15"/>
  <c r="D9" i="15"/>
  <c r="D10" i="15"/>
  <c r="D11" i="15"/>
  <c r="D12" i="15"/>
  <c r="D13" i="15"/>
  <c r="D2" i="15"/>
  <c r="C14" i="15"/>
  <c r="B16" i="15"/>
  <c r="B15" i="15"/>
  <c r="B14" i="15"/>
  <c r="Q2" i="12" l="1"/>
  <c r="Q3" i="12"/>
  <c r="Q4" i="12"/>
  <c r="Q5" i="12"/>
  <c r="Q6" i="12"/>
  <c r="Q7" i="12"/>
  <c r="Q8" i="12"/>
  <c r="Q9" i="12"/>
  <c r="Q10" i="12"/>
  <c r="Q11" i="12"/>
  <c r="Q12" i="12"/>
  <c r="Q13" i="12"/>
  <c r="P3" i="12"/>
  <c r="P4" i="12"/>
  <c r="P5" i="12"/>
  <c r="P6" i="12"/>
  <c r="P7" i="12"/>
  <c r="P8" i="12"/>
  <c r="P9" i="12"/>
  <c r="P10" i="12"/>
  <c r="P11" i="12"/>
  <c r="P12" i="12"/>
  <c r="P13" i="12"/>
  <c r="P2" i="12"/>
  <c r="O12" i="11"/>
  <c r="O2" i="11"/>
  <c r="O3" i="11"/>
  <c r="O4" i="11"/>
  <c r="O5" i="11"/>
  <c r="O6" i="11"/>
  <c r="O7" i="11"/>
  <c r="O8" i="11"/>
  <c r="O9" i="11"/>
  <c r="O10" i="11"/>
  <c r="O11" i="11"/>
  <c r="O13" i="11"/>
  <c r="N3" i="11"/>
  <c r="N4" i="11"/>
  <c r="N5" i="11"/>
  <c r="N6" i="11"/>
  <c r="N7" i="11"/>
  <c r="N8" i="11"/>
  <c r="N9" i="11"/>
  <c r="N10" i="11"/>
  <c r="N11" i="11"/>
  <c r="N12" i="11"/>
  <c r="N13" i="11"/>
  <c r="N2" i="11"/>
  <c r="M9" i="10"/>
  <c r="M2" i="10"/>
  <c r="M3" i="10"/>
  <c r="M4" i="10"/>
  <c r="M5" i="10"/>
  <c r="M6" i="10"/>
  <c r="M7" i="10"/>
  <c r="M8" i="10"/>
  <c r="M10" i="10"/>
  <c r="M11" i="10"/>
  <c r="M12" i="10"/>
  <c r="M13" i="10"/>
  <c r="L3" i="10"/>
  <c r="L4" i="10"/>
  <c r="L5" i="10"/>
  <c r="L6" i="10"/>
  <c r="L7" i="10"/>
  <c r="L8" i="10"/>
  <c r="L9" i="10"/>
  <c r="L10" i="10"/>
  <c r="L11" i="10"/>
  <c r="L12" i="10"/>
  <c r="L13" i="10"/>
  <c r="L2" i="10"/>
  <c r="O13" i="9"/>
  <c r="O3" i="9"/>
  <c r="O4" i="9"/>
  <c r="O5" i="9"/>
  <c r="O6" i="9"/>
  <c r="O7" i="9"/>
  <c r="O8" i="9"/>
  <c r="O9" i="9"/>
  <c r="O10" i="9"/>
  <c r="O11" i="9"/>
  <c r="O12" i="9"/>
  <c r="O2" i="9"/>
  <c r="N13" i="9"/>
  <c r="N3" i="9"/>
  <c r="N4" i="9"/>
  <c r="N5" i="9"/>
  <c r="N6" i="9"/>
  <c r="N7" i="9"/>
  <c r="N8" i="9"/>
  <c r="N9" i="9"/>
  <c r="N10" i="9"/>
  <c r="N11" i="9"/>
  <c r="N12" i="9"/>
  <c r="O13" i="8"/>
  <c r="O3" i="8"/>
  <c r="O4" i="8"/>
  <c r="O5" i="8"/>
  <c r="O6" i="8"/>
  <c r="O7" i="8"/>
  <c r="O8" i="8"/>
  <c r="O9" i="8"/>
  <c r="O10" i="8"/>
  <c r="O11" i="8"/>
  <c r="O12" i="8"/>
  <c r="O2" i="8"/>
  <c r="N3" i="8"/>
  <c r="N4" i="8"/>
  <c r="N5" i="8"/>
  <c r="N6" i="8"/>
  <c r="N7" i="8"/>
  <c r="N8" i="8"/>
  <c r="N9" i="8"/>
  <c r="N10" i="8"/>
  <c r="N11" i="8"/>
  <c r="N12" i="8"/>
  <c r="N13" i="8"/>
  <c r="N2" i="8"/>
  <c r="Q13" i="7"/>
  <c r="Q3" i="7"/>
  <c r="Q4" i="7"/>
  <c r="Q5" i="7"/>
  <c r="Q6" i="7"/>
  <c r="Q7" i="7"/>
  <c r="Q8" i="7"/>
  <c r="Q9" i="7"/>
  <c r="Q10" i="7"/>
  <c r="Q11" i="7"/>
  <c r="Q12" i="7"/>
  <c r="Q2" i="7"/>
  <c r="P13" i="7"/>
  <c r="P3" i="7"/>
  <c r="P4" i="7"/>
  <c r="P5" i="7"/>
  <c r="P6" i="7"/>
  <c r="P7" i="7"/>
  <c r="P8" i="7"/>
  <c r="P9" i="7"/>
  <c r="P10" i="7"/>
  <c r="P11" i="7"/>
  <c r="P12" i="7"/>
  <c r="P2" i="7"/>
  <c r="M22" i="2" l="1"/>
  <c r="E22" i="2"/>
  <c r="G22" i="2"/>
  <c r="I22" i="2"/>
  <c r="K22" i="2"/>
  <c r="C22" i="2"/>
  <c r="O24" i="1" l="1"/>
  <c r="O23" i="1" a="1"/>
  <c r="P25" i="1" s="1"/>
  <c r="N25" i="1"/>
  <c r="N23" i="1"/>
  <c r="M23" i="1" a="1"/>
  <c r="M25" i="1" s="1"/>
  <c r="L25" i="1"/>
  <c r="K25" i="1"/>
  <c r="K24" i="1"/>
  <c r="L23" i="1"/>
  <c r="K23" i="1"/>
  <c r="K23" i="1" a="1"/>
  <c r="L24" i="1" s="1"/>
  <c r="I23" i="1" a="1"/>
  <c r="I24" i="1" s="1"/>
  <c r="G24" i="1"/>
  <c r="G23" i="1"/>
  <c r="G23" i="1" a="1"/>
  <c r="H25" i="1" s="1"/>
  <c r="E23" i="1" a="1"/>
  <c r="E25" i="1" s="1"/>
  <c r="D25" i="1"/>
  <c r="C25" i="1"/>
  <c r="C24" i="1"/>
  <c r="D23" i="1"/>
  <c r="C23" i="1"/>
  <c r="C23" i="1" a="1"/>
  <c r="D24" i="1" s="1"/>
  <c r="M24" i="2"/>
  <c r="M23" i="2" a="1"/>
  <c r="N25" i="2" s="1"/>
  <c r="L25" i="2"/>
  <c r="L23" i="2"/>
  <c r="K23" i="2" a="1"/>
  <c r="K25" i="2" s="1"/>
  <c r="J25" i="2"/>
  <c r="I25" i="2"/>
  <c r="I24" i="2"/>
  <c r="J23" i="2"/>
  <c r="I23" i="2"/>
  <c r="I23" i="2" a="1"/>
  <c r="J24" i="2" s="1"/>
  <c r="G23" i="2" a="1"/>
  <c r="G24" i="2" s="1"/>
  <c r="E24" i="2"/>
  <c r="E23" i="2" a="1"/>
  <c r="F25" i="2" s="1"/>
  <c r="C23" i="2" a="1"/>
  <c r="C25" i="2" s="1"/>
  <c r="M24" i="3"/>
  <c r="M23" i="3" a="1"/>
  <c r="N25" i="3" s="1"/>
  <c r="L25" i="3"/>
  <c r="K24" i="3"/>
  <c r="L23" i="3"/>
  <c r="K23" i="3" a="1"/>
  <c r="K25" i="3" s="1"/>
  <c r="I25" i="3"/>
  <c r="I23" i="3"/>
  <c r="I23" i="3" a="1"/>
  <c r="J24" i="3" s="1"/>
  <c r="G23" i="3" a="1"/>
  <c r="G24" i="3" s="1"/>
  <c r="E24" i="3"/>
  <c r="E23" i="3" a="1"/>
  <c r="F25" i="3" s="1"/>
  <c r="D25" i="3"/>
  <c r="C24" i="3"/>
  <c r="D23" i="3"/>
  <c r="C23" i="3" a="1"/>
  <c r="C25" i="3" s="1"/>
  <c r="O23" i="6" a="1"/>
  <c r="O23" i="6" s="1"/>
  <c r="M24" i="6"/>
  <c r="M23" i="6" a="1"/>
  <c r="N25" i="6" s="1"/>
  <c r="L25" i="6"/>
  <c r="K24" i="6"/>
  <c r="L23" i="6"/>
  <c r="K23" i="6" a="1"/>
  <c r="K25" i="6" s="1"/>
  <c r="I25" i="6"/>
  <c r="I23" i="6"/>
  <c r="I23" i="6" a="1"/>
  <c r="J24" i="6" s="1"/>
  <c r="G23" i="6" a="1"/>
  <c r="G24" i="6" s="1"/>
  <c r="E24" i="6"/>
  <c r="E23" i="6" a="1"/>
  <c r="F25" i="6" s="1"/>
  <c r="D25" i="6"/>
  <c r="D23" i="6"/>
  <c r="C23" i="6" a="1"/>
  <c r="C25" i="6" s="1"/>
  <c r="M23" i="5" a="1"/>
  <c r="M23" i="5" s="1"/>
  <c r="K23" i="5" a="1"/>
  <c r="L25" i="5" s="1"/>
  <c r="I24" i="5"/>
  <c r="I23" i="5" a="1"/>
  <c r="I25" i="5" s="1"/>
  <c r="H25" i="5"/>
  <c r="G24" i="5"/>
  <c r="H23" i="5"/>
  <c r="G23" i="5" a="1"/>
  <c r="H24" i="5" s="1"/>
  <c r="E23" i="5" a="1"/>
  <c r="E24" i="5" s="1"/>
  <c r="C23" i="5" a="1"/>
  <c r="D25" i="5" s="1"/>
  <c r="E23" i="4" a="1"/>
  <c r="E23" i="4" s="1"/>
  <c r="E24" i="4"/>
  <c r="F24" i="4"/>
  <c r="G23" i="4" a="1"/>
  <c r="G23" i="4" s="1"/>
  <c r="I23" i="4" a="1"/>
  <c r="I24" i="4" s="1"/>
  <c r="I23" i="4"/>
  <c r="J23" i="4"/>
  <c r="J24" i="4"/>
  <c r="I25" i="4"/>
  <c r="J25" i="4"/>
  <c r="K23" i="4" a="1"/>
  <c r="K23" i="4"/>
  <c r="L23" i="4"/>
  <c r="K24" i="4"/>
  <c r="L24" i="4"/>
  <c r="K25" i="4"/>
  <c r="L25" i="4"/>
  <c r="C23" i="4" a="1"/>
  <c r="C23" i="4" s="1"/>
  <c r="O22" i="6"/>
  <c r="M22" i="6"/>
  <c r="K22" i="6"/>
  <c r="I22" i="6"/>
  <c r="G22" i="6"/>
  <c r="E22" i="6"/>
  <c r="C22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J24" i="1" l="1"/>
  <c r="E24" i="1"/>
  <c r="H24" i="1"/>
  <c r="I23" i="1"/>
  <c r="I25" i="1"/>
  <c r="M24" i="1"/>
  <c r="P24" i="1"/>
  <c r="F24" i="1"/>
  <c r="G25" i="1"/>
  <c r="J23" i="1"/>
  <c r="J25" i="1"/>
  <c r="N24" i="1"/>
  <c r="O23" i="1"/>
  <c r="O25" i="1"/>
  <c r="F23" i="1"/>
  <c r="F25" i="1"/>
  <c r="E23" i="1"/>
  <c r="H23" i="1"/>
  <c r="M23" i="1"/>
  <c r="P23" i="1"/>
  <c r="H24" i="2"/>
  <c r="C24" i="2"/>
  <c r="F24" i="2"/>
  <c r="G23" i="2"/>
  <c r="G25" i="2"/>
  <c r="K24" i="2"/>
  <c r="N24" i="2"/>
  <c r="D23" i="2"/>
  <c r="D25" i="2"/>
  <c r="L24" i="2"/>
  <c r="M23" i="2"/>
  <c r="M25" i="2"/>
  <c r="D24" i="2"/>
  <c r="E23" i="2"/>
  <c r="E25" i="2"/>
  <c r="H23" i="2"/>
  <c r="H25" i="2"/>
  <c r="C23" i="2"/>
  <c r="F23" i="2"/>
  <c r="K23" i="2"/>
  <c r="N23" i="2"/>
  <c r="H24" i="3"/>
  <c r="F24" i="3"/>
  <c r="G23" i="3"/>
  <c r="G25" i="3"/>
  <c r="J23" i="3"/>
  <c r="J25" i="3"/>
  <c r="N24" i="3"/>
  <c r="D24" i="3"/>
  <c r="E23" i="3"/>
  <c r="E25" i="3"/>
  <c r="H23" i="3"/>
  <c r="H25" i="3"/>
  <c r="I24" i="3"/>
  <c r="L24" i="3"/>
  <c r="M23" i="3"/>
  <c r="M25" i="3"/>
  <c r="C23" i="3"/>
  <c r="F23" i="3"/>
  <c r="K23" i="3"/>
  <c r="N23" i="3"/>
  <c r="O24" i="6"/>
  <c r="P25" i="6"/>
  <c r="P23" i="6"/>
  <c r="P24" i="6"/>
  <c r="O25" i="6"/>
  <c r="H24" i="6"/>
  <c r="F24" i="6"/>
  <c r="G23" i="6"/>
  <c r="G25" i="6"/>
  <c r="J23" i="6"/>
  <c r="J25" i="6"/>
  <c r="N24" i="6"/>
  <c r="D24" i="6"/>
  <c r="E23" i="6"/>
  <c r="E25" i="6"/>
  <c r="H23" i="6"/>
  <c r="H25" i="6"/>
  <c r="I24" i="6"/>
  <c r="L24" i="6"/>
  <c r="M23" i="6"/>
  <c r="M25" i="6"/>
  <c r="C24" i="6"/>
  <c r="C23" i="6"/>
  <c r="F23" i="6"/>
  <c r="K23" i="6"/>
  <c r="N23" i="6"/>
  <c r="N24" i="5"/>
  <c r="N25" i="5"/>
  <c r="M24" i="5"/>
  <c r="N23" i="5"/>
  <c r="M25" i="5"/>
  <c r="F24" i="5"/>
  <c r="G23" i="5"/>
  <c r="G25" i="5"/>
  <c r="J23" i="5"/>
  <c r="J25" i="5"/>
  <c r="K24" i="5"/>
  <c r="D24" i="5"/>
  <c r="E23" i="5"/>
  <c r="E25" i="5"/>
  <c r="L24" i="5"/>
  <c r="C23" i="5"/>
  <c r="C25" i="5"/>
  <c r="F23" i="5"/>
  <c r="F25" i="5"/>
  <c r="J24" i="5"/>
  <c r="K23" i="5"/>
  <c r="K25" i="5"/>
  <c r="C24" i="5"/>
  <c r="D23" i="5"/>
  <c r="I23" i="5"/>
  <c r="L23" i="5"/>
  <c r="G24" i="4"/>
  <c r="F25" i="4"/>
  <c r="F23" i="4"/>
  <c r="H25" i="4"/>
  <c r="H23" i="4"/>
  <c r="E25" i="4"/>
  <c r="H24" i="4"/>
  <c r="G25" i="4"/>
  <c r="C24" i="4"/>
  <c r="D23" i="4"/>
  <c r="D24" i="4"/>
  <c r="D25" i="4"/>
  <c r="C25" i="4"/>
  <c r="E22" i="5" l="1"/>
  <c r="G22" i="5"/>
  <c r="I22" i="5"/>
  <c r="K22" i="5"/>
  <c r="M22" i="5"/>
  <c r="C22" i="5"/>
  <c r="D18" i="5"/>
  <c r="C18" i="5"/>
  <c r="E18" i="5"/>
  <c r="F18" i="5"/>
  <c r="G18" i="5"/>
  <c r="H18" i="5"/>
  <c r="I18" i="5"/>
  <c r="J18" i="5"/>
  <c r="K18" i="5"/>
  <c r="L18" i="5"/>
  <c r="M18" i="5"/>
  <c r="N18" i="5"/>
  <c r="E22" i="4" l="1"/>
  <c r="G22" i="4"/>
  <c r="I22" i="4"/>
  <c r="K22" i="4"/>
  <c r="C22" i="4"/>
  <c r="C18" i="4"/>
  <c r="E18" i="4"/>
  <c r="F18" i="4"/>
  <c r="G18" i="4"/>
  <c r="H18" i="4"/>
  <c r="I18" i="4"/>
  <c r="J18" i="4"/>
  <c r="K18" i="4"/>
  <c r="L18" i="4"/>
  <c r="D18" i="4"/>
  <c r="M22" i="3" l="1"/>
  <c r="K22" i="3"/>
  <c r="I22" i="3"/>
  <c r="G22" i="3"/>
  <c r="E22" i="3"/>
  <c r="C22" i="3"/>
  <c r="N18" i="3"/>
  <c r="M18" i="3"/>
  <c r="L18" i="3"/>
  <c r="K18" i="3"/>
  <c r="J18" i="3"/>
  <c r="I18" i="3"/>
  <c r="H18" i="3"/>
  <c r="G18" i="3"/>
  <c r="F18" i="3"/>
  <c r="E18" i="3"/>
  <c r="D18" i="3"/>
  <c r="C18" i="3"/>
  <c r="D18" i="2" l="1"/>
  <c r="E18" i="2"/>
  <c r="F18" i="2"/>
  <c r="G18" i="2"/>
  <c r="H18" i="2"/>
  <c r="I18" i="2"/>
  <c r="J18" i="2"/>
  <c r="K18" i="2"/>
  <c r="L18" i="2"/>
  <c r="M18" i="2"/>
  <c r="N18" i="2"/>
  <c r="C18" i="2"/>
  <c r="E22" i="1"/>
  <c r="G22" i="1"/>
  <c r="I22" i="1"/>
  <c r="K22" i="1"/>
  <c r="M22" i="1"/>
  <c r="O22" i="1"/>
  <c r="C22" i="1"/>
  <c r="F18" i="1" l="1"/>
  <c r="G18" i="1"/>
  <c r="H18" i="1"/>
  <c r="I18" i="1"/>
  <c r="J18" i="1"/>
  <c r="K18" i="1"/>
  <c r="L18" i="1"/>
  <c r="M18" i="1"/>
  <c r="N18" i="1"/>
  <c r="O18" i="1"/>
  <c r="P18" i="1"/>
  <c r="E18" i="1"/>
  <c r="C18" i="1"/>
  <c r="D18" i="1"/>
</calcChain>
</file>

<file path=xl/sharedStrings.xml><?xml version="1.0" encoding="utf-8"?>
<sst xmlns="http://schemas.openxmlformats.org/spreadsheetml/2006/main" count="845" uniqueCount="291">
  <si>
    <t>Month</t>
  </si>
  <si>
    <t>Abuja</t>
  </si>
  <si>
    <t>Illorin</t>
  </si>
  <si>
    <t>Jos</t>
  </si>
  <si>
    <t>Lafia</t>
  </si>
  <si>
    <t>Lokoja</t>
  </si>
  <si>
    <t>Makurdi</t>
  </si>
  <si>
    <t>Minna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</si>
  <si>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</si>
  <si>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</si>
  <si>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</si>
  <si>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</si>
  <si>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</si>
  <si>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</si>
  <si>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</si>
  <si>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</si>
  <si>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</si>
  <si>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</si>
  <si>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</si>
  <si>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</si>
  <si>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</si>
  <si>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H (MJ/M^2/day</t>
  </si>
  <si>
    <t>Temp</t>
  </si>
  <si>
    <t>LATTITUDE</t>
  </si>
  <si>
    <t>LONGITUDE</t>
  </si>
  <si>
    <t>9.063N</t>
  </si>
  <si>
    <t>7.489E</t>
  </si>
  <si>
    <t>8.491N</t>
  </si>
  <si>
    <t>4.549E</t>
  </si>
  <si>
    <t>9.922N</t>
  </si>
  <si>
    <t>8.859E</t>
  </si>
  <si>
    <t>8.490N</t>
  </si>
  <si>
    <t>8.513E</t>
  </si>
  <si>
    <t>7.800N</t>
  </si>
  <si>
    <t>6.744E</t>
  </si>
  <si>
    <t>7.729N</t>
  </si>
  <si>
    <t>8.540E</t>
  </si>
  <si>
    <t>9.617N</t>
  </si>
  <si>
    <t>6.547E</t>
  </si>
  <si>
    <t>ELEVATION (m)</t>
  </si>
  <si>
    <t>CORRELATION</t>
  </si>
  <si>
    <t>Abeokuta</t>
  </si>
  <si>
    <t>Ado-Ekiti</t>
  </si>
  <si>
    <t>Akure</t>
  </si>
  <si>
    <t>Ibadan</t>
  </si>
  <si>
    <t>Ikeja</t>
  </si>
  <si>
    <t>Osogbo</t>
  </si>
  <si>
    <t>7.155N</t>
  </si>
  <si>
    <t>3.339E</t>
  </si>
  <si>
    <t>7.601N</t>
  </si>
  <si>
    <t>5.273E</t>
  </si>
  <si>
    <t>7.258N</t>
  </si>
  <si>
    <t>5.218E</t>
  </si>
  <si>
    <t>7.371N</t>
  </si>
  <si>
    <t>3.964E</t>
  </si>
  <si>
    <t>6.626N</t>
  </si>
  <si>
    <t>3.361E</t>
  </si>
  <si>
    <t>7.754N</t>
  </si>
  <si>
    <t>4.581E</t>
  </si>
  <si>
    <t>Asaba</t>
  </si>
  <si>
    <t>Calabar</t>
  </si>
  <si>
    <t>Edo</t>
  </si>
  <si>
    <t>Port Harcourt</t>
  </si>
  <si>
    <t>Uyo</t>
  </si>
  <si>
    <t>Yenagoa</t>
  </si>
  <si>
    <t>6.025N</t>
  </si>
  <si>
    <t>6.693E</t>
  </si>
  <si>
    <t>4.977N</t>
  </si>
  <si>
    <t>8.313E</t>
  </si>
  <si>
    <t>6.325N</t>
  </si>
  <si>
    <t>5.607E</t>
  </si>
  <si>
    <t>4.814N</t>
  </si>
  <si>
    <t>7.080E</t>
  </si>
  <si>
    <t>5.048N</t>
  </si>
  <si>
    <t>7.907E</t>
  </si>
  <si>
    <t>4.904N</t>
  </si>
  <si>
    <t>6.234E</t>
  </si>
  <si>
    <t>Abakiliki</t>
  </si>
  <si>
    <t>Awka</t>
  </si>
  <si>
    <t>Enugu</t>
  </si>
  <si>
    <t>Owerri</t>
  </si>
  <si>
    <t>Umuahia</t>
  </si>
  <si>
    <t>6.312N</t>
  </si>
  <si>
    <t>8.107E</t>
  </si>
  <si>
    <t>6.218N</t>
  </si>
  <si>
    <t>7.083E</t>
  </si>
  <si>
    <t>6.463N</t>
  </si>
  <si>
    <t>7.542E</t>
  </si>
  <si>
    <t>5.490N</t>
  </si>
  <si>
    <t>7.034E</t>
  </si>
  <si>
    <t>5.525N</t>
  </si>
  <si>
    <t>7.517E</t>
  </si>
  <si>
    <t>Bauchi</t>
  </si>
  <si>
    <t>Damaturu</t>
  </si>
  <si>
    <t>Gombe</t>
  </si>
  <si>
    <t>Jalingo</t>
  </si>
  <si>
    <t>Maidugiri</t>
  </si>
  <si>
    <t>Yola</t>
  </si>
  <si>
    <t>10.308N</t>
  </si>
  <si>
    <t>9.843E</t>
  </si>
  <si>
    <t>11.838N</t>
  </si>
  <si>
    <t>11.901E</t>
  </si>
  <si>
    <t>10.279N</t>
  </si>
  <si>
    <t>11.171E</t>
  </si>
  <si>
    <t>8.967N</t>
  </si>
  <si>
    <t>11.309E</t>
  </si>
  <si>
    <t>11.837N</t>
  </si>
  <si>
    <t>13.156E</t>
  </si>
  <si>
    <t>9.254N</t>
  </si>
  <si>
    <t>12.45E</t>
  </si>
  <si>
    <t>Bernin Kebbi</t>
  </si>
  <si>
    <t>Dutse</t>
  </si>
  <si>
    <t>Gasau</t>
  </si>
  <si>
    <t>Kaduna</t>
  </si>
  <si>
    <t>Kano</t>
  </si>
  <si>
    <t>Katsina</t>
  </si>
  <si>
    <t>Sokoto</t>
  </si>
  <si>
    <t>12.454N</t>
  </si>
  <si>
    <t>4.198E</t>
  </si>
  <si>
    <t>11.751N</t>
  </si>
  <si>
    <t>9.341E</t>
  </si>
  <si>
    <t>12.164N</t>
  </si>
  <si>
    <t>6.663E</t>
  </si>
  <si>
    <t>10.518N</t>
  </si>
  <si>
    <t>7.435E</t>
  </si>
  <si>
    <t>12.000N</t>
  </si>
  <si>
    <t>8.532E</t>
  </si>
  <si>
    <t>12.988N</t>
  </si>
  <si>
    <t>7.600E</t>
  </si>
  <si>
    <t>13.057N</t>
  </si>
  <si>
    <t>5.2360E</t>
  </si>
  <si>
    <t>M</t>
  </si>
  <si>
    <t>C</t>
  </si>
  <si>
    <t>ERROR M</t>
  </si>
  <si>
    <t>ERROR C</t>
  </si>
  <si>
    <t>R^2</t>
  </si>
  <si>
    <t>SD</t>
  </si>
  <si>
    <t>Abuja_H</t>
  </si>
  <si>
    <t>Abuja_T</t>
  </si>
  <si>
    <t>Illorin_H</t>
  </si>
  <si>
    <t>Illorin_T</t>
  </si>
  <si>
    <t>Jos_H</t>
  </si>
  <si>
    <t>Jos_T</t>
  </si>
  <si>
    <t>Lafia_H</t>
  </si>
  <si>
    <t>Lafia_T</t>
  </si>
  <si>
    <t>Lokoja_H</t>
  </si>
  <si>
    <t>Lokoja_T</t>
  </si>
  <si>
    <t>Makurdi_H</t>
  </si>
  <si>
    <t>Makurdi_T</t>
  </si>
  <si>
    <t>Minna_H</t>
  </si>
  <si>
    <t>Minna_T</t>
  </si>
  <si>
    <t>Mean_H</t>
  </si>
  <si>
    <t>Abeokuta_H</t>
  </si>
  <si>
    <t>Abeokuta_T</t>
  </si>
  <si>
    <t>AdoEkiti_H</t>
  </si>
  <si>
    <t>AdoEkiti_T</t>
  </si>
  <si>
    <t>Akure_H</t>
  </si>
  <si>
    <t>Akure_T</t>
  </si>
  <si>
    <t>Ibadan_H</t>
  </si>
  <si>
    <t>Ibadan_T</t>
  </si>
  <si>
    <t>Ikeja_H</t>
  </si>
  <si>
    <t>Ikeja_T</t>
  </si>
  <si>
    <t>Osogbo_H</t>
  </si>
  <si>
    <t>Osogbo_T</t>
  </si>
  <si>
    <t>Mean_T</t>
  </si>
  <si>
    <t>MONTHS</t>
  </si>
  <si>
    <t>Asaba_H</t>
  </si>
  <si>
    <t>Asaba_T</t>
  </si>
  <si>
    <t>Calabar_H</t>
  </si>
  <si>
    <t>Calabar_T</t>
  </si>
  <si>
    <t>Uyo_H</t>
  </si>
  <si>
    <t>Uyo_T</t>
  </si>
  <si>
    <t>Yenagoa_H</t>
  </si>
  <si>
    <t>Yenagoa_T</t>
  </si>
  <si>
    <t>Abakiliki_H</t>
  </si>
  <si>
    <t>Abakiliki_T</t>
  </si>
  <si>
    <t>Awka_H</t>
  </si>
  <si>
    <t>Awka_T</t>
  </si>
  <si>
    <t>Enugu_H</t>
  </si>
  <si>
    <t>Enugu_T</t>
  </si>
  <si>
    <t>Owerri_H</t>
  </si>
  <si>
    <t>Owerri_T</t>
  </si>
  <si>
    <t>Umuahia_H</t>
  </si>
  <si>
    <t>Umuahia_T</t>
  </si>
  <si>
    <t>Bauchi_H</t>
  </si>
  <si>
    <t>Bauchi_T</t>
  </si>
  <si>
    <t>Damaturu_H</t>
  </si>
  <si>
    <t>Damaturu_T</t>
  </si>
  <si>
    <t>Gombe_H</t>
  </si>
  <si>
    <t>Gombe_T</t>
  </si>
  <si>
    <t>Jalingo_H</t>
  </si>
  <si>
    <t>Jalingo_T</t>
  </si>
  <si>
    <t>Maidugiri_H</t>
  </si>
  <si>
    <t>Maidugiri_T</t>
  </si>
  <si>
    <t>Yola_H</t>
  </si>
  <si>
    <t>Yola_T</t>
  </si>
  <si>
    <t>BerninKebbi_H</t>
  </si>
  <si>
    <t>BerninKebbi_T</t>
  </si>
  <si>
    <t>Dutse_H</t>
  </si>
  <si>
    <t>Dutse_T</t>
  </si>
  <si>
    <t>Gasau_H</t>
  </si>
  <si>
    <t>Gasau_T</t>
  </si>
  <si>
    <t>Kaduna_H</t>
  </si>
  <si>
    <t>Kaduna_T</t>
  </si>
  <si>
    <t>Kano_H</t>
  </si>
  <si>
    <t>Kano_T</t>
  </si>
  <si>
    <t>Katsina_H</t>
  </si>
  <si>
    <t>Katsina_T</t>
  </si>
  <si>
    <t>Sokoto_H</t>
  </si>
  <si>
    <t>Sokoto_T</t>
  </si>
  <si>
    <t>NC_H</t>
  </si>
  <si>
    <t>NC_T</t>
  </si>
  <si>
    <t>NE_H</t>
  </si>
  <si>
    <t>NE_T</t>
  </si>
  <si>
    <t>NW_H</t>
  </si>
  <si>
    <t>NW_T</t>
  </si>
  <si>
    <t>SS_H</t>
  </si>
  <si>
    <t>SS_T</t>
  </si>
  <si>
    <t>SW_H</t>
  </si>
  <si>
    <t>SW_T</t>
  </si>
  <si>
    <t>SE_H</t>
  </si>
  <si>
    <t>SE_T</t>
  </si>
  <si>
    <t>Total</t>
  </si>
  <si>
    <t>Correl</t>
  </si>
  <si>
    <t>Elevation</t>
  </si>
  <si>
    <t>NC</t>
  </si>
  <si>
    <t>NE</t>
  </si>
  <si>
    <t>NW</t>
  </si>
  <si>
    <t>SS</t>
  </si>
  <si>
    <t>SW</t>
  </si>
  <si>
    <t>SE</t>
  </si>
  <si>
    <t>Correlation</t>
  </si>
  <si>
    <t>R</t>
  </si>
  <si>
    <t>Error in slope</t>
  </si>
  <si>
    <t>Error in C</t>
  </si>
  <si>
    <t>Slope (b)</t>
  </si>
  <si>
    <t>Intercept (C)</t>
  </si>
  <si>
    <t>Benin City_T</t>
  </si>
  <si>
    <t>Port Harcourt_H</t>
  </si>
  <si>
    <t>Port Harcourt_T</t>
  </si>
  <si>
    <t>Benin City_H</t>
  </si>
  <si>
    <t>R(2)</t>
  </si>
  <si>
    <t>Benin City</t>
  </si>
  <si>
    <t>Optimal Inclined angle</t>
  </si>
  <si>
    <t>Lattitude</t>
  </si>
  <si>
    <t>Longitude</t>
  </si>
  <si>
    <t>Elevation (m)</t>
  </si>
  <si>
    <t>Location (State)</t>
  </si>
  <si>
    <t>Bernin Kebbi (Kebbi)</t>
  </si>
  <si>
    <t>Dutse (Jigawa)</t>
  </si>
  <si>
    <t>Kaduna (Kaduna)</t>
  </si>
  <si>
    <t>Kano (Kano)</t>
  </si>
  <si>
    <t>Katsina (Kano)</t>
  </si>
  <si>
    <t>Sokoto (Sokoto)</t>
  </si>
  <si>
    <t>Bauchi (Bauchi)</t>
  </si>
  <si>
    <t>Jalingo (Taraba)</t>
  </si>
  <si>
    <t>Maidugiri (Borno)</t>
  </si>
  <si>
    <t>Yola (Adamawa)</t>
  </si>
  <si>
    <t>Gombe (Gombe)</t>
  </si>
  <si>
    <t>Abuja (FCT)</t>
  </si>
  <si>
    <t>Jos (Plateau)</t>
  </si>
  <si>
    <t>Lokoja (Kogi)</t>
  </si>
  <si>
    <t>Makurdi (Benue)</t>
  </si>
  <si>
    <t>Minna (Niger)</t>
  </si>
  <si>
    <t>Gasau (Zamfara)</t>
  </si>
  <si>
    <t>Damaturu (Yobe)</t>
  </si>
  <si>
    <t>Illorin (Kwara)</t>
  </si>
  <si>
    <t>Lafia (Nassarawa)</t>
  </si>
  <si>
    <t>Abeokuta (Ogun)</t>
  </si>
  <si>
    <t>Ado-Ekiti (Ekiti)</t>
  </si>
  <si>
    <t>Ibadan (Oyo)</t>
  </si>
  <si>
    <t>Ikeja (Lagos)</t>
  </si>
  <si>
    <t>Osogbo (Osun)</t>
  </si>
  <si>
    <t>Akure (Ondo)</t>
  </si>
  <si>
    <t>Asaba (Delta)</t>
  </si>
  <si>
    <t>Calabar (Cross River)</t>
  </si>
  <si>
    <t>Benin City (Edo)</t>
  </si>
  <si>
    <t>Port Harcourt (Rivers)</t>
  </si>
  <si>
    <t>Uyo (Akwa Ibom)</t>
  </si>
  <si>
    <t>Yenagoa (Bayelsa)</t>
  </si>
  <si>
    <t>Abakiliki (Ebonyi)</t>
  </si>
  <si>
    <t>Awka (Anambra)</t>
  </si>
  <si>
    <t>Enugu (Enugu)</t>
  </si>
  <si>
    <t>Owerri (Imo</t>
  </si>
  <si>
    <t>Umuahia (Abia)</t>
  </si>
  <si>
    <t>MANGROVE_H</t>
  </si>
  <si>
    <t>MANGROVE_T</t>
  </si>
  <si>
    <t>RAIN FOREST_H</t>
  </si>
  <si>
    <t>RAIN FOREST_T</t>
  </si>
  <si>
    <t>GUINEA SAVANNAH_H</t>
  </si>
  <si>
    <t>GUINEA SAVANNAH_T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</si>
</sst>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" xfId="0" applyFont="1" applyBorder="1"/>
    <xf numFmtId="0" fontId="1" fillId="0" borderId="0" xfId="0" applyFont="1"/>
    <xf numFmtId="2" fontId="1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1" fillId="0" borderId="2" xfId="0" applyFont="1" applyFill="1" applyBorder="1"/>
    <xf numFmtId="2" fontId="1" fillId="0" borderId="2" xfId="0" applyNumberFormat="1" applyFont="1" applyBorder="1"/>
    <xf numFmtId="0" fontId="1" fillId="0" borderId="0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2" xfId="0" applyFont="1" applyBorder="1"/>
    <xf numFmtId="2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3" xfId="0" applyFont="1" applyFill="1" applyBorder="1"/>
    <xf numFmtId="0" fontId="1" fillId="0" borderId="3" xfId="0" applyFont="1" applyBorder="1" applyAlignment="1">
      <alignment horizontal="center" wrapText="1"/>
    </xf>
    <xf numFmtId="2" fontId="1" fillId="0" borderId="0" xfId="0" applyNumberFormat="1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/>
    <xf numFmtId="2" fontId="3" fillId="0" borderId="1" xfId="0" applyNumberFormat="1" applyFont="1" applyBorder="1" applyAlignment="1"/>
    <xf numFmtId="0" fontId="3" fillId="0" borderId="1" xfId="0" applyFont="1" applyBorder="1" applyAlignment="1"/>
    <xf numFmtId="2" fontId="0" fillId="0" borderId="0" xfId="0" applyNumberFormat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/>
    <xf numFmtId="0" fontId="4" fillId="0" borderId="4" xfId="0" applyFont="1" applyBorder="1"/>
    <xf numFmtId="0" fontId="3" fillId="0" borderId="4" xfId="0" applyFont="1" applyFill="1" applyBorder="1" applyAlignment="1"/>
    <xf numFmtId="0" fontId="3" fillId="0" borderId="4" xfId="0" applyFont="1" applyBorder="1"/>
    <xf numFmtId="2" fontId="0" fillId="0" borderId="4" xfId="0" applyNumberFormat="1" applyBorder="1"/>
    <xf numFmtId="0" fontId="3" fillId="0" borderId="5" xfId="0" applyFont="1" applyFill="1" applyBorder="1"/>
    <xf numFmtId="0" fontId="5" fillId="0" borderId="3" xfId="0" applyFont="1" applyBorder="1"/>
    <xf numFmtId="0" fontId="5" fillId="0" borderId="0" xfId="0" applyFont="1" applyBorder="1"/>
    <xf numFmtId="0" fontId="5" fillId="0" borderId="2" xfId="0" applyFont="1" applyBorder="1"/>
    <xf numFmtId="2" fontId="6" fillId="0" borderId="0" xfId="0" applyNumberFormat="1" applyFont="1" applyBorder="1"/>
    <xf numFmtId="2" fontId="6" fillId="0" borderId="2" xfId="0" applyNumberFormat="1" applyFont="1" applyBorder="1"/>
    <xf numFmtId="0" fontId="6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MANGROVE REGION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90048118985126"/>
          <c:y val="2.5428331875182269E-2"/>
          <c:w val="0.81994691337503134"/>
          <c:h val="0.835679133858267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VEG'!$C$1</c:f>
              <c:strCache>
                <c:ptCount val="1"/>
                <c:pt idx="0">
                  <c:v>MANGROVE_H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874268381309682"/>
                  <c:y val="0.237065470982793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VEG'!$B$2:$B$13</c:f>
              <c:numCache>
                <c:formatCode>0.00</c:formatCode>
                <c:ptCount val="12"/>
                <c:pt idx="0">
                  <c:v>26.414999999999992</c:v>
                </c:pt>
                <c:pt idx="1">
                  <c:v>26.751666666666665</c:v>
                </c:pt>
                <c:pt idx="2">
                  <c:v>26.973333333333336</c:v>
                </c:pt>
                <c:pt idx="3">
                  <c:v>26.886666666666663</c:v>
                </c:pt>
                <c:pt idx="4">
                  <c:v>26.17166666666667</c:v>
                </c:pt>
                <c:pt idx="5">
                  <c:v>24.936666666666667</c:v>
                </c:pt>
                <c:pt idx="6">
                  <c:v>24.233333333333338</c:v>
                </c:pt>
                <c:pt idx="7">
                  <c:v>24.048333333333336</c:v>
                </c:pt>
                <c:pt idx="8">
                  <c:v>24.305</c:v>
                </c:pt>
                <c:pt idx="9">
                  <c:v>25.021666666666668</c:v>
                </c:pt>
                <c:pt idx="10">
                  <c:v>25.889999999999997</c:v>
                </c:pt>
                <c:pt idx="11">
                  <c:v>26.301666666666666</c:v>
                </c:pt>
              </c:numCache>
            </c:numRef>
          </c:xVal>
          <c:yVal>
            <c:numRef>
              <c:f>'ALL VEG'!$C$2:$C$13</c:f>
              <c:numCache>
                <c:formatCode>0.00</c:formatCode>
                <c:ptCount val="12"/>
                <c:pt idx="0">
                  <c:v>21.165793548387096</c:v>
                </c:pt>
                <c:pt idx="1">
                  <c:v>20.507001769911504</c:v>
                </c:pt>
                <c:pt idx="2">
                  <c:v>19.304941935483875</c:v>
                </c:pt>
                <c:pt idx="3">
                  <c:v>19.30602</c:v>
                </c:pt>
                <c:pt idx="4">
                  <c:v>17.600148387096777</c:v>
                </c:pt>
                <c:pt idx="5">
                  <c:v>15.10148</c:v>
                </c:pt>
                <c:pt idx="6">
                  <c:v>13.603490322580649</c:v>
                </c:pt>
                <c:pt idx="7">
                  <c:v>14.218451612903227</c:v>
                </c:pt>
                <c:pt idx="8">
                  <c:v>14.94126</c:v>
                </c:pt>
                <c:pt idx="9">
                  <c:v>16.744103225806452</c:v>
                </c:pt>
                <c:pt idx="10">
                  <c:v>18.530760000000004</c:v>
                </c:pt>
                <c:pt idx="11">
                  <c:v>20.154832258064516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D-4DFF-A61E-BA1F708BF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565151"/>
        <c:axId val="1145557247"/>
      </c:scatterChart>
      <c:valAx>
        <c:axId val="1145565151"/>
        <c:scaling>
          <c:orientation val="minMax"/>
          <c:max val="27"/>
          <c:min val="2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TEMPERATURE (Celcuis)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57247"/>
        <c:crosses val="autoZero"/>
        <c:crossBetween val="midCat"/>
      </c:valAx>
      <c:valAx>
        <c:axId val="1145557247"/>
        <c:scaling>
          <c:orientation val="minMax"/>
          <c:min val="1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GSR (MJ/m^2/day)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6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 FOREST REGION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55314960629921"/>
          <c:y val="2.5428331875182269E-2"/>
          <c:w val="0.82329428970145091"/>
          <c:h val="0.8505172790901137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VEG'!$E$1</c:f>
              <c:strCache>
                <c:ptCount val="1"/>
                <c:pt idx="0">
                  <c:v>RAIN FOREST_H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557766054760897E-2"/>
                  <c:y val="0.229201297754447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VEG'!$D$2:$D$13</c:f>
              <c:numCache>
                <c:formatCode>0.00</c:formatCode>
                <c:ptCount val="12"/>
                <c:pt idx="0">
                  <c:v>25.715476190476188</c:v>
                </c:pt>
                <c:pt idx="1">
                  <c:v>26.352380952380948</c:v>
                </c:pt>
                <c:pt idx="2">
                  <c:v>26.471428571428572</c:v>
                </c:pt>
                <c:pt idx="3">
                  <c:v>26.208333333333336</c:v>
                </c:pt>
                <c:pt idx="4">
                  <c:v>25.321428571428573</c:v>
                </c:pt>
                <c:pt idx="5">
                  <c:v>24.161904761904761</c:v>
                </c:pt>
                <c:pt idx="6">
                  <c:v>23.454761904761906</c:v>
                </c:pt>
                <c:pt idx="7">
                  <c:v>23.342857142857145</c:v>
                </c:pt>
                <c:pt idx="8">
                  <c:v>23.557142857142857</c:v>
                </c:pt>
                <c:pt idx="9">
                  <c:v>24.227380952380958</c:v>
                </c:pt>
                <c:pt idx="10">
                  <c:v>25.288095238095234</c:v>
                </c:pt>
                <c:pt idx="11">
                  <c:v>25.496428571428574</c:v>
                </c:pt>
              </c:numCache>
            </c:numRef>
          </c:xVal>
          <c:yVal>
            <c:numRef>
              <c:f>'ALL VEG'!$E$2:$E$13</c:f>
              <c:numCache>
                <c:formatCode>0.00</c:formatCode>
                <c:ptCount val="12"/>
                <c:pt idx="0">
                  <c:v>21.328092165898621</c:v>
                </c:pt>
                <c:pt idx="1">
                  <c:v>21.175008849557521</c:v>
                </c:pt>
                <c:pt idx="2">
                  <c:v>20.254949308755762</c:v>
                </c:pt>
                <c:pt idx="3">
                  <c:v>20.256314285714286</c:v>
                </c:pt>
                <c:pt idx="4">
                  <c:v>18.809488479262676</c:v>
                </c:pt>
                <c:pt idx="5">
                  <c:v>16.594814285714286</c:v>
                </c:pt>
                <c:pt idx="6">
                  <c:v>14.603129032258066</c:v>
                </c:pt>
                <c:pt idx="7">
                  <c:v>14.343511520737328</c:v>
                </c:pt>
                <c:pt idx="8">
                  <c:v>15.753957142857145</c:v>
                </c:pt>
                <c:pt idx="9">
                  <c:v>17.91204608294931</c:v>
                </c:pt>
                <c:pt idx="10">
                  <c:v>19.676542857142859</c:v>
                </c:pt>
                <c:pt idx="11">
                  <c:v>20.581216589861754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8-4010-87AE-968E8DF5B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417103"/>
        <c:axId val="1131419599"/>
      </c:scatterChart>
      <c:valAx>
        <c:axId val="1131417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(Celcuis)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19599"/>
        <c:crosses val="autoZero"/>
        <c:crossBetween val="midCat"/>
      </c:valAx>
      <c:valAx>
        <c:axId val="1131419599"/>
        <c:scaling>
          <c:orientation val="minMax"/>
          <c:min val="1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GSR (MJ/m^2/day)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1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GUINEA SAVANNAH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90048118985126"/>
          <c:y val="3.2407407407407406E-2"/>
          <c:w val="0.81994691337503134"/>
          <c:h val="0.79905876348789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VEG'!$G$1</c:f>
              <c:strCache>
                <c:ptCount val="1"/>
                <c:pt idx="0">
                  <c:v>GUINEA SAVANNAH_H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453628806774597E-2"/>
                  <c:y val="0.38708223972003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VEG'!$F$2:$F$13</c:f>
              <c:numCache>
                <c:formatCode>0.00</c:formatCode>
                <c:ptCount val="12"/>
                <c:pt idx="0">
                  <c:v>26.126666666666672</c:v>
                </c:pt>
                <c:pt idx="1">
                  <c:v>26.72</c:v>
                </c:pt>
                <c:pt idx="2">
                  <c:v>26.745000000000005</c:v>
                </c:pt>
                <c:pt idx="3">
                  <c:v>26.376666666666672</c:v>
                </c:pt>
                <c:pt idx="4">
                  <c:v>25.364999999999998</c:v>
                </c:pt>
                <c:pt idx="5">
                  <c:v>24.163333333333334</c:v>
                </c:pt>
                <c:pt idx="6">
                  <c:v>23.383333333333333</c:v>
                </c:pt>
                <c:pt idx="7">
                  <c:v>23.276666666666667</c:v>
                </c:pt>
                <c:pt idx="8">
                  <c:v>23.506666666666668</c:v>
                </c:pt>
                <c:pt idx="9">
                  <c:v>24.278333333333332</c:v>
                </c:pt>
                <c:pt idx="10">
                  <c:v>25.414999999999999</c:v>
                </c:pt>
                <c:pt idx="11">
                  <c:v>25.635000000000002</c:v>
                </c:pt>
              </c:numCache>
            </c:numRef>
          </c:xVal>
          <c:yVal>
            <c:numRef>
              <c:f>'ALL VEG'!$G$2:$G$13</c:f>
              <c:numCache>
                <c:formatCode>0.00</c:formatCode>
                <c:ptCount val="12"/>
                <c:pt idx="0">
                  <c:v>21.795251612903229</c:v>
                </c:pt>
                <c:pt idx="1">
                  <c:v>21.523221238938056</c:v>
                </c:pt>
                <c:pt idx="2">
                  <c:v>20.688193548387098</c:v>
                </c:pt>
                <c:pt idx="3">
                  <c:v>20.62932</c:v>
                </c:pt>
                <c:pt idx="4">
                  <c:v>18.923458064516129</c:v>
                </c:pt>
                <c:pt idx="5">
                  <c:v>17.450200000000002</c:v>
                </c:pt>
                <c:pt idx="6">
                  <c:v>15.52801935483871</c:v>
                </c:pt>
                <c:pt idx="7">
                  <c:v>15.320767741935487</c:v>
                </c:pt>
                <c:pt idx="8">
                  <c:v>16.565059999999999</c:v>
                </c:pt>
                <c:pt idx="9">
                  <c:v>18.516677419354842</c:v>
                </c:pt>
                <c:pt idx="10">
                  <c:v>20.405260000000006</c:v>
                </c:pt>
                <c:pt idx="11">
                  <c:v>21.152070967741935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5-48BF-B69B-3D9001B0F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3711"/>
        <c:axId val="998658303"/>
      </c:scatterChart>
      <c:valAx>
        <c:axId val="99866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Temperature (Celsuis)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58303"/>
        <c:crosses val="autoZero"/>
        <c:crossBetween val="midCat"/>
      </c:valAx>
      <c:valAx>
        <c:axId val="998658303"/>
        <c:scaling>
          <c:orientation val="minMax"/>
          <c:min val="1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GSR (MJ/m^2/day)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'SE1'!$L$1</c:f>
              <c:strCache>
                <c:ptCount val="1"/>
                <c:pt idx="0">
                  <c:v>Mean_H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'SE1'!$L$2:$L$13</c:f>
              <c:numCache>
                <c:formatCode>0.00</c:formatCode>
                <c:ptCount val="12"/>
                <c:pt idx="0">
                  <c:v>21.720348387096774</c:v>
                </c:pt>
                <c:pt idx="1">
                  <c:v>21.31565309734513</c:v>
                </c:pt>
                <c:pt idx="2">
                  <c:v>20.405458064516129</c:v>
                </c:pt>
                <c:pt idx="3">
                  <c:v>20.371559999999999</c:v>
                </c:pt>
                <c:pt idx="4">
                  <c:v>18.556335483870967</c:v>
                </c:pt>
                <c:pt idx="5">
                  <c:v>16.995299999999997</c:v>
                </c:pt>
                <c:pt idx="6">
                  <c:v>15.185438709677419</c:v>
                </c:pt>
                <c:pt idx="7">
                  <c:v>15.277838709677422</c:v>
                </c:pt>
                <c:pt idx="8">
                  <c:v>16.375019999999999</c:v>
                </c:pt>
                <c:pt idx="9">
                  <c:v>18.189948387096774</c:v>
                </c:pt>
                <c:pt idx="10">
                  <c:v>20.003580000000003</c:v>
                </c:pt>
                <c:pt idx="11">
                  <c:v>20.924729032258064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6-4099-A204-DE5FDCE8B1D6}"/>
            </c:ext>
          </c:extLst>
        </c:ser>
        <c:ser>
          <c:idx val="1"/>
          <c:order val="1"/>
          <c:tx>
            <c:strRef>
              <c:f>'SE1'!$M$1</c:f>
              <c:strCache>
                <c:ptCount val="1"/>
                <c:pt idx="0">
                  <c:v>Mean_T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'SE1'!$A$2:$A$13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'SE1'!$M$2:$M$13</c:f>
              <c:numCache>
                <c:formatCode>0.00</c:formatCode>
                <c:ptCount val="12"/>
                <c:pt idx="0">
                  <c:v>26.29666666666667</c:v>
                </c:pt>
                <c:pt idx="1">
                  <c:v>26.768333333333334</c:v>
                </c:pt>
                <c:pt idx="2">
                  <c:v>26.765000000000004</c:v>
                </c:pt>
                <c:pt idx="3">
                  <c:v>26.463333333333338</c:v>
                </c:pt>
                <c:pt idx="4">
                  <c:v>25.466666666666661</c:v>
                </c:pt>
                <c:pt idx="5">
                  <c:v>24.28166666666667</c:v>
                </c:pt>
                <c:pt idx="6">
                  <c:v>23.556666666666668</c:v>
                </c:pt>
                <c:pt idx="7">
                  <c:v>23.48</c:v>
                </c:pt>
                <c:pt idx="8">
                  <c:v>23.693333333333335</c:v>
                </c:pt>
                <c:pt idx="9">
                  <c:v>24.42</c:v>
                </c:pt>
                <c:pt idx="10">
                  <c:v>25.471666666666668</c:v>
                </c:pt>
                <c:pt idx="11">
                  <c:v>25.818333333333335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6-4099-A204-DE5FDCE8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789807"/>
        <c:axId val="886062575"/>
      </c:lineChart>
      <c:catAx>
        <c:axId val="81778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062575"/>
        <c:crosses val="autoZero"/>
        <c:auto val="1"/>
        <c:lblAlgn val="ctr"/>
        <c:lblOffset val="100"/>
        <c:noMultiLvlLbl val="0"/>
      </c:catAx>
      <c:valAx>
        <c:axId val="886062575"/>
        <c:scaling>
          <c:orientation val="minMax"/>
          <c:max val="28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8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'NE1'!$N$1</c:f>
              <c:strCache>
                <c:ptCount val="1"/>
                <c:pt idx="0">
                  <c:v>Mean_H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'NE1'!$A$2:$A$13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'NE1'!$N$2:$N$13</c:f>
              <c:numCache>
                <c:formatCode>0.00</c:formatCode>
                <c:ptCount val="12"/>
                <c:pt idx="0">
                  <c:v>22.97541935483871</c:v>
                </c:pt>
                <c:pt idx="1">
                  <c:v>24.42552212389381</c:v>
                </c:pt>
                <c:pt idx="2">
                  <c:v>25.176951612903228</c:v>
                </c:pt>
                <c:pt idx="3">
                  <c:v>24.543033333333337</c:v>
                </c:pt>
                <c:pt idx="4">
                  <c:v>22.769338709677424</c:v>
                </c:pt>
                <c:pt idx="5">
                  <c:v>21.522349999999999</c:v>
                </c:pt>
                <c:pt idx="6">
                  <c:v>19.740500000000001</c:v>
                </c:pt>
                <c:pt idx="7">
                  <c:v>18.333838709677419</c:v>
                </c:pt>
                <c:pt idx="8">
                  <c:v>20.665183333333331</c:v>
                </c:pt>
                <c:pt idx="9">
                  <c:v>22.56804838709677</c:v>
                </c:pt>
                <c:pt idx="10">
                  <c:v>23.158866666666665</c:v>
                </c:pt>
                <c:pt idx="11">
                  <c:v>22.266274193548384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A-46C2-88B0-A8B61FC83F75}"/>
            </c:ext>
          </c:extLst>
        </c:ser>
        <c:ser>
          <c:idx val="1"/>
          <c:order val="1"/>
          <c:tx>
            <c:strRef>
              <c:f>'NE1'!$O$1</c:f>
              <c:strCache>
                <c:ptCount val="1"/>
                <c:pt idx="0">
                  <c:v>Mean_T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'NE1'!$A$2:$A$13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'NE1'!$O$2:$O$13</c:f>
              <c:numCache>
                <c:formatCode>0.00</c:formatCode>
                <c:ptCount val="12"/>
                <c:pt idx="0">
                  <c:v>24.69027777777778</c:v>
                </c:pt>
                <c:pt idx="1">
                  <c:v>28.205555555555552</c:v>
                </c:pt>
                <c:pt idx="2">
                  <c:v>30.718055555555555</c:v>
                </c:pt>
                <c:pt idx="3">
                  <c:v>31.283333333333331</c:v>
                </c:pt>
                <c:pt idx="4">
                  <c:v>30.313888888888894</c:v>
                </c:pt>
                <c:pt idx="5">
                  <c:v>28.458333333333332</c:v>
                </c:pt>
                <c:pt idx="6">
                  <c:v>26.109722222222221</c:v>
                </c:pt>
                <c:pt idx="7">
                  <c:v>24.843055555555555</c:v>
                </c:pt>
                <c:pt idx="8">
                  <c:v>25.930555555555554</c:v>
                </c:pt>
                <c:pt idx="9">
                  <c:v>27.465277777777782</c:v>
                </c:pt>
                <c:pt idx="10">
                  <c:v>27.38055555555556</c:v>
                </c:pt>
                <c:pt idx="11">
                  <c:v>24.804166666666664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A-46C2-88B0-A8B61FC83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054255"/>
        <c:axId val="886057167"/>
      </c:lineChart>
      <c:catAx>
        <c:axId val="88605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057167"/>
        <c:crosses val="autoZero"/>
        <c:auto val="1"/>
        <c:lblAlgn val="ctr"/>
        <c:lblOffset val="100"/>
        <c:noMultiLvlLbl val="0"/>
      </c:catAx>
      <c:valAx>
        <c:axId val="886057167"/>
        <c:scaling>
          <c:orientation val="minMax"/>
          <c:max val="32"/>
          <c:min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05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'NW1'!$P$1</c:f>
              <c:strCache>
                <c:ptCount val="1"/>
                <c:pt idx="0">
                  <c:v>Mean_H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'NW1'!$A$2:$A$13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'NW1'!$P$2:$P$13</c:f>
              <c:numCache>
                <c:formatCode>0.00</c:formatCode>
                <c:ptCount val="12"/>
                <c:pt idx="0">
                  <c:v>22.211377880184333</c:v>
                </c:pt>
                <c:pt idx="1">
                  <c:v>24.094862199747158</c:v>
                </c:pt>
                <c:pt idx="2">
                  <c:v>25.354548387096774</c:v>
                </c:pt>
                <c:pt idx="3">
                  <c:v>25.340314285714282</c:v>
                </c:pt>
                <c:pt idx="4">
                  <c:v>23.752935483870967</c:v>
                </c:pt>
                <c:pt idx="5">
                  <c:v>22.475585714285717</c:v>
                </c:pt>
                <c:pt idx="6">
                  <c:v>20.794907834101384</c:v>
                </c:pt>
                <c:pt idx="7">
                  <c:v>19.435050691244239</c:v>
                </c:pt>
                <c:pt idx="8">
                  <c:v>21.782785714285719</c:v>
                </c:pt>
                <c:pt idx="9">
                  <c:v>23.063640552995391</c:v>
                </c:pt>
                <c:pt idx="10">
                  <c:v>22.71331428571429</c:v>
                </c:pt>
                <c:pt idx="11">
                  <c:v>21.58287096774194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9-4672-B241-CBFCAF0FBD1A}"/>
            </c:ext>
          </c:extLst>
        </c:ser>
        <c:ser>
          <c:idx val="1"/>
          <c:order val="1"/>
          <c:tx>
            <c:strRef>
              <c:f>'NW1'!$Q$1</c:f>
              <c:strCache>
                <c:ptCount val="1"/>
                <c:pt idx="0">
                  <c:v>Mean_T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'NW1'!$A$2:$A$13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'NW1'!$Q$2:$Q$13</c:f>
              <c:numCache>
                <c:formatCode>0.00</c:formatCode>
                <c:ptCount val="12"/>
                <c:pt idx="0">
                  <c:v>23.242857142857144</c:v>
                </c:pt>
                <c:pt idx="1">
                  <c:v>26.8202380952381</c:v>
                </c:pt>
                <c:pt idx="2">
                  <c:v>29.690476190476193</c:v>
                </c:pt>
                <c:pt idx="3">
                  <c:v>31.186904761904753</c:v>
                </c:pt>
                <c:pt idx="4">
                  <c:v>30.580952380952379</c:v>
                </c:pt>
                <c:pt idx="5">
                  <c:v>28.744047619047624</c:v>
                </c:pt>
                <c:pt idx="6">
                  <c:v>26.158333333333335</c:v>
                </c:pt>
                <c:pt idx="7">
                  <c:v>24.804761904761904</c:v>
                </c:pt>
                <c:pt idx="8">
                  <c:v>25.835714285714289</c:v>
                </c:pt>
                <c:pt idx="9">
                  <c:v>27.24404761904762</c:v>
                </c:pt>
                <c:pt idx="10">
                  <c:v>26.172619047619047</c:v>
                </c:pt>
                <c:pt idx="11">
                  <c:v>23.43333333333333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9-4672-B241-CBFCAF0FB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236559"/>
        <c:axId val="818230735"/>
      </c:lineChart>
      <c:catAx>
        <c:axId val="81823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30735"/>
        <c:crosses val="autoZero"/>
        <c:auto val="1"/>
        <c:lblAlgn val="ctr"/>
        <c:lblOffset val="100"/>
        <c:noMultiLvlLbl val="0"/>
      </c:catAx>
      <c:valAx>
        <c:axId val="818230735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3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21</xdr:row>
      <xdr:rowOff>171450</xdr:rowOff>
    </xdr:from>
    <xdr:to>
      <xdr:col>6</xdr:col>
      <xdr:colOff>478632</xdr:colOff>
      <xdr:row>36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354805</xdr:colOff>
      <xdr:row>15</xdr:row>
      <xdr:rowOff>9526</xdr:rowOff>
    </xdr:from>
    <xdr:to>
      <xdr:col>21</xdr:col>
      <xdr:colOff>52386</xdr:colOff>
      <xdr:row>29</xdr:row>
      <xdr:rowOff>85726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1307306</xdr:colOff>
      <xdr:row>16</xdr:row>
      <xdr:rowOff>171451</xdr:rowOff>
    </xdr:from>
    <xdr:to>
      <xdr:col>13</xdr:col>
      <xdr:colOff>80962</xdr:colOff>
      <xdr:row>31</xdr:row>
      <xdr:rowOff>57151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214312</xdr:colOff>
      <xdr:row>14</xdr:row>
      <xdr:rowOff>19050</xdr:rowOff>
    </xdr:from>
    <xdr:to>
      <xdr:col>17</xdr:col>
      <xdr:colOff>519112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13</xdr:row>
      <xdr:rowOff>47625</xdr:rowOff>
    </xdr:from>
    <xdr:to>
      <xdr:col>14</xdr:col>
      <xdr:colOff>119062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8</xdr:row>
      <xdr:rowOff>28575</xdr:rowOff>
    </xdr:from>
    <xdr:to>
      <xdr:col>13</xdr:col>
      <xdr:colOff>519112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9"/>
  <sheetViews>
    <sheetView workbookViewId="0">
      <selection activeCell="C20" sqref="C20:O21"/>
    </sheetView>
  </sheetViews>
  <sheetFormatPr defaultRowHeight="15" x14ac:dyDescent="0.25"/>
  <cols>
    <col min="2" max="2" width="14.28515625" customWidth="1"/>
  </cols>
  <sheetData>
    <row r="4" spans="2:20" x14ac:dyDescent="0.25">
      <c r="B4" s="60" t="s">
        <v>0</v>
      </c>
      <c r="C4" s="23" t="s">
        <v>1</v>
      </c>
      <c r="D4" s="23"/>
      <c r="E4" s="23" t="s">
        <v>2</v>
      </c>
      <c r="F4" s="23"/>
      <c r="G4" s="24" t="s">
        <v>3</v>
      </c>
      <c r="H4" s="24"/>
      <c r="I4" s="24" t="s">
        <v>4</v>
      </c>
      <c r="J4" s="24"/>
      <c r="K4" s="24" t="s">
        <v>5</v>
      </c>
      <c r="L4" s="24"/>
      <c r="M4" s="24" t="s">
        <v>6</v>
      </c>
      <c r="N4" s="24"/>
      <c r="O4" s="24" t="s">
        <v>7</v>
      </c>
      <c r="P4" s="24"/>
    </row>
    <row r="5" spans="2:20" x14ac:dyDescent="0.25">
      <c r="B5" s="61"/>
      <c r="C5" s="15" t="s">
        <v>21</v>
      </c>
      <c r="D5" s="15" t="s">
        <v>22</v>
      </c>
      <c r="E5" s="15" t="s">
        <v>21</v>
      </c>
      <c r="F5" s="15" t="s">
        <v>22</v>
      </c>
      <c r="G5" s="15" t="s">
        <v>21</v>
      </c>
      <c r="H5" s="15" t="s">
        <v>22</v>
      </c>
      <c r="I5" s="15" t="s">
        <v>21</v>
      </c>
      <c r="J5" s="15" t="s">
        <v>22</v>
      </c>
      <c r="K5" s="15" t="s">
        <v>21</v>
      </c>
      <c r="L5" s="15" t="s">
        <v>22</v>
      </c>
      <c r="M5" s="15" t="s">
        <v>21</v>
      </c>
      <c r="N5" s="15" t="s">
        <v>22</v>
      </c>
      <c r="O5" s="15" t="s">
        <v>21</v>
      </c>
      <c r="P5" s="15" t="s">
        <v>22</v>
      </c>
    </row>
    <row r="6" spans="2:20" x14ac:dyDescent="0.25">
      <c r="B6" s="11" t="s">
        <v>8</v>
      </c>
      <c r="C6" s="3">
        <v>22.623193548387096</v>
      </c>
      <c r="D6" s="3">
        <v>26.066666666666663</v>
      </c>
      <c r="E6" s="3">
        <v>22.330064516129031</v>
      </c>
      <c r="F6" s="3">
        <v>25.858333333333334</v>
      </c>
      <c r="G6" s="3">
        <v>23.112387096774189</v>
      </c>
      <c r="H6" s="3">
        <v>19.649999999999995</v>
      </c>
      <c r="I6" s="3">
        <v>22.830967741935488</v>
      </c>
      <c r="J6" s="3">
        <v>27.066666666666666</v>
      </c>
      <c r="K6" s="3">
        <v>22.353290322580648</v>
      </c>
      <c r="L6" s="3">
        <v>26.924999999999997</v>
      </c>
      <c r="M6" s="3">
        <v>22.62058064516129</v>
      </c>
      <c r="N6" s="3">
        <v>27.783333333333331</v>
      </c>
      <c r="O6" s="3">
        <v>22.445903225806454</v>
      </c>
      <c r="P6" s="3">
        <v>26.458333333333332</v>
      </c>
    </row>
    <row r="7" spans="2:20" x14ac:dyDescent="0.25">
      <c r="B7" s="11" t="s">
        <v>9</v>
      </c>
      <c r="C7" s="3">
        <v>23.287115044247784</v>
      </c>
      <c r="D7" s="3">
        <v>28.233333333333334</v>
      </c>
      <c r="E7" s="3">
        <v>23.06994690265487</v>
      </c>
      <c r="F7" s="3">
        <v>27.525000000000002</v>
      </c>
      <c r="G7" s="3">
        <v>24.449415929203539</v>
      </c>
      <c r="H7" s="3">
        <v>22.666666666666668</v>
      </c>
      <c r="I7" s="3">
        <v>23.414123893805307</v>
      </c>
      <c r="J7" s="3">
        <v>28.758333333333329</v>
      </c>
      <c r="K7" s="3">
        <v>22.843964601769912</v>
      </c>
      <c r="L7" s="3">
        <v>28.241666666666671</v>
      </c>
      <c r="M7" s="3">
        <v>22.896955752212392</v>
      </c>
      <c r="N7" s="3">
        <v>29.108333333333331</v>
      </c>
      <c r="O7" s="3">
        <v>23.47051327433628</v>
      </c>
      <c r="P7" s="3">
        <v>28.991666666666671</v>
      </c>
    </row>
    <row r="8" spans="2:20" x14ac:dyDescent="0.25">
      <c r="B8" s="11" t="s">
        <v>10</v>
      </c>
      <c r="C8" s="3">
        <v>23.217580645161288</v>
      </c>
      <c r="D8" s="3">
        <v>29.208333333333332</v>
      </c>
      <c r="E8" s="3">
        <v>22.629483870967739</v>
      </c>
      <c r="F8" s="3">
        <v>28.058333333333334</v>
      </c>
      <c r="G8" s="3">
        <v>24.798677419354835</v>
      </c>
      <c r="H8" s="3">
        <v>24.116666666666671</v>
      </c>
      <c r="I8" s="3">
        <v>23.159516129032255</v>
      </c>
      <c r="J8" s="3">
        <v>29.316666666666666</v>
      </c>
      <c r="K8" s="3">
        <v>22.418032258064514</v>
      </c>
      <c r="L8" s="3">
        <v>28.391666666666666</v>
      </c>
      <c r="M8" s="3">
        <v>22.537451612903226</v>
      </c>
      <c r="N8" s="3">
        <v>29.533333333333331</v>
      </c>
      <c r="O8" s="3">
        <v>23.741129032258062</v>
      </c>
      <c r="P8" s="3">
        <v>30.291666666666671</v>
      </c>
      <c r="T8" s="10"/>
    </row>
    <row r="9" spans="2:20" x14ac:dyDescent="0.25">
      <c r="B9" s="11" t="s">
        <v>11</v>
      </c>
      <c r="C9" s="3">
        <v>22.3504</v>
      </c>
      <c r="D9" s="3">
        <v>28.475000000000005</v>
      </c>
      <c r="E9" s="3">
        <v>22.502500000000001</v>
      </c>
      <c r="F9" s="3">
        <v>27.250000000000004</v>
      </c>
      <c r="G9" s="3">
        <v>22.194000000000003</v>
      </c>
      <c r="H9" s="3">
        <v>23.625</v>
      </c>
      <c r="I9" s="3">
        <v>22.314400000000003</v>
      </c>
      <c r="J9" s="3">
        <v>28.625</v>
      </c>
      <c r="K9" s="3">
        <v>22.115400000000001</v>
      </c>
      <c r="L9" s="3">
        <v>27.824999999999999</v>
      </c>
      <c r="M9" s="3">
        <v>21.976399999999998</v>
      </c>
      <c r="N9" s="3">
        <v>28.908333333333335</v>
      </c>
      <c r="O9" s="3">
        <v>23.278299999999998</v>
      </c>
      <c r="P9" s="3">
        <v>29.474999999999998</v>
      </c>
      <c r="T9" s="10"/>
    </row>
    <row r="10" spans="2:20" x14ac:dyDescent="0.25">
      <c r="B10" s="11" t="s">
        <v>12</v>
      </c>
      <c r="C10" s="3">
        <v>20.17558064516129</v>
      </c>
      <c r="D10" s="3">
        <v>27.133333333333326</v>
      </c>
      <c r="E10" s="3">
        <v>20.808483870967745</v>
      </c>
      <c r="F10" s="3">
        <v>26.058333333333334</v>
      </c>
      <c r="G10" s="3">
        <v>20.171419354838704</v>
      </c>
      <c r="H10" s="3">
        <v>22.558333333333334</v>
      </c>
      <c r="I10" s="3">
        <v>20.476935483870971</v>
      </c>
      <c r="J10" s="3">
        <v>27.433333333333337</v>
      </c>
      <c r="K10" s="3">
        <v>20.610774193548387</v>
      </c>
      <c r="L10" s="3">
        <v>26.691666666666663</v>
      </c>
      <c r="M10" s="3">
        <v>20.243129032258064</v>
      </c>
      <c r="N10" s="3">
        <v>27.524999999999995</v>
      </c>
      <c r="O10" s="3">
        <v>21.369483870967741</v>
      </c>
      <c r="P10" s="3">
        <v>27.858333333333334</v>
      </c>
      <c r="T10" s="10"/>
    </row>
    <row r="11" spans="2:20" x14ac:dyDescent="0.25">
      <c r="B11" s="11" t="s">
        <v>13</v>
      </c>
      <c r="C11" s="3">
        <v>18.063000000000002</v>
      </c>
      <c r="D11" s="3">
        <v>25.633333333333336</v>
      </c>
      <c r="E11" s="3">
        <v>19.050100000000004</v>
      </c>
      <c r="F11" s="3">
        <v>24.858333333333331</v>
      </c>
      <c r="G11" s="3">
        <v>19.274899999999999</v>
      </c>
      <c r="H11" s="3">
        <v>20.975000000000001</v>
      </c>
      <c r="I11" s="3">
        <v>18.593999999999994</v>
      </c>
      <c r="J11" s="3">
        <v>25.900000000000002</v>
      </c>
      <c r="K11" s="3">
        <v>19.520900000000001</v>
      </c>
      <c r="L11" s="3">
        <v>25.375</v>
      </c>
      <c r="M11" s="3">
        <v>18.583200000000001</v>
      </c>
      <c r="N11" s="3">
        <v>26.008333333333329</v>
      </c>
      <c r="O11" s="3">
        <v>19.226099999999999</v>
      </c>
      <c r="P11" s="3">
        <v>26.324999999999992</v>
      </c>
      <c r="T11" s="10"/>
    </row>
    <row r="12" spans="2:20" x14ac:dyDescent="0.25">
      <c r="B12" s="11" t="s">
        <v>14</v>
      </c>
      <c r="C12" s="3">
        <v>16.393935483870969</v>
      </c>
      <c r="D12" s="3">
        <v>24.125</v>
      </c>
      <c r="E12" s="3">
        <v>16.772419354838711</v>
      </c>
      <c r="F12" s="3">
        <v>23.616666666666671</v>
      </c>
      <c r="G12" s="3">
        <v>17.174612903225807</v>
      </c>
      <c r="H12" s="3">
        <v>19.558333333333334</v>
      </c>
      <c r="I12" s="3">
        <v>17.53732258064516</v>
      </c>
      <c r="J12" s="3">
        <v>24.55</v>
      </c>
      <c r="K12" s="3">
        <v>18.226935483870971</v>
      </c>
      <c r="L12" s="3">
        <v>24.424999999999997</v>
      </c>
      <c r="M12" s="3">
        <v>17.329258064516129</v>
      </c>
      <c r="N12" s="3">
        <v>24.733333333333334</v>
      </c>
      <c r="O12" s="3">
        <v>17.074548387096776</v>
      </c>
      <c r="P12" s="3">
        <v>24.716666666666665</v>
      </c>
      <c r="T12" s="10"/>
    </row>
    <row r="13" spans="2:20" x14ac:dyDescent="0.25">
      <c r="B13" s="11" t="s">
        <v>15</v>
      </c>
      <c r="C13" s="3">
        <v>14.962645161290324</v>
      </c>
      <c r="D13" s="3">
        <v>23.541666666666661</v>
      </c>
      <c r="E13" s="3">
        <v>15.426193548387097</v>
      </c>
      <c r="F13" s="3">
        <v>23.141666666666662</v>
      </c>
      <c r="G13" s="3">
        <v>16.104290322580642</v>
      </c>
      <c r="H13" s="3">
        <v>19.025000000000002</v>
      </c>
      <c r="I13" s="3">
        <v>15.940258064516133</v>
      </c>
      <c r="J13" s="3">
        <v>24.074999999999999</v>
      </c>
      <c r="K13" s="3">
        <v>17.264322580645164</v>
      </c>
      <c r="L13" s="3">
        <v>24.191666666666663</v>
      </c>
      <c r="M13" s="3">
        <v>16.322322580645167</v>
      </c>
      <c r="N13" s="3">
        <v>24.366666666666671</v>
      </c>
      <c r="O13" s="3">
        <v>15.654387096774192</v>
      </c>
      <c r="P13" s="3">
        <v>23.983333333333334</v>
      </c>
      <c r="T13" s="10"/>
    </row>
    <row r="14" spans="2:20" x14ac:dyDescent="0.25">
      <c r="B14" s="11" t="s">
        <v>16</v>
      </c>
      <c r="C14" s="3">
        <v>17.647300000000001</v>
      </c>
      <c r="D14" s="3">
        <v>24.208333333333329</v>
      </c>
      <c r="E14" s="3">
        <v>17.543699999999998</v>
      </c>
      <c r="F14" s="3">
        <v>23.441666666666674</v>
      </c>
      <c r="G14" s="3">
        <v>18.971400000000003</v>
      </c>
      <c r="H14" s="3">
        <v>19.908333333333335</v>
      </c>
      <c r="I14" s="3">
        <v>17.852700000000002</v>
      </c>
      <c r="J14" s="3">
        <v>24.691666666666666</v>
      </c>
      <c r="K14" s="3">
        <v>18.7715</v>
      </c>
      <c r="L14" s="3">
        <v>24.366666666666664</v>
      </c>
      <c r="M14" s="3">
        <v>17.808599999999998</v>
      </c>
      <c r="N14" s="3">
        <v>24.824999999999999</v>
      </c>
      <c r="O14" s="3">
        <v>18.780799999999996</v>
      </c>
      <c r="P14" s="3">
        <v>24.533333333333335</v>
      </c>
      <c r="T14" s="10"/>
    </row>
    <row r="15" spans="2:20" x14ac:dyDescent="0.25">
      <c r="B15" s="11" t="s">
        <v>17</v>
      </c>
      <c r="C15" s="3">
        <v>19.891548387096773</v>
      </c>
      <c r="D15" s="3">
        <v>25.425000000000001</v>
      </c>
      <c r="E15" s="3">
        <v>19.700516129032259</v>
      </c>
      <c r="F15" s="3">
        <v>24.408333333333331</v>
      </c>
      <c r="G15" s="3">
        <v>21.571354838709674</v>
      </c>
      <c r="H15" s="3">
        <v>21.333333333333339</v>
      </c>
      <c r="I15" s="3">
        <v>20.549516129032259</v>
      </c>
      <c r="J15" s="3">
        <v>25.866666666666664</v>
      </c>
      <c r="K15" s="3">
        <v>20.309903225806455</v>
      </c>
      <c r="L15" s="3">
        <v>25.158333333333335</v>
      </c>
      <c r="M15" s="3">
        <v>19.701096774193548</v>
      </c>
      <c r="N15" s="3">
        <v>26.000000000000004</v>
      </c>
      <c r="O15" s="3">
        <v>20.996129032258072</v>
      </c>
      <c r="P15" s="3">
        <v>25.741666666666664</v>
      </c>
    </row>
    <row r="16" spans="2:20" x14ac:dyDescent="0.25">
      <c r="B16" s="11" t="s">
        <v>18</v>
      </c>
      <c r="C16" s="3">
        <v>22.388000000000002</v>
      </c>
      <c r="D16" s="3">
        <v>26.466666666666669</v>
      </c>
      <c r="E16" s="3">
        <v>21.4986</v>
      </c>
      <c r="F16" s="3">
        <v>25.724999999999998</v>
      </c>
      <c r="G16" s="3">
        <v>23.407499999999995</v>
      </c>
      <c r="H16" s="3">
        <v>21.283333333333331</v>
      </c>
      <c r="I16" s="3">
        <v>22.438299999999998</v>
      </c>
      <c r="J16" s="3">
        <v>26.808333333333334</v>
      </c>
      <c r="K16" s="3">
        <v>22.011199999999999</v>
      </c>
      <c r="L16" s="3">
        <v>26.45</v>
      </c>
      <c r="M16" s="3">
        <v>21.679099999999998</v>
      </c>
      <c r="N16" s="3">
        <v>27.191666666666663</v>
      </c>
      <c r="O16" s="3">
        <v>22.530800000000003</v>
      </c>
      <c r="P16" s="3">
        <v>26.658333333333331</v>
      </c>
    </row>
    <row r="17" spans="2:17" x14ac:dyDescent="0.25">
      <c r="B17" s="12" t="s">
        <v>19</v>
      </c>
      <c r="C17" s="3">
        <v>22.122677419354837</v>
      </c>
      <c r="D17" s="5">
        <v>25.591666666666669</v>
      </c>
      <c r="E17" s="3">
        <v>21.717580645161291</v>
      </c>
      <c r="F17" s="5">
        <v>25.266666666666666</v>
      </c>
      <c r="G17" s="5">
        <v>22.565999999999999</v>
      </c>
      <c r="H17" s="5">
        <v>19.108333333333331</v>
      </c>
      <c r="I17" s="5">
        <v>22.218387096774201</v>
      </c>
      <c r="J17" s="5">
        <v>26.158333333333328</v>
      </c>
      <c r="K17" s="5">
        <v>21.876677419354834</v>
      </c>
      <c r="L17" s="5">
        <v>26.308333333333334</v>
      </c>
      <c r="M17" s="5">
        <v>21.982451612903223</v>
      </c>
      <c r="N17" s="5">
        <v>26.816666666666666</v>
      </c>
      <c r="O17" s="5">
        <v>22.046516129032252</v>
      </c>
      <c r="P17" s="5">
        <v>25.916666666666668</v>
      </c>
    </row>
    <row r="18" spans="2:17" x14ac:dyDescent="0.25">
      <c r="B18" s="13" t="s">
        <v>20</v>
      </c>
      <c r="C18" s="7">
        <f t="shared" ref="C18:P18" si="0">AVERAGE(C6:C17)</f>
        <v>20.260248027880859</v>
      </c>
      <c r="D18" s="7">
        <f t="shared" si="0"/>
        <v>26.175694444444446</v>
      </c>
      <c r="E18" s="7">
        <f t="shared" si="0"/>
        <v>20.254132403178229</v>
      </c>
      <c r="F18" s="7">
        <f t="shared" si="0"/>
        <v>25.434027777777775</v>
      </c>
      <c r="G18" s="7">
        <f t="shared" si="0"/>
        <v>21.149663155390616</v>
      </c>
      <c r="H18" s="7">
        <f t="shared" si="0"/>
        <v>21.150694444444444</v>
      </c>
      <c r="I18" s="7">
        <f t="shared" si="0"/>
        <v>20.610535593300984</v>
      </c>
      <c r="J18" s="7">
        <f t="shared" si="0"/>
        <v>26.604166666666661</v>
      </c>
      <c r="K18" s="7">
        <f t="shared" si="0"/>
        <v>20.693575007136744</v>
      </c>
      <c r="L18" s="7">
        <f t="shared" si="0"/>
        <v>26.195833333333336</v>
      </c>
      <c r="M18" s="7">
        <f t="shared" si="0"/>
        <v>20.30671217289942</v>
      </c>
      <c r="N18" s="7">
        <f t="shared" si="0"/>
        <v>26.899999999999995</v>
      </c>
      <c r="O18" s="7">
        <f t="shared" si="0"/>
        <v>20.884550837377486</v>
      </c>
      <c r="P18" s="7">
        <f t="shared" si="0"/>
        <v>26.745833333333334</v>
      </c>
    </row>
    <row r="19" spans="2:17" x14ac:dyDescent="0.25">
      <c r="B19" s="14" t="s">
        <v>39</v>
      </c>
      <c r="C19" s="9">
        <v>489</v>
      </c>
      <c r="E19" s="9">
        <v>329</v>
      </c>
      <c r="G19" s="9">
        <v>1204</v>
      </c>
      <c r="I19" s="9">
        <v>184</v>
      </c>
      <c r="K19" s="9">
        <v>112</v>
      </c>
      <c r="M19" s="9">
        <v>101</v>
      </c>
      <c r="O19" s="9">
        <v>323</v>
      </c>
      <c r="Q19">
        <f>AVERAGE(C19,M19,K19,I19,G19,E19,O19)</f>
        <v>391.71428571428572</v>
      </c>
    </row>
    <row r="20" spans="2:17" x14ac:dyDescent="0.25">
      <c r="B20" s="11" t="s">
        <v>23</v>
      </c>
      <c r="C20" s="3" t="s">
        <v>25</v>
      </c>
      <c r="D20" s="3"/>
      <c r="E20" s="3" t="s">
        <v>27</v>
      </c>
      <c r="F20" s="3"/>
      <c r="G20" s="3" t="s">
        <v>29</v>
      </c>
      <c r="H20" s="3"/>
      <c r="I20" s="3" t="s">
        <v>31</v>
      </c>
      <c r="J20" s="3"/>
      <c r="K20" s="3" t="s">
        <v>33</v>
      </c>
      <c r="L20" s="3"/>
      <c r="M20" s="3" t="s">
        <v>35</v>
      </c>
      <c r="N20" s="3"/>
      <c r="O20" s="3" t="s">
        <v>37</v>
      </c>
      <c r="P20" s="3"/>
    </row>
    <row r="21" spans="2:17" x14ac:dyDescent="0.25">
      <c r="B21" s="11" t="s">
        <v>24</v>
      </c>
      <c r="C21" s="3" t="s">
        <v>26</v>
      </c>
      <c r="D21" s="3"/>
      <c r="E21" s="3" t="s">
        <v>28</v>
      </c>
      <c r="F21" s="3"/>
      <c r="G21" s="3" t="s">
        <v>30</v>
      </c>
      <c r="H21" s="3"/>
      <c r="I21" s="3" t="s">
        <v>32</v>
      </c>
      <c r="J21" s="3"/>
      <c r="K21" s="3" t="s">
        <v>34</v>
      </c>
      <c r="L21" s="3"/>
      <c r="M21" s="3" t="s">
        <v>36</v>
      </c>
      <c r="N21" s="3"/>
      <c r="O21" s="3" t="s">
        <v>38</v>
      </c>
      <c r="P21" s="3"/>
    </row>
    <row r="22" spans="2:17" x14ac:dyDescent="0.25">
      <c r="B22" s="13" t="s">
        <v>40</v>
      </c>
      <c r="C22" s="7">
        <f>CORREL(C6:C17, D6:D17)</f>
        <v>0.83533769924656243</v>
      </c>
      <c r="D22" s="7"/>
      <c r="E22" s="7">
        <f t="shared" ref="E22:O22" si="1">CORREL(E6:E17, F6:F17)</f>
        <v>0.91152238290783227</v>
      </c>
      <c r="F22" s="7"/>
      <c r="G22" s="7">
        <f t="shared" si="1"/>
        <v>0.57989679108745817</v>
      </c>
      <c r="H22" s="7"/>
      <c r="I22" s="7">
        <f t="shared" si="1"/>
        <v>0.86995878294597839</v>
      </c>
      <c r="J22" s="7"/>
      <c r="K22" s="7">
        <f t="shared" si="1"/>
        <v>0.91419203996830323</v>
      </c>
      <c r="L22" s="7"/>
      <c r="M22" s="7">
        <f t="shared" si="1"/>
        <v>0.91540596674472041</v>
      </c>
      <c r="N22" s="7"/>
      <c r="O22" s="7">
        <f t="shared" si="1"/>
        <v>0.83450997298048701</v>
      </c>
      <c r="P22" s="7"/>
    </row>
    <row r="23" spans="2:17" x14ac:dyDescent="0.25">
      <c r="C23" s="25">
        <f t="array" ref="C23:D25">LINEST(C6:C17,D6:D17, TRUE,TRUE)</f>
        <v>1.3267063954732499</v>
      </c>
      <c r="D23" s="25">
        <v>-14.4672131975172</v>
      </c>
      <c r="E23" s="25">
        <f t="array" ref="E23:F25">LINEST(E6:E17,F6:F17, TRUE,TRUE)</f>
        <v>1.4272549158336165</v>
      </c>
      <c r="F23" s="25">
        <v>-16.046708772103852</v>
      </c>
      <c r="G23" s="25">
        <f t="array" ref="G23:H25">LINEST(G6:G17,H6:H17, TRUE,TRUE)</f>
        <v>0.92301222808052497</v>
      </c>
      <c r="H23" s="25">
        <v>1.6273135507735681</v>
      </c>
      <c r="I23" s="25">
        <f t="array" ref="I23:J25">LINEST(I6:I17,J6:J17, TRUE,TRUE)</f>
        <v>1.2857002190378513</v>
      </c>
      <c r="J23" s="25">
        <v>-13.59444731735184</v>
      </c>
      <c r="K23" s="25">
        <f t="array" ref="K23:L25">LINEST(K6:K17,L6:L17, TRUE,TRUE)</f>
        <v>1.1410103446243971</v>
      </c>
      <c r="L23" s="25">
        <v>-9.1961418122531953</v>
      </c>
      <c r="M23" s="25">
        <f t="array" ref="M23:N25">LINEST(M6:M17,N6:N17, TRUE,TRUE)</f>
        <v>1.2019447903966152</v>
      </c>
      <c r="N23" s="25">
        <v>-12.025602688769521</v>
      </c>
      <c r="O23" s="25">
        <f t="array" ref="O23:P25">LINEST(O6:O17,P6:P17, TRUE,TRUE)</f>
        <v>1.0882306723613613</v>
      </c>
      <c r="P23" s="25">
        <v>-8.221085353820758</v>
      </c>
    </row>
    <row r="24" spans="2:17" x14ac:dyDescent="0.25">
      <c r="B24" s="8"/>
      <c r="C24" s="25">
        <v>0.27610090061856912</v>
      </c>
      <c r="D24" s="25">
        <v>7.2429129314180081</v>
      </c>
      <c r="E24" s="25">
        <v>0.20362946147037136</v>
      </c>
      <c r="F24" s="25">
        <v>5.188832464289856</v>
      </c>
      <c r="G24" s="25">
        <v>0.41006160479033527</v>
      </c>
      <c r="H24" s="25">
        <v>8.7007530074756758</v>
      </c>
      <c r="I24" s="25">
        <v>0.23046106823137175</v>
      </c>
      <c r="J24" s="25">
        <v>6.1429575481657084</v>
      </c>
      <c r="K24" s="25">
        <v>0.15995900277451958</v>
      </c>
      <c r="L24" s="25">
        <v>4.1965554725034142</v>
      </c>
      <c r="M24" s="25">
        <v>0.16713640801025864</v>
      </c>
      <c r="N24" s="25">
        <v>4.5047965762366573</v>
      </c>
      <c r="O24" s="25">
        <v>0.22721415488199884</v>
      </c>
      <c r="P24" s="25">
        <v>6.092908053472935</v>
      </c>
    </row>
    <row r="25" spans="2:17" x14ac:dyDescent="0.25">
      <c r="C25" s="25">
        <v>0.69778907178254057</v>
      </c>
      <c r="D25" s="25">
        <v>1.6553153386950044</v>
      </c>
      <c r="E25" s="25">
        <v>0.8308730545419718</v>
      </c>
      <c r="F25" s="25">
        <v>1.0994117304136768</v>
      </c>
      <c r="G25" s="25">
        <v>0.33628028831353102</v>
      </c>
      <c r="H25" s="25">
        <v>2.4016307849376268</v>
      </c>
      <c r="I25" s="25">
        <v>0.75682828402484825</v>
      </c>
      <c r="J25" s="25">
        <v>1.3145865897994915</v>
      </c>
      <c r="K25" s="25">
        <v>0.83574708594140767</v>
      </c>
      <c r="L25" s="25">
        <v>0.79602152136586057</v>
      </c>
      <c r="M25" s="25">
        <v>0.8379680839518362</v>
      </c>
      <c r="N25" s="25">
        <v>0.97643167537213627</v>
      </c>
      <c r="O25" s="25">
        <v>0.69640689500389308</v>
      </c>
      <c r="P25" s="25">
        <v>1.5226751028059298</v>
      </c>
    </row>
    <row r="27" spans="2:17" x14ac:dyDescent="0.25">
      <c r="C27" t="s">
        <v>131</v>
      </c>
      <c r="D27" t="s">
        <v>132</v>
      </c>
    </row>
    <row r="28" spans="2:17" x14ac:dyDescent="0.25">
      <c r="C28" t="s">
        <v>133</v>
      </c>
      <c r="D28" t="s">
        <v>134</v>
      </c>
    </row>
    <row r="29" spans="2:17" x14ac:dyDescent="0.25">
      <c r="C29" t="s">
        <v>135</v>
      </c>
      <c r="D29" t="s">
        <v>136</v>
      </c>
    </row>
  </sheetData>
  <mergeCells count="1"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39"/>
  <sheetViews>
    <sheetView topLeftCell="A11" workbookViewId="0">
      <selection activeCell="D2" sqref="D2:H39"/>
    </sheetView>
  </sheetViews>
  <sheetFormatPr defaultRowHeight="15" x14ac:dyDescent="0.25"/>
  <cols>
    <col min="1" max="3" width="9.140625" style="41"/>
    <col min="4" max="4" width="20.140625" style="41" customWidth="1"/>
    <col min="5" max="5" width="13.7109375" style="41" bestFit="1" customWidth="1"/>
    <col min="6" max="6" width="9.5703125" style="41" bestFit="1" customWidth="1"/>
    <col min="7" max="7" width="10.5703125" style="41" bestFit="1" customWidth="1"/>
    <col min="8" max="8" width="14.42578125" style="41" customWidth="1"/>
    <col min="9" max="16384" width="9.140625" style="41"/>
  </cols>
  <sheetData>
    <row r="2" spans="4:8" ht="42.75" x14ac:dyDescent="0.25">
      <c r="D2" s="55" t="s">
        <v>247</v>
      </c>
      <c r="E2" s="54" t="s">
        <v>246</v>
      </c>
      <c r="F2" s="54" t="s">
        <v>244</v>
      </c>
      <c r="G2" s="54" t="s">
        <v>245</v>
      </c>
      <c r="H2" s="53" t="s">
        <v>243</v>
      </c>
    </row>
    <row r="3" spans="4:8" x14ac:dyDescent="0.25">
      <c r="D3" s="56" t="s">
        <v>248</v>
      </c>
      <c r="E3" s="44">
        <v>236</v>
      </c>
      <c r="F3" s="46" t="s">
        <v>117</v>
      </c>
      <c r="G3" s="46" t="s">
        <v>118</v>
      </c>
      <c r="H3" s="44">
        <v>17</v>
      </c>
    </row>
    <row r="4" spans="4:8" x14ac:dyDescent="0.25">
      <c r="D4" s="57" t="s">
        <v>249</v>
      </c>
      <c r="E4" s="42">
        <v>515</v>
      </c>
      <c r="F4" s="47" t="s">
        <v>119</v>
      </c>
      <c r="G4" s="47" t="s">
        <v>120</v>
      </c>
      <c r="H4" s="42">
        <v>16</v>
      </c>
    </row>
    <row r="5" spans="4:8" x14ac:dyDescent="0.25">
      <c r="D5" s="58" t="s">
        <v>264</v>
      </c>
      <c r="E5" s="42">
        <v>435</v>
      </c>
      <c r="F5" s="47" t="s">
        <v>121</v>
      </c>
      <c r="G5" s="47" t="s">
        <v>122</v>
      </c>
      <c r="H5" s="42">
        <v>17</v>
      </c>
    </row>
    <row r="6" spans="4:8" x14ac:dyDescent="0.25">
      <c r="D6" s="58" t="s">
        <v>250</v>
      </c>
      <c r="E6" s="42">
        <v>593</v>
      </c>
      <c r="F6" s="47" t="s">
        <v>123</v>
      </c>
      <c r="G6" s="47" t="s">
        <v>124</v>
      </c>
      <c r="H6" s="42">
        <v>17</v>
      </c>
    </row>
    <row r="7" spans="4:8" x14ac:dyDescent="0.25">
      <c r="D7" s="58" t="s">
        <v>251</v>
      </c>
      <c r="E7" s="42">
        <v>488</v>
      </c>
      <c r="F7" s="47" t="s">
        <v>125</v>
      </c>
      <c r="G7" s="47" t="s">
        <v>126</v>
      </c>
      <c r="H7" s="42">
        <v>16</v>
      </c>
    </row>
    <row r="8" spans="4:8" x14ac:dyDescent="0.25">
      <c r="D8" s="58" t="s">
        <v>252</v>
      </c>
      <c r="E8" s="42">
        <v>528</v>
      </c>
      <c r="F8" s="47" t="s">
        <v>127</v>
      </c>
      <c r="G8" s="47" t="s">
        <v>128</v>
      </c>
      <c r="H8" s="42">
        <v>17</v>
      </c>
    </row>
    <row r="9" spans="4:8" x14ac:dyDescent="0.25">
      <c r="D9" s="59" t="s">
        <v>253</v>
      </c>
      <c r="E9" s="43">
        <v>267</v>
      </c>
      <c r="F9" s="48" t="s">
        <v>129</v>
      </c>
      <c r="G9" s="48" t="s">
        <v>130</v>
      </c>
      <c r="H9" s="43">
        <v>17</v>
      </c>
    </row>
    <row r="10" spans="4:8" x14ac:dyDescent="0.25">
      <c r="D10" s="56" t="s">
        <v>254</v>
      </c>
      <c r="E10" s="44">
        <v>626</v>
      </c>
      <c r="F10" s="46" t="s">
        <v>98</v>
      </c>
      <c r="G10" s="46" t="s">
        <v>99</v>
      </c>
      <c r="H10" s="44">
        <v>16</v>
      </c>
    </row>
    <row r="11" spans="4:8" x14ac:dyDescent="0.25">
      <c r="D11" s="57" t="s">
        <v>265</v>
      </c>
      <c r="E11" s="42">
        <v>394</v>
      </c>
      <c r="F11" s="47" t="s">
        <v>100</v>
      </c>
      <c r="G11" s="47" t="s">
        <v>101</v>
      </c>
      <c r="H11" s="42">
        <v>17</v>
      </c>
    </row>
    <row r="12" spans="4:8" x14ac:dyDescent="0.25">
      <c r="D12" s="58" t="s">
        <v>258</v>
      </c>
      <c r="E12" s="42">
        <v>437</v>
      </c>
      <c r="F12" s="47" t="s">
        <v>102</v>
      </c>
      <c r="G12" s="47" t="s">
        <v>103</v>
      </c>
      <c r="H12" s="42">
        <v>15</v>
      </c>
    </row>
    <row r="13" spans="4:8" x14ac:dyDescent="0.25">
      <c r="D13" s="58" t="s">
        <v>255</v>
      </c>
      <c r="E13" s="42">
        <v>201</v>
      </c>
      <c r="F13" s="47" t="s">
        <v>104</v>
      </c>
      <c r="G13" s="47" t="s">
        <v>105</v>
      </c>
      <c r="H13" s="42">
        <v>15</v>
      </c>
    </row>
    <row r="14" spans="4:8" x14ac:dyDescent="0.25">
      <c r="D14" s="58" t="s">
        <v>256</v>
      </c>
      <c r="E14" s="42">
        <v>326</v>
      </c>
      <c r="F14" s="47" t="s">
        <v>106</v>
      </c>
      <c r="G14" s="47" t="s">
        <v>107</v>
      </c>
      <c r="H14" s="42">
        <v>17</v>
      </c>
    </row>
    <row r="15" spans="4:8" x14ac:dyDescent="0.25">
      <c r="D15" s="59" t="s">
        <v>257</v>
      </c>
      <c r="E15" s="43">
        <v>208</v>
      </c>
      <c r="F15" s="48" t="s">
        <v>108</v>
      </c>
      <c r="G15" s="48" t="s">
        <v>109</v>
      </c>
      <c r="H15" s="43">
        <v>14</v>
      </c>
    </row>
    <row r="16" spans="4:8" x14ac:dyDescent="0.25">
      <c r="D16" s="49" t="s">
        <v>259</v>
      </c>
      <c r="E16" s="44">
        <v>489</v>
      </c>
      <c r="F16" s="46" t="s">
        <v>25</v>
      </c>
      <c r="G16" s="46" t="s">
        <v>26</v>
      </c>
      <c r="H16" s="44">
        <v>16</v>
      </c>
    </row>
    <row r="17" spans="4:8" x14ac:dyDescent="0.25">
      <c r="D17" s="50" t="s">
        <v>266</v>
      </c>
      <c r="E17" s="42">
        <v>329</v>
      </c>
      <c r="F17" s="47" t="s">
        <v>27</v>
      </c>
      <c r="G17" s="47" t="s">
        <v>28</v>
      </c>
      <c r="H17" s="42">
        <v>14</v>
      </c>
    </row>
    <row r="18" spans="4:8" x14ac:dyDescent="0.25">
      <c r="D18" s="51" t="s">
        <v>260</v>
      </c>
      <c r="E18" s="42">
        <v>1204</v>
      </c>
      <c r="F18" s="47" t="s">
        <v>29</v>
      </c>
      <c r="G18" s="47" t="s">
        <v>30</v>
      </c>
      <c r="H18" s="42">
        <v>17</v>
      </c>
    </row>
    <row r="19" spans="4:8" x14ac:dyDescent="0.25">
      <c r="D19" s="51" t="s">
        <v>267</v>
      </c>
      <c r="E19" s="42">
        <v>184</v>
      </c>
      <c r="F19" s="47" t="s">
        <v>31</v>
      </c>
      <c r="G19" s="47" t="s">
        <v>32</v>
      </c>
      <c r="H19" s="42">
        <v>15</v>
      </c>
    </row>
    <row r="20" spans="4:8" x14ac:dyDescent="0.25">
      <c r="D20" s="51" t="s">
        <v>261</v>
      </c>
      <c r="E20" s="42">
        <v>112</v>
      </c>
      <c r="F20" s="47" t="s">
        <v>33</v>
      </c>
      <c r="G20" s="47" t="s">
        <v>34</v>
      </c>
      <c r="H20" s="42">
        <v>12</v>
      </c>
    </row>
    <row r="21" spans="4:8" x14ac:dyDescent="0.25">
      <c r="D21" s="51" t="s">
        <v>262</v>
      </c>
      <c r="E21" s="42">
        <v>101</v>
      </c>
      <c r="F21" s="47" t="s">
        <v>35</v>
      </c>
      <c r="G21" s="47" t="s">
        <v>36</v>
      </c>
      <c r="H21" s="42">
        <v>13</v>
      </c>
    </row>
    <row r="22" spans="4:8" x14ac:dyDescent="0.25">
      <c r="D22" s="52" t="s">
        <v>263</v>
      </c>
      <c r="E22" s="43">
        <v>323</v>
      </c>
      <c r="F22" s="48" t="s">
        <v>37</v>
      </c>
      <c r="G22" s="48" t="s">
        <v>38</v>
      </c>
      <c r="H22" s="43">
        <v>16</v>
      </c>
    </row>
    <row r="23" spans="4:8" x14ac:dyDescent="0.25">
      <c r="D23" s="49" t="s">
        <v>268</v>
      </c>
      <c r="E23" s="44">
        <v>30</v>
      </c>
      <c r="F23" s="46" t="s">
        <v>47</v>
      </c>
      <c r="G23" s="46" t="s">
        <v>48</v>
      </c>
      <c r="H23" s="44">
        <v>10</v>
      </c>
    </row>
    <row r="24" spans="4:8" x14ac:dyDescent="0.25">
      <c r="D24" s="50" t="s">
        <v>269</v>
      </c>
      <c r="E24" s="42">
        <v>375</v>
      </c>
      <c r="F24" s="47" t="s">
        <v>49</v>
      </c>
      <c r="G24" s="47" t="s">
        <v>50</v>
      </c>
      <c r="H24" s="42">
        <v>10</v>
      </c>
    </row>
    <row r="25" spans="4:8" x14ac:dyDescent="0.25">
      <c r="D25" s="51" t="s">
        <v>273</v>
      </c>
      <c r="E25" s="42">
        <v>354</v>
      </c>
      <c r="F25" s="47" t="s">
        <v>51</v>
      </c>
      <c r="G25" s="47" t="s">
        <v>52</v>
      </c>
      <c r="H25" s="42">
        <v>10</v>
      </c>
    </row>
    <row r="26" spans="4:8" x14ac:dyDescent="0.25">
      <c r="D26" s="51" t="s">
        <v>270</v>
      </c>
      <c r="E26" s="42">
        <v>217</v>
      </c>
      <c r="F26" s="47" t="s">
        <v>53</v>
      </c>
      <c r="G26" s="47" t="s">
        <v>54</v>
      </c>
      <c r="H26" s="42">
        <v>10</v>
      </c>
    </row>
    <row r="27" spans="4:8" x14ac:dyDescent="0.25">
      <c r="D27" s="51" t="s">
        <v>271</v>
      </c>
      <c r="E27" s="42">
        <v>41</v>
      </c>
      <c r="F27" s="47" t="s">
        <v>55</v>
      </c>
      <c r="G27" s="47" t="s">
        <v>56</v>
      </c>
      <c r="H27" s="42">
        <v>10</v>
      </c>
    </row>
    <row r="28" spans="4:8" x14ac:dyDescent="0.25">
      <c r="D28" s="52" t="s">
        <v>272</v>
      </c>
      <c r="E28" s="43">
        <v>352</v>
      </c>
      <c r="F28" s="45" t="s">
        <v>57</v>
      </c>
      <c r="G28" s="48" t="s">
        <v>58</v>
      </c>
      <c r="H28" s="43">
        <v>10</v>
      </c>
    </row>
    <row r="29" spans="4:8" x14ac:dyDescent="0.25">
      <c r="D29" s="49" t="s">
        <v>274</v>
      </c>
      <c r="E29" s="44">
        <v>44</v>
      </c>
      <c r="F29" s="46" t="s">
        <v>65</v>
      </c>
      <c r="G29" s="46" t="s">
        <v>66</v>
      </c>
      <c r="H29" s="44">
        <v>12</v>
      </c>
    </row>
    <row r="30" spans="4:8" x14ac:dyDescent="0.25">
      <c r="D30" s="50" t="s">
        <v>275</v>
      </c>
      <c r="E30" s="42">
        <v>13</v>
      </c>
      <c r="F30" s="47" t="s">
        <v>67</v>
      </c>
      <c r="G30" s="47" t="s">
        <v>68</v>
      </c>
      <c r="H30" s="42">
        <v>13</v>
      </c>
    </row>
    <row r="31" spans="4:8" x14ac:dyDescent="0.25">
      <c r="D31" s="51" t="s">
        <v>276</v>
      </c>
      <c r="E31" s="42">
        <v>88</v>
      </c>
      <c r="F31" s="47" t="s">
        <v>69</v>
      </c>
      <c r="G31" s="47" t="s">
        <v>70</v>
      </c>
      <c r="H31" s="42">
        <v>12</v>
      </c>
    </row>
    <row r="32" spans="4:8" x14ac:dyDescent="0.25">
      <c r="D32" s="51" t="s">
        <v>277</v>
      </c>
      <c r="E32" s="42">
        <v>10</v>
      </c>
      <c r="F32" s="47" t="s">
        <v>71</v>
      </c>
      <c r="G32" s="47" t="s">
        <v>72</v>
      </c>
      <c r="H32" s="42">
        <v>12</v>
      </c>
    </row>
    <row r="33" spans="4:8" x14ac:dyDescent="0.25">
      <c r="D33" s="51" t="s">
        <v>278</v>
      </c>
      <c r="E33" s="42">
        <v>73</v>
      </c>
      <c r="F33" s="47" t="s">
        <v>73</v>
      </c>
      <c r="G33" s="47" t="s">
        <v>74</v>
      </c>
      <c r="H33" s="42">
        <v>11</v>
      </c>
    </row>
    <row r="34" spans="4:8" x14ac:dyDescent="0.25">
      <c r="D34" s="52" t="s">
        <v>279</v>
      </c>
      <c r="E34" s="43">
        <v>16</v>
      </c>
      <c r="F34" s="48" t="s">
        <v>75</v>
      </c>
      <c r="G34" s="48" t="s">
        <v>76</v>
      </c>
      <c r="H34" s="43">
        <v>13</v>
      </c>
    </row>
    <row r="35" spans="4:8" x14ac:dyDescent="0.25">
      <c r="D35" s="50" t="s">
        <v>280</v>
      </c>
      <c r="E35" s="42">
        <v>46</v>
      </c>
      <c r="F35" s="47" t="s">
        <v>82</v>
      </c>
      <c r="G35" s="47" t="s">
        <v>83</v>
      </c>
      <c r="H35" s="42">
        <v>11</v>
      </c>
    </row>
    <row r="36" spans="4:8" x14ac:dyDescent="0.25">
      <c r="D36" s="50" t="s">
        <v>281</v>
      </c>
      <c r="E36" s="42">
        <v>103</v>
      </c>
      <c r="F36" s="47" t="s">
        <v>84</v>
      </c>
      <c r="G36" s="47" t="s">
        <v>85</v>
      </c>
      <c r="H36" s="42">
        <v>11</v>
      </c>
    </row>
    <row r="37" spans="4:8" x14ac:dyDescent="0.25">
      <c r="D37" s="51" t="s">
        <v>282</v>
      </c>
      <c r="E37" s="42">
        <v>199</v>
      </c>
      <c r="F37" s="47" t="s">
        <v>86</v>
      </c>
      <c r="G37" s="47" t="s">
        <v>87</v>
      </c>
      <c r="H37" s="42">
        <v>11</v>
      </c>
    </row>
    <row r="38" spans="4:8" x14ac:dyDescent="0.25">
      <c r="D38" s="51" t="s">
        <v>283</v>
      </c>
      <c r="E38" s="42">
        <v>73</v>
      </c>
      <c r="F38" s="47" t="s">
        <v>88</v>
      </c>
      <c r="G38" s="47" t="s">
        <v>89</v>
      </c>
      <c r="H38" s="42">
        <v>10</v>
      </c>
    </row>
    <row r="39" spans="4:8" x14ac:dyDescent="0.25">
      <c r="D39" s="52" t="s">
        <v>284</v>
      </c>
      <c r="E39" s="43">
        <v>154</v>
      </c>
      <c r="F39" s="48" t="s">
        <v>90</v>
      </c>
      <c r="G39" s="48" t="s">
        <v>91</v>
      </c>
      <c r="H39" s="43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" sqref="I1"/>
    </sheetView>
  </sheetViews>
  <sheetFormatPr defaultRowHeight="15" x14ac:dyDescent="0.25"/>
  <cols>
    <col min="12" max="12" width="11.42578125" customWidth="1"/>
  </cols>
  <sheetData>
    <row r="1" spans="1:17" x14ac:dyDescent="0.25">
      <c r="A1" t="s">
        <v>165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164</v>
      </c>
    </row>
    <row r="2" spans="1:17" x14ac:dyDescent="0.25">
      <c r="A2" s="11" t="s">
        <v>8</v>
      </c>
      <c r="B2" s="3">
        <v>22.623193548387096</v>
      </c>
      <c r="C2" s="3">
        <v>26.066666666666663</v>
      </c>
      <c r="D2" s="3">
        <v>22.330064516129031</v>
      </c>
      <c r="E2" s="3">
        <v>25.858333333333334</v>
      </c>
      <c r="F2" s="3">
        <v>23.112387096774189</v>
      </c>
      <c r="G2" s="3">
        <v>19.649999999999995</v>
      </c>
      <c r="H2" s="3">
        <v>22.830967741935488</v>
      </c>
      <c r="I2" s="3">
        <v>27.066666666666666</v>
      </c>
      <c r="J2" s="3">
        <v>22.353290322580648</v>
      </c>
      <c r="K2" s="3">
        <v>26.924999999999997</v>
      </c>
      <c r="L2" s="3">
        <v>22.62058064516129</v>
      </c>
      <c r="M2" s="3">
        <v>27.783333333333331</v>
      </c>
      <c r="N2" s="3">
        <v>22.445903225806454</v>
      </c>
      <c r="O2" s="3">
        <v>26.458333333333332</v>
      </c>
      <c r="P2" s="25">
        <f>AVERAGE(B2,D2,F2,H2,J2,L2,N2)</f>
        <v>22.616626728110599</v>
      </c>
      <c r="Q2" s="25">
        <f>AVERAGE(C2,E2,G2,I2,K2,M2,O2)</f>
        <v>25.68690476190476</v>
      </c>
    </row>
    <row r="3" spans="1:17" x14ac:dyDescent="0.25">
      <c r="A3" s="11" t="s">
        <v>9</v>
      </c>
      <c r="B3" s="3">
        <v>23.287115044247784</v>
      </c>
      <c r="C3" s="3">
        <v>28.233333333333334</v>
      </c>
      <c r="D3" s="3">
        <v>23.06994690265487</v>
      </c>
      <c r="E3" s="3">
        <v>27.525000000000002</v>
      </c>
      <c r="F3" s="3">
        <v>24.449415929203539</v>
      </c>
      <c r="G3" s="3">
        <v>22.666666666666668</v>
      </c>
      <c r="H3" s="3">
        <v>23.414123893805307</v>
      </c>
      <c r="I3" s="3">
        <v>28.758333333333329</v>
      </c>
      <c r="J3" s="3">
        <v>22.843964601769912</v>
      </c>
      <c r="K3" s="3">
        <v>28.241666666666671</v>
      </c>
      <c r="L3" s="3">
        <v>22.896955752212392</v>
      </c>
      <c r="M3" s="3">
        <v>29.108333333333331</v>
      </c>
      <c r="N3" s="3">
        <v>23.47051327433628</v>
      </c>
      <c r="O3" s="3">
        <v>28.991666666666671</v>
      </c>
      <c r="P3" s="25">
        <f t="shared" ref="P3:P12" si="0">AVERAGE(B3,D3,F3,H3,J3,L3,N3)</f>
        <v>23.347433628318583</v>
      </c>
      <c r="Q3" s="25">
        <f t="shared" ref="Q3:Q12" si="1">AVERAGE(C3,E3,G3,I3,K3,M3,O3)</f>
        <v>27.646428571428572</v>
      </c>
    </row>
    <row r="4" spans="1:17" x14ac:dyDescent="0.25">
      <c r="A4" s="11" t="s">
        <v>10</v>
      </c>
      <c r="B4" s="3">
        <v>23.217580645161288</v>
      </c>
      <c r="C4" s="3">
        <v>29.208333333333332</v>
      </c>
      <c r="D4" s="3">
        <v>22.629483870967739</v>
      </c>
      <c r="E4" s="3">
        <v>28.058333333333334</v>
      </c>
      <c r="F4" s="3">
        <v>24.798677419354835</v>
      </c>
      <c r="G4" s="3">
        <v>24.116666666666671</v>
      </c>
      <c r="H4" s="3">
        <v>23.159516129032255</v>
      </c>
      <c r="I4" s="3">
        <v>29.316666666666666</v>
      </c>
      <c r="J4" s="3">
        <v>22.418032258064514</v>
      </c>
      <c r="K4" s="3">
        <v>28.391666666666666</v>
      </c>
      <c r="L4" s="3">
        <v>22.537451612903226</v>
      </c>
      <c r="M4" s="3">
        <v>29.533333333333331</v>
      </c>
      <c r="N4" s="3">
        <v>23.741129032258062</v>
      </c>
      <c r="O4" s="3">
        <v>30.291666666666671</v>
      </c>
      <c r="P4" s="25">
        <f t="shared" si="0"/>
        <v>23.214552995391703</v>
      </c>
      <c r="Q4" s="25">
        <f t="shared" si="1"/>
        <v>28.416666666666668</v>
      </c>
    </row>
    <row r="5" spans="1:17" x14ac:dyDescent="0.25">
      <c r="A5" s="11" t="s">
        <v>11</v>
      </c>
      <c r="B5" s="3">
        <v>22.3504</v>
      </c>
      <c r="C5" s="3">
        <v>28.475000000000005</v>
      </c>
      <c r="D5" s="3">
        <v>22.502500000000001</v>
      </c>
      <c r="E5" s="3">
        <v>27.250000000000004</v>
      </c>
      <c r="F5" s="3">
        <v>22.194000000000003</v>
      </c>
      <c r="G5" s="3">
        <v>23.625</v>
      </c>
      <c r="H5" s="3">
        <v>22.314400000000003</v>
      </c>
      <c r="I5" s="3">
        <v>28.625</v>
      </c>
      <c r="J5" s="3">
        <v>22.115400000000001</v>
      </c>
      <c r="K5" s="3">
        <v>27.824999999999999</v>
      </c>
      <c r="L5" s="3">
        <v>21.976399999999998</v>
      </c>
      <c r="M5" s="3">
        <v>28.908333333333335</v>
      </c>
      <c r="N5" s="3">
        <v>23.278299999999998</v>
      </c>
      <c r="O5" s="3">
        <v>29.474999999999998</v>
      </c>
      <c r="P5" s="25">
        <f t="shared" si="0"/>
        <v>22.3902</v>
      </c>
      <c r="Q5" s="25">
        <f t="shared" si="1"/>
        <v>27.740476190476191</v>
      </c>
    </row>
    <row r="6" spans="1:17" x14ac:dyDescent="0.25">
      <c r="A6" s="11" t="s">
        <v>12</v>
      </c>
      <c r="B6" s="3">
        <v>20.17558064516129</v>
      </c>
      <c r="C6" s="3">
        <v>27.133333333333326</v>
      </c>
      <c r="D6" s="3">
        <v>20.808483870967745</v>
      </c>
      <c r="E6" s="3">
        <v>26.058333333333334</v>
      </c>
      <c r="F6" s="3">
        <v>20.171419354838704</v>
      </c>
      <c r="G6" s="3">
        <v>22.558333333333334</v>
      </c>
      <c r="H6" s="3">
        <v>20.476935483870971</v>
      </c>
      <c r="I6" s="3">
        <v>27.433333333333337</v>
      </c>
      <c r="J6" s="3">
        <v>20.610774193548387</v>
      </c>
      <c r="K6" s="3">
        <v>26.691666666666663</v>
      </c>
      <c r="L6" s="3">
        <v>20.243129032258064</v>
      </c>
      <c r="M6" s="3">
        <v>27.524999999999995</v>
      </c>
      <c r="N6" s="3">
        <v>21.369483870967741</v>
      </c>
      <c r="O6" s="3">
        <v>27.858333333333334</v>
      </c>
      <c r="P6" s="25">
        <f t="shared" si="0"/>
        <v>20.550829493087559</v>
      </c>
      <c r="Q6" s="25">
        <f t="shared" si="1"/>
        <v>26.465476190476188</v>
      </c>
    </row>
    <row r="7" spans="1:17" x14ac:dyDescent="0.25">
      <c r="A7" s="11" t="s">
        <v>13</v>
      </c>
      <c r="B7" s="3">
        <v>18.063000000000002</v>
      </c>
      <c r="C7" s="3">
        <v>25.633333333333336</v>
      </c>
      <c r="D7" s="3">
        <v>19.050100000000004</v>
      </c>
      <c r="E7" s="3">
        <v>24.858333333333331</v>
      </c>
      <c r="F7" s="3">
        <v>19.274899999999999</v>
      </c>
      <c r="G7" s="3">
        <v>20.975000000000001</v>
      </c>
      <c r="H7" s="3">
        <v>18.593999999999994</v>
      </c>
      <c r="I7" s="3">
        <v>25.900000000000002</v>
      </c>
      <c r="J7" s="3">
        <v>19.520900000000001</v>
      </c>
      <c r="K7" s="3">
        <v>25.375</v>
      </c>
      <c r="L7" s="3">
        <v>18.583200000000001</v>
      </c>
      <c r="M7" s="3">
        <v>26.008333333333329</v>
      </c>
      <c r="N7" s="3">
        <v>19.226099999999999</v>
      </c>
      <c r="O7" s="3">
        <v>26.324999999999992</v>
      </c>
      <c r="P7" s="25">
        <f t="shared" si="0"/>
        <v>18.901742857142857</v>
      </c>
      <c r="Q7" s="25">
        <f t="shared" si="1"/>
        <v>25.010714285714283</v>
      </c>
    </row>
    <row r="8" spans="1:17" x14ac:dyDescent="0.25">
      <c r="A8" s="11" t="s">
        <v>14</v>
      </c>
      <c r="B8" s="3">
        <v>16.393935483870969</v>
      </c>
      <c r="C8" s="3">
        <v>24.125</v>
      </c>
      <c r="D8" s="3">
        <v>16.772419354838711</v>
      </c>
      <c r="E8" s="3">
        <v>23.616666666666671</v>
      </c>
      <c r="F8" s="3">
        <v>17.174612903225807</v>
      </c>
      <c r="G8" s="3">
        <v>19.558333333333334</v>
      </c>
      <c r="H8" s="3">
        <v>17.53732258064516</v>
      </c>
      <c r="I8" s="3">
        <v>24.55</v>
      </c>
      <c r="J8" s="3">
        <v>18.226935483870971</v>
      </c>
      <c r="K8" s="3">
        <v>24.424999999999997</v>
      </c>
      <c r="L8" s="3">
        <v>17.329258064516129</v>
      </c>
      <c r="M8" s="3">
        <v>24.733333333333334</v>
      </c>
      <c r="N8" s="3">
        <v>17.074548387096776</v>
      </c>
      <c r="O8" s="3">
        <v>24.716666666666665</v>
      </c>
      <c r="P8" s="25">
        <f t="shared" si="0"/>
        <v>17.215576036866363</v>
      </c>
      <c r="Q8" s="25">
        <f t="shared" si="1"/>
        <v>23.675000000000001</v>
      </c>
    </row>
    <row r="9" spans="1:17" x14ac:dyDescent="0.25">
      <c r="A9" s="11" t="s">
        <v>15</v>
      </c>
      <c r="B9" s="3">
        <v>14.962645161290324</v>
      </c>
      <c r="C9" s="3">
        <v>23.541666666666661</v>
      </c>
      <c r="D9" s="3">
        <v>15.426193548387097</v>
      </c>
      <c r="E9" s="3">
        <v>23.141666666666662</v>
      </c>
      <c r="F9" s="3">
        <v>16.104290322580642</v>
      </c>
      <c r="G9" s="3">
        <v>19.025000000000002</v>
      </c>
      <c r="H9" s="3">
        <v>15.940258064516133</v>
      </c>
      <c r="I9" s="3">
        <v>24.074999999999999</v>
      </c>
      <c r="J9" s="3">
        <v>17.264322580645164</v>
      </c>
      <c r="K9" s="3">
        <v>24.191666666666663</v>
      </c>
      <c r="L9" s="3">
        <v>16.322322580645167</v>
      </c>
      <c r="M9" s="3">
        <v>24.366666666666671</v>
      </c>
      <c r="N9" s="3">
        <v>15.654387096774192</v>
      </c>
      <c r="O9" s="3">
        <v>23.983333333333334</v>
      </c>
      <c r="P9" s="25">
        <f t="shared" si="0"/>
        <v>15.953488479262674</v>
      </c>
      <c r="Q9" s="25">
        <f t="shared" si="1"/>
        <v>23.189285714285713</v>
      </c>
    </row>
    <row r="10" spans="1:17" x14ac:dyDescent="0.25">
      <c r="A10" s="11" t="s">
        <v>16</v>
      </c>
      <c r="B10" s="3">
        <v>17.647300000000001</v>
      </c>
      <c r="C10" s="3">
        <v>24.208333333333329</v>
      </c>
      <c r="D10" s="3">
        <v>17.543699999999998</v>
      </c>
      <c r="E10" s="3">
        <v>23.441666666666674</v>
      </c>
      <c r="F10" s="3">
        <v>18.971400000000003</v>
      </c>
      <c r="G10" s="3">
        <v>19.908333333333335</v>
      </c>
      <c r="H10" s="3">
        <v>17.852700000000002</v>
      </c>
      <c r="I10" s="3">
        <v>24.691666666666666</v>
      </c>
      <c r="J10" s="3">
        <v>18.7715</v>
      </c>
      <c r="K10" s="3">
        <v>24.366666666666664</v>
      </c>
      <c r="L10" s="3">
        <v>17.808599999999998</v>
      </c>
      <c r="M10" s="3">
        <v>24.824999999999999</v>
      </c>
      <c r="N10" s="3">
        <v>18.780799999999996</v>
      </c>
      <c r="O10" s="3">
        <v>24.533333333333335</v>
      </c>
      <c r="P10" s="25">
        <f t="shared" si="0"/>
        <v>18.196571428571428</v>
      </c>
      <c r="Q10" s="25">
        <f t="shared" si="1"/>
        <v>23.710714285714285</v>
      </c>
    </row>
    <row r="11" spans="1:17" x14ac:dyDescent="0.25">
      <c r="A11" s="11" t="s">
        <v>17</v>
      </c>
      <c r="B11" s="3">
        <v>19.891548387096773</v>
      </c>
      <c r="C11" s="3">
        <v>25.425000000000001</v>
      </c>
      <c r="D11" s="3">
        <v>19.700516129032259</v>
      </c>
      <c r="E11" s="3">
        <v>24.408333333333331</v>
      </c>
      <c r="F11" s="3">
        <v>21.571354838709674</v>
      </c>
      <c r="G11" s="3">
        <v>21.333333333333339</v>
      </c>
      <c r="H11" s="3">
        <v>20.549516129032259</v>
      </c>
      <c r="I11" s="3">
        <v>25.866666666666664</v>
      </c>
      <c r="J11" s="3">
        <v>20.309903225806455</v>
      </c>
      <c r="K11" s="3">
        <v>25.158333333333335</v>
      </c>
      <c r="L11" s="3">
        <v>19.701096774193548</v>
      </c>
      <c r="M11" s="3">
        <v>26.000000000000004</v>
      </c>
      <c r="N11" s="3">
        <v>20.996129032258072</v>
      </c>
      <c r="O11" s="3">
        <v>25.741666666666664</v>
      </c>
      <c r="P11" s="25">
        <f t="shared" si="0"/>
        <v>20.388580645161291</v>
      </c>
      <c r="Q11" s="25">
        <f t="shared" si="1"/>
        <v>24.847619047619048</v>
      </c>
    </row>
    <row r="12" spans="1:17" x14ac:dyDescent="0.25">
      <c r="A12" s="11" t="s">
        <v>18</v>
      </c>
      <c r="B12" s="3">
        <v>22.388000000000002</v>
      </c>
      <c r="C12" s="3">
        <v>26.466666666666669</v>
      </c>
      <c r="D12" s="3">
        <v>21.4986</v>
      </c>
      <c r="E12" s="3">
        <v>25.724999999999998</v>
      </c>
      <c r="F12" s="3">
        <v>23.407499999999995</v>
      </c>
      <c r="G12" s="3">
        <v>21.283333333333331</v>
      </c>
      <c r="H12" s="3">
        <v>22.438299999999998</v>
      </c>
      <c r="I12" s="3">
        <v>26.808333333333334</v>
      </c>
      <c r="J12" s="3">
        <v>22.011199999999999</v>
      </c>
      <c r="K12" s="3">
        <v>26.45</v>
      </c>
      <c r="L12" s="3">
        <v>21.679099999999998</v>
      </c>
      <c r="M12" s="3">
        <v>27.191666666666663</v>
      </c>
      <c r="N12" s="3">
        <v>22.530800000000003</v>
      </c>
      <c r="O12" s="3">
        <v>26.658333333333331</v>
      </c>
      <c r="P12" s="25">
        <f t="shared" si="0"/>
        <v>22.279071428571427</v>
      </c>
      <c r="Q12" s="25">
        <f t="shared" si="1"/>
        <v>25.797619047619047</v>
      </c>
    </row>
    <row r="13" spans="1:17" x14ac:dyDescent="0.25">
      <c r="A13" s="12" t="s">
        <v>19</v>
      </c>
      <c r="B13" s="3">
        <v>22.122677419354837</v>
      </c>
      <c r="C13" s="5">
        <v>25.591666666666669</v>
      </c>
      <c r="D13" s="3">
        <v>21.717580645161291</v>
      </c>
      <c r="E13" s="5">
        <v>25.266666666666666</v>
      </c>
      <c r="F13" s="5">
        <v>22.565999999999999</v>
      </c>
      <c r="G13" s="5">
        <v>19.108333333333331</v>
      </c>
      <c r="H13" s="5">
        <v>22.218387096774201</v>
      </c>
      <c r="I13" s="5">
        <v>26.158333333333328</v>
      </c>
      <c r="J13" s="5">
        <v>21.876677419354834</v>
      </c>
      <c r="K13" s="5">
        <v>26.308333333333334</v>
      </c>
      <c r="L13" s="5">
        <v>21.982451612903223</v>
      </c>
      <c r="M13" s="5">
        <v>26.816666666666666</v>
      </c>
      <c r="N13" s="5">
        <v>22.046516129032252</v>
      </c>
      <c r="O13" s="5">
        <v>25.916666666666668</v>
      </c>
      <c r="P13" s="25">
        <f>AVERAGE(B13,D13,F13,H13,J13,L13,N13)</f>
        <v>22.075755760368661</v>
      </c>
      <c r="Q13" s="25">
        <f>AVERAGE(C13,E13,G13,I13,K13,M13,O13)</f>
        <v>25.023809523809522</v>
      </c>
    </row>
    <row r="14" spans="1:17" x14ac:dyDescent="0.25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29"/>
  <sheetViews>
    <sheetView workbookViewId="0">
      <selection activeCell="C19" sqref="C19:M21"/>
    </sheetView>
  </sheetViews>
  <sheetFormatPr defaultRowHeight="15" x14ac:dyDescent="0.25"/>
  <cols>
    <col min="2" max="2" width="14.140625" customWidth="1"/>
    <col min="17" max="17" width="11.42578125" customWidth="1"/>
  </cols>
  <sheetData>
    <row r="4" spans="2:23" x14ac:dyDescent="0.25">
      <c r="B4" s="60" t="s">
        <v>0</v>
      </c>
      <c r="C4" s="16" t="s">
        <v>41</v>
      </c>
      <c r="E4" s="16" t="s">
        <v>42</v>
      </c>
      <c r="G4" s="17" t="s">
        <v>43</v>
      </c>
      <c r="I4" s="17" t="s">
        <v>44</v>
      </c>
      <c r="K4" s="17" t="s">
        <v>45</v>
      </c>
      <c r="M4" s="17" t="s">
        <v>46</v>
      </c>
      <c r="N4" s="17"/>
      <c r="O4" s="62"/>
      <c r="P4" s="62"/>
      <c r="R4" s="16" t="s">
        <v>41</v>
      </c>
      <c r="S4" s="16" t="s">
        <v>42</v>
      </c>
      <c r="T4" s="17" t="s">
        <v>43</v>
      </c>
      <c r="U4" s="17" t="s">
        <v>44</v>
      </c>
      <c r="V4" s="17" t="s">
        <v>45</v>
      </c>
      <c r="W4" s="17" t="s">
        <v>46</v>
      </c>
    </row>
    <row r="5" spans="2:23" x14ac:dyDescent="0.25">
      <c r="B5" s="61"/>
      <c r="C5" s="15" t="s">
        <v>21</v>
      </c>
      <c r="D5" s="15" t="s">
        <v>22</v>
      </c>
      <c r="E5" s="15" t="s">
        <v>21</v>
      </c>
      <c r="F5" s="15" t="s">
        <v>22</v>
      </c>
      <c r="G5" s="15" t="s">
        <v>21</v>
      </c>
      <c r="H5" s="15" t="s">
        <v>22</v>
      </c>
      <c r="I5" s="15" t="s">
        <v>21</v>
      </c>
      <c r="J5" s="15" t="s">
        <v>22</v>
      </c>
      <c r="K5" s="15" t="s">
        <v>21</v>
      </c>
      <c r="L5" s="15" t="s">
        <v>22</v>
      </c>
      <c r="M5" s="15" t="s">
        <v>21</v>
      </c>
      <c r="N5" s="15" t="s">
        <v>22</v>
      </c>
      <c r="O5" s="15"/>
      <c r="P5" s="15"/>
      <c r="Q5" t="s">
        <v>231</v>
      </c>
      <c r="R5" s="25">
        <f>C22</f>
        <v>0.90553441738620943</v>
      </c>
      <c r="S5" s="25">
        <f>E22</f>
        <v>0.92953340829229647</v>
      </c>
      <c r="T5" s="25">
        <f>G22</f>
        <v>0.93211047158625904</v>
      </c>
      <c r="U5" s="25">
        <f>I22</f>
        <v>0.93535844511295363</v>
      </c>
      <c r="V5" s="25">
        <f>K22</f>
        <v>0.89405502762442191</v>
      </c>
      <c r="W5" s="25">
        <f>M22</f>
        <v>0.9548762211777494</v>
      </c>
    </row>
    <row r="6" spans="2:23" x14ac:dyDescent="0.25">
      <c r="B6" s="11" t="s">
        <v>8</v>
      </c>
      <c r="C6" s="3">
        <v>21.446612903225809</v>
      </c>
      <c r="D6" s="3">
        <v>25.866666666666664</v>
      </c>
      <c r="E6" s="3">
        <v>21.786387096774195</v>
      </c>
      <c r="F6" s="3">
        <v>24.875</v>
      </c>
      <c r="G6" s="3">
        <v>21.520258064516131</v>
      </c>
      <c r="H6" s="3">
        <v>25.700000000000003</v>
      </c>
      <c r="I6" s="3">
        <v>21.369096774193551</v>
      </c>
      <c r="J6" s="3">
        <v>26.008333333333326</v>
      </c>
      <c r="K6" s="3">
        <v>20.716354838709684</v>
      </c>
      <c r="L6" s="3">
        <v>27.133333333333336</v>
      </c>
      <c r="M6" s="3">
        <v>21.615677419354839</v>
      </c>
      <c r="N6" s="3">
        <v>24.891666666666666</v>
      </c>
      <c r="O6" s="3"/>
      <c r="P6" s="3"/>
      <c r="Q6" t="s">
        <v>235</v>
      </c>
      <c r="R6" s="25">
        <f>C23</f>
        <v>1.9414012576035369</v>
      </c>
      <c r="S6" s="25">
        <f>E23</f>
        <v>1.7415713726685835</v>
      </c>
      <c r="T6" s="25">
        <f t="shared" ref="T6:T8" si="0">G23</f>
        <v>1.6121032286569916</v>
      </c>
      <c r="U6" s="25">
        <f t="shared" ref="U6:U8" si="1">I23</f>
        <v>2.1292682098373859</v>
      </c>
      <c r="V6" s="25">
        <f t="shared" ref="V6:V8" si="2">K23</f>
        <v>1.8660007946129897</v>
      </c>
      <c r="W6" s="25">
        <f t="shared" ref="W6:W8" si="3">M23</f>
        <v>2.1675658163682545</v>
      </c>
    </row>
    <row r="7" spans="2:23" x14ac:dyDescent="0.25">
      <c r="B7" s="11" t="s">
        <v>9</v>
      </c>
      <c r="C7" s="3">
        <v>21.499964601769914</v>
      </c>
      <c r="D7" s="3">
        <v>26.775000000000002</v>
      </c>
      <c r="E7" s="3">
        <v>22.007469026548677</v>
      </c>
      <c r="F7" s="3">
        <v>25.8</v>
      </c>
      <c r="G7" s="3">
        <v>21.472672566371685</v>
      </c>
      <c r="H7" s="3">
        <v>26.691666666666666</v>
      </c>
      <c r="I7" s="3">
        <v>21.515044247787614</v>
      </c>
      <c r="J7" s="3">
        <v>26.724999999999998</v>
      </c>
      <c r="K7" s="3">
        <v>20.433557522123895</v>
      </c>
      <c r="L7" s="3">
        <v>27.624999999999989</v>
      </c>
      <c r="M7" s="3">
        <v>22.039752212389381</v>
      </c>
      <c r="N7" s="3">
        <v>25.708333333333332</v>
      </c>
      <c r="O7" s="3"/>
      <c r="P7" s="3"/>
      <c r="Q7" t="s">
        <v>233</v>
      </c>
      <c r="R7" s="25">
        <f t="shared" ref="R7:R8" si="4">C24</f>
        <v>0.28764415099543256</v>
      </c>
      <c r="S7" s="25">
        <f t="shared" ref="S7:S8" si="5">E24</f>
        <v>0.21847113167851862</v>
      </c>
      <c r="T7" s="25">
        <f t="shared" si="0"/>
        <v>0.19808100639741433</v>
      </c>
      <c r="U7" s="25">
        <f t="shared" si="1"/>
        <v>0.25461788217604769</v>
      </c>
      <c r="V7" s="25">
        <f t="shared" si="2"/>
        <v>0.29565419587447861</v>
      </c>
      <c r="W7" s="25">
        <f t="shared" si="3"/>
        <v>0.21320018528600765</v>
      </c>
    </row>
    <row r="8" spans="2:23" x14ac:dyDescent="0.25">
      <c r="B8" s="11" t="s">
        <v>10</v>
      </c>
      <c r="C8" s="3">
        <v>20.454290322580643</v>
      </c>
      <c r="D8" s="3">
        <v>27.075000000000006</v>
      </c>
      <c r="E8" s="3">
        <v>21.429774193548386</v>
      </c>
      <c r="F8" s="3">
        <v>25.941666666666666</v>
      </c>
      <c r="G8" s="3">
        <v>20.760580645161294</v>
      </c>
      <c r="H8" s="3">
        <v>26.766666666666666</v>
      </c>
      <c r="I8" s="3">
        <v>20.86616129032258</v>
      </c>
      <c r="J8" s="3">
        <v>26.900000000000002</v>
      </c>
      <c r="K8" s="3">
        <v>19.811709677419362</v>
      </c>
      <c r="L8" s="3">
        <v>28.108333333333334</v>
      </c>
      <c r="M8" s="3">
        <v>21.487838709677419</v>
      </c>
      <c r="N8" s="3">
        <v>25.783333333333335</v>
      </c>
      <c r="O8" s="3"/>
      <c r="P8" s="3"/>
      <c r="Q8" t="s">
        <v>241</v>
      </c>
      <c r="R8" s="25">
        <f t="shared" si="4"/>
        <v>0.81999258107098172</v>
      </c>
      <c r="S8" s="25">
        <f t="shared" si="5"/>
        <v>0.86403235713149318</v>
      </c>
      <c r="T8" s="25">
        <f t="shared" si="0"/>
        <v>0.86882993124075836</v>
      </c>
      <c r="U8" s="25">
        <f t="shared" si="1"/>
        <v>0.87489542084412186</v>
      </c>
      <c r="V8" s="25">
        <f t="shared" si="2"/>
        <v>0.79933439242050575</v>
      </c>
      <c r="W8" s="25">
        <f t="shared" si="3"/>
        <v>0.91178859777069809</v>
      </c>
    </row>
    <row r="9" spans="2:23" x14ac:dyDescent="0.25">
      <c r="B9" s="11" t="s">
        <v>11</v>
      </c>
      <c r="C9" s="3">
        <v>20.406999999999996</v>
      </c>
      <c r="D9" s="3">
        <v>26.866666666666664</v>
      </c>
      <c r="E9" s="3">
        <v>21.331099999999996</v>
      </c>
      <c r="F9" s="3">
        <v>25.416666666666668</v>
      </c>
      <c r="G9" s="3">
        <v>20.779700000000002</v>
      </c>
      <c r="H9" s="3">
        <v>26.25</v>
      </c>
      <c r="I9" s="3">
        <v>20.820299999999996</v>
      </c>
      <c r="J9" s="3">
        <v>26.7</v>
      </c>
      <c r="K9" s="3">
        <v>20.028700000000001</v>
      </c>
      <c r="L9" s="3">
        <v>27.991666666666664</v>
      </c>
      <c r="M9" s="3">
        <v>21.138100000000001</v>
      </c>
      <c r="N9" s="3">
        <v>25.333333333333339</v>
      </c>
      <c r="O9" s="3"/>
      <c r="P9" s="3"/>
      <c r="Q9" t="s">
        <v>132</v>
      </c>
      <c r="R9" s="25">
        <f>D23</f>
        <v>-30.672718870113673</v>
      </c>
      <c r="S9" s="25">
        <f>F23</f>
        <v>-22.471065305335078</v>
      </c>
      <c r="T9" s="25">
        <f>H23</f>
        <v>-21.017532034499848</v>
      </c>
      <c r="U9" s="25">
        <f>J23</f>
        <v>-35.193316625427514</v>
      </c>
      <c r="V9" s="25">
        <f>L23</f>
        <v>-32.051907001914415</v>
      </c>
      <c r="W9" s="25">
        <f>N23</f>
        <v>-33.224935191956206</v>
      </c>
    </row>
    <row r="10" spans="2:23" x14ac:dyDescent="0.25">
      <c r="B10" s="11" t="s">
        <v>12</v>
      </c>
      <c r="C10" s="3">
        <v>19.46177419354839</v>
      </c>
      <c r="D10" s="3">
        <v>25.983333333333338</v>
      </c>
      <c r="E10" s="3">
        <v>19.836193548387094</v>
      </c>
      <c r="F10" s="3">
        <v>24.525000000000002</v>
      </c>
      <c r="G10" s="3">
        <v>19.478806451612904</v>
      </c>
      <c r="H10" s="3">
        <v>25.074999999999999</v>
      </c>
      <c r="I10" s="3">
        <v>19.766129032258061</v>
      </c>
      <c r="J10" s="3">
        <v>25.866666666666664</v>
      </c>
      <c r="K10" s="3">
        <v>17.877096774193554</v>
      </c>
      <c r="L10" s="3">
        <v>27.358333333333331</v>
      </c>
      <c r="M10" s="3">
        <v>19.628709677419355</v>
      </c>
      <c r="N10" s="3">
        <v>24.474999999999998</v>
      </c>
      <c r="O10" s="3"/>
      <c r="P10" s="3"/>
      <c r="Q10" t="s">
        <v>234</v>
      </c>
      <c r="R10" s="25">
        <f t="shared" ref="R10:R11" si="6">D24</f>
        <v>7.325282282996942</v>
      </c>
      <c r="S10" s="25">
        <f>F24</f>
        <v>5.2837804096469174</v>
      </c>
      <c r="T10" s="25">
        <f>H24</f>
        <v>4.9370684341942903</v>
      </c>
      <c r="U10" s="25">
        <f>J24</f>
        <v>6.4726170049930927</v>
      </c>
      <c r="V10" s="25">
        <f>L24</f>
        <v>7.8967587361186151</v>
      </c>
      <c r="W10" s="25">
        <f>N24</f>
        <v>5.149392499057492</v>
      </c>
    </row>
    <row r="11" spans="2:23" x14ac:dyDescent="0.25">
      <c r="B11" s="11" t="s">
        <v>13</v>
      </c>
      <c r="C11" s="3">
        <v>16.956400000000002</v>
      </c>
      <c r="D11" s="3">
        <v>24.7</v>
      </c>
      <c r="E11" s="3">
        <v>18.269400000000001</v>
      </c>
      <c r="F11" s="3">
        <v>23.416666666666668</v>
      </c>
      <c r="G11" s="3">
        <v>17.751200000000001</v>
      </c>
      <c r="H11" s="3">
        <v>23.866666666666664</v>
      </c>
      <c r="I11" s="3">
        <v>17.3674</v>
      </c>
      <c r="J11" s="3">
        <v>24.591666666666669</v>
      </c>
      <c r="K11" s="3">
        <v>14.5075</v>
      </c>
      <c r="L11" s="3">
        <v>26.066666666666666</v>
      </c>
      <c r="M11" s="3">
        <v>17.841399999999997</v>
      </c>
      <c r="N11" s="3">
        <v>23.383333333333329</v>
      </c>
      <c r="O11" s="3"/>
      <c r="P11" s="3"/>
      <c r="Q11" t="s">
        <v>136</v>
      </c>
      <c r="R11" s="25">
        <f t="shared" si="6"/>
        <v>1.1197718295961936</v>
      </c>
      <c r="S11" s="25">
        <f>F25</f>
        <v>0.9277827181599001</v>
      </c>
      <c r="T11" s="25">
        <f>H25</f>
        <v>0.92265931239209331</v>
      </c>
      <c r="U11" s="25">
        <f>J25</f>
        <v>0.98169905902724175</v>
      </c>
      <c r="V11" s="25">
        <f>L25</f>
        <v>1.1766518709132814</v>
      </c>
      <c r="W11" s="25">
        <f>N25</f>
        <v>0.87748645891455479</v>
      </c>
    </row>
    <row r="12" spans="2:23" x14ac:dyDescent="0.25">
      <c r="B12" s="11" t="s">
        <v>14</v>
      </c>
      <c r="C12" s="3">
        <v>14.982870967741936</v>
      </c>
      <c r="D12" s="3">
        <v>23.983333333333334</v>
      </c>
      <c r="E12" s="3">
        <v>16.208612903225806</v>
      </c>
      <c r="F12" s="3">
        <v>22.516666666666666</v>
      </c>
      <c r="G12" s="3">
        <v>15.557516129032258</v>
      </c>
      <c r="H12" s="3">
        <v>23.091666666666665</v>
      </c>
      <c r="I12" s="3">
        <v>14.866645161290323</v>
      </c>
      <c r="J12" s="3">
        <v>23.891666666666666</v>
      </c>
      <c r="K12" s="3">
        <v>14.101258064516131</v>
      </c>
      <c r="L12" s="3">
        <v>25.183333333333337</v>
      </c>
      <c r="M12" s="3">
        <v>15.10741935483871</v>
      </c>
      <c r="N12" s="3">
        <v>22.533333333333331</v>
      </c>
      <c r="O12" s="3"/>
      <c r="P12" s="3"/>
    </row>
    <row r="13" spans="2:23" x14ac:dyDescent="0.25">
      <c r="B13" s="11" t="s">
        <v>15</v>
      </c>
      <c r="C13" s="3">
        <v>14.44809677419355</v>
      </c>
      <c r="D13" s="3">
        <v>23.841666666666665</v>
      </c>
      <c r="E13" s="3">
        <v>15.290903225806451</v>
      </c>
      <c r="F13" s="3">
        <v>22.316666666666666</v>
      </c>
      <c r="G13" s="3">
        <v>14.621129032258063</v>
      </c>
      <c r="H13" s="3">
        <v>22.925000000000001</v>
      </c>
      <c r="I13" s="3">
        <v>14.105322580645161</v>
      </c>
      <c r="J13" s="3">
        <v>23.799999999999997</v>
      </c>
      <c r="K13" s="3">
        <v>15.064741935483871</v>
      </c>
      <c r="L13" s="3">
        <v>24.666666666666668</v>
      </c>
      <c r="M13" s="3">
        <v>13.861935483870969</v>
      </c>
      <c r="N13" s="3">
        <v>22.333333333333332</v>
      </c>
      <c r="O13" s="3"/>
      <c r="P13" s="3"/>
    </row>
    <row r="14" spans="2:23" x14ac:dyDescent="0.25">
      <c r="B14" s="11" t="s">
        <v>16</v>
      </c>
      <c r="C14" s="3">
        <v>16.003200000000003</v>
      </c>
      <c r="D14" s="3">
        <v>23.991666666666671</v>
      </c>
      <c r="E14" s="3">
        <v>16.8825</v>
      </c>
      <c r="F14" s="3">
        <v>22.616666666666671</v>
      </c>
      <c r="G14" s="3">
        <v>16.613600000000002</v>
      </c>
      <c r="H14" s="3">
        <v>23.208333333333332</v>
      </c>
      <c r="I14" s="3">
        <v>15.9909</v>
      </c>
      <c r="J14" s="3">
        <v>23.95</v>
      </c>
      <c r="K14" s="3">
        <v>15.120300000000002</v>
      </c>
      <c r="L14" s="3">
        <v>25.108333333333334</v>
      </c>
      <c r="M14" s="3">
        <v>15.937099999999997</v>
      </c>
      <c r="N14" s="3">
        <v>22.616666666666664</v>
      </c>
      <c r="O14" s="3"/>
      <c r="P14" s="3"/>
    </row>
    <row r="15" spans="2:23" x14ac:dyDescent="0.25">
      <c r="B15" s="11" t="s">
        <v>17</v>
      </c>
      <c r="C15" s="3">
        <v>18.380516129032259</v>
      </c>
      <c r="D15" s="3">
        <v>24.650000000000002</v>
      </c>
      <c r="E15" s="3">
        <v>19.186258064516132</v>
      </c>
      <c r="F15" s="3">
        <v>23.366666666666664</v>
      </c>
      <c r="G15" s="3">
        <v>18.784838709677423</v>
      </c>
      <c r="H15" s="3">
        <v>24.075000000000003</v>
      </c>
      <c r="I15" s="3">
        <v>18.760354838709681</v>
      </c>
      <c r="J15" s="3">
        <v>24.633333333333336</v>
      </c>
      <c r="K15" s="3">
        <v>16.85274193548387</v>
      </c>
      <c r="L15" s="3">
        <v>26.141666666666669</v>
      </c>
      <c r="M15" s="3">
        <v>18.309677419354838</v>
      </c>
      <c r="N15" s="3">
        <v>23.349999999999994</v>
      </c>
      <c r="O15" s="3"/>
      <c r="P15" s="3"/>
    </row>
    <row r="16" spans="2:23" x14ac:dyDescent="0.25">
      <c r="B16" s="11" t="s">
        <v>18</v>
      </c>
      <c r="C16" s="3">
        <v>19.919000000000008</v>
      </c>
      <c r="D16" s="3">
        <v>25.733333333333331</v>
      </c>
      <c r="E16" s="3">
        <v>21.312500000000004</v>
      </c>
      <c r="F16" s="3">
        <v>24.608333333333331</v>
      </c>
      <c r="G16" s="3">
        <v>20.769699999999997</v>
      </c>
      <c r="H16" s="3">
        <v>25.508333333333329</v>
      </c>
      <c r="I16" s="3">
        <v>20.425399999999996</v>
      </c>
      <c r="J16" s="3">
        <v>25.791666666666661</v>
      </c>
      <c r="K16" s="3">
        <v>18.641999999999999</v>
      </c>
      <c r="L16" s="3">
        <v>27.366666666666664</v>
      </c>
      <c r="M16" s="3">
        <v>20.679699999999997</v>
      </c>
      <c r="N16" s="3">
        <v>24.575000000000003</v>
      </c>
      <c r="O16" s="3"/>
      <c r="P16" s="3"/>
    </row>
    <row r="17" spans="2:21" x14ac:dyDescent="0.25">
      <c r="B17" s="12" t="s">
        <v>19</v>
      </c>
      <c r="C17" s="3">
        <v>20.677451612903226</v>
      </c>
      <c r="D17" s="5">
        <v>25.833333333333332</v>
      </c>
      <c r="E17" s="3">
        <v>21.600580645161291</v>
      </c>
      <c r="F17" s="5">
        <v>24.450000000000003</v>
      </c>
      <c r="G17" s="3">
        <v>21.147677419354839</v>
      </c>
      <c r="H17" s="5">
        <v>25.5</v>
      </c>
      <c r="I17" s="3">
        <v>20.739677419354841</v>
      </c>
      <c r="J17" s="5">
        <v>25.900000000000002</v>
      </c>
      <c r="K17" s="3">
        <v>19.745709677419356</v>
      </c>
      <c r="L17" s="5">
        <v>27.466666666666669</v>
      </c>
      <c r="M17" s="3">
        <v>21.127645161290324</v>
      </c>
      <c r="N17" s="5">
        <v>24.5</v>
      </c>
      <c r="O17" s="5"/>
      <c r="P17" s="5"/>
    </row>
    <row r="18" spans="2:21" x14ac:dyDescent="0.25">
      <c r="B18" s="13" t="s">
        <v>20</v>
      </c>
      <c r="C18" s="7">
        <f>AVERAGE(C6:C17)</f>
        <v>18.71976479208298</v>
      </c>
      <c r="D18" s="7">
        <f t="shared" ref="D18:N18" si="7">AVERAGE(D6:D17)</f>
        <v>25.441666666666666</v>
      </c>
      <c r="E18" s="7">
        <f t="shared" si="7"/>
        <v>19.595139891997338</v>
      </c>
      <c r="F18" s="7">
        <f t="shared" si="7"/>
        <v>24.154166666666669</v>
      </c>
      <c r="G18" s="7">
        <f t="shared" si="7"/>
        <v>19.104806584832051</v>
      </c>
      <c r="H18" s="7">
        <f t="shared" si="7"/>
        <v>24.888194444444448</v>
      </c>
      <c r="I18" s="7">
        <f t="shared" si="7"/>
        <v>18.882702612046817</v>
      </c>
      <c r="J18" s="7">
        <f t="shared" si="7"/>
        <v>25.396527777777777</v>
      </c>
      <c r="K18" s="7">
        <f t="shared" si="7"/>
        <v>17.741805868779142</v>
      </c>
      <c r="L18" s="7">
        <f t="shared" si="7"/>
        <v>26.684722222222216</v>
      </c>
      <c r="M18" s="7">
        <f t="shared" si="7"/>
        <v>19.064579619849653</v>
      </c>
      <c r="N18" s="7">
        <f t="shared" si="7"/>
        <v>24.123611111111114</v>
      </c>
      <c r="O18" s="7"/>
      <c r="P18" s="7"/>
    </row>
    <row r="19" spans="2:21" x14ac:dyDescent="0.25">
      <c r="B19" s="14" t="s">
        <v>39</v>
      </c>
      <c r="C19" s="9">
        <v>30</v>
      </c>
      <c r="E19" s="9">
        <v>375</v>
      </c>
      <c r="G19" s="9">
        <v>354</v>
      </c>
      <c r="I19" s="9">
        <v>217</v>
      </c>
      <c r="K19" s="9">
        <v>41</v>
      </c>
      <c r="M19" s="9">
        <v>352</v>
      </c>
      <c r="O19">
        <f>AVERAGE(,K19,I19,G19,E19,C19,M19)</f>
        <v>195.57142857142858</v>
      </c>
      <c r="T19" s="18"/>
      <c r="U19" s="19"/>
    </row>
    <row r="20" spans="2:21" x14ac:dyDescent="0.25">
      <c r="B20" s="11" t="s">
        <v>23</v>
      </c>
      <c r="C20" s="3" t="s">
        <v>47</v>
      </c>
      <c r="E20" s="3" t="s">
        <v>49</v>
      </c>
      <c r="G20" s="3" t="s">
        <v>51</v>
      </c>
      <c r="I20" s="3" t="s">
        <v>53</v>
      </c>
      <c r="J20" s="3"/>
      <c r="K20" s="3" t="s">
        <v>55</v>
      </c>
      <c r="L20" s="3"/>
      <c r="M20" s="21" t="s">
        <v>57</v>
      </c>
      <c r="N20" s="3"/>
      <c r="O20" s="3"/>
      <c r="P20" s="3"/>
      <c r="T20" s="20"/>
      <c r="U20" s="21"/>
    </row>
    <row r="21" spans="2:21" x14ac:dyDescent="0.25">
      <c r="B21" s="11" t="s">
        <v>24</v>
      </c>
      <c r="C21" s="3" t="s">
        <v>48</v>
      </c>
      <c r="E21" s="3" t="s">
        <v>50</v>
      </c>
      <c r="G21" s="3" t="s">
        <v>52</v>
      </c>
      <c r="I21" s="3" t="s">
        <v>54</v>
      </c>
      <c r="J21" s="3"/>
      <c r="K21" s="3" t="s">
        <v>56</v>
      </c>
      <c r="L21" s="3"/>
      <c r="M21" s="3" t="s">
        <v>58</v>
      </c>
      <c r="N21" s="3"/>
      <c r="O21" s="3"/>
      <c r="P21" s="3"/>
      <c r="T21" s="20"/>
      <c r="U21" s="21"/>
    </row>
    <row r="22" spans="2:21" x14ac:dyDescent="0.25">
      <c r="B22" s="13" t="s">
        <v>40</v>
      </c>
      <c r="C22" s="7">
        <f>CORREL(C6:C17, D6:D17)</f>
        <v>0.90553441738620943</v>
      </c>
      <c r="D22" s="7"/>
      <c r="E22" s="7">
        <f>CORREL(E6:E17, F6:F17)</f>
        <v>0.92953340829229647</v>
      </c>
      <c r="F22" s="7"/>
      <c r="G22" s="7">
        <f>CORREL(G6:G17, H6:H17)</f>
        <v>0.93211047158625904</v>
      </c>
      <c r="H22" s="7"/>
      <c r="I22" s="7">
        <f>CORREL(I6:I17, J6:J17)</f>
        <v>0.93535844511295363</v>
      </c>
      <c r="J22" s="7"/>
      <c r="K22" s="7">
        <f>CORREL(K6:K17, L6:L17)</f>
        <v>0.89405502762442191</v>
      </c>
      <c r="L22" s="7"/>
      <c r="M22" s="7">
        <f>CORREL(M6:M17, N6:N17)</f>
        <v>0.9548762211777494</v>
      </c>
      <c r="N22" s="7"/>
      <c r="O22" s="7"/>
      <c r="P22" s="7"/>
      <c r="T22" s="20"/>
      <c r="U22" s="21"/>
    </row>
    <row r="23" spans="2:21" x14ac:dyDescent="0.25">
      <c r="C23" s="25">
        <f t="array" ref="C23:D25">LINEST(C6:C17,D6:D17, TRUE,TRUE)</f>
        <v>1.9414012576035369</v>
      </c>
      <c r="D23" s="25">
        <v>-30.672718870113673</v>
      </c>
      <c r="E23" s="25">
        <f t="array" ref="E23:F25">LINEST(E6:E17,F6:F17, TRUE,TRUE)</f>
        <v>1.7415713726685835</v>
      </c>
      <c r="F23" s="25">
        <v>-22.471065305335078</v>
      </c>
      <c r="G23" s="25">
        <f t="array" ref="G23:H25">LINEST(G6:G17,H6:H17, TRUE,TRUE)</f>
        <v>1.6121032286569916</v>
      </c>
      <c r="H23" s="25">
        <v>-21.017532034499848</v>
      </c>
      <c r="I23" s="25">
        <f t="array" ref="I23:J25">LINEST(I6:I17,J6:J17, TRUE,TRUE)</f>
        <v>2.1292682098373859</v>
      </c>
      <c r="J23" s="25">
        <v>-35.193316625427514</v>
      </c>
      <c r="K23" s="25">
        <f t="array" ref="K23:L25">LINEST(K6:K17,L6:L17, TRUE,TRUE)</f>
        <v>1.8660007946129897</v>
      </c>
      <c r="L23" s="25">
        <v>-32.051907001914415</v>
      </c>
      <c r="M23" s="25">
        <f t="array" ref="M23:N25">LINEST(M6:M17,N6:N17, TRUE,TRUE)</f>
        <v>2.1675658163682545</v>
      </c>
      <c r="N23" s="25">
        <v>-33.224935191956206</v>
      </c>
      <c r="T23" s="20"/>
      <c r="U23" s="21"/>
    </row>
    <row r="24" spans="2:21" x14ac:dyDescent="0.25">
      <c r="C24" s="25">
        <v>0.28764415099543256</v>
      </c>
      <c r="D24" s="25">
        <v>7.325282282996942</v>
      </c>
      <c r="E24" s="25">
        <v>0.21847113167851862</v>
      </c>
      <c r="F24" s="25">
        <v>5.2837804096469174</v>
      </c>
      <c r="G24" s="25">
        <v>0.19808100639741433</v>
      </c>
      <c r="H24" s="25">
        <v>4.9370684341942903</v>
      </c>
      <c r="I24" s="25">
        <v>0.25461788217604769</v>
      </c>
      <c r="J24" s="25">
        <v>6.4726170049930927</v>
      </c>
      <c r="K24" s="25">
        <v>0.29565419587447861</v>
      </c>
      <c r="L24" s="25">
        <v>7.8967587361186151</v>
      </c>
      <c r="M24" s="25">
        <v>0.21320018528600765</v>
      </c>
      <c r="N24" s="25">
        <v>5.149392499057492</v>
      </c>
      <c r="T24" s="22"/>
      <c r="U24" s="21"/>
    </row>
    <row r="25" spans="2:21" x14ac:dyDescent="0.25">
      <c r="C25" s="25">
        <v>0.81999258107098172</v>
      </c>
      <c r="D25" s="25">
        <v>1.1197718295961936</v>
      </c>
      <c r="E25" s="25">
        <v>0.86403235713149318</v>
      </c>
      <c r="F25" s="25">
        <v>0.9277827181599001</v>
      </c>
      <c r="G25" s="25">
        <v>0.86882993124075836</v>
      </c>
      <c r="H25" s="25">
        <v>0.92265931239209331</v>
      </c>
      <c r="I25" s="25">
        <v>0.87489542084412186</v>
      </c>
      <c r="J25" s="25">
        <v>0.98169905902724175</v>
      </c>
      <c r="K25" s="25">
        <v>0.79933439242050575</v>
      </c>
      <c r="L25" s="25">
        <v>1.1766518709132814</v>
      </c>
      <c r="M25" s="25">
        <v>0.91178859777069809</v>
      </c>
      <c r="N25" s="25">
        <v>0.87748645891455479</v>
      </c>
      <c r="T25" s="22"/>
      <c r="U25" s="21"/>
    </row>
    <row r="27" spans="2:21" x14ac:dyDescent="0.25">
      <c r="C27" t="s">
        <v>131</v>
      </c>
      <c r="D27" t="s">
        <v>132</v>
      </c>
    </row>
    <row r="28" spans="2:21" x14ac:dyDescent="0.25">
      <c r="C28" t="s">
        <v>133</v>
      </c>
      <c r="D28" t="s">
        <v>134</v>
      </c>
    </row>
    <row r="29" spans="2:21" x14ac:dyDescent="0.25">
      <c r="C29" t="s">
        <v>135</v>
      </c>
      <c r="D29" t="s">
        <v>136</v>
      </c>
    </row>
  </sheetData>
  <mergeCells count="2">
    <mergeCell ref="O4:P4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1" sqref="D1:E13"/>
    </sheetView>
  </sheetViews>
  <sheetFormatPr defaultRowHeight="15" x14ac:dyDescent="0.25"/>
  <sheetData>
    <row r="1" spans="1:15" x14ac:dyDescent="0.25">
      <c r="A1" t="s">
        <v>165</v>
      </c>
      <c r="B1" s="16" t="s">
        <v>152</v>
      </c>
      <c r="C1" s="16" t="s">
        <v>153</v>
      </c>
      <c r="D1" s="16" t="s">
        <v>154</v>
      </c>
      <c r="E1" s="16" t="s">
        <v>155</v>
      </c>
      <c r="F1" s="17" t="s">
        <v>156</v>
      </c>
      <c r="G1" s="17" t="s">
        <v>157</v>
      </c>
      <c r="H1" s="17" t="s">
        <v>158</v>
      </c>
      <c r="I1" s="17" t="s">
        <v>159</v>
      </c>
      <c r="J1" s="17" t="s">
        <v>160</v>
      </c>
      <c r="K1" s="17" t="s">
        <v>161</v>
      </c>
      <c r="L1" s="17" t="s">
        <v>162</v>
      </c>
      <c r="M1" s="17" t="s">
        <v>163</v>
      </c>
      <c r="N1" s="28" t="s">
        <v>151</v>
      </c>
      <c r="O1" s="28" t="s">
        <v>164</v>
      </c>
    </row>
    <row r="2" spans="1:15" x14ac:dyDescent="0.25">
      <c r="A2" s="11" t="s">
        <v>8</v>
      </c>
      <c r="B2" s="3">
        <v>21.446612903225809</v>
      </c>
      <c r="C2" s="3">
        <v>25.866666666666664</v>
      </c>
      <c r="D2" s="3">
        <v>21.786387096774195</v>
      </c>
      <c r="E2" s="3">
        <v>24.875</v>
      </c>
      <c r="F2" s="3">
        <v>21.520258064516131</v>
      </c>
      <c r="G2" s="3">
        <v>25.700000000000003</v>
      </c>
      <c r="H2" s="3">
        <v>21.369096774193551</v>
      </c>
      <c r="I2" s="3">
        <v>26.008333333333326</v>
      </c>
      <c r="J2" s="3">
        <v>20.716354838709684</v>
      </c>
      <c r="K2" s="3">
        <v>27.133333333333336</v>
      </c>
      <c r="L2" s="3">
        <v>21.615677419354839</v>
      </c>
      <c r="M2" s="3">
        <v>24.891666666666666</v>
      </c>
      <c r="N2" s="25">
        <f>AVERAGE(J2,L2,H2,F2,D2,B2)</f>
        <v>21.409064516129035</v>
      </c>
      <c r="O2" s="25">
        <f>AVERAGE(K2,M2,I2,G2,E2,C2)</f>
        <v>25.745833333333337</v>
      </c>
    </row>
    <row r="3" spans="1:15" x14ac:dyDescent="0.25">
      <c r="A3" s="11" t="s">
        <v>9</v>
      </c>
      <c r="B3" s="3">
        <v>21.499964601769914</v>
      </c>
      <c r="C3" s="3">
        <v>26.775000000000002</v>
      </c>
      <c r="D3" s="3">
        <v>22.007469026548677</v>
      </c>
      <c r="E3" s="3">
        <v>25.8</v>
      </c>
      <c r="F3" s="3">
        <v>21.472672566371685</v>
      </c>
      <c r="G3" s="3">
        <v>26.691666666666666</v>
      </c>
      <c r="H3" s="3">
        <v>21.515044247787614</v>
      </c>
      <c r="I3" s="3">
        <v>26.724999999999998</v>
      </c>
      <c r="J3" s="3">
        <v>20.433557522123895</v>
      </c>
      <c r="K3" s="3">
        <v>27.624999999999989</v>
      </c>
      <c r="L3" s="3">
        <v>22.039752212389381</v>
      </c>
      <c r="M3" s="3">
        <v>25.708333333333332</v>
      </c>
      <c r="N3" s="25">
        <f t="shared" ref="N3:N13" si="0">AVERAGE(J3,L3,H3,F3,D3,B3)</f>
        <v>21.494743362831858</v>
      </c>
      <c r="O3" s="25">
        <f t="shared" ref="O3:O12" si="1">AVERAGE(K3,M3,I3,G3,E3,C3)</f>
        <v>26.554166666666664</v>
      </c>
    </row>
    <row r="4" spans="1:15" x14ac:dyDescent="0.25">
      <c r="A4" s="11" t="s">
        <v>10</v>
      </c>
      <c r="B4" s="3">
        <v>20.454290322580643</v>
      </c>
      <c r="C4" s="3">
        <v>27.075000000000006</v>
      </c>
      <c r="D4" s="3">
        <v>21.429774193548386</v>
      </c>
      <c r="E4" s="3">
        <v>25.941666666666666</v>
      </c>
      <c r="F4" s="3">
        <v>20.760580645161294</v>
      </c>
      <c r="G4" s="3">
        <v>26.766666666666666</v>
      </c>
      <c r="H4" s="3">
        <v>20.86616129032258</v>
      </c>
      <c r="I4" s="3">
        <v>26.900000000000002</v>
      </c>
      <c r="J4" s="3">
        <v>19.811709677419362</v>
      </c>
      <c r="K4" s="3">
        <v>28.108333333333334</v>
      </c>
      <c r="L4" s="3">
        <v>21.487838709677419</v>
      </c>
      <c r="M4" s="3">
        <v>25.783333333333335</v>
      </c>
      <c r="N4" s="25">
        <f t="shared" si="0"/>
        <v>20.801725806451614</v>
      </c>
      <c r="O4" s="25">
        <f t="shared" si="1"/>
        <v>26.762500000000003</v>
      </c>
    </row>
    <row r="5" spans="1:15" x14ac:dyDescent="0.25">
      <c r="A5" s="11" t="s">
        <v>11</v>
      </c>
      <c r="B5" s="3">
        <v>20.406999999999996</v>
      </c>
      <c r="C5" s="3">
        <v>26.866666666666664</v>
      </c>
      <c r="D5" s="3">
        <v>21.331099999999996</v>
      </c>
      <c r="E5" s="3">
        <v>25.416666666666668</v>
      </c>
      <c r="F5" s="3">
        <v>20.779700000000002</v>
      </c>
      <c r="G5" s="3">
        <v>26.25</v>
      </c>
      <c r="H5" s="3">
        <v>20.820299999999996</v>
      </c>
      <c r="I5" s="3">
        <v>26.7</v>
      </c>
      <c r="J5" s="3">
        <v>20.028700000000001</v>
      </c>
      <c r="K5" s="3">
        <v>27.991666666666664</v>
      </c>
      <c r="L5" s="3">
        <v>21.138100000000001</v>
      </c>
      <c r="M5" s="3">
        <v>25.333333333333339</v>
      </c>
      <c r="N5" s="25">
        <f t="shared" si="0"/>
        <v>20.750816666666665</v>
      </c>
      <c r="O5" s="25">
        <f t="shared" si="1"/>
        <v>26.426388888888891</v>
      </c>
    </row>
    <row r="6" spans="1:15" x14ac:dyDescent="0.25">
      <c r="A6" s="11" t="s">
        <v>12</v>
      </c>
      <c r="B6" s="3">
        <v>19.46177419354839</v>
      </c>
      <c r="C6" s="3">
        <v>25.983333333333338</v>
      </c>
      <c r="D6" s="3">
        <v>19.836193548387094</v>
      </c>
      <c r="E6" s="3">
        <v>24.525000000000002</v>
      </c>
      <c r="F6" s="3">
        <v>19.478806451612904</v>
      </c>
      <c r="G6" s="3">
        <v>25.074999999999999</v>
      </c>
      <c r="H6" s="3">
        <v>19.766129032258061</v>
      </c>
      <c r="I6" s="3">
        <v>25.866666666666664</v>
      </c>
      <c r="J6" s="3">
        <v>17.877096774193554</v>
      </c>
      <c r="K6" s="3">
        <v>27.358333333333331</v>
      </c>
      <c r="L6" s="3">
        <v>19.628709677419355</v>
      </c>
      <c r="M6" s="3">
        <v>24.474999999999998</v>
      </c>
      <c r="N6" s="25">
        <f t="shared" si="0"/>
        <v>19.341451612903228</v>
      </c>
      <c r="O6" s="25">
        <f t="shared" si="1"/>
        <v>25.547222222222221</v>
      </c>
    </row>
    <row r="7" spans="1:15" x14ac:dyDescent="0.25">
      <c r="A7" s="11" t="s">
        <v>13</v>
      </c>
      <c r="B7" s="3">
        <v>16.956400000000002</v>
      </c>
      <c r="C7" s="3">
        <v>24.7</v>
      </c>
      <c r="D7" s="3">
        <v>18.269400000000001</v>
      </c>
      <c r="E7" s="3">
        <v>23.416666666666668</v>
      </c>
      <c r="F7" s="3">
        <v>17.751200000000001</v>
      </c>
      <c r="G7" s="3">
        <v>23.866666666666664</v>
      </c>
      <c r="H7" s="3">
        <v>17.3674</v>
      </c>
      <c r="I7" s="3">
        <v>24.591666666666669</v>
      </c>
      <c r="J7" s="3">
        <v>14.5075</v>
      </c>
      <c r="K7" s="3">
        <v>26.066666666666666</v>
      </c>
      <c r="L7" s="3">
        <v>17.841399999999997</v>
      </c>
      <c r="M7" s="3">
        <v>23.383333333333329</v>
      </c>
      <c r="N7" s="25">
        <f t="shared" si="0"/>
        <v>17.115550000000002</v>
      </c>
      <c r="O7" s="25">
        <f t="shared" si="1"/>
        <v>24.337499999999995</v>
      </c>
    </row>
    <row r="8" spans="1:15" x14ac:dyDescent="0.25">
      <c r="A8" s="11" t="s">
        <v>14</v>
      </c>
      <c r="B8" s="3">
        <v>14.982870967741936</v>
      </c>
      <c r="C8" s="3">
        <v>23.983333333333334</v>
      </c>
      <c r="D8" s="3">
        <v>16.208612903225806</v>
      </c>
      <c r="E8" s="3">
        <v>22.516666666666666</v>
      </c>
      <c r="F8" s="3">
        <v>15.557516129032258</v>
      </c>
      <c r="G8" s="3">
        <v>23.091666666666665</v>
      </c>
      <c r="H8" s="3">
        <v>14.866645161290323</v>
      </c>
      <c r="I8" s="3">
        <v>23.891666666666666</v>
      </c>
      <c r="J8" s="3">
        <v>14.101258064516131</v>
      </c>
      <c r="K8" s="3">
        <v>25.183333333333337</v>
      </c>
      <c r="L8" s="3">
        <v>15.10741935483871</v>
      </c>
      <c r="M8" s="3">
        <v>22.533333333333331</v>
      </c>
      <c r="N8" s="25">
        <f t="shared" si="0"/>
        <v>15.137387096774193</v>
      </c>
      <c r="O8" s="25">
        <f t="shared" si="1"/>
        <v>23.533333333333331</v>
      </c>
    </row>
    <row r="9" spans="1:15" x14ac:dyDescent="0.25">
      <c r="A9" s="11" t="s">
        <v>15</v>
      </c>
      <c r="B9" s="3">
        <v>14.44809677419355</v>
      </c>
      <c r="C9" s="3">
        <v>23.841666666666665</v>
      </c>
      <c r="D9" s="3">
        <v>15.290903225806451</v>
      </c>
      <c r="E9" s="3">
        <v>22.316666666666666</v>
      </c>
      <c r="F9" s="3">
        <v>14.621129032258063</v>
      </c>
      <c r="G9" s="3">
        <v>22.925000000000001</v>
      </c>
      <c r="H9" s="3">
        <v>14.105322580645161</v>
      </c>
      <c r="I9" s="3">
        <v>23.799999999999997</v>
      </c>
      <c r="J9" s="3">
        <v>15.064741935483871</v>
      </c>
      <c r="K9" s="3">
        <v>24.666666666666668</v>
      </c>
      <c r="L9" s="3">
        <v>13.861935483870969</v>
      </c>
      <c r="M9" s="3">
        <v>22.333333333333332</v>
      </c>
      <c r="N9" s="25">
        <f t="shared" si="0"/>
        <v>14.565354838709675</v>
      </c>
      <c r="O9" s="25">
        <f t="shared" si="1"/>
        <v>23.313888888888886</v>
      </c>
    </row>
    <row r="10" spans="1:15" x14ac:dyDescent="0.25">
      <c r="A10" s="11" t="s">
        <v>16</v>
      </c>
      <c r="B10" s="3">
        <v>16.003200000000003</v>
      </c>
      <c r="C10" s="3">
        <v>23.991666666666671</v>
      </c>
      <c r="D10" s="3">
        <v>16.8825</v>
      </c>
      <c r="E10" s="3">
        <v>22.616666666666671</v>
      </c>
      <c r="F10" s="3">
        <v>16.613600000000002</v>
      </c>
      <c r="G10" s="3">
        <v>23.208333333333332</v>
      </c>
      <c r="H10" s="3">
        <v>15.9909</v>
      </c>
      <c r="I10" s="3">
        <v>23.95</v>
      </c>
      <c r="J10" s="3">
        <v>15.120300000000002</v>
      </c>
      <c r="K10" s="3">
        <v>25.108333333333334</v>
      </c>
      <c r="L10" s="3">
        <v>15.937099999999997</v>
      </c>
      <c r="M10" s="3">
        <v>22.616666666666664</v>
      </c>
      <c r="N10" s="25">
        <f t="shared" si="0"/>
        <v>16.091266666666666</v>
      </c>
      <c r="O10" s="25">
        <f t="shared" si="1"/>
        <v>23.581944444444446</v>
      </c>
    </row>
    <row r="11" spans="1:15" x14ac:dyDescent="0.25">
      <c r="A11" s="11" t="s">
        <v>17</v>
      </c>
      <c r="B11" s="3">
        <v>18.380516129032259</v>
      </c>
      <c r="C11" s="3">
        <v>24.650000000000002</v>
      </c>
      <c r="D11" s="3">
        <v>19.186258064516132</v>
      </c>
      <c r="E11" s="3">
        <v>23.366666666666664</v>
      </c>
      <c r="F11" s="3">
        <v>18.784838709677423</v>
      </c>
      <c r="G11" s="3">
        <v>24.075000000000003</v>
      </c>
      <c r="H11" s="3">
        <v>18.760354838709681</v>
      </c>
      <c r="I11" s="3">
        <v>24.633333333333336</v>
      </c>
      <c r="J11" s="3">
        <v>16.85274193548387</v>
      </c>
      <c r="K11" s="3">
        <v>26.141666666666669</v>
      </c>
      <c r="L11" s="3">
        <v>18.309677419354838</v>
      </c>
      <c r="M11" s="3">
        <v>23.349999999999994</v>
      </c>
      <c r="N11" s="25">
        <f t="shared" si="0"/>
        <v>18.379064516129034</v>
      </c>
      <c r="O11" s="25">
        <f t="shared" si="1"/>
        <v>24.369444444444444</v>
      </c>
    </row>
    <row r="12" spans="1:15" x14ac:dyDescent="0.25">
      <c r="A12" s="11" t="s">
        <v>18</v>
      </c>
      <c r="B12" s="3">
        <v>19.919000000000008</v>
      </c>
      <c r="C12" s="3">
        <v>25.733333333333331</v>
      </c>
      <c r="D12" s="3">
        <v>21.312500000000004</v>
      </c>
      <c r="E12" s="3">
        <v>24.608333333333331</v>
      </c>
      <c r="F12" s="3">
        <v>20.769699999999997</v>
      </c>
      <c r="G12" s="3">
        <v>25.508333333333329</v>
      </c>
      <c r="H12" s="3">
        <v>20.425399999999996</v>
      </c>
      <c r="I12" s="3">
        <v>25.791666666666661</v>
      </c>
      <c r="J12" s="3">
        <v>18.641999999999999</v>
      </c>
      <c r="K12" s="3">
        <v>27.366666666666664</v>
      </c>
      <c r="L12" s="3">
        <v>20.679699999999997</v>
      </c>
      <c r="M12" s="3">
        <v>24.575000000000003</v>
      </c>
      <c r="N12" s="25">
        <f t="shared" si="0"/>
        <v>20.291383333333332</v>
      </c>
      <c r="O12" s="25">
        <f t="shared" si="1"/>
        <v>25.597222222222218</v>
      </c>
    </row>
    <row r="13" spans="1:15" x14ac:dyDescent="0.25">
      <c r="A13" s="12" t="s">
        <v>19</v>
      </c>
      <c r="B13" s="3">
        <v>20.677451612903226</v>
      </c>
      <c r="C13" s="5">
        <v>25.833333333333332</v>
      </c>
      <c r="D13" s="3">
        <v>21.600580645161291</v>
      </c>
      <c r="E13" s="5">
        <v>24.450000000000003</v>
      </c>
      <c r="F13" s="3">
        <v>21.147677419354839</v>
      </c>
      <c r="G13" s="5">
        <v>25.5</v>
      </c>
      <c r="H13" s="3">
        <v>20.739677419354841</v>
      </c>
      <c r="I13" s="5">
        <v>25.900000000000002</v>
      </c>
      <c r="J13" s="3">
        <v>19.745709677419356</v>
      </c>
      <c r="K13" s="5">
        <v>27.466666666666669</v>
      </c>
      <c r="L13" s="3">
        <v>21.127645161290324</v>
      </c>
      <c r="M13" s="5">
        <v>24.5</v>
      </c>
      <c r="N13" s="25">
        <f t="shared" si="0"/>
        <v>20.839790322580644</v>
      </c>
      <c r="O13" s="25">
        <f>AVERAGE(K13,M13,I13,G13,E13,C13)</f>
        <v>25.608333333333334</v>
      </c>
    </row>
    <row r="14" spans="1:15" x14ac:dyDescent="0.25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P2" sqref="P2:Q13"/>
    </sheetView>
  </sheetViews>
  <sheetFormatPr defaultRowHeight="15" x14ac:dyDescent="0.25"/>
  <sheetData>
    <row r="1" spans="1:17" x14ac:dyDescent="0.25">
      <c r="A1" t="s">
        <v>165</v>
      </c>
      <c r="B1" s="16" t="s">
        <v>152</v>
      </c>
      <c r="C1" s="16" t="s">
        <v>153</v>
      </c>
      <c r="D1" s="24" t="s">
        <v>240</v>
      </c>
      <c r="E1" s="24" t="s">
        <v>237</v>
      </c>
      <c r="F1" s="17" t="s">
        <v>156</v>
      </c>
      <c r="G1" s="17" t="s">
        <v>157</v>
      </c>
      <c r="H1" s="17" t="s">
        <v>158</v>
      </c>
      <c r="I1" s="17" t="s">
        <v>159</v>
      </c>
      <c r="J1" s="24" t="s">
        <v>238</v>
      </c>
      <c r="K1" s="24" t="s">
        <v>239</v>
      </c>
      <c r="L1" s="24" t="s">
        <v>180</v>
      </c>
      <c r="M1" s="24" t="s">
        <v>181</v>
      </c>
      <c r="N1" s="17" t="s">
        <v>162</v>
      </c>
      <c r="O1" s="17" t="s">
        <v>163</v>
      </c>
      <c r="P1" s="28" t="s">
        <v>151</v>
      </c>
      <c r="Q1" s="28" t="s">
        <v>164</v>
      </c>
    </row>
    <row r="2" spans="1:17" x14ac:dyDescent="0.25">
      <c r="A2" s="11" t="s">
        <v>8</v>
      </c>
      <c r="B2" s="3">
        <v>21.446612903225809</v>
      </c>
      <c r="C2" s="3">
        <v>25.866666666666664</v>
      </c>
      <c r="D2" s="3">
        <v>21.122032258064522</v>
      </c>
      <c r="E2" s="3">
        <v>25.900000000000002</v>
      </c>
      <c r="F2" s="3">
        <v>21.520258064516131</v>
      </c>
      <c r="G2" s="3">
        <v>25.700000000000003</v>
      </c>
      <c r="H2" s="3">
        <v>21.369096774193551</v>
      </c>
      <c r="I2" s="3">
        <v>26.008333333333326</v>
      </c>
      <c r="J2" s="3">
        <v>20.811096774193555</v>
      </c>
      <c r="K2" s="3">
        <v>25.916666666666668</v>
      </c>
      <c r="L2" s="3">
        <v>21.411870967741933</v>
      </c>
      <c r="M2" s="3">
        <v>25.724999999999998</v>
      </c>
      <c r="N2" s="3">
        <v>21.615677419354839</v>
      </c>
      <c r="O2" s="3">
        <v>24.891666666666666</v>
      </c>
      <c r="P2" s="25">
        <f>AVERAGE(J2,N2,H2,F2,D2,B2,L2)</f>
        <v>21.328092165898621</v>
      </c>
      <c r="Q2" s="25">
        <f>AVERAGE(K2,O2,I2,G2,E2,C2,M2)</f>
        <v>25.715476190476188</v>
      </c>
    </row>
    <row r="3" spans="1:17" x14ac:dyDescent="0.25">
      <c r="A3" s="11" t="s">
        <v>9</v>
      </c>
      <c r="B3" s="3">
        <v>21.499964601769914</v>
      </c>
      <c r="C3" s="3">
        <v>26.775000000000002</v>
      </c>
      <c r="D3" s="3">
        <v>20.763610619469024</v>
      </c>
      <c r="E3" s="3">
        <v>26.433333333333334</v>
      </c>
      <c r="F3" s="3">
        <v>21.472672566371685</v>
      </c>
      <c r="G3" s="3">
        <v>26.691666666666666</v>
      </c>
      <c r="H3" s="3">
        <v>21.515044247787614</v>
      </c>
      <c r="I3" s="3">
        <v>26.724999999999998</v>
      </c>
      <c r="J3" s="3">
        <v>19.964389380530974</v>
      </c>
      <c r="K3" s="3">
        <v>26.091666666666669</v>
      </c>
      <c r="L3" s="3">
        <v>20.969628318584068</v>
      </c>
      <c r="M3" s="3">
        <v>26.041666666666668</v>
      </c>
      <c r="N3" s="3">
        <v>22.039752212389381</v>
      </c>
      <c r="O3" s="3">
        <v>25.708333333333332</v>
      </c>
      <c r="P3" s="25">
        <f t="shared" ref="P3:Q13" si="0">AVERAGE(J3,N3,H3,F3,D3,B3,L3)</f>
        <v>21.175008849557521</v>
      </c>
      <c r="Q3" s="25">
        <f t="shared" si="0"/>
        <v>26.352380952380948</v>
      </c>
    </row>
    <row r="4" spans="1:17" x14ac:dyDescent="0.25">
      <c r="A4" s="11" t="s">
        <v>10</v>
      </c>
      <c r="B4" s="3">
        <v>20.454290322580643</v>
      </c>
      <c r="C4" s="3">
        <v>27.075000000000006</v>
      </c>
      <c r="D4" s="3">
        <v>19.966451612903221</v>
      </c>
      <c r="E4" s="3">
        <v>26.491666666666664</v>
      </c>
      <c r="F4" s="3">
        <v>20.760580645161294</v>
      </c>
      <c r="G4" s="3">
        <v>26.766666666666666</v>
      </c>
      <c r="H4" s="3">
        <v>20.86616129032258</v>
      </c>
      <c r="I4" s="3">
        <v>26.900000000000002</v>
      </c>
      <c r="J4" s="3">
        <v>18.23322580645161</v>
      </c>
      <c r="K4" s="3">
        <v>26.241666666666664</v>
      </c>
      <c r="L4" s="3">
        <v>20.016096774193546</v>
      </c>
      <c r="M4" s="3">
        <v>26.041666666666661</v>
      </c>
      <c r="N4" s="3">
        <v>21.487838709677419</v>
      </c>
      <c r="O4" s="3">
        <v>25.783333333333335</v>
      </c>
      <c r="P4" s="25">
        <f t="shared" si="0"/>
        <v>20.254949308755762</v>
      </c>
      <c r="Q4" s="25">
        <f t="shared" si="0"/>
        <v>26.471428571428572</v>
      </c>
    </row>
    <row r="5" spans="1:17" x14ac:dyDescent="0.25">
      <c r="A5" s="11" t="s">
        <v>11</v>
      </c>
      <c r="B5" s="3">
        <v>20.406999999999996</v>
      </c>
      <c r="C5" s="3">
        <v>26.866666666666664</v>
      </c>
      <c r="D5" s="3">
        <v>20.138499999999997</v>
      </c>
      <c r="E5" s="3">
        <v>26.200000000000003</v>
      </c>
      <c r="F5" s="3">
        <v>20.779700000000002</v>
      </c>
      <c r="G5" s="3">
        <v>26.25</v>
      </c>
      <c r="H5" s="3">
        <v>20.820299999999996</v>
      </c>
      <c r="I5" s="3">
        <v>26.7</v>
      </c>
      <c r="J5" s="3">
        <v>18.468299999999999</v>
      </c>
      <c r="K5" s="3">
        <v>26.258333333333329</v>
      </c>
      <c r="L5" s="3">
        <v>20.042300000000001</v>
      </c>
      <c r="M5" s="3">
        <v>25.850000000000005</v>
      </c>
      <c r="N5" s="3">
        <v>21.138100000000001</v>
      </c>
      <c r="O5" s="3">
        <v>25.333333333333339</v>
      </c>
      <c r="P5" s="25">
        <f t="shared" si="0"/>
        <v>20.256314285714286</v>
      </c>
      <c r="Q5" s="25">
        <f t="shared" si="0"/>
        <v>26.208333333333336</v>
      </c>
    </row>
    <row r="6" spans="1:17" x14ac:dyDescent="0.25">
      <c r="A6" s="11" t="s">
        <v>12</v>
      </c>
      <c r="B6" s="3">
        <v>19.46177419354839</v>
      </c>
      <c r="C6" s="3">
        <v>25.983333333333338</v>
      </c>
      <c r="D6" s="3">
        <v>18.695612903225808</v>
      </c>
      <c r="E6" s="3">
        <v>25.275000000000002</v>
      </c>
      <c r="F6" s="3">
        <v>19.478806451612904</v>
      </c>
      <c r="G6" s="3">
        <v>25.074999999999999</v>
      </c>
      <c r="H6" s="3">
        <v>19.766129032258061</v>
      </c>
      <c r="I6" s="3">
        <v>25.866666666666664</v>
      </c>
      <c r="J6" s="3">
        <v>16.634806451612903</v>
      </c>
      <c r="K6" s="3">
        <v>25.541666666666671</v>
      </c>
      <c r="L6" s="3">
        <v>18.000580645161289</v>
      </c>
      <c r="M6" s="3">
        <v>25.033333333333331</v>
      </c>
      <c r="N6" s="3">
        <v>19.628709677419355</v>
      </c>
      <c r="O6" s="3">
        <v>24.474999999999998</v>
      </c>
      <c r="P6" s="25">
        <f t="shared" si="0"/>
        <v>18.809488479262676</v>
      </c>
      <c r="Q6" s="25">
        <f t="shared" si="0"/>
        <v>25.321428571428573</v>
      </c>
    </row>
    <row r="7" spans="1:17" x14ac:dyDescent="0.25">
      <c r="A7" s="11" t="s">
        <v>13</v>
      </c>
      <c r="B7" s="3">
        <v>16.956400000000002</v>
      </c>
      <c r="C7" s="3">
        <v>24.7</v>
      </c>
      <c r="D7" s="3">
        <v>16.779100000000003</v>
      </c>
      <c r="E7" s="3">
        <v>24.216666666666665</v>
      </c>
      <c r="F7" s="3">
        <v>17.751200000000001</v>
      </c>
      <c r="G7" s="3">
        <v>23.866666666666664</v>
      </c>
      <c r="H7" s="3">
        <v>17.3674</v>
      </c>
      <c r="I7" s="3">
        <v>24.591666666666669</v>
      </c>
      <c r="J7" s="3">
        <v>13.4733</v>
      </c>
      <c r="K7" s="3">
        <v>24.366666666666664</v>
      </c>
      <c r="L7" s="3">
        <v>15.994899999999998</v>
      </c>
      <c r="M7" s="3">
        <v>24.008333333333329</v>
      </c>
      <c r="N7" s="3">
        <v>17.841399999999997</v>
      </c>
      <c r="O7" s="3">
        <v>23.383333333333329</v>
      </c>
      <c r="P7" s="25">
        <f t="shared" si="0"/>
        <v>16.594814285714286</v>
      </c>
      <c r="Q7" s="25">
        <f t="shared" si="0"/>
        <v>24.161904761904761</v>
      </c>
    </row>
    <row r="8" spans="1:17" x14ac:dyDescent="0.25">
      <c r="A8" s="11" t="s">
        <v>14</v>
      </c>
      <c r="B8" s="3">
        <v>14.982870967741936</v>
      </c>
      <c r="C8" s="3">
        <v>23.983333333333334</v>
      </c>
      <c r="D8" s="3">
        <v>14.571193548387095</v>
      </c>
      <c r="E8" s="3">
        <v>23.533333333333335</v>
      </c>
      <c r="F8" s="3">
        <v>15.557516129032258</v>
      </c>
      <c r="G8" s="3">
        <v>23.091666666666665</v>
      </c>
      <c r="H8" s="3">
        <v>14.866645161290323</v>
      </c>
      <c r="I8" s="3">
        <v>23.891666666666666</v>
      </c>
      <c r="J8" s="3">
        <v>12.640548387096777</v>
      </c>
      <c r="K8" s="3">
        <v>23.766666666666666</v>
      </c>
      <c r="L8" s="3">
        <v>14.495709677419354</v>
      </c>
      <c r="M8" s="3">
        <v>23.383333333333336</v>
      </c>
      <c r="N8" s="3">
        <v>15.10741935483871</v>
      </c>
      <c r="O8" s="3">
        <v>22.533333333333331</v>
      </c>
      <c r="P8" s="25">
        <f t="shared" si="0"/>
        <v>14.603129032258066</v>
      </c>
      <c r="Q8" s="25">
        <f t="shared" si="0"/>
        <v>23.454761904761906</v>
      </c>
    </row>
    <row r="9" spans="1:17" x14ac:dyDescent="0.25">
      <c r="A9" s="11" t="s">
        <v>15</v>
      </c>
      <c r="B9" s="3">
        <v>14.44809677419355</v>
      </c>
      <c r="C9" s="3">
        <v>23.841666666666665</v>
      </c>
      <c r="D9" s="3">
        <v>14.744322580645163</v>
      </c>
      <c r="E9" s="3">
        <v>23.475000000000005</v>
      </c>
      <c r="F9" s="3">
        <v>14.621129032258063</v>
      </c>
      <c r="G9" s="3">
        <v>22.925000000000001</v>
      </c>
      <c r="H9" s="3">
        <v>14.105322580645161</v>
      </c>
      <c r="I9" s="3">
        <v>23.799999999999997</v>
      </c>
      <c r="J9" s="3">
        <v>13.54751612903226</v>
      </c>
      <c r="K9" s="3">
        <v>23.691666666666666</v>
      </c>
      <c r="L9" s="3">
        <v>15.076258064516132</v>
      </c>
      <c r="M9" s="3">
        <v>23.333333333333332</v>
      </c>
      <c r="N9" s="3">
        <v>13.861935483870969</v>
      </c>
      <c r="O9" s="3">
        <v>22.333333333333332</v>
      </c>
      <c r="P9" s="25">
        <f t="shared" si="0"/>
        <v>14.343511520737328</v>
      </c>
      <c r="Q9" s="25">
        <f t="shared" si="0"/>
        <v>23.342857142857145</v>
      </c>
    </row>
    <row r="10" spans="1:17" x14ac:dyDescent="0.25">
      <c r="A10" s="11" t="s">
        <v>16</v>
      </c>
      <c r="B10" s="3">
        <v>16.003200000000003</v>
      </c>
      <c r="C10" s="3">
        <v>23.991666666666671</v>
      </c>
      <c r="D10" s="3">
        <v>15.763700000000005</v>
      </c>
      <c r="E10" s="3">
        <v>23.691666666666663</v>
      </c>
      <c r="F10" s="3">
        <v>16.613600000000002</v>
      </c>
      <c r="G10" s="3">
        <v>23.208333333333332</v>
      </c>
      <c r="H10" s="3">
        <v>15.9909</v>
      </c>
      <c r="I10" s="3">
        <v>23.95</v>
      </c>
      <c r="J10" s="3">
        <v>14.036900000000003</v>
      </c>
      <c r="K10" s="3">
        <v>23.891666666666666</v>
      </c>
      <c r="L10" s="3">
        <v>15.9323</v>
      </c>
      <c r="M10" s="3">
        <v>23.55</v>
      </c>
      <c r="N10" s="3">
        <v>15.937099999999997</v>
      </c>
      <c r="O10" s="3">
        <v>22.616666666666664</v>
      </c>
      <c r="P10" s="25">
        <f t="shared" si="0"/>
        <v>15.753957142857145</v>
      </c>
      <c r="Q10" s="25">
        <f t="shared" si="0"/>
        <v>23.557142857142857</v>
      </c>
    </row>
    <row r="11" spans="1:17" x14ac:dyDescent="0.25">
      <c r="A11" s="11" t="s">
        <v>17</v>
      </c>
      <c r="B11" s="3">
        <v>18.380516129032259</v>
      </c>
      <c r="C11" s="3">
        <v>24.650000000000002</v>
      </c>
      <c r="D11" s="3">
        <v>17.917258064516133</v>
      </c>
      <c r="E11" s="3">
        <v>24.391666666666666</v>
      </c>
      <c r="F11" s="3">
        <v>18.784838709677423</v>
      </c>
      <c r="G11" s="3">
        <v>24.075000000000003</v>
      </c>
      <c r="H11" s="3">
        <v>18.760354838709681</v>
      </c>
      <c r="I11" s="3">
        <v>24.633333333333336</v>
      </c>
      <c r="J11" s="3">
        <v>15.679064516129033</v>
      </c>
      <c r="K11" s="3">
        <v>24.416666666666668</v>
      </c>
      <c r="L11" s="3">
        <v>17.552612903225807</v>
      </c>
      <c r="M11" s="3">
        <v>24.075000000000003</v>
      </c>
      <c r="N11" s="3">
        <v>18.309677419354838</v>
      </c>
      <c r="O11" s="3">
        <v>23.349999999999994</v>
      </c>
      <c r="P11" s="25">
        <f t="shared" si="0"/>
        <v>17.91204608294931</v>
      </c>
      <c r="Q11" s="25">
        <f t="shared" si="0"/>
        <v>24.227380952380958</v>
      </c>
    </row>
    <row r="12" spans="1:17" x14ac:dyDescent="0.25">
      <c r="A12" s="11" t="s">
        <v>18</v>
      </c>
      <c r="B12" s="3">
        <v>19.919000000000008</v>
      </c>
      <c r="C12" s="3">
        <v>25.733333333333331</v>
      </c>
      <c r="D12" s="3">
        <v>19.489900000000002</v>
      </c>
      <c r="E12" s="3">
        <v>25.500000000000004</v>
      </c>
      <c r="F12" s="3">
        <v>20.769699999999997</v>
      </c>
      <c r="G12" s="3">
        <v>25.508333333333329</v>
      </c>
      <c r="H12" s="3">
        <v>20.425399999999996</v>
      </c>
      <c r="I12" s="3">
        <v>25.791666666666661</v>
      </c>
      <c r="J12" s="3">
        <v>17.148000000000003</v>
      </c>
      <c r="K12" s="3">
        <v>25.016666666666666</v>
      </c>
      <c r="L12" s="3">
        <v>19.304099999999998</v>
      </c>
      <c r="M12" s="3">
        <v>24.891666666666666</v>
      </c>
      <c r="N12" s="3">
        <v>20.679699999999997</v>
      </c>
      <c r="O12" s="3">
        <v>24.575000000000003</v>
      </c>
      <c r="P12" s="25">
        <f t="shared" si="0"/>
        <v>19.676542857142859</v>
      </c>
      <c r="Q12" s="25">
        <f>AVERAGE(K12,O12,I12,G12,E12,C12,M12)</f>
        <v>25.288095238095234</v>
      </c>
    </row>
    <row r="13" spans="1:17" x14ac:dyDescent="0.25">
      <c r="A13" s="12" t="s">
        <v>19</v>
      </c>
      <c r="B13" s="3">
        <v>20.677451612903226</v>
      </c>
      <c r="C13" s="5">
        <v>25.833333333333332</v>
      </c>
      <c r="D13" s="5">
        <v>20.133677419354839</v>
      </c>
      <c r="E13" s="5">
        <v>25.775000000000002</v>
      </c>
      <c r="F13" s="3">
        <v>21.147677419354839</v>
      </c>
      <c r="G13" s="5">
        <v>25.5</v>
      </c>
      <c r="H13" s="3">
        <v>20.739677419354841</v>
      </c>
      <c r="I13" s="5">
        <v>25.900000000000002</v>
      </c>
      <c r="J13" s="5">
        <v>19.778516129032258</v>
      </c>
      <c r="K13" s="5">
        <v>25.599999999999998</v>
      </c>
      <c r="L13" s="3">
        <v>20.463870967741936</v>
      </c>
      <c r="M13" s="5">
        <v>25.366666666666671</v>
      </c>
      <c r="N13" s="3">
        <v>21.127645161290324</v>
      </c>
      <c r="O13" s="5">
        <v>24.5</v>
      </c>
      <c r="P13" s="25">
        <f t="shared" si="0"/>
        <v>20.581216589861754</v>
      </c>
      <c r="Q13" s="25">
        <f t="shared" si="0"/>
        <v>25.496428571428574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29"/>
  <sheetViews>
    <sheetView workbookViewId="0">
      <selection activeCell="E11" sqref="E11"/>
    </sheetView>
  </sheetViews>
  <sheetFormatPr defaultRowHeight="15" x14ac:dyDescent="0.25"/>
  <cols>
    <col min="2" max="2" width="13.7109375" customWidth="1"/>
  </cols>
  <sheetData>
    <row r="4" spans="2:23" x14ac:dyDescent="0.25">
      <c r="B4" s="60" t="s">
        <v>0</v>
      </c>
      <c r="C4" s="23" t="s">
        <v>59</v>
      </c>
      <c r="D4" s="23"/>
      <c r="E4" s="23" t="s">
        <v>60</v>
      </c>
      <c r="F4" s="23"/>
      <c r="G4" s="24" t="s">
        <v>61</v>
      </c>
      <c r="H4" s="24"/>
      <c r="I4" s="24" t="s">
        <v>62</v>
      </c>
      <c r="J4" s="24"/>
      <c r="K4" s="24" t="s">
        <v>63</v>
      </c>
      <c r="L4" s="24"/>
      <c r="M4" s="24" t="s">
        <v>64</v>
      </c>
      <c r="N4" s="24"/>
      <c r="O4" s="62"/>
      <c r="P4" s="62"/>
      <c r="R4" s="23" t="s">
        <v>59</v>
      </c>
      <c r="S4" s="23" t="s">
        <v>60</v>
      </c>
      <c r="T4" s="24" t="s">
        <v>242</v>
      </c>
      <c r="U4" s="24" t="s">
        <v>62</v>
      </c>
      <c r="V4" s="24" t="s">
        <v>63</v>
      </c>
      <c r="W4" s="24" t="s">
        <v>64</v>
      </c>
    </row>
    <row r="5" spans="2:23" x14ac:dyDescent="0.25">
      <c r="B5" s="61"/>
      <c r="C5" s="15" t="s">
        <v>21</v>
      </c>
      <c r="D5" s="15" t="s">
        <v>22</v>
      </c>
      <c r="E5" s="15" t="s">
        <v>21</v>
      </c>
      <c r="F5" s="15" t="s">
        <v>22</v>
      </c>
      <c r="G5" s="15" t="s">
        <v>21</v>
      </c>
      <c r="H5" s="15" t="s">
        <v>22</v>
      </c>
      <c r="I5" s="15" t="s">
        <v>21</v>
      </c>
      <c r="J5" s="15" t="s">
        <v>22</v>
      </c>
      <c r="K5" s="15" t="s">
        <v>21</v>
      </c>
      <c r="L5" s="15" t="s">
        <v>22</v>
      </c>
      <c r="M5" s="15" t="s">
        <v>21</v>
      </c>
      <c r="N5" s="15" t="s">
        <v>22</v>
      </c>
      <c r="O5" s="15"/>
      <c r="P5" s="15"/>
      <c r="Q5" t="s">
        <v>231</v>
      </c>
      <c r="R5" s="25">
        <f>C22</f>
        <v>0.94587785862978579</v>
      </c>
      <c r="S5" s="25">
        <f>E22</f>
        <v>0.9168384453644739</v>
      </c>
      <c r="T5" s="25">
        <f>G22</f>
        <v>0.95933160684904684</v>
      </c>
      <c r="U5" s="25">
        <f>I22</f>
        <v>0.90326557045260358</v>
      </c>
      <c r="V5" s="25">
        <f>K22</f>
        <v>0.91619306396452127</v>
      </c>
      <c r="W5" s="25">
        <f>M22</f>
        <v>0.88154013446650881</v>
      </c>
    </row>
    <row r="6" spans="2:23" x14ac:dyDescent="0.25">
      <c r="B6" s="11" t="s">
        <v>8</v>
      </c>
      <c r="C6" s="3">
        <v>21.646935483870966</v>
      </c>
      <c r="D6" s="3">
        <v>26.658333333333331</v>
      </c>
      <c r="E6" s="3">
        <v>21.383806451612902</v>
      </c>
      <c r="F6" s="3">
        <v>26.308333333333334</v>
      </c>
      <c r="G6" s="3">
        <v>21.122032258064522</v>
      </c>
      <c r="H6" s="3">
        <v>25.900000000000002</v>
      </c>
      <c r="I6" s="3">
        <v>20.811096774193555</v>
      </c>
      <c r="J6" s="3">
        <v>25.916666666666668</v>
      </c>
      <c r="K6" s="3">
        <v>21.080709677419353</v>
      </c>
      <c r="L6" s="3">
        <v>25.816666666666666</v>
      </c>
      <c r="M6" s="3">
        <v>21.001161290322582</v>
      </c>
      <c r="N6" s="3">
        <v>26.158333333333331</v>
      </c>
      <c r="O6" s="3"/>
      <c r="P6" s="3"/>
      <c r="Q6" t="s">
        <v>235</v>
      </c>
      <c r="R6" s="25">
        <f>C23</f>
        <v>1.749689041364193</v>
      </c>
      <c r="S6" s="25">
        <f>E23</f>
        <v>2.6499139308382058</v>
      </c>
      <c r="T6" s="25">
        <f t="shared" ref="T6:T8" si="0">G23</f>
        <v>1.9560650253638088</v>
      </c>
      <c r="U6" s="25">
        <f t="shared" ref="U6:U8" si="1">I23</f>
        <v>2.5548122577120962</v>
      </c>
      <c r="V6" s="25">
        <f t="shared" ref="V6:V8" si="2">K23</f>
        <v>2.4603042144947143</v>
      </c>
      <c r="W6" s="25">
        <f t="shared" ref="W6:W8" si="3">M23</f>
        <v>2.3562142057515225</v>
      </c>
    </row>
    <row r="7" spans="2:23" ht="16.5" customHeight="1" x14ac:dyDescent="0.25">
      <c r="B7" s="11" t="s">
        <v>9</v>
      </c>
      <c r="C7" s="3">
        <v>21.069982300884956</v>
      </c>
      <c r="D7" s="3">
        <v>27.150000000000002</v>
      </c>
      <c r="E7" s="3">
        <v>20.693522123893811</v>
      </c>
      <c r="F7" s="3">
        <v>26.516666666666669</v>
      </c>
      <c r="G7" s="3">
        <v>20.763610619469024</v>
      </c>
      <c r="H7" s="3">
        <v>26.433333333333334</v>
      </c>
      <c r="I7" s="3">
        <v>19.964389380530974</v>
      </c>
      <c r="J7" s="3">
        <v>26.091666666666669</v>
      </c>
      <c r="K7" s="3">
        <v>20.252601769911504</v>
      </c>
      <c r="L7" s="3">
        <v>26.100000000000005</v>
      </c>
      <c r="M7" s="3">
        <v>20.085345132743363</v>
      </c>
      <c r="N7" s="3">
        <v>26.366666666666664</v>
      </c>
      <c r="O7" s="3"/>
      <c r="P7" s="3"/>
      <c r="Q7" t="s">
        <v>233</v>
      </c>
      <c r="R7" s="25">
        <f t="shared" ref="R7:R8" si="4">C24</f>
        <v>0.1898327268278974</v>
      </c>
      <c r="S7" s="25">
        <f t="shared" ref="S7:S8" si="5">E24</f>
        <v>0.36491608560482647</v>
      </c>
      <c r="T7" s="25">
        <f t="shared" si="0"/>
        <v>0.18201073919701499</v>
      </c>
      <c r="U7" s="25">
        <f t="shared" si="1"/>
        <v>0.38378126294915077</v>
      </c>
      <c r="V7" s="25">
        <f t="shared" si="2"/>
        <v>0.34029958890930689</v>
      </c>
      <c r="W7" s="25">
        <f t="shared" si="3"/>
        <v>0.39903872254481326</v>
      </c>
    </row>
    <row r="8" spans="2:23" x14ac:dyDescent="0.25">
      <c r="B8" s="11" t="s">
        <v>10</v>
      </c>
      <c r="C8" s="3">
        <v>20.415870967741931</v>
      </c>
      <c r="D8" s="3">
        <v>27.25</v>
      </c>
      <c r="E8" s="3">
        <v>18.821516129032261</v>
      </c>
      <c r="F8" s="3">
        <v>26.708333333333329</v>
      </c>
      <c r="G8" s="3">
        <v>19.966451612903221</v>
      </c>
      <c r="H8" s="3">
        <v>26.491666666666664</v>
      </c>
      <c r="I8" s="3">
        <v>18.23322580645161</v>
      </c>
      <c r="J8" s="3">
        <v>26.241666666666664</v>
      </c>
      <c r="K8" s="3">
        <v>18.650225806451612</v>
      </c>
      <c r="L8" s="3">
        <v>26.2</v>
      </c>
      <c r="M8" s="3">
        <v>18.825387096774193</v>
      </c>
      <c r="N8" s="3">
        <v>26.600000000000005</v>
      </c>
      <c r="O8" s="3"/>
      <c r="P8" s="3"/>
      <c r="Q8" t="s">
        <v>241</v>
      </c>
      <c r="R8" s="25">
        <f t="shared" si="4"/>
        <v>0.89468492344606931</v>
      </c>
      <c r="S8" s="25">
        <f t="shared" si="5"/>
        <v>0.8405927348983453</v>
      </c>
      <c r="T8" s="25">
        <f t="shared" si="0"/>
        <v>0.92031713189957431</v>
      </c>
      <c r="U8" s="25">
        <f t="shared" si="1"/>
        <v>0.81588869076506754</v>
      </c>
      <c r="V8" s="25">
        <f t="shared" si="2"/>
        <v>0.83940973045669764</v>
      </c>
      <c r="W8" s="25">
        <f t="shared" si="3"/>
        <v>0.77711300867523059</v>
      </c>
    </row>
    <row r="9" spans="2:23" x14ac:dyDescent="0.25">
      <c r="B9" s="11" t="s">
        <v>11</v>
      </c>
      <c r="C9" s="3">
        <v>20.727499999999999</v>
      </c>
      <c r="D9" s="3">
        <v>26.958333333333329</v>
      </c>
      <c r="E9" s="3">
        <v>18.460300000000004</v>
      </c>
      <c r="F9" s="3">
        <v>26.699999999999992</v>
      </c>
      <c r="G9" s="3">
        <v>20.138499999999997</v>
      </c>
      <c r="H9" s="3">
        <v>26.200000000000003</v>
      </c>
      <c r="I9" s="3">
        <v>18.468299999999999</v>
      </c>
      <c r="J9" s="3">
        <v>26.258333333333329</v>
      </c>
      <c r="K9" s="3">
        <v>18.900300000000005</v>
      </c>
      <c r="L9" s="3">
        <v>26.158333333333335</v>
      </c>
      <c r="M9" s="3">
        <v>18.4133</v>
      </c>
      <c r="N9" s="3">
        <v>26.625</v>
      </c>
      <c r="O9" s="3"/>
      <c r="P9" s="3"/>
      <c r="Q9" t="s">
        <v>132</v>
      </c>
      <c r="R9" s="25">
        <f>D23</f>
        <v>-26.069185900225012</v>
      </c>
      <c r="S9" s="25">
        <f>F23</f>
        <v>-50.532032723329337</v>
      </c>
      <c r="T9" s="25">
        <f>H23</f>
        <v>-30.705167170137347</v>
      </c>
      <c r="U9" s="25">
        <f>J23</f>
        <v>-47.339321962143259</v>
      </c>
      <c r="V9" s="25">
        <f>L23</f>
        <v>-44.304693175658173</v>
      </c>
      <c r="W9" s="25">
        <f>N23</f>
        <v>-42.765516062870212</v>
      </c>
    </row>
    <row r="10" spans="2:23" x14ac:dyDescent="0.25">
      <c r="B10" s="11" t="s">
        <v>12</v>
      </c>
      <c r="C10" s="3">
        <v>19.031709677419354</v>
      </c>
      <c r="D10" s="3">
        <v>26.033333333333335</v>
      </c>
      <c r="E10" s="3">
        <v>17.481096774193549</v>
      </c>
      <c r="F10" s="3">
        <v>26.091666666666665</v>
      </c>
      <c r="G10" s="3">
        <v>18.695612903225808</v>
      </c>
      <c r="H10" s="3">
        <v>25.275000000000002</v>
      </c>
      <c r="I10" s="3">
        <v>16.634806451612903</v>
      </c>
      <c r="J10" s="3">
        <v>25.541666666666671</v>
      </c>
      <c r="K10" s="3">
        <v>17.218741935483873</v>
      </c>
      <c r="L10" s="3">
        <v>25.474999999999998</v>
      </c>
      <c r="M10" s="3">
        <v>16.392096774193551</v>
      </c>
      <c r="N10" s="3">
        <v>25.900000000000002</v>
      </c>
      <c r="O10" s="3"/>
      <c r="P10" s="3"/>
      <c r="Q10" t="s">
        <v>234</v>
      </c>
      <c r="R10" s="25">
        <f t="shared" ref="R10:R11" si="6">D24</f>
        <v>4.8920792731435316</v>
      </c>
      <c r="S10" s="25">
        <f>F24</f>
        <v>9.3151235889270367</v>
      </c>
      <c r="T10" s="25">
        <f>H24</f>
        <v>4.5680690713724088</v>
      </c>
      <c r="U10" s="25">
        <f>J24</f>
        <v>9.627106300597795</v>
      </c>
      <c r="V10" s="25">
        <f>L24</f>
        <v>8.5137148095448367</v>
      </c>
      <c r="W10" s="25">
        <f>N24</f>
        <v>10.131386982321287</v>
      </c>
    </row>
    <row r="11" spans="2:23" x14ac:dyDescent="0.25">
      <c r="B11" s="11" t="s">
        <v>13</v>
      </c>
      <c r="C11" s="3">
        <v>17.562999999999999</v>
      </c>
      <c r="D11" s="3">
        <v>24.891666666666669</v>
      </c>
      <c r="E11" s="3">
        <v>14.651199999999999</v>
      </c>
      <c r="F11" s="3">
        <v>24.783333333333331</v>
      </c>
      <c r="G11" s="3">
        <v>16.779100000000003</v>
      </c>
      <c r="H11" s="3">
        <v>24.216666666666665</v>
      </c>
      <c r="I11" s="3">
        <v>13.4733</v>
      </c>
      <c r="J11" s="3">
        <v>24.366666666666664</v>
      </c>
      <c r="K11" s="3">
        <v>14.697999999999995</v>
      </c>
      <c r="L11" s="3">
        <v>24.266666666666669</v>
      </c>
      <c r="M11" s="3">
        <v>14.0877</v>
      </c>
      <c r="N11" s="3">
        <v>24.675000000000001</v>
      </c>
      <c r="O11" s="3"/>
      <c r="P11" s="3"/>
      <c r="Q11" t="s">
        <v>136</v>
      </c>
      <c r="R11" s="25">
        <f t="shared" si="6"/>
        <v>0.75125786430240316</v>
      </c>
      <c r="S11" s="25">
        <f>F25</f>
        <v>1.2710503997821232</v>
      </c>
      <c r="T11" s="25">
        <f>H25</f>
        <v>0.69457772345779922</v>
      </c>
      <c r="U11" s="25">
        <f>J25</f>
        <v>1.2705501052939063</v>
      </c>
      <c r="V11" s="25">
        <f>L25</f>
        <v>1.1488048693140078</v>
      </c>
      <c r="W11" s="25">
        <f>N25</f>
        <v>1.3697541273139768</v>
      </c>
    </row>
    <row r="12" spans="2:23" x14ac:dyDescent="0.25">
      <c r="B12" s="11" t="s">
        <v>14</v>
      </c>
      <c r="C12" s="3">
        <v>15.491612903225809</v>
      </c>
      <c r="D12" s="3">
        <v>24.166666666666668</v>
      </c>
      <c r="E12" s="3">
        <v>12.353129032258066</v>
      </c>
      <c r="F12" s="3">
        <v>24.116666666666671</v>
      </c>
      <c r="G12" s="3">
        <v>14.571193548387095</v>
      </c>
      <c r="H12" s="3">
        <v>23.533333333333335</v>
      </c>
      <c r="I12" s="3">
        <v>12.640548387096777</v>
      </c>
      <c r="J12" s="3">
        <v>23.766666666666666</v>
      </c>
      <c r="K12" s="3">
        <v>12.989322580645164</v>
      </c>
      <c r="L12" s="3">
        <v>23.666666666666668</v>
      </c>
      <c r="M12" s="3">
        <v>13.082129032258065</v>
      </c>
      <c r="N12" s="3">
        <v>24.033333333333335</v>
      </c>
      <c r="O12" s="3"/>
      <c r="P12" s="3"/>
    </row>
    <row r="13" spans="2:23" x14ac:dyDescent="0.25">
      <c r="B13" s="11" t="s">
        <v>15</v>
      </c>
      <c r="C13" s="3">
        <v>15.574354838709674</v>
      </c>
      <c r="D13" s="3">
        <v>24.099999999999998</v>
      </c>
      <c r="E13" s="3">
        <v>12.688064516129034</v>
      </c>
      <c r="F13" s="3">
        <v>23.966666666666672</v>
      </c>
      <c r="G13" s="3">
        <v>14.744322580645163</v>
      </c>
      <c r="H13" s="3">
        <v>23.475000000000005</v>
      </c>
      <c r="I13" s="3">
        <v>13.54751612903226</v>
      </c>
      <c r="J13" s="3">
        <v>23.691666666666666</v>
      </c>
      <c r="K13" s="3">
        <v>13.692677419354837</v>
      </c>
      <c r="L13" s="3">
        <v>23.591666666666669</v>
      </c>
      <c r="M13" s="3">
        <v>14.07241935483871</v>
      </c>
      <c r="N13" s="3">
        <v>23.916666666666668</v>
      </c>
      <c r="O13" s="3"/>
      <c r="P13" s="3"/>
    </row>
    <row r="14" spans="2:23" x14ac:dyDescent="0.25">
      <c r="B14" s="11" t="s">
        <v>16</v>
      </c>
      <c r="C14" s="3">
        <v>16.657499999999995</v>
      </c>
      <c r="D14" s="3">
        <v>24.308333333333334</v>
      </c>
      <c r="E14" s="3">
        <v>14.3026</v>
      </c>
      <c r="F14" s="3">
        <v>24.233333333333334</v>
      </c>
      <c r="G14" s="3">
        <v>15.763700000000005</v>
      </c>
      <c r="H14" s="3">
        <v>23.691666666666663</v>
      </c>
      <c r="I14" s="3">
        <v>14.036900000000003</v>
      </c>
      <c r="J14" s="3">
        <v>23.891666666666666</v>
      </c>
      <c r="K14" s="3">
        <v>14.535800000000002</v>
      </c>
      <c r="L14" s="3">
        <v>23.783333333333331</v>
      </c>
      <c r="M14" s="3">
        <v>14.090099999999998</v>
      </c>
      <c r="N14" s="3">
        <v>24.091666666666665</v>
      </c>
      <c r="O14" s="3"/>
      <c r="P14" s="3"/>
    </row>
    <row r="15" spans="2:23" x14ac:dyDescent="0.25">
      <c r="B15" s="11" t="s">
        <v>17</v>
      </c>
      <c r="C15" s="3">
        <v>18.342967741935485</v>
      </c>
      <c r="D15" s="3">
        <v>24.991666666666664</v>
      </c>
      <c r="E15" s="3">
        <v>16.302</v>
      </c>
      <c r="F15" s="3">
        <v>24.900000000000002</v>
      </c>
      <c r="G15" s="3">
        <v>17.917258064516133</v>
      </c>
      <c r="H15" s="3">
        <v>24.391666666666666</v>
      </c>
      <c r="I15" s="3">
        <v>15.679064516129033</v>
      </c>
      <c r="J15" s="3">
        <v>24.416666666666668</v>
      </c>
      <c r="K15" s="3">
        <v>16.327064516129035</v>
      </c>
      <c r="L15" s="3">
        <v>24.358333333333334</v>
      </c>
      <c r="M15" s="3">
        <v>15.895741935483873</v>
      </c>
      <c r="N15" s="3">
        <v>24.716666666666665</v>
      </c>
      <c r="O15" s="3"/>
      <c r="P15" s="3"/>
    </row>
    <row r="16" spans="2:23" x14ac:dyDescent="0.25">
      <c r="B16" s="11" t="s">
        <v>18</v>
      </c>
      <c r="C16" s="3">
        <v>20.310700000000004</v>
      </c>
      <c r="D16" s="3">
        <v>26.091666666666669</v>
      </c>
      <c r="E16" s="3">
        <v>17.561699999999998</v>
      </c>
      <c r="F16" s="3">
        <v>25.591666666666669</v>
      </c>
      <c r="G16" s="3">
        <v>19.489900000000002</v>
      </c>
      <c r="H16" s="3">
        <v>25.500000000000004</v>
      </c>
      <c r="I16" s="3">
        <v>17.148000000000003</v>
      </c>
      <c r="J16" s="3">
        <v>25.016666666666666</v>
      </c>
      <c r="K16" s="3">
        <v>18.053000000000001</v>
      </c>
      <c r="L16" s="3">
        <v>25.008333333333336</v>
      </c>
      <c r="M16" s="3">
        <v>18.086400000000001</v>
      </c>
      <c r="N16" s="3">
        <v>25.391666666666666</v>
      </c>
      <c r="O16" s="3"/>
      <c r="P16" s="3"/>
    </row>
    <row r="17" spans="2:20" x14ac:dyDescent="0.25">
      <c r="B17" s="12" t="s">
        <v>19</v>
      </c>
      <c r="C17" s="3">
        <v>20.889483870967744</v>
      </c>
      <c r="D17" s="5">
        <v>26.341666666666665</v>
      </c>
      <c r="E17" s="3">
        <v>20.011161290322583</v>
      </c>
      <c r="F17" s="5">
        <v>26.166666666666668</v>
      </c>
      <c r="G17" s="5">
        <v>20.133677419354839</v>
      </c>
      <c r="H17" s="5">
        <v>25.775000000000002</v>
      </c>
      <c r="I17" s="5">
        <v>19.778516129032258</v>
      </c>
      <c r="J17" s="5">
        <v>25.599999999999998</v>
      </c>
      <c r="K17" s="5">
        <v>20.015999999999998</v>
      </c>
      <c r="L17" s="5">
        <v>25.566666666666666</v>
      </c>
      <c r="M17" s="5">
        <v>20.111806451612903</v>
      </c>
      <c r="N17" s="5">
        <v>25.966666666666665</v>
      </c>
      <c r="O17" s="5"/>
      <c r="P17" s="5"/>
    </row>
    <row r="18" spans="2:20" x14ac:dyDescent="0.25">
      <c r="B18" s="13" t="s">
        <v>20</v>
      </c>
      <c r="C18" s="7">
        <f t="shared" ref="C18:N18" si="7">AVERAGE(C6:C17)</f>
        <v>18.976801482062992</v>
      </c>
      <c r="D18" s="7">
        <f t="shared" si="7"/>
        <v>25.745138888888889</v>
      </c>
      <c r="E18" s="7">
        <f t="shared" si="7"/>
        <v>17.059174693120184</v>
      </c>
      <c r="F18" s="7">
        <f t="shared" si="7"/>
        <v>25.506944444444446</v>
      </c>
      <c r="G18" s="7">
        <f t="shared" si="7"/>
        <v>18.340446583880482</v>
      </c>
      <c r="H18" s="7">
        <f t="shared" si="7"/>
        <v>25.073611111111109</v>
      </c>
      <c r="I18" s="7">
        <f t="shared" si="7"/>
        <v>16.701305297839948</v>
      </c>
      <c r="J18" s="7">
        <f t="shared" si="7"/>
        <v>25.066666666666666</v>
      </c>
      <c r="K18" s="7">
        <f t="shared" si="7"/>
        <v>17.20120364211628</v>
      </c>
      <c r="L18" s="7">
        <f t="shared" si="7"/>
        <v>24.999305555555555</v>
      </c>
      <c r="M18" s="7">
        <f t="shared" si="7"/>
        <v>17.011965589018935</v>
      </c>
      <c r="N18" s="7">
        <f t="shared" si="7"/>
        <v>25.370138888888889</v>
      </c>
      <c r="O18" s="7"/>
      <c r="P18" s="7"/>
    </row>
    <row r="19" spans="2:20" x14ac:dyDescent="0.25">
      <c r="B19" s="14" t="s">
        <v>39</v>
      </c>
      <c r="C19" s="9">
        <v>44</v>
      </c>
      <c r="E19" s="9">
        <v>13</v>
      </c>
      <c r="G19" s="9">
        <v>88</v>
      </c>
      <c r="I19" s="9">
        <v>10</v>
      </c>
      <c r="K19" s="9">
        <v>73</v>
      </c>
      <c r="M19" s="9">
        <v>16</v>
      </c>
      <c r="O19">
        <f>AVERAGE(,K19,I19,G19,E19,C19,M19)</f>
        <v>34.857142857142854</v>
      </c>
    </row>
    <row r="20" spans="2:20" x14ac:dyDescent="0.25">
      <c r="B20" s="11" t="s">
        <v>23</v>
      </c>
      <c r="C20" s="3" t="s">
        <v>65</v>
      </c>
      <c r="D20" s="3"/>
      <c r="E20" s="3" t="s">
        <v>67</v>
      </c>
      <c r="F20" s="3"/>
      <c r="G20" s="3" t="s">
        <v>69</v>
      </c>
      <c r="H20" s="3"/>
      <c r="I20" s="3" t="s">
        <v>71</v>
      </c>
      <c r="J20" s="3"/>
      <c r="K20" s="3" t="s">
        <v>73</v>
      </c>
      <c r="L20" s="3"/>
      <c r="M20" s="3" t="s">
        <v>75</v>
      </c>
      <c r="N20" s="3"/>
      <c r="O20" s="3"/>
      <c r="P20" s="3"/>
    </row>
    <row r="21" spans="2:20" x14ac:dyDescent="0.25">
      <c r="B21" s="11" t="s">
        <v>24</v>
      </c>
      <c r="C21" s="3" t="s">
        <v>66</v>
      </c>
      <c r="D21" s="3"/>
      <c r="E21" s="3" t="s">
        <v>68</v>
      </c>
      <c r="F21" s="3"/>
      <c r="G21" s="3" t="s">
        <v>70</v>
      </c>
      <c r="H21" s="3"/>
      <c r="I21" s="3" t="s">
        <v>72</v>
      </c>
      <c r="J21" s="3"/>
      <c r="K21" s="3" t="s">
        <v>74</v>
      </c>
      <c r="L21" s="3"/>
      <c r="M21" s="3" t="s">
        <v>76</v>
      </c>
      <c r="N21" s="3"/>
      <c r="O21" s="3"/>
      <c r="P21" s="3"/>
      <c r="S21" s="18"/>
      <c r="T21" s="19"/>
    </row>
    <row r="22" spans="2:20" x14ac:dyDescent="0.25">
      <c r="B22" s="13" t="s">
        <v>40</v>
      </c>
      <c r="C22" s="7">
        <f>CORREL(C6:C17, D6:D17)</f>
        <v>0.94587785862978579</v>
      </c>
      <c r="D22" s="7"/>
      <c r="E22" s="7">
        <f t="shared" ref="E22:M22" si="8">CORREL(E6:E17, F6:F17)</f>
        <v>0.9168384453644739</v>
      </c>
      <c r="F22" s="7"/>
      <c r="G22" s="7">
        <f t="shared" si="8"/>
        <v>0.95933160684904684</v>
      </c>
      <c r="H22" s="7"/>
      <c r="I22" s="7">
        <f t="shared" si="8"/>
        <v>0.90326557045260358</v>
      </c>
      <c r="J22" s="7"/>
      <c r="K22" s="7">
        <f t="shared" si="8"/>
        <v>0.91619306396452127</v>
      </c>
      <c r="L22" s="7"/>
      <c r="M22" s="7">
        <f t="shared" si="8"/>
        <v>0.88154013446650881</v>
      </c>
      <c r="N22" s="7"/>
      <c r="O22" s="7"/>
      <c r="P22" s="7"/>
      <c r="S22" s="20"/>
      <c r="T22" s="21"/>
    </row>
    <row r="23" spans="2:20" x14ac:dyDescent="0.25">
      <c r="C23" s="25">
        <f t="array" ref="C23:D25">LINEST(C6:C17,D6:D17, TRUE,TRUE)</f>
        <v>1.749689041364193</v>
      </c>
      <c r="D23" s="25">
        <v>-26.069185900225012</v>
      </c>
      <c r="E23" s="25">
        <f t="array" ref="E23:F25">LINEST(E6:E17,F6:F17, TRUE,TRUE)</f>
        <v>2.6499139308382058</v>
      </c>
      <c r="F23" s="25">
        <v>-50.532032723329337</v>
      </c>
      <c r="G23" s="25">
        <f t="array" ref="G23:H25">LINEST(G6:G17,H6:H17, TRUE,TRUE)</f>
        <v>1.9560650253638088</v>
      </c>
      <c r="H23" s="25">
        <v>-30.705167170137347</v>
      </c>
      <c r="I23" s="25">
        <f t="array" ref="I23:J25">LINEST(I6:I17,J6:J17, TRUE,TRUE)</f>
        <v>2.5548122577120962</v>
      </c>
      <c r="J23" s="25">
        <v>-47.339321962143259</v>
      </c>
      <c r="K23" s="25">
        <f t="array" ref="K23:L25">LINEST(K6:K17,L6:L17, TRUE,TRUE)</f>
        <v>2.4603042144947143</v>
      </c>
      <c r="L23" s="25">
        <v>-44.304693175658173</v>
      </c>
      <c r="M23" s="25">
        <f t="array" ref="M23:N25">LINEST(M6:M17,N6:N17, TRUE,TRUE)</f>
        <v>2.3562142057515225</v>
      </c>
      <c r="N23" s="25">
        <v>-42.765516062870212</v>
      </c>
      <c r="S23" s="20"/>
      <c r="T23" s="21"/>
    </row>
    <row r="24" spans="2:20" x14ac:dyDescent="0.25">
      <c r="C24" s="25">
        <v>0.1898327268278974</v>
      </c>
      <c r="D24" s="25">
        <v>4.8920792731435316</v>
      </c>
      <c r="E24" s="25">
        <v>0.36491608560482647</v>
      </c>
      <c r="F24" s="25">
        <v>9.3151235889270367</v>
      </c>
      <c r="G24" s="25">
        <v>0.18201073919701499</v>
      </c>
      <c r="H24" s="25">
        <v>4.5680690713724088</v>
      </c>
      <c r="I24" s="25">
        <v>0.38378126294915077</v>
      </c>
      <c r="J24" s="25">
        <v>9.627106300597795</v>
      </c>
      <c r="K24" s="25">
        <v>0.34029958890930689</v>
      </c>
      <c r="L24" s="25">
        <v>8.5137148095448367</v>
      </c>
      <c r="M24" s="25">
        <v>0.39903872254481326</v>
      </c>
      <c r="N24" s="25">
        <v>10.131386982321287</v>
      </c>
      <c r="S24" s="20"/>
      <c r="T24" s="21"/>
    </row>
    <row r="25" spans="2:20" x14ac:dyDescent="0.25">
      <c r="C25" s="25">
        <v>0.89468492344606931</v>
      </c>
      <c r="D25" s="25">
        <v>0.75125786430240316</v>
      </c>
      <c r="E25" s="25">
        <v>0.8405927348983453</v>
      </c>
      <c r="F25" s="25">
        <v>1.2710503997821232</v>
      </c>
      <c r="G25" s="25">
        <v>0.92031713189957431</v>
      </c>
      <c r="H25" s="25">
        <v>0.69457772345779922</v>
      </c>
      <c r="I25" s="25">
        <v>0.81588869076506754</v>
      </c>
      <c r="J25" s="25">
        <v>1.2705501052939063</v>
      </c>
      <c r="K25" s="25">
        <v>0.83940973045669764</v>
      </c>
      <c r="L25" s="25">
        <v>1.1488048693140078</v>
      </c>
      <c r="M25" s="25">
        <v>0.77711300867523059</v>
      </c>
      <c r="N25" s="25">
        <v>1.3697541273139768</v>
      </c>
      <c r="S25" s="20"/>
      <c r="T25" s="21"/>
    </row>
    <row r="26" spans="2:20" x14ac:dyDescent="0.25">
      <c r="S26" s="22"/>
      <c r="T26" s="21"/>
    </row>
    <row r="27" spans="2:20" x14ac:dyDescent="0.25">
      <c r="C27" t="s">
        <v>131</v>
      </c>
      <c r="D27" t="s">
        <v>132</v>
      </c>
      <c r="S27" s="22"/>
      <c r="T27" s="21"/>
    </row>
    <row r="28" spans="2:20" x14ac:dyDescent="0.25">
      <c r="C28" t="s">
        <v>133</v>
      </c>
      <c r="D28" t="s">
        <v>134</v>
      </c>
    </row>
    <row r="29" spans="2:20" x14ac:dyDescent="0.25">
      <c r="C29" t="s">
        <v>135</v>
      </c>
      <c r="D29" t="s">
        <v>136</v>
      </c>
    </row>
  </sheetData>
  <mergeCells count="2">
    <mergeCell ref="O4:P4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H1" sqref="H1:I13"/>
    </sheetView>
  </sheetViews>
  <sheetFormatPr defaultRowHeight="15" x14ac:dyDescent="0.25"/>
  <cols>
    <col min="8" max="8" width="11" customWidth="1"/>
    <col min="9" max="9" width="12" customWidth="1"/>
    <col min="16" max="17" width="9.5703125" bestFit="1" customWidth="1"/>
  </cols>
  <sheetData>
    <row r="1" spans="1:17" x14ac:dyDescent="0.25">
      <c r="A1" s="30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4" t="s">
        <v>240</v>
      </c>
      <c r="G1" s="24" t="s">
        <v>237</v>
      </c>
      <c r="H1" s="24" t="s">
        <v>238</v>
      </c>
      <c r="I1" s="24" t="s">
        <v>239</v>
      </c>
      <c r="J1" s="24" t="s">
        <v>170</v>
      </c>
      <c r="K1" s="24" t="s">
        <v>171</v>
      </c>
      <c r="L1" s="24" t="s">
        <v>172</v>
      </c>
      <c r="M1" s="24" t="s">
        <v>173</v>
      </c>
      <c r="N1" s="29" t="s">
        <v>151</v>
      </c>
      <c r="O1" s="29" t="s">
        <v>164</v>
      </c>
    </row>
    <row r="2" spans="1:17" x14ac:dyDescent="0.25">
      <c r="A2" s="11" t="s">
        <v>8</v>
      </c>
      <c r="B2" s="3">
        <v>21.646935483870966</v>
      </c>
      <c r="C2" s="3">
        <v>26.658333333333331</v>
      </c>
      <c r="D2" s="3">
        <v>21.383806451612902</v>
      </c>
      <c r="E2" s="3">
        <v>26.308333333333334</v>
      </c>
      <c r="F2" s="3">
        <v>21.122032258064522</v>
      </c>
      <c r="G2" s="3">
        <v>25.900000000000002</v>
      </c>
      <c r="H2" s="3">
        <v>20.811096774193555</v>
      </c>
      <c r="I2" s="3">
        <v>25.916666666666668</v>
      </c>
      <c r="J2" s="3">
        <v>21.080709677419353</v>
      </c>
      <c r="K2" s="3">
        <v>25.816666666666666</v>
      </c>
      <c r="L2" s="3">
        <v>21.001161290322582</v>
      </c>
      <c r="M2" s="3">
        <v>26.158333333333331</v>
      </c>
      <c r="N2" s="25">
        <f>AVERAGE(L2,J2,H2,F2,D2,B2)</f>
        <v>21.174290322580646</v>
      </c>
      <c r="O2" s="25">
        <f>AVERAGE(M2,K2,I2,G2,E2,C2)</f>
        <v>26.126388888888886</v>
      </c>
      <c r="P2" s="25"/>
      <c r="Q2" s="25"/>
    </row>
    <row r="3" spans="1:17" x14ac:dyDescent="0.25">
      <c r="A3" s="11" t="s">
        <v>9</v>
      </c>
      <c r="B3" s="3">
        <v>21.069982300884956</v>
      </c>
      <c r="C3" s="3">
        <v>27.150000000000002</v>
      </c>
      <c r="D3" s="3">
        <v>20.693522123893811</v>
      </c>
      <c r="E3" s="3">
        <v>26.516666666666669</v>
      </c>
      <c r="F3" s="3">
        <v>20.763610619469024</v>
      </c>
      <c r="G3" s="3">
        <v>26.433333333333334</v>
      </c>
      <c r="H3" s="3">
        <v>19.964389380530974</v>
      </c>
      <c r="I3" s="3">
        <v>26.091666666666669</v>
      </c>
      <c r="J3" s="3">
        <v>20.252601769911504</v>
      </c>
      <c r="K3" s="3">
        <v>26.100000000000005</v>
      </c>
      <c r="L3" s="3">
        <v>20.085345132743363</v>
      </c>
      <c r="M3" s="3">
        <v>26.366666666666664</v>
      </c>
      <c r="N3" s="25">
        <f t="shared" ref="N3:N12" si="0">AVERAGE(L3,J3,H3,F3,D3,B3)</f>
        <v>20.47157522123894</v>
      </c>
      <c r="O3" s="25">
        <f t="shared" ref="O3:O12" si="1">AVERAGE(M3,K3,I3,G3,E3,C3)</f>
        <v>26.44305555555556</v>
      </c>
      <c r="P3" s="25"/>
      <c r="Q3" s="25"/>
    </row>
    <row r="4" spans="1:17" x14ac:dyDescent="0.25">
      <c r="A4" s="11" t="s">
        <v>10</v>
      </c>
      <c r="B4" s="3">
        <v>20.415870967741931</v>
      </c>
      <c r="C4" s="3">
        <v>27.25</v>
      </c>
      <c r="D4" s="3">
        <v>18.821516129032261</v>
      </c>
      <c r="E4" s="3">
        <v>26.708333333333329</v>
      </c>
      <c r="F4" s="3">
        <v>19.966451612903221</v>
      </c>
      <c r="G4" s="3">
        <v>26.491666666666664</v>
      </c>
      <c r="H4" s="3">
        <v>18.23322580645161</v>
      </c>
      <c r="I4" s="3">
        <v>26.241666666666664</v>
      </c>
      <c r="J4" s="3">
        <v>18.650225806451612</v>
      </c>
      <c r="K4" s="3">
        <v>26.2</v>
      </c>
      <c r="L4" s="3">
        <v>18.825387096774193</v>
      </c>
      <c r="M4" s="3">
        <v>26.600000000000005</v>
      </c>
      <c r="N4" s="25">
        <f t="shared" si="0"/>
        <v>19.15211290322581</v>
      </c>
      <c r="O4" s="25">
        <f t="shared" si="1"/>
        <v>26.581944444444446</v>
      </c>
      <c r="P4" s="25"/>
      <c r="Q4" s="25"/>
    </row>
    <row r="5" spans="1:17" x14ac:dyDescent="0.25">
      <c r="A5" s="11" t="s">
        <v>11</v>
      </c>
      <c r="B5" s="3">
        <v>20.727499999999999</v>
      </c>
      <c r="C5" s="3">
        <v>26.958333333333329</v>
      </c>
      <c r="D5" s="3">
        <v>18.460300000000004</v>
      </c>
      <c r="E5" s="3">
        <v>26.699999999999992</v>
      </c>
      <c r="F5" s="3">
        <v>20.138499999999997</v>
      </c>
      <c r="G5" s="3">
        <v>26.200000000000003</v>
      </c>
      <c r="H5" s="3">
        <v>18.468299999999999</v>
      </c>
      <c r="I5" s="3">
        <v>26.258333333333329</v>
      </c>
      <c r="J5" s="3">
        <v>18.900300000000005</v>
      </c>
      <c r="K5" s="3">
        <v>26.158333333333335</v>
      </c>
      <c r="L5" s="3">
        <v>18.4133</v>
      </c>
      <c r="M5" s="3">
        <v>26.625</v>
      </c>
      <c r="N5" s="25">
        <f t="shared" si="0"/>
        <v>19.184700000000003</v>
      </c>
      <c r="O5" s="25">
        <f t="shared" si="1"/>
        <v>26.483333333333331</v>
      </c>
      <c r="P5" s="25"/>
      <c r="Q5" s="25"/>
    </row>
    <row r="6" spans="1:17" x14ac:dyDescent="0.25">
      <c r="A6" s="11" t="s">
        <v>12</v>
      </c>
      <c r="B6" s="3">
        <v>19.031709677419354</v>
      </c>
      <c r="C6" s="3">
        <v>26.033333333333335</v>
      </c>
      <c r="D6" s="3">
        <v>17.481096774193549</v>
      </c>
      <c r="E6" s="3">
        <v>26.091666666666665</v>
      </c>
      <c r="F6" s="3">
        <v>18.695612903225808</v>
      </c>
      <c r="G6" s="3">
        <v>25.275000000000002</v>
      </c>
      <c r="H6" s="3">
        <v>16.634806451612903</v>
      </c>
      <c r="I6" s="3">
        <v>25.541666666666671</v>
      </c>
      <c r="J6" s="3">
        <v>17.218741935483873</v>
      </c>
      <c r="K6" s="3">
        <v>25.474999999999998</v>
      </c>
      <c r="L6" s="3">
        <v>16.392096774193551</v>
      </c>
      <c r="M6" s="3">
        <v>25.900000000000002</v>
      </c>
      <c r="N6" s="25">
        <f t="shared" si="0"/>
        <v>17.57567741935484</v>
      </c>
      <c r="O6" s="25">
        <f t="shared" si="1"/>
        <v>25.719444444444445</v>
      </c>
      <c r="P6" s="25"/>
      <c r="Q6" s="25"/>
    </row>
    <row r="7" spans="1:17" x14ac:dyDescent="0.25">
      <c r="A7" s="11" t="s">
        <v>13</v>
      </c>
      <c r="B7" s="3">
        <v>17.562999999999999</v>
      </c>
      <c r="C7" s="3">
        <v>24.891666666666669</v>
      </c>
      <c r="D7" s="3">
        <v>14.651199999999999</v>
      </c>
      <c r="E7" s="3">
        <v>24.783333333333331</v>
      </c>
      <c r="F7" s="3">
        <v>16.779100000000003</v>
      </c>
      <c r="G7" s="3">
        <v>24.216666666666665</v>
      </c>
      <c r="H7" s="3">
        <v>13.4733</v>
      </c>
      <c r="I7" s="3">
        <v>24.366666666666664</v>
      </c>
      <c r="J7" s="3">
        <v>14.697999999999995</v>
      </c>
      <c r="K7" s="3">
        <v>24.266666666666669</v>
      </c>
      <c r="L7" s="3">
        <v>14.0877</v>
      </c>
      <c r="M7" s="3">
        <v>24.675000000000001</v>
      </c>
      <c r="N7" s="25">
        <f t="shared" si="0"/>
        <v>15.208716666666668</v>
      </c>
      <c r="O7" s="25">
        <f t="shared" si="1"/>
        <v>24.533333333333335</v>
      </c>
      <c r="P7" s="25"/>
      <c r="Q7" s="25"/>
    </row>
    <row r="8" spans="1:17" x14ac:dyDescent="0.25">
      <c r="A8" s="11" t="s">
        <v>14</v>
      </c>
      <c r="B8" s="3">
        <v>15.491612903225809</v>
      </c>
      <c r="C8" s="3">
        <v>24.166666666666668</v>
      </c>
      <c r="D8" s="3">
        <v>12.353129032258066</v>
      </c>
      <c r="E8" s="3">
        <v>24.116666666666671</v>
      </c>
      <c r="F8" s="3">
        <v>14.571193548387095</v>
      </c>
      <c r="G8" s="3">
        <v>23.533333333333335</v>
      </c>
      <c r="H8" s="3">
        <v>12.640548387096777</v>
      </c>
      <c r="I8" s="3">
        <v>23.766666666666666</v>
      </c>
      <c r="J8" s="3">
        <v>12.989322580645164</v>
      </c>
      <c r="K8" s="3">
        <v>23.666666666666668</v>
      </c>
      <c r="L8" s="3">
        <v>13.082129032258065</v>
      </c>
      <c r="M8" s="3">
        <v>24.033333333333335</v>
      </c>
      <c r="N8" s="25">
        <f t="shared" si="0"/>
        <v>13.521322580645162</v>
      </c>
      <c r="O8" s="25">
        <f t="shared" si="1"/>
        <v>23.880555555555556</v>
      </c>
      <c r="P8" s="25"/>
      <c r="Q8" s="25"/>
    </row>
    <row r="9" spans="1:17" x14ac:dyDescent="0.25">
      <c r="A9" s="11" t="s">
        <v>15</v>
      </c>
      <c r="B9" s="3">
        <v>15.574354838709674</v>
      </c>
      <c r="C9" s="3">
        <v>24.099999999999998</v>
      </c>
      <c r="D9" s="3">
        <v>12.688064516129034</v>
      </c>
      <c r="E9" s="3">
        <v>23.966666666666672</v>
      </c>
      <c r="F9" s="3">
        <v>14.744322580645163</v>
      </c>
      <c r="G9" s="3">
        <v>23.475000000000005</v>
      </c>
      <c r="H9" s="3">
        <v>13.54751612903226</v>
      </c>
      <c r="I9" s="3">
        <v>23.691666666666666</v>
      </c>
      <c r="J9" s="3">
        <v>13.692677419354837</v>
      </c>
      <c r="K9" s="3">
        <v>23.591666666666669</v>
      </c>
      <c r="L9" s="3">
        <v>14.07241935483871</v>
      </c>
      <c r="M9" s="3">
        <v>23.916666666666668</v>
      </c>
      <c r="N9" s="25">
        <f t="shared" si="0"/>
        <v>14.053225806451612</v>
      </c>
      <c r="O9" s="25">
        <f t="shared" si="1"/>
        <v>23.790277777777778</v>
      </c>
      <c r="P9" s="25"/>
      <c r="Q9" s="25"/>
    </row>
    <row r="10" spans="1:17" x14ac:dyDescent="0.25">
      <c r="A10" s="11" t="s">
        <v>16</v>
      </c>
      <c r="B10" s="3">
        <v>16.657499999999995</v>
      </c>
      <c r="C10" s="3">
        <v>24.308333333333334</v>
      </c>
      <c r="D10" s="3">
        <v>14.3026</v>
      </c>
      <c r="E10" s="3">
        <v>24.233333333333334</v>
      </c>
      <c r="F10" s="3">
        <v>15.763700000000005</v>
      </c>
      <c r="G10" s="3">
        <v>23.691666666666663</v>
      </c>
      <c r="H10" s="3">
        <v>14.036900000000003</v>
      </c>
      <c r="I10" s="3">
        <v>23.891666666666666</v>
      </c>
      <c r="J10" s="3">
        <v>14.535800000000002</v>
      </c>
      <c r="K10" s="3">
        <v>23.783333333333331</v>
      </c>
      <c r="L10" s="3">
        <v>14.090099999999998</v>
      </c>
      <c r="M10" s="3">
        <v>24.091666666666665</v>
      </c>
      <c r="N10" s="25">
        <f t="shared" si="0"/>
        <v>14.897766666666669</v>
      </c>
      <c r="O10" s="25">
        <f t="shared" si="1"/>
        <v>24</v>
      </c>
      <c r="P10" s="25"/>
      <c r="Q10" s="25"/>
    </row>
    <row r="11" spans="1:17" x14ac:dyDescent="0.25">
      <c r="A11" s="11" t="s">
        <v>17</v>
      </c>
      <c r="B11" s="3">
        <v>18.342967741935485</v>
      </c>
      <c r="C11" s="3">
        <v>24.991666666666664</v>
      </c>
      <c r="D11" s="3">
        <v>16.302</v>
      </c>
      <c r="E11" s="3">
        <v>24.900000000000002</v>
      </c>
      <c r="F11" s="3">
        <v>17.917258064516133</v>
      </c>
      <c r="G11" s="3">
        <v>24.391666666666666</v>
      </c>
      <c r="H11" s="3">
        <v>15.679064516129033</v>
      </c>
      <c r="I11" s="3">
        <v>24.416666666666668</v>
      </c>
      <c r="J11" s="3">
        <v>16.327064516129035</v>
      </c>
      <c r="K11" s="3">
        <v>24.358333333333334</v>
      </c>
      <c r="L11" s="3">
        <v>15.895741935483873</v>
      </c>
      <c r="M11" s="3">
        <v>24.716666666666665</v>
      </c>
      <c r="N11" s="25">
        <f t="shared" si="0"/>
        <v>16.744016129032257</v>
      </c>
      <c r="O11" s="25">
        <f t="shared" si="1"/>
        <v>24.629166666666666</v>
      </c>
      <c r="P11" s="25"/>
      <c r="Q11" s="25"/>
    </row>
    <row r="12" spans="1:17" x14ac:dyDescent="0.25">
      <c r="A12" s="11" t="s">
        <v>18</v>
      </c>
      <c r="B12" s="3">
        <v>20.310700000000004</v>
      </c>
      <c r="C12" s="3">
        <v>26.091666666666669</v>
      </c>
      <c r="D12" s="3">
        <v>17.561699999999998</v>
      </c>
      <c r="E12" s="3">
        <v>25.591666666666669</v>
      </c>
      <c r="F12" s="3">
        <v>19.489900000000002</v>
      </c>
      <c r="G12" s="3">
        <v>25.500000000000004</v>
      </c>
      <c r="H12" s="3">
        <v>17.148000000000003</v>
      </c>
      <c r="I12" s="3">
        <v>25.016666666666666</v>
      </c>
      <c r="J12" s="3">
        <v>18.053000000000001</v>
      </c>
      <c r="K12" s="3">
        <v>25.008333333333336</v>
      </c>
      <c r="L12" s="3">
        <v>18.086400000000001</v>
      </c>
      <c r="M12" s="3">
        <v>25.391666666666666</v>
      </c>
      <c r="N12" s="25">
        <f t="shared" si="0"/>
        <v>18.441616666666672</v>
      </c>
      <c r="O12" s="25">
        <f t="shared" si="1"/>
        <v>25.433333333333337</v>
      </c>
      <c r="P12" s="25"/>
      <c r="Q12" s="25"/>
    </row>
    <row r="13" spans="1:17" x14ac:dyDescent="0.25">
      <c r="A13" s="12" t="s">
        <v>19</v>
      </c>
      <c r="B13" s="3">
        <v>20.889483870967744</v>
      </c>
      <c r="C13" s="5">
        <v>26.341666666666665</v>
      </c>
      <c r="D13" s="3">
        <v>20.011161290322583</v>
      </c>
      <c r="E13" s="5">
        <v>26.166666666666668</v>
      </c>
      <c r="F13" s="5">
        <v>20.133677419354839</v>
      </c>
      <c r="G13" s="5">
        <v>25.775000000000002</v>
      </c>
      <c r="H13" s="5">
        <v>19.778516129032258</v>
      </c>
      <c r="I13" s="5">
        <v>25.599999999999998</v>
      </c>
      <c r="J13" s="5">
        <v>20.015999999999998</v>
      </c>
      <c r="K13" s="5">
        <v>25.566666666666666</v>
      </c>
      <c r="L13" s="5">
        <v>20.111806451612903</v>
      </c>
      <c r="M13" s="5">
        <v>25.966666666666665</v>
      </c>
      <c r="N13" s="25">
        <f>AVERAGE(L13,J13,H13,F13,D13,B13)</f>
        <v>20.156774193548387</v>
      </c>
      <c r="O13" s="25">
        <f>AVERAGE(M13,K13,I13,G13,E13,C13)</f>
        <v>25.902777777777775</v>
      </c>
      <c r="P13" s="25"/>
      <c r="Q1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2" sqref="L2:M13"/>
    </sheetView>
  </sheetViews>
  <sheetFormatPr defaultRowHeight="15" x14ac:dyDescent="0.25"/>
  <sheetData>
    <row r="1" spans="1:13" x14ac:dyDescent="0.25">
      <c r="A1" s="30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17" t="s">
        <v>160</v>
      </c>
      <c r="G1" s="17" t="s">
        <v>161</v>
      </c>
      <c r="H1" s="24" t="s">
        <v>170</v>
      </c>
      <c r="I1" s="24" t="s">
        <v>171</v>
      </c>
      <c r="J1" s="24" t="s">
        <v>172</v>
      </c>
      <c r="K1" s="24" t="s">
        <v>173</v>
      </c>
      <c r="L1" s="29" t="s">
        <v>151</v>
      </c>
      <c r="M1" s="29" t="s">
        <v>164</v>
      </c>
    </row>
    <row r="2" spans="1:13" x14ac:dyDescent="0.25">
      <c r="A2" s="11" t="s">
        <v>8</v>
      </c>
      <c r="B2" s="3">
        <v>21.646935483870966</v>
      </c>
      <c r="C2" s="3">
        <v>26.658333333333331</v>
      </c>
      <c r="D2" s="3">
        <v>21.383806451612902</v>
      </c>
      <c r="E2" s="3">
        <v>26.308333333333334</v>
      </c>
      <c r="F2" s="3">
        <v>20.716354838709684</v>
      </c>
      <c r="G2" s="3">
        <v>27.133333333333301</v>
      </c>
      <c r="H2" s="3">
        <v>21.080709677419353</v>
      </c>
      <c r="I2" s="3">
        <v>25.816666666666666</v>
      </c>
      <c r="J2" s="3">
        <v>21.001161290322582</v>
      </c>
      <c r="K2" s="3">
        <v>26.158333333333331</v>
      </c>
      <c r="L2" s="25">
        <f>AVERAGE(J2,H2,F2,D2,B2)</f>
        <v>21.165793548387096</v>
      </c>
      <c r="M2" s="25">
        <f>AVERAGE(K2,I2,G2,E2,C2)</f>
        <v>26.414999999999992</v>
      </c>
    </row>
    <row r="3" spans="1:13" x14ac:dyDescent="0.25">
      <c r="A3" s="11" t="s">
        <v>9</v>
      </c>
      <c r="B3" s="3">
        <v>21.069982300884956</v>
      </c>
      <c r="C3" s="3">
        <v>27.150000000000002</v>
      </c>
      <c r="D3" s="3">
        <v>20.693522123893811</v>
      </c>
      <c r="E3" s="3">
        <v>26.516666666666669</v>
      </c>
      <c r="F3" s="3">
        <v>20.433557522123895</v>
      </c>
      <c r="G3" s="3">
        <v>27.624999999999989</v>
      </c>
      <c r="H3" s="3">
        <v>20.252601769911504</v>
      </c>
      <c r="I3" s="3">
        <v>26.100000000000005</v>
      </c>
      <c r="J3" s="3">
        <v>20.085345132743363</v>
      </c>
      <c r="K3" s="3">
        <v>26.366666666666664</v>
      </c>
      <c r="L3" s="25">
        <f t="shared" ref="L3:M13" si="0">AVERAGE(J3,H3,F3,D3,B3)</f>
        <v>20.507001769911504</v>
      </c>
      <c r="M3" s="25">
        <f t="shared" si="0"/>
        <v>26.751666666666665</v>
      </c>
    </row>
    <row r="4" spans="1:13" x14ac:dyDescent="0.25">
      <c r="A4" s="11" t="s">
        <v>10</v>
      </c>
      <c r="B4" s="3">
        <v>20.415870967741931</v>
      </c>
      <c r="C4" s="3">
        <v>27.25</v>
      </c>
      <c r="D4" s="3">
        <v>18.821516129032261</v>
      </c>
      <c r="E4" s="3">
        <v>26.708333333333329</v>
      </c>
      <c r="F4" s="3">
        <v>19.811709677419362</v>
      </c>
      <c r="G4" s="3">
        <v>28.108333333333334</v>
      </c>
      <c r="H4" s="3">
        <v>18.650225806451612</v>
      </c>
      <c r="I4" s="3">
        <v>26.2</v>
      </c>
      <c r="J4" s="3">
        <v>18.825387096774193</v>
      </c>
      <c r="K4" s="3">
        <v>26.600000000000005</v>
      </c>
      <c r="L4" s="25">
        <f t="shared" si="0"/>
        <v>19.304941935483875</v>
      </c>
      <c r="M4" s="25">
        <f t="shared" si="0"/>
        <v>26.973333333333336</v>
      </c>
    </row>
    <row r="5" spans="1:13" x14ac:dyDescent="0.25">
      <c r="A5" s="11" t="s">
        <v>11</v>
      </c>
      <c r="B5" s="3">
        <v>20.727499999999999</v>
      </c>
      <c r="C5" s="3">
        <v>26.958333333333329</v>
      </c>
      <c r="D5" s="3">
        <v>18.460300000000004</v>
      </c>
      <c r="E5" s="3">
        <v>26.699999999999992</v>
      </c>
      <c r="F5" s="3">
        <v>20.028700000000001</v>
      </c>
      <c r="G5" s="3">
        <v>27.991666666666664</v>
      </c>
      <c r="H5" s="3">
        <v>18.900300000000005</v>
      </c>
      <c r="I5" s="3">
        <v>26.158333333333335</v>
      </c>
      <c r="J5" s="3">
        <v>18.4133</v>
      </c>
      <c r="K5" s="3">
        <v>26.625</v>
      </c>
      <c r="L5" s="25">
        <f t="shared" si="0"/>
        <v>19.30602</v>
      </c>
      <c r="M5" s="25">
        <f t="shared" si="0"/>
        <v>26.886666666666663</v>
      </c>
    </row>
    <row r="6" spans="1:13" x14ac:dyDescent="0.25">
      <c r="A6" s="11" t="s">
        <v>12</v>
      </c>
      <c r="B6" s="3">
        <v>19.031709677419354</v>
      </c>
      <c r="C6" s="3">
        <v>26.033333333333335</v>
      </c>
      <c r="D6" s="3">
        <v>17.481096774193549</v>
      </c>
      <c r="E6" s="3">
        <v>26.091666666666665</v>
      </c>
      <c r="F6" s="3">
        <v>17.877096774193554</v>
      </c>
      <c r="G6" s="3">
        <v>27.358333333333331</v>
      </c>
      <c r="H6" s="3">
        <v>17.218741935483873</v>
      </c>
      <c r="I6" s="3">
        <v>25.474999999999998</v>
      </c>
      <c r="J6" s="3">
        <v>16.392096774193551</v>
      </c>
      <c r="K6" s="3">
        <v>25.900000000000002</v>
      </c>
      <c r="L6" s="25">
        <f t="shared" si="0"/>
        <v>17.600148387096777</v>
      </c>
      <c r="M6" s="25">
        <f t="shared" si="0"/>
        <v>26.17166666666667</v>
      </c>
    </row>
    <row r="7" spans="1:13" x14ac:dyDescent="0.25">
      <c r="A7" s="11" t="s">
        <v>13</v>
      </c>
      <c r="B7" s="3">
        <v>17.562999999999999</v>
      </c>
      <c r="C7" s="3">
        <v>24.891666666666669</v>
      </c>
      <c r="D7" s="3">
        <v>14.651199999999999</v>
      </c>
      <c r="E7" s="3">
        <v>24.783333333333331</v>
      </c>
      <c r="F7" s="3">
        <v>14.5075</v>
      </c>
      <c r="G7" s="3">
        <v>26.066666666666666</v>
      </c>
      <c r="H7" s="3">
        <v>14.697999999999995</v>
      </c>
      <c r="I7" s="3">
        <v>24.266666666666669</v>
      </c>
      <c r="J7" s="3">
        <v>14.0877</v>
      </c>
      <c r="K7" s="3">
        <v>24.675000000000001</v>
      </c>
      <c r="L7" s="25">
        <f t="shared" si="0"/>
        <v>15.10148</v>
      </c>
      <c r="M7" s="25">
        <f t="shared" si="0"/>
        <v>24.936666666666667</v>
      </c>
    </row>
    <row r="8" spans="1:13" x14ac:dyDescent="0.25">
      <c r="A8" s="11" t="s">
        <v>14</v>
      </c>
      <c r="B8" s="3">
        <v>15.491612903225809</v>
      </c>
      <c r="C8" s="3">
        <v>24.166666666666668</v>
      </c>
      <c r="D8" s="3">
        <v>12.353129032258066</v>
      </c>
      <c r="E8" s="3">
        <v>24.116666666666671</v>
      </c>
      <c r="F8" s="3">
        <v>14.101258064516131</v>
      </c>
      <c r="G8" s="3">
        <v>25.183333333333337</v>
      </c>
      <c r="H8" s="3">
        <v>12.989322580645164</v>
      </c>
      <c r="I8" s="3">
        <v>23.666666666666668</v>
      </c>
      <c r="J8" s="3">
        <v>13.082129032258065</v>
      </c>
      <c r="K8" s="3">
        <v>24.033333333333335</v>
      </c>
      <c r="L8" s="25">
        <f t="shared" si="0"/>
        <v>13.603490322580649</v>
      </c>
      <c r="M8" s="25">
        <f t="shared" si="0"/>
        <v>24.233333333333338</v>
      </c>
    </row>
    <row r="9" spans="1:13" x14ac:dyDescent="0.25">
      <c r="A9" s="11" t="s">
        <v>15</v>
      </c>
      <c r="B9" s="3">
        <v>15.574354838709674</v>
      </c>
      <c r="C9" s="3">
        <v>24.099999999999998</v>
      </c>
      <c r="D9" s="3">
        <v>12.688064516129034</v>
      </c>
      <c r="E9" s="3">
        <v>23.966666666666672</v>
      </c>
      <c r="F9" s="3">
        <v>15.064741935483871</v>
      </c>
      <c r="G9" s="3">
        <v>24.666666666666668</v>
      </c>
      <c r="H9" s="3">
        <v>13.692677419354837</v>
      </c>
      <c r="I9" s="3">
        <v>23.591666666666669</v>
      </c>
      <c r="J9" s="3">
        <v>14.07241935483871</v>
      </c>
      <c r="K9" s="3">
        <v>23.916666666666668</v>
      </c>
      <c r="L9" s="25">
        <f t="shared" si="0"/>
        <v>14.218451612903227</v>
      </c>
      <c r="M9" s="25">
        <f t="shared" si="0"/>
        <v>24.048333333333336</v>
      </c>
    </row>
    <row r="10" spans="1:13" x14ac:dyDescent="0.25">
      <c r="A10" s="11" t="s">
        <v>16</v>
      </c>
      <c r="B10" s="3">
        <v>16.657499999999995</v>
      </c>
      <c r="C10" s="3">
        <v>24.308333333333334</v>
      </c>
      <c r="D10" s="3">
        <v>14.3026</v>
      </c>
      <c r="E10" s="3">
        <v>24.233333333333334</v>
      </c>
      <c r="F10" s="3">
        <v>15.120300000000002</v>
      </c>
      <c r="G10" s="3">
        <v>25.108333333333334</v>
      </c>
      <c r="H10" s="3">
        <v>14.535800000000002</v>
      </c>
      <c r="I10" s="3">
        <v>23.783333333333331</v>
      </c>
      <c r="J10" s="3">
        <v>14.090099999999998</v>
      </c>
      <c r="K10" s="3">
        <v>24.091666666666665</v>
      </c>
      <c r="L10" s="25">
        <f t="shared" si="0"/>
        <v>14.94126</v>
      </c>
      <c r="M10" s="25">
        <f t="shared" si="0"/>
        <v>24.305</v>
      </c>
    </row>
    <row r="11" spans="1:13" x14ac:dyDescent="0.25">
      <c r="A11" s="11" t="s">
        <v>17</v>
      </c>
      <c r="B11" s="3">
        <v>18.342967741935485</v>
      </c>
      <c r="C11" s="3">
        <v>24.991666666666664</v>
      </c>
      <c r="D11" s="3">
        <v>16.302</v>
      </c>
      <c r="E11" s="3">
        <v>24.900000000000002</v>
      </c>
      <c r="F11" s="3">
        <v>16.85274193548387</v>
      </c>
      <c r="G11" s="3">
        <v>26.141666666666669</v>
      </c>
      <c r="H11" s="3">
        <v>16.327064516129035</v>
      </c>
      <c r="I11" s="3">
        <v>24.358333333333334</v>
      </c>
      <c r="J11" s="3">
        <v>15.895741935483873</v>
      </c>
      <c r="K11" s="3">
        <v>24.716666666666665</v>
      </c>
      <c r="L11" s="25">
        <f t="shared" si="0"/>
        <v>16.744103225806452</v>
      </c>
      <c r="M11" s="25">
        <f t="shared" si="0"/>
        <v>25.021666666666668</v>
      </c>
    </row>
    <row r="12" spans="1:13" x14ac:dyDescent="0.25">
      <c r="A12" s="11" t="s">
        <v>18</v>
      </c>
      <c r="B12" s="3">
        <v>20.310700000000004</v>
      </c>
      <c r="C12" s="3">
        <v>26.091666666666669</v>
      </c>
      <c r="D12" s="3">
        <v>17.561699999999998</v>
      </c>
      <c r="E12" s="3">
        <v>25.591666666666669</v>
      </c>
      <c r="F12" s="3">
        <v>18.641999999999999</v>
      </c>
      <c r="G12" s="3">
        <v>27.366666666666664</v>
      </c>
      <c r="H12" s="3">
        <v>18.053000000000001</v>
      </c>
      <c r="I12" s="3">
        <v>25.008333333333336</v>
      </c>
      <c r="J12" s="3">
        <v>18.086400000000001</v>
      </c>
      <c r="K12" s="3">
        <v>25.391666666666666</v>
      </c>
      <c r="L12" s="25">
        <f t="shared" si="0"/>
        <v>18.530760000000004</v>
      </c>
      <c r="M12" s="25">
        <f t="shared" si="0"/>
        <v>25.889999999999997</v>
      </c>
    </row>
    <row r="13" spans="1:13" x14ac:dyDescent="0.25">
      <c r="A13" s="12" t="s">
        <v>19</v>
      </c>
      <c r="B13" s="3">
        <v>20.889483870967744</v>
      </c>
      <c r="C13" s="5">
        <v>26.341666666666665</v>
      </c>
      <c r="D13" s="3">
        <v>20.011161290322583</v>
      </c>
      <c r="E13" s="5">
        <v>26.166666666666668</v>
      </c>
      <c r="F13" s="3">
        <v>19.745709677419356</v>
      </c>
      <c r="G13" s="5">
        <v>27.466666666666669</v>
      </c>
      <c r="H13" s="5">
        <v>20.015999999999998</v>
      </c>
      <c r="I13" s="5">
        <v>25.566666666666666</v>
      </c>
      <c r="J13" s="5">
        <v>20.111806451612903</v>
      </c>
      <c r="K13" s="5">
        <v>25.966666666666665</v>
      </c>
      <c r="L13" s="25">
        <f t="shared" si="0"/>
        <v>20.154832258064516</v>
      </c>
      <c r="M13" s="25">
        <f t="shared" si="0"/>
        <v>26.301666666666666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zoomScale="80" zoomScaleNormal="80" workbookViewId="0">
      <selection activeCell="F18" sqref="F18"/>
    </sheetView>
  </sheetViews>
  <sheetFormatPr defaultRowHeight="15" x14ac:dyDescent="0.25"/>
  <cols>
    <col min="3" max="3" width="14.28515625" bestFit="1" customWidth="1"/>
    <col min="4" max="4" width="14" bestFit="1" customWidth="1"/>
    <col min="5" max="5" width="14.85546875" bestFit="1" customWidth="1"/>
    <col min="6" max="6" width="14.5703125" bestFit="1" customWidth="1"/>
    <col min="7" max="7" width="20.7109375" bestFit="1" customWidth="1"/>
    <col min="8" max="8" width="20.5703125" bestFit="1" customWidth="1"/>
  </cols>
  <sheetData>
    <row r="1" spans="1:7" x14ac:dyDescent="0.25">
      <c r="A1" s="31" t="s">
        <v>165</v>
      </c>
      <c r="B1" s="31" t="s">
        <v>286</v>
      </c>
      <c r="C1" s="31" t="s">
        <v>285</v>
      </c>
      <c r="D1" s="31" t="s">
        <v>288</v>
      </c>
      <c r="E1" s="31" t="s">
        <v>287</v>
      </c>
      <c r="F1" s="32" t="s">
        <v>290</v>
      </c>
      <c r="G1" s="32" t="s">
        <v>289</v>
      </c>
    </row>
    <row r="2" spans="1:7" x14ac:dyDescent="0.25">
      <c r="A2" s="33" t="s">
        <v>8</v>
      </c>
      <c r="B2" s="34">
        <v>26.414999999999992</v>
      </c>
      <c r="C2" s="34">
        <v>21.165793548387096</v>
      </c>
      <c r="D2" s="34">
        <v>25.715476190476188</v>
      </c>
      <c r="E2" s="34">
        <v>21.328092165898621</v>
      </c>
      <c r="F2" s="34">
        <v>26.126666666666672</v>
      </c>
      <c r="G2" s="34">
        <v>21.795251612903229</v>
      </c>
    </row>
    <row r="3" spans="1:7" x14ac:dyDescent="0.25">
      <c r="A3" s="33" t="s">
        <v>9</v>
      </c>
      <c r="B3" s="34">
        <v>26.751666666666665</v>
      </c>
      <c r="C3" s="34">
        <v>20.507001769911504</v>
      </c>
      <c r="D3" s="34">
        <v>26.352380952380948</v>
      </c>
      <c r="E3" s="34">
        <v>21.175008849557521</v>
      </c>
      <c r="F3" s="34">
        <v>26.72</v>
      </c>
      <c r="G3" s="34">
        <v>21.523221238938056</v>
      </c>
    </row>
    <row r="4" spans="1:7" x14ac:dyDescent="0.25">
      <c r="A4" s="33" t="s">
        <v>10</v>
      </c>
      <c r="B4" s="34">
        <v>26.973333333333336</v>
      </c>
      <c r="C4" s="34">
        <v>19.304941935483875</v>
      </c>
      <c r="D4" s="34">
        <v>26.471428571428572</v>
      </c>
      <c r="E4" s="34">
        <v>20.254949308755762</v>
      </c>
      <c r="F4" s="34">
        <v>26.745000000000005</v>
      </c>
      <c r="G4" s="34">
        <v>20.688193548387098</v>
      </c>
    </row>
    <row r="5" spans="1:7" x14ac:dyDescent="0.25">
      <c r="A5" s="33" t="s">
        <v>11</v>
      </c>
      <c r="B5" s="34">
        <v>26.886666666666663</v>
      </c>
      <c r="C5" s="34">
        <v>19.30602</v>
      </c>
      <c r="D5" s="34">
        <v>26.208333333333336</v>
      </c>
      <c r="E5" s="34">
        <v>20.256314285714286</v>
      </c>
      <c r="F5" s="34">
        <v>26.376666666666672</v>
      </c>
      <c r="G5" s="34">
        <v>20.62932</v>
      </c>
    </row>
    <row r="6" spans="1:7" x14ac:dyDescent="0.25">
      <c r="A6" s="33" t="s">
        <v>12</v>
      </c>
      <c r="B6" s="34">
        <v>26.17166666666667</v>
      </c>
      <c r="C6" s="34">
        <v>17.600148387096777</v>
      </c>
      <c r="D6" s="34">
        <v>25.321428571428573</v>
      </c>
      <c r="E6" s="34">
        <v>18.809488479262676</v>
      </c>
      <c r="F6" s="34">
        <v>25.364999999999998</v>
      </c>
      <c r="G6" s="34">
        <v>18.923458064516129</v>
      </c>
    </row>
    <row r="7" spans="1:7" x14ac:dyDescent="0.25">
      <c r="A7" s="33" t="s">
        <v>13</v>
      </c>
      <c r="B7" s="34">
        <v>24.936666666666667</v>
      </c>
      <c r="C7" s="34">
        <v>15.10148</v>
      </c>
      <c r="D7" s="34">
        <v>24.161904761904761</v>
      </c>
      <c r="E7" s="34">
        <v>16.594814285714286</v>
      </c>
      <c r="F7" s="34">
        <v>24.163333333333334</v>
      </c>
      <c r="G7" s="34">
        <v>17.450200000000002</v>
      </c>
    </row>
    <row r="8" spans="1:7" x14ac:dyDescent="0.25">
      <c r="A8" s="33" t="s">
        <v>14</v>
      </c>
      <c r="B8" s="34">
        <v>24.233333333333338</v>
      </c>
      <c r="C8" s="34">
        <v>13.603490322580649</v>
      </c>
      <c r="D8" s="34">
        <v>23.454761904761906</v>
      </c>
      <c r="E8" s="34">
        <v>14.603129032258066</v>
      </c>
      <c r="F8" s="34">
        <v>23.383333333333333</v>
      </c>
      <c r="G8" s="34">
        <v>15.52801935483871</v>
      </c>
    </row>
    <row r="9" spans="1:7" x14ac:dyDescent="0.25">
      <c r="A9" s="33" t="s">
        <v>15</v>
      </c>
      <c r="B9" s="34">
        <v>24.048333333333336</v>
      </c>
      <c r="C9" s="34">
        <v>14.218451612903227</v>
      </c>
      <c r="D9" s="34">
        <v>23.342857142857145</v>
      </c>
      <c r="E9" s="34">
        <v>14.343511520737328</v>
      </c>
      <c r="F9" s="34">
        <v>23.276666666666667</v>
      </c>
      <c r="G9" s="34">
        <v>15.320767741935487</v>
      </c>
    </row>
    <row r="10" spans="1:7" x14ac:dyDescent="0.25">
      <c r="A10" s="33" t="s">
        <v>16</v>
      </c>
      <c r="B10" s="34">
        <v>24.305</v>
      </c>
      <c r="C10" s="34">
        <v>14.94126</v>
      </c>
      <c r="D10" s="34">
        <v>23.557142857142857</v>
      </c>
      <c r="E10" s="34">
        <v>15.753957142857145</v>
      </c>
      <c r="F10" s="34">
        <v>23.506666666666668</v>
      </c>
      <c r="G10" s="34">
        <v>16.565059999999999</v>
      </c>
    </row>
    <row r="11" spans="1:7" x14ac:dyDescent="0.25">
      <c r="A11" s="33" t="s">
        <v>17</v>
      </c>
      <c r="B11" s="34">
        <v>25.021666666666668</v>
      </c>
      <c r="C11" s="34">
        <v>16.744103225806452</v>
      </c>
      <c r="D11" s="34">
        <v>24.227380952380958</v>
      </c>
      <c r="E11" s="34">
        <v>17.91204608294931</v>
      </c>
      <c r="F11" s="34">
        <v>24.278333333333332</v>
      </c>
      <c r="G11" s="34">
        <v>18.516677419354842</v>
      </c>
    </row>
    <row r="12" spans="1:7" x14ac:dyDescent="0.25">
      <c r="A12" s="33" t="s">
        <v>18</v>
      </c>
      <c r="B12" s="34">
        <v>25.889999999999997</v>
      </c>
      <c r="C12" s="34">
        <v>18.530760000000004</v>
      </c>
      <c r="D12" s="34">
        <v>25.288095238095234</v>
      </c>
      <c r="E12" s="34">
        <v>19.676542857142859</v>
      </c>
      <c r="F12" s="34">
        <v>25.414999999999999</v>
      </c>
      <c r="G12" s="34">
        <v>20.405260000000006</v>
      </c>
    </row>
    <row r="13" spans="1:7" x14ac:dyDescent="0.25">
      <c r="A13" s="33" t="s">
        <v>19</v>
      </c>
      <c r="B13" s="34">
        <v>26.301666666666666</v>
      </c>
      <c r="C13" s="34">
        <v>20.154832258064516</v>
      </c>
      <c r="D13" s="34">
        <v>25.496428571428574</v>
      </c>
      <c r="E13" s="34">
        <v>20.581216589861754</v>
      </c>
      <c r="F13" s="34">
        <v>25.635000000000002</v>
      </c>
      <c r="G13" s="34">
        <v>21.152070967741935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29"/>
  <sheetViews>
    <sheetView workbookViewId="0">
      <selection activeCell="C19" sqref="C19:K21"/>
    </sheetView>
  </sheetViews>
  <sheetFormatPr defaultRowHeight="15" x14ac:dyDescent="0.25"/>
  <cols>
    <col min="2" max="2" width="14.5703125" customWidth="1"/>
    <col min="17" max="17" width="11.28515625" customWidth="1"/>
  </cols>
  <sheetData>
    <row r="4" spans="2:24" x14ac:dyDescent="0.25">
      <c r="B4" s="60" t="s">
        <v>0</v>
      </c>
      <c r="C4" s="23" t="s">
        <v>77</v>
      </c>
      <c r="D4" s="23"/>
      <c r="E4" s="23" t="s">
        <v>78</v>
      </c>
      <c r="F4" s="23"/>
      <c r="G4" s="24" t="s">
        <v>79</v>
      </c>
      <c r="H4" s="24"/>
      <c r="I4" s="24" t="s">
        <v>80</v>
      </c>
      <c r="J4" s="24"/>
      <c r="K4" s="24" t="s">
        <v>81</v>
      </c>
      <c r="L4" s="24"/>
      <c r="M4" s="24"/>
      <c r="N4" s="24"/>
      <c r="R4" s="23" t="s">
        <v>77</v>
      </c>
      <c r="S4" s="23" t="s">
        <v>78</v>
      </c>
      <c r="T4" s="24" t="s">
        <v>79</v>
      </c>
      <c r="U4" s="24" t="s">
        <v>80</v>
      </c>
      <c r="V4" s="24" t="s">
        <v>81</v>
      </c>
      <c r="W4" s="24"/>
    </row>
    <row r="5" spans="2:24" x14ac:dyDescent="0.25">
      <c r="B5" s="61"/>
      <c r="C5" s="15" t="s">
        <v>21</v>
      </c>
      <c r="D5" s="15" t="s">
        <v>22</v>
      </c>
      <c r="E5" s="15" t="s">
        <v>21</v>
      </c>
      <c r="F5" s="15" t="s">
        <v>22</v>
      </c>
      <c r="G5" s="15" t="s">
        <v>21</v>
      </c>
      <c r="H5" s="15" t="s">
        <v>22</v>
      </c>
      <c r="I5" s="15" t="s">
        <v>21</v>
      </c>
      <c r="J5" s="15" t="s">
        <v>22</v>
      </c>
      <c r="K5" s="15" t="s">
        <v>21</v>
      </c>
      <c r="L5" s="15" t="s">
        <v>22</v>
      </c>
      <c r="M5" s="15"/>
      <c r="N5" s="15"/>
      <c r="Q5" s="30" t="s">
        <v>231</v>
      </c>
      <c r="R5" s="25">
        <f>C22</f>
        <v>0.95240758546063597</v>
      </c>
      <c r="S5" s="25">
        <f>E22</f>
        <v>0.94910010255508359</v>
      </c>
      <c r="T5" s="25">
        <f>G22</f>
        <v>0.92981263824938087</v>
      </c>
      <c r="U5" s="25">
        <f>I22</f>
        <v>0.95018119938447654</v>
      </c>
      <c r="V5" s="25">
        <f>K22</f>
        <v>0.94181988014028906</v>
      </c>
      <c r="W5" s="25"/>
    </row>
    <row r="6" spans="2:24" x14ac:dyDescent="0.25">
      <c r="B6" s="11" t="s">
        <v>8</v>
      </c>
      <c r="C6" s="3">
        <v>22.057645161290324</v>
      </c>
      <c r="D6" s="3">
        <v>27.416666666666668</v>
      </c>
      <c r="E6" s="3">
        <v>21.659612903225806</v>
      </c>
      <c r="F6" s="3">
        <v>26.216666666666669</v>
      </c>
      <c r="G6" s="3">
        <v>21.862548387096776</v>
      </c>
      <c r="H6" s="3">
        <v>26.508333333333336</v>
      </c>
      <c r="I6" s="3">
        <v>21.411870967741933</v>
      </c>
      <c r="J6" s="3">
        <v>25.724999999999998</v>
      </c>
      <c r="K6" s="3">
        <v>21.610064516129036</v>
      </c>
      <c r="L6" s="3">
        <v>25.616666666666671</v>
      </c>
      <c r="M6" s="3"/>
      <c r="Q6" s="30" t="s">
        <v>235</v>
      </c>
      <c r="R6" s="25">
        <f>C23</f>
        <v>1.4498509597895988</v>
      </c>
      <c r="S6" s="25">
        <f>E23</f>
        <v>1.7581128627888682</v>
      </c>
      <c r="T6" s="25">
        <f t="shared" ref="T6:T8" si="0">G23</f>
        <v>1.5469027171107437</v>
      </c>
      <c r="U6" s="25">
        <f t="shared" ref="U6:U8" si="1">I23</f>
        <v>2.1834968515553426</v>
      </c>
      <c r="V6" s="25">
        <f t="shared" ref="V6:V8" si="2">K23</f>
        <v>2.0421403921115489</v>
      </c>
      <c r="W6" s="25"/>
      <c r="X6" s="17"/>
    </row>
    <row r="7" spans="2:24" x14ac:dyDescent="0.25">
      <c r="B7" s="11" t="s">
        <v>9</v>
      </c>
      <c r="C7" s="3">
        <v>21.904035398230093</v>
      </c>
      <c r="D7" s="3">
        <v>28.033333333333335</v>
      </c>
      <c r="E7" s="3">
        <v>21.331221238938049</v>
      </c>
      <c r="F7" s="3">
        <v>26.783333333333331</v>
      </c>
      <c r="G7" s="3">
        <v>21.254867256637173</v>
      </c>
      <c r="H7" s="3">
        <v>27.00833333333334</v>
      </c>
      <c r="I7" s="3">
        <v>20.969628318584068</v>
      </c>
      <c r="J7" s="3">
        <v>26.041666666666668</v>
      </c>
      <c r="K7" s="3">
        <v>21.118513274336287</v>
      </c>
      <c r="L7" s="3">
        <v>25.974999999999998</v>
      </c>
      <c r="M7" s="3"/>
      <c r="Q7" s="30" t="s">
        <v>233</v>
      </c>
      <c r="R7" s="25">
        <f t="shared" ref="R7:R8" si="3">C24</f>
        <v>0.14674206530726772</v>
      </c>
      <c r="S7" s="25">
        <f t="shared" ref="S7" si="4">E24</f>
        <v>0.18450589938945444</v>
      </c>
      <c r="T7" s="25">
        <f t="shared" si="0"/>
        <v>0.19362194995829327</v>
      </c>
      <c r="U7" s="25">
        <f t="shared" si="1"/>
        <v>0.22650628310029275</v>
      </c>
      <c r="V7" s="25">
        <f t="shared" si="2"/>
        <v>0.23046740902421159</v>
      </c>
      <c r="W7" s="25"/>
      <c r="X7" s="1"/>
    </row>
    <row r="8" spans="2:24" x14ac:dyDescent="0.25">
      <c r="B8" s="11" t="s">
        <v>10</v>
      </c>
      <c r="C8" s="3">
        <v>21.075967741935482</v>
      </c>
      <c r="D8" s="3">
        <v>28.05</v>
      </c>
      <c r="E8" s="3">
        <v>20.625774193548384</v>
      </c>
      <c r="F8" s="3">
        <v>26.808333333333337</v>
      </c>
      <c r="G8" s="3">
        <v>20.454677419354841</v>
      </c>
      <c r="H8" s="3">
        <v>27.025000000000002</v>
      </c>
      <c r="I8" s="3">
        <v>20.016096774193546</v>
      </c>
      <c r="J8" s="3">
        <v>26.041666666666661</v>
      </c>
      <c r="K8" s="3">
        <v>19.854774193548387</v>
      </c>
      <c r="L8" s="3">
        <v>25.900000000000002</v>
      </c>
      <c r="M8" s="3"/>
      <c r="Q8" s="30" t="s">
        <v>241</v>
      </c>
      <c r="R8" s="25">
        <f t="shared" si="3"/>
        <v>0.90708020884295881</v>
      </c>
      <c r="S8" s="25">
        <f>E25</f>
        <v>0.90079100467007078</v>
      </c>
      <c r="T8" s="25">
        <f t="shared" si="0"/>
        <v>0.86455154224827413</v>
      </c>
      <c r="U8" s="25">
        <f t="shared" si="1"/>
        <v>0.90284431166372192</v>
      </c>
      <c r="V8" s="25">
        <f t="shared" si="2"/>
        <v>0.88702468662746858</v>
      </c>
      <c r="W8" s="25"/>
    </row>
    <row r="9" spans="2:24" x14ac:dyDescent="0.25">
      <c r="B9" s="11" t="s">
        <v>11</v>
      </c>
      <c r="C9" s="3">
        <v>20.959399999999999</v>
      </c>
      <c r="D9" s="3">
        <v>27.675000000000001</v>
      </c>
      <c r="E9" s="3">
        <v>20.385299999999997</v>
      </c>
      <c r="F9" s="3">
        <v>26.475000000000005</v>
      </c>
      <c r="G9" s="3">
        <v>20.551399999999997</v>
      </c>
      <c r="H9" s="3">
        <v>26.641666666666669</v>
      </c>
      <c r="I9" s="3">
        <v>20.042300000000001</v>
      </c>
      <c r="J9" s="3">
        <v>25.850000000000005</v>
      </c>
      <c r="K9" s="3">
        <v>19.919399999999996</v>
      </c>
      <c r="L9" s="3">
        <v>25.674999999999997</v>
      </c>
      <c r="M9" s="3"/>
      <c r="Q9" s="30" t="s">
        <v>132</v>
      </c>
      <c r="R9" s="25">
        <f>D23</f>
        <v>-18.59057551125051</v>
      </c>
      <c r="S9" s="25">
        <f>F23</f>
        <v>-25.490506328854302</v>
      </c>
      <c r="T9" s="25">
        <f>H23</f>
        <v>-20.075798907378328</v>
      </c>
      <c r="U9" s="25">
        <f>J23</f>
        <v>-35.824448804068275</v>
      </c>
      <c r="V9" s="25">
        <f>L23</f>
        <v>-31.819917483369053</v>
      </c>
      <c r="W9" s="25"/>
    </row>
    <row r="10" spans="2:24" x14ac:dyDescent="0.25">
      <c r="B10" s="11" t="s">
        <v>12</v>
      </c>
      <c r="C10" s="3">
        <v>19.352129032258066</v>
      </c>
      <c r="D10" s="3">
        <v>26.491666666666664</v>
      </c>
      <c r="E10" s="3">
        <v>18.410612903225807</v>
      </c>
      <c r="F10" s="3">
        <v>25.425000000000001</v>
      </c>
      <c r="G10" s="3">
        <v>18.905129032258063</v>
      </c>
      <c r="H10" s="3">
        <v>25.55</v>
      </c>
      <c r="I10" s="3">
        <v>18.000580645161289</v>
      </c>
      <c r="J10" s="3">
        <v>25.033333333333331</v>
      </c>
      <c r="K10" s="3">
        <v>18.113225806451609</v>
      </c>
      <c r="L10" s="3">
        <v>24.833333333333332</v>
      </c>
      <c r="M10" s="3"/>
      <c r="Q10" s="30" t="s">
        <v>234</v>
      </c>
      <c r="R10" s="25">
        <f t="shared" ref="R10:R11" si="5">D24</f>
        <v>3.848435393748681</v>
      </c>
      <c r="S10" s="25">
        <f>F24</f>
        <v>4.6533134748646328</v>
      </c>
      <c r="T10" s="25">
        <f>H24</f>
        <v>4.9058784457701012</v>
      </c>
      <c r="U10" s="25">
        <f>J24</f>
        <v>5.6163733218916381</v>
      </c>
      <c r="V10" s="25">
        <f>L24</f>
        <v>5.6699535801448935</v>
      </c>
      <c r="W10" s="25"/>
    </row>
    <row r="11" spans="2:24" x14ac:dyDescent="0.25">
      <c r="B11" s="11" t="s">
        <v>13</v>
      </c>
      <c r="C11" s="3">
        <v>17.954299999999996</v>
      </c>
      <c r="D11" s="3">
        <v>25.125</v>
      </c>
      <c r="E11" s="3">
        <v>17.1343</v>
      </c>
      <c r="F11" s="3">
        <v>24.258333333333336</v>
      </c>
      <c r="G11" s="3">
        <v>17.6389</v>
      </c>
      <c r="H11" s="3">
        <v>24.291666666666668</v>
      </c>
      <c r="I11" s="3">
        <v>15.994899999999998</v>
      </c>
      <c r="J11" s="3">
        <v>24.008333333333329</v>
      </c>
      <c r="K11" s="3">
        <v>16.254100000000001</v>
      </c>
      <c r="L11" s="3">
        <v>23.725000000000005</v>
      </c>
      <c r="M11" s="3"/>
      <c r="Q11" s="30" t="s">
        <v>136</v>
      </c>
      <c r="R11" s="25">
        <f t="shared" si="5"/>
        <v>0.72069067973311374</v>
      </c>
      <c r="S11" s="25">
        <f>F25</f>
        <v>0.78766299022932929</v>
      </c>
      <c r="T11" s="25">
        <f>H25</f>
        <v>0.88822665094111353</v>
      </c>
      <c r="U11" s="25">
        <f>J25</f>
        <v>0.79409666494953479</v>
      </c>
      <c r="V11" s="25">
        <f>L25</f>
        <v>0.85834482413435298</v>
      </c>
      <c r="W11" s="25"/>
    </row>
    <row r="12" spans="2:24" x14ac:dyDescent="0.25">
      <c r="B12" s="11" t="s">
        <v>14</v>
      </c>
      <c r="C12" s="3">
        <v>16.030548387096772</v>
      </c>
      <c r="D12" s="3">
        <v>24.283333333333335</v>
      </c>
      <c r="E12" s="3">
        <v>15.226838709677422</v>
      </c>
      <c r="F12" s="3">
        <v>23.491666666666671</v>
      </c>
      <c r="G12" s="3">
        <v>15.563903225806452</v>
      </c>
      <c r="H12" s="3">
        <v>23.508333333333329</v>
      </c>
      <c r="I12" s="3">
        <v>14.495709677419354</v>
      </c>
      <c r="J12" s="3">
        <v>23.383333333333336</v>
      </c>
      <c r="K12" s="3">
        <v>14.610193548387098</v>
      </c>
      <c r="L12" s="3">
        <v>23.116666666666671</v>
      </c>
      <c r="M12" s="3"/>
      <c r="S12" s="2"/>
    </row>
    <row r="13" spans="2:24" x14ac:dyDescent="0.25">
      <c r="B13" s="11" t="s">
        <v>15</v>
      </c>
      <c r="C13" s="3">
        <v>15.60977419354839</v>
      </c>
      <c r="D13" s="3">
        <v>24.141666666666666</v>
      </c>
      <c r="E13" s="3">
        <v>15.276774193548389</v>
      </c>
      <c r="F13" s="3">
        <v>23.433333333333334</v>
      </c>
      <c r="G13" s="3">
        <v>15.364161290322583</v>
      </c>
      <c r="H13" s="3">
        <v>23.416666666666668</v>
      </c>
      <c r="I13" s="3">
        <v>15.076258064516132</v>
      </c>
      <c r="J13" s="3">
        <v>23.333333333333332</v>
      </c>
      <c r="K13" s="3">
        <v>15.062225806451615</v>
      </c>
      <c r="L13" s="3">
        <v>23.074999999999999</v>
      </c>
      <c r="M13" s="3"/>
      <c r="S13" s="2"/>
    </row>
    <row r="14" spans="2:24" x14ac:dyDescent="0.25">
      <c r="B14" s="11" t="s">
        <v>16</v>
      </c>
      <c r="C14" s="3">
        <v>17.143299999999996</v>
      </c>
      <c r="D14" s="3">
        <v>24.391666666666666</v>
      </c>
      <c r="E14" s="3">
        <v>16.273300000000003</v>
      </c>
      <c r="F14" s="3">
        <v>23.650000000000002</v>
      </c>
      <c r="G14" s="3">
        <v>16.589700000000001</v>
      </c>
      <c r="H14" s="3">
        <v>23.625</v>
      </c>
      <c r="I14" s="3">
        <v>15.9323</v>
      </c>
      <c r="J14" s="3">
        <v>23.55</v>
      </c>
      <c r="K14" s="3">
        <v>15.936500000000002</v>
      </c>
      <c r="L14" s="3">
        <v>23.25</v>
      </c>
      <c r="M14" s="3"/>
      <c r="S14" s="2"/>
    </row>
    <row r="15" spans="2:24" x14ac:dyDescent="0.25">
      <c r="B15" s="11" t="s">
        <v>17</v>
      </c>
      <c r="C15" s="3">
        <v>18.862064516129035</v>
      </c>
      <c r="D15" s="3">
        <v>25.308333333333334</v>
      </c>
      <c r="E15" s="3">
        <v>17.98538709677419</v>
      </c>
      <c r="F15" s="3">
        <v>24.408333333333331</v>
      </c>
      <c r="G15" s="3">
        <v>18.722032258064516</v>
      </c>
      <c r="H15" s="3">
        <v>24.458333333333332</v>
      </c>
      <c r="I15" s="3">
        <v>17.552612903225807</v>
      </c>
      <c r="J15" s="3">
        <v>24.075000000000003</v>
      </c>
      <c r="K15" s="3">
        <v>17.827645161290324</v>
      </c>
      <c r="L15" s="3">
        <v>23.850000000000005</v>
      </c>
      <c r="M15" s="3"/>
      <c r="S15" s="2"/>
    </row>
    <row r="16" spans="2:24" x14ac:dyDescent="0.25">
      <c r="B16" s="11" t="s">
        <v>18</v>
      </c>
      <c r="C16" s="3">
        <v>20.420399999999997</v>
      </c>
      <c r="D16" s="3">
        <v>26.541666666666671</v>
      </c>
      <c r="E16" s="3">
        <v>20.253600000000002</v>
      </c>
      <c r="F16" s="3">
        <v>25.541666666666668</v>
      </c>
      <c r="G16" s="3">
        <v>20.608000000000001</v>
      </c>
      <c r="H16" s="3">
        <v>25.658333333333331</v>
      </c>
      <c r="I16" s="3">
        <v>19.304099999999998</v>
      </c>
      <c r="J16" s="3">
        <v>24.891666666666666</v>
      </c>
      <c r="K16" s="3">
        <v>19.431800000000003</v>
      </c>
      <c r="L16" s="3">
        <v>24.724999999999994</v>
      </c>
      <c r="M16" s="3"/>
      <c r="S16" s="2"/>
    </row>
    <row r="17" spans="2:24" x14ac:dyDescent="0.25">
      <c r="B17" s="12" t="s">
        <v>19</v>
      </c>
      <c r="C17" s="3">
        <v>21.159193548387098</v>
      </c>
      <c r="D17" s="5">
        <v>26.791666666666668</v>
      </c>
      <c r="E17" s="3">
        <v>20.999419354838714</v>
      </c>
      <c r="F17" s="5">
        <v>25.791666666666668</v>
      </c>
      <c r="G17" s="3">
        <v>21.266322580645163</v>
      </c>
      <c r="H17" s="5">
        <v>25.941666666666666</v>
      </c>
      <c r="I17" s="3">
        <v>20.463870967741936</v>
      </c>
      <c r="J17" s="5">
        <v>25.366666666666671</v>
      </c>
      <c r="K17" s="3">
        <v>20.734838709677415</v>
      </c>
      <c r="L17" s="5">
        <v>25.2</v>
      </c>
      <c r="M17" s="5"/>
      <c r="S17" s="2"/>
    </row>
    <row r="18" spans="2:24" x14ac:dyDescent="0.25">
      <c r="B18" s="13" t="s">
        <v>20</v>
      </c>
      <c r="C18" s="7">
        <f t="shared" ref="C18:L18" si="6">AVERAGE(C6:C17)</f>
        <v>19.377396498239609</v>
      </c>
      <c r="D18" s="7">
        <f t="shared" si="6"/>
        <v>26.1875</v>
      </c>
      <c r="E18" s="7">
        <f t="shared" si="6"/>
        <v>18.796845049481398</v>
      </c>
      <c r="F18" s="7">
        <f t="shared" si="6"/>
        <v>25.19027777777778</v>
      </c>
      <c r="G18" s="7">
        <f t="shared" si="6"/>
        <v>19.065136787515463</v>
      </c>
      <c r="H18" s="7">
        <f t="shared" si="6"/>
        <v>25.302777777777777</v>
      </c>
      <c r="I18" s="7">
        <f t="shared" si="6"/>
        <v>18.271685693215339</v>
      </c>
      <c r="J18" s="7">
        <f t="shared" si="6"/>
        <v>24.775000000000002</v>
      </c>
      <c r="K18" s="7">
        <f t="shared" si="6"/>
        <v>18.372773418022646</v>
      </c>
      <c r="L18" s="7">
        <f t="shared" si="6"/>
        <v>24.578472222222221</v>
      </c>
      <c r="M18" s="7"/>
      <c r="N18" s="7"/>
      <c r="S18" s="2"/>
    </row>
    <row r="19" spans="2:24" x14ac:dyDescent="0.25">
      <c r="B19" s="14" t="s">
        <v>39</v>
      </c>
      <c r="C19" s="9">
        <v>46</v>
      </c>
      <c r="E19" s="9">
        <v>103</v>
      </c>
      <c r="G19" s="9">
        <v>199</v>
      </c>
      <c r="I19" s="9">
        <v>73</v>
      </c>
      <c r="K19" s="9">
        <v>154</v>
      </c>
      <c r="M19" s="9"/>
      <c r="O19">
        <f>AVERAGE(,K19,I19,G19,E19,C19)</f>
        <v>95.833333333333329</v>
      </c>
      <c r="S19" s="4"/>
    </row>
    <row r="20" spans="2:24" x14ac:dyDescent="0.25">
      <c r="B20" s="11" t="s">
        <v>23</v>
      </c>
      <c r="C20" s="3" t="s">
        <v>82</v>
      </c>
      <c r="D20" s="3"/>
      <c r="E20" s="3" t="s">
        <v>84</v>
      </c>
      <c r="F20" s="3"/>
      <c r="G20" s="3" t="s">
        <v>86</v>
      </c>
      <c r="H20" s="3"/>
      <c r="I20" s="3" t="s">
        <v>88</v>
      </c>
      <c r="J20" s="3"/>
      <c r="K20" s="3" t="s">
        <v>90</v>
      </c>
      <c r="L20" s="3"/>
      <c r="M20" s="3"/>
      <c r="N20" s="3"/>
      <c r="S20" s="6"/>
      <c r="T20" s="3"/>
      <c r="U20" s="3"/>
      <c r="V20" s="3"/>
      <c r="W20" s="3"/>
      <c r="X20" s="3"/>
    </row>
    <row r="21" spans="2:24" x14ac:dyDescent="0.25">
      <c r="B21" s="11" t="s">
        <v>24</v>
      </c>
      <c r="C21" s="3" t="s">
        <v>83</v>
      </c>
      <c r="D21" s="3"/>
      <c r="E21" s="3" t="s">
        <v>85</v>
      </c>
      <c r="F21" s="3"/>
      <c r="G21" s="3" t="s">
        <v>87</v>
      </c>
      <c r="H21" s="3"/>
      <c r="I21" s="3" t="s">
        <v>89</v>
      </c>
      <c r="J21" s="3"/>
      <c r="K21" s="3" t="s">
        <v>91</v>
      </c>
      <c r="L21" s="3"/>
      <c r="M21" s="3"/>
      <c r="N21" s="3"/>
    </row>
    <row r="22" spans="2:24" x14ac:dyDescent="0.25">
      <c r="B22" s="13" t="s">
        <v>40</v>
      </c>
      <c r="C22" s="7">
        <f>CORREL(C6:C17, D6:D17)</f>
        <v>0.95240758546063597</v>
      </c>
      <c r="D22" s="7"/>
      <c r="E22" s="7">
        <f t="shared" ref="E22:K22" si="7">CORREL(E6:E17, F6:F17)</f>
        <v>0.94910010255508359</v>
      </c>
      <c r="F22" s="7"/>
      <c r="G22" s="7">
        <f t="shared" si="7"/>
        <v>0.92981263824938087</v>
      </c>
      <c r="H22" s="7"/>
      <c r="I22" s="7">
        <f t="shared" si="7"/>
        <v>0.95018119938447654</v>
      </c>
      <c r="J22" s="7"/>
      <c r="K22" s="7">
        <f t="shared" si="7"/>
        <v>0.94181988014028906</v>
      </c>
      <c r="L22" s="7"/>
      <c r="M22" s="7"/>
      <c r="N22" s="7"/>
    </row>
    <row r="23" spans="2:24" x14ac:dyDescent="0.25">
      <c r="C23" s="25">
        <f t="array" ref="C23:D25">LINEST(C6:C17,D6:D17, TRUE,TRUE)</f>
        <v>1.4498509597895988</v>
      </c>
      <c r="D23" s="25">
        <v>-18.59057551125051</v>
      </c>
      <c r="E23" s="25">
        <f t="array" ref="E23:F25">LINEST(E6:E17,F6:F17, TRUE,TRUE)</f>
        <v>1.7581128627888682</v>
      </c>
      <c r="F23" s="25">
        <v>-25.490506328854302</v>
      </c>
      <c r="G23" s="25">
        <f t="array" ref="G23:H25">LINEST(G6:G17,H6:H17, TRUE,TRUE)</f>
        <v>1.5469027171107437</v>
      </c>
      <c r="H23" s="25">
        <v>-20.075798907378328</v>
      </c>
      <c r="I23" s="25">
        <f t="array" ref="I23:J25">LINEST(I6:I17,J6:J17, TRUE,TRUE)</f>
        <v>2.1834968515553426</v>
      </c>
      <c r="J23" s="25">
        <v>-35.824448804068275</v>
      </c>
      <c r="K23" s="25">
        <f t="array" ref="K23:L25">LINEST(K6:K17,L6:L17, TRUE,TRUE)</f>
        <v>2.0421403921115489</v>
      </c>
      <c r="L23" s="25">
        <v>-31.819917483369053</v>
      </c>
    </row>
    <row r="24" spans="2:24" x14ac:dyDescent="0.25">
      <c r="C24" s="25">
        <v>0.14674206530726772</v>
      </c>
      <c r="D24" s="25">
        <v>3.848435393748681</v>
      </c>
      <c r="E24" s="25">
        <v>0.18450589938945444</v>
      </c>
      <c r="F24" s="25">
        <v>4.6533134748646328</v>
      </c>
      <c r="G24" s="25">
        <v>0.19362194995829327</v>
      </c>
      <c r="H24" s="25">
        <v>4.9058784457701012</v>
      </c>
      <c r="I24" s="25">
        <v>0.22650628310029275</v>
      </c>
      <c r="J24" s="25">
        <v>5.6163733218916381</v>
      </c>
      <c r="K24" s="25">
        <v>0.23046740902421159</v>
      </c>
      <c r="L24" s="25">
        <v>5.6699535801448935</v>
      </c>
    </row>
    <row r="25" spans="2:24" x14ac:dyDescent="0.25">
      <c r="C25" s="25">
        <v>0.90708020884295881</v>
      </c>
      <c r="D25" s="25">
        <v>0.72069067973311374</v>
      </c>
      <c r="E25" s="25">
        <v>0.90079100467007078</v>
      </c>
      <c r="F25" s="25">
        <v>0.78766299022932929</v>
      </c>
      <c r="G25" s="25">
        <v>0.86455154224827413</v>
      </c>
      <c r="H25" s="25">
        <v>0.88822665094111353</v>
      </c>
      <c r="I25" s="25">
        <v>0.90284431166372192</v>
      </c>
      <c r="J25" s="25">
        <v>0.79409666494953479</v>
      </c>
      <c r="K25" s="25">
        <v>0.88702468662746858</v>
      </c>
      <c r="L25" s="25">
        <v>0.85834482413435298</v>
      </c>
    </row>
    <row r="27" spans="2:24" x14ac:dyDescent="0.25">
      <c r="C27" t="s">
        <v>131</v>
      </c>
      <c r="D27" t="s">
        <v>132</v>
      </c>
    </row>
    <row r="28" spans="2:24" x14ac:dyDescent="0.25">
      <c r="C28" t="s">
        <v>133</v>
      </c>
      <c r="D28" t="s">
        <v>134</v>
      </c>
    </row>
    <row r="29" spans="2:24" x14ac:dyDescent="0.25">
      <c r="C29" t="s">
        <v>135</v>
      </c>
      <c r="D29" t="s">
        <v>136</v>
      </c>
    </row>
  </sheetData>
  <mergeCells count="1">
    <mergeCell ref="B4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0" sqref="A1:M13"/>
    </sheetView>
  </sheetViews>
  <sheetFormatPr defaultRowHeight="15" x14ac:dyDescent="0.25"/>
  <sheetData>
    <row r="1" spans="1:13" x14ac:dyDescent="0.25">
      <c r="A1" t="s">
        <v>165</v>
      </c>
      <c r="B1" s="23" t="s">
        <v>174</v>
      </c>
      <c r="C1" s="23" t="s">
        <v>175</v>
      </c>
      <c r="D1" s="23" t="s">
        <v>176</v>
      </c>
      <c r="E1" s="23" t="s">
        <v>177</v>
      </c>
      <c r="F1" s="24" t="s">
        <v>178</v>
      </c>
      <c r="G1" s="24" t="s">
        <v>179</v>
      </c>
      <c r="H1" s="24" t="s">
        <v>180</v>
      </c>
      <c r="I1" s="24" t="s">
        <v>181</v>
      </c>
      <c r="J1" s="24" t="s">
        <v>182</v>
      </c>
      <c r="K1" s="24" t="s">
        <v>183</v>
      </c>
      <c r="L1" s="29" t="s">
        <v>151</v>
      </c>
      <c r="M1" s="29" t="s">
        <v>164</v>
      </c>
    </row>
    <row r="2" spans="1:13" x14ac:dyDescent="0.25">
      <c r="A2" s="11" t="s">
        <v>8</v>
      </c>
      <c r="B2" s="3">
        <v>22.057645161290324</v>
      </c>
      <c r="C2" s="3">
        <v>27.416666666666668</v>
      </c>
      <c r="D2" s="3">
        <v>21.659612903225806</v>
      </c>
      <c r="E2" s="3">
        <v>26.216666666666669</v>
      </c>
      <c r="F2" s="3">
        <v>21.862548387096776</v>
      </c>
      <c r="G2" s="3">
        <v>26.508333333333336</v>
      </c>
      <c r="H2" s="3">
        <v>21.411870967741933</v>
      </c>
      <c r="I2" s="3">
        <v>25.724999999999998</v>
      </c>
      <c r="J2" s="3">
        <v>21.610064516129036</v>
      </c>
      <c r="K2" s="3">
        <v>25.616666666666671</v>
      </c>
      <c r="L2" s="25">
        <f>AVERAGE(J2,H2,F2,D2,B2)</f>
        <v>21.720348387096774</v>
      </c>
      <c r="M2" s="25">
        <f>AVERAGE(K2,I2,G2,E2,C2)</f>
        <v>26.29666666666667</v>
      </c>
    </row>
    <row r="3" spans="1:13" x14ac:dyDescent="0.25">
      <c r="A3" s="11" t="s">
        <v>9</v>
      </c>
      <c r="B3" s="3">
        <v>21.904035398230093</v>
      </c>
      <c r="C3" s="3">
        <v>28.033333333333335</v>
      </c>
      <c r="D3" s="3">
        <v>21.331221238938049</v>
      </c>
      <c r="E3" s="3">
        <v>26.783333333333331</v>
      </c>
      <c r="F3" s="3">
        <v>21.254867256637173</v>
      </c>
      <c r="G3" s="3">
        <v>27.00833333333334</v>
      </c>
      <c r="H3" s="3">
        <v>20.969628318584068</v>
      </c>
      <c r="I3" s="3">
        <v>26.041666666666668</v>
      </c>
      <c r="J3" s="3">
        <v>21.118513274336287</v>
      </c>
      <c r="K3" s="3">
        <v>25.974999999999998</v>
      </c>
      <c r="L3" s="25">
        <f t="shared" ref="L3:M13" si="0">AVERAGE(J3,H3,F3,D3,B3)</f>
        <v>21.31565309734513</v>
      </c>
      <c r="M3" s="25">
        <f t="shared" si="0"/>
        <v>26.768333333333334</v>
      </c>
    </row>
    <row r="4" spans="1:13" x14ac:dyDescent="0.25">
      <c r="A4" s="11" t="s">
        <v>10</v>
      </c>
      <c r="B4" s="3">
        <v>21.075967741935482</v>
      </c>
      <c r="C4" s="3">
        <v>28.05</v>
      </c>
      <c r="D4" s="3">
        <v>20.625774193548384</v>
      </c>
      <c r="E4" s="3">
        <v>26.808333333333337</v>
      </c>
      <c r="F4" s="3">
        <v>20.454677419354841</v>
      </c>
      <c r="G4" s="3">
        <v>27.025000000000002</v>
      </c>
      <c r="H4" s="3">
        <v>20.016096774193546</v>
      </c>
      <c r="I4" s="3">
        <v>26.041666666666661</v>
      </c>
      <c r="J4" s="3">
        <v>19.854774193548387</v>
      </c>
      <c r="K4" s="3">
        <v>25.900000000000002</v>
      </c>
      <c r="L4" s="25">
        <f t="shared" si="0"/>
        <v>20.405458064516129</v>
      </c>
      <c r="M4" s="25">
        <f t="shared" si="0"/>
        <v>26.765000000000004</v>
      </c>
    </row>
    <row r="5" spans="1:13" x14ac:dyDescent="0.25">
      <c r="A5" s="11" t="s">
        <v>11</v>
      </c>
      <c r="B5" s="3">
        <v>20.959399999999999</v>
      </c>
      <c r="C5" s="3">
        <v>27.675000000000001</v>
      </c>
      <c r="D5" s="3">
        <v>20.385299999999997</v>
      </c>
      <c r="E5" s="3">
        <v>26.475000000000005</v>
      </c>
      <c r="F5" s="3">
        <v>20.551399999999997</v>
      </c>
      <c r="G5" s="3">
        <v>26.641666666666669</v>
      </c>
      <c r="H5" s="3">
        <v>20.042300000000001</v>
      </c>
      <c r="I5" s="3">
        <v>25.850000000000005</v>
      </c>
      <c r="J5" s="3">
        <v>19.919399999999996</v>
      </c>
      <c r="K5" s="3">
        <v>25.674999999999997</v>
      </c>
      <c r="L5" s="25">
        <f t="shared" si="0"/>
        <v>20.371559999999999</v>
      </c>
      <c r="M5" s="25">
        <f t="shared" si="0"/>
        <v>26.463333333333338</v>
      </c>
    </row>
    <row r="6" spans="1:13" x14ac:dyDescent="0.25">
      <c r="A6" s="11" t="s">
        <v>12</v>
      </c>
      <c r="B6" s="3">
        <v>19.352129032258066</v>
      </c>
      <c r="C6" s="3">
        <v>26.491666666666664</v>
      </c>
      <c r="D6" s="3">
        <v>18.410612903225807</v>
      </c>
      <c r="E6" s="3">
        <v>25.425000000000001</v>
      </c>
      <c r="F6" s="3">
        <v>18.905129032258063</v>
      </c>
      <c r="G6" s="3">
        <v>25.55</v>
      </c>
      <c r="H6" s="3">
        <v>18.000580645161289</v>
      </c>
      <c r="I6" s="3">
        <v>25.033333333333331</v>
      </c>
      <c r="J6" s="3">
        <v>18.113225806451609</v>
      </c>
      <c r="K6" s="3">
        <v>24.833333333333332</v>
      </c>
      <c r="L6" s="25">
        <f t="shared" si="0"/>
        <v>18.556335483870967</v>
      </c>
      <c r="M6" s="25">
        <f t="shared" si="0"/>
        <v>25.466666666666661</v>
      </c>
    </row>
    <row r="7" spans="1:13" x14ac:dyDescent="0.25">
      <c r="A7" s="11" t="s">
        <v>13</v>
      </c>
      <c r="B7" s="3">
        <v>17.954299999999996</v>
      </c>
      <c r="C7" s="3">
        <v>25.125</v>
      </c>
      <c r="D7" s="3">
        <v>17.1343</v>
      </c>
      <c r="E7" s="3">
        <v>24.258333333333336</v>
      </c>
      <c r="F7" s="3">
        <v>17.6389</v>
      </c>
      <c r="G7" s="3">
        <v>24.291666666666668</v>
      </c>
      <c r="H7" s="3">
        <v>15.994899999999998</v>
      </c>
      <c r="I7" s="3">
        <v>24.008333333333329</v>
      </c>
      <c r="J7" s="3">
        <v>16.254100000000001</v>
      </c>
      <c r="K7" s="3">
        <v>23.725000000000005</v>
      </c>
      <c r="L7" s="25">
        <f t="shared" si="0"/>
        <v>16.995299999999997</v>
      </c>
      <c r="M7" s="25">
        <f t="shared" si="0"/>
        <v>24.28166666666667</v>
      </c>
    </row>
    <row r="8" spans="1:13" x14ac:dyDescent="0.25">
      <c r="A8" s="11" t="s">
        <v>14</v>
      </c>
      <c r="B8" s="3">
        <v>16.030548387096772</v>
      </c>
      <c r="C8" s="3">
        <v>24.283333333333335</v>
      </c>
      <c r="D8" s="3">
        <v>15.226838709677422</v>
      </c>
      <c r="E8" s="3">
        <v>23.491666666666671</v>
      </c>
      <c r="F8" s="3">
        <v>15.563903225806452</v>
      </c>
      <c r="G8" s="3">
        <v>23.508333333333329</v>
      </c>
      <c r="H8" s="3">
        <v>14.495709677419354</v>
      </c>
      <c r="I8" s="3">
        <v>23.383333333333336</v>
      </c>
      <c r="J8" s="3">
        <v>14.610193548387098</v>
      </c>
      <c r="K8" s="3">
        <v>23.116666666666671</v>
      </c>
      <c r="L8" s="25">
        <f t="shared" si="0"/>
        <v>15.185438709677419</v>
      </c>
      <c r="M8" s="25">
        <f t="shared" si="0"/>
        <v>23.556666666666668</v>
      </c>
    </row>
    <row r="9" spans="1:13" x14ac:dyDescent="0.25">
      <c r="A9" s="11" t="s">
        <v>15</v>
      </c>
      <c r="B9" s="3">
        <v>15.60977419354839</v>
      </c>
      <c r="C9" s="3">
        <v>24.141666666666666</v>
      </c>
      <c r="D9" s="3">
        <v>15.276774193548389</v>
      </c>
      <c r="E9" s="3">
        <v>23.433333333333334</v>
      </c>
      <c r="F9" s="3">
        <v>15.364161290322583</v>
      </c>
      <c r="G9" s="3">
        <v>23.416666666666668</v>
      </c>
      <c r="H9" s="3">
        <v>15.076258064516132</v>
      </c>
      <c r="I9" s="3">
        <v>23.333333333333332</v>
      </c>
      <c r="J9" s="3">
        <v>15.062225806451615</v>
      </c>
      <c r="K9" s="3">
        <v>23.074999999999999</v>
      </c>
      <c r="L9" s="25">
        <f t="shared" si="0"/>
        <v>15.277838709677422</v>
      </c>
      <c r="M9" s="25">
        <f>AVERAGE(K9,I9,G9,E9,C9)</f>
        <v>23.48</v>
      </c>
    </row>
    <row r="10" spans="1:13" x14ac:dyDescent="0.25">
      <c r="A10" s="11" t="s">
        <v>16</v>
      </c>
      <c r="B10" s="3">
        <v>17.143299999999996</v>
      </c>
      <c r="C10" s="3">
        <v>24.391666666666666</v>
      </c>
      <c r="D10" s="3">
        <v>16.273300000000003</v>
      </c>
      <c r="E10" s="3">
        <v>23.650000000000002</v>
      </c>
      <c r="F10" s="3">
        <v>16.589700000000001</v>
      </c>
      <c r="G10" s="3">
        <v>23.625</v>
      </c>
      <c r="H10" s="3">
        <v>15.9323</v>
      </c>
      <c r="I10" s="3">
        <v>23.55</v>
      </c>
      <c r="J10" s="3">
        <v>15.936500000000002</v>
      </c>
      <c r="K10" s="3">
        <v>23.25</v>
      </c>
      <c r="L10" s="25">
        <f t="shared" si="0"/>
        <v>16.375019999999999</v>
      </c>
      <c r="M10" s="25">
        <f t="shared" si="0"/>
        <v>23.693333333333335</v>
      </c>
    </row>
    <row r="11" spans="1:13" x14ac:dyDescent="0.25">
      <c r="A11" s="11" t="s">
        <v>17</v>
      </c>
      <c r="B11" s="3">
        <v>18.862064516129035</v>
      </c>
      <c r="C11" s="3">
        <v>25.308333333333334</v>
      </c>
      <c r="D11" s="3">
        <v>17.98538709677419</v>
      </c>
      <c r="E11" s="3">
        <v>24.408333333333331</v>
      </c>
      <c r="F11" s="3">
        <v>18.722032258064516</v>
      </c>
      <c r="G11" s="3">
        <v>24.458333333333332</v>
      </c>
      <c r="H11" s="3">
        <v>17.552612903225807</v>
      </c>
      <c r="I11" s="3">
        <v>24.075000000000003</v>
      </c>
      <c r="J11" s="3">
        <v>17.827645161290324</v>
      </c>
      <c r="K11" s="3">
        <v>23.850000000000005</v>
      </c>
      <c r="L11" s="25">
        <f t="shared" si="0"/>
        <v>18.189948387096774</v>
      </c>
      <c r="M11" s="25">
        <f t="shared" si="0"/>
        <v>24.42</v>
      </c>
    </row>
    <row r="12" spans="1:13" x14ac:dyDescent="0.25">
      <c r="A12" s="11" t="s">
        <v>18</v>
      </c>
      <c r="B12" s="3">
        <v>20.420399999999997</v>
      </c>
      <c r="C12" s="3">
        <v>26.541666666666671</v>
      </c>
      <c r="D12" s="3">
        <v>20.253600000000002</v>
      </c>
      <c r="E12" s="3">
        <v>25.541666666666668</v>
      </c>
      <c r="F12" s="3">
        <v>20.608000000000001</v>
      </c>
      <c r="G12" s="3">
        <v>25.658333333333331</v>
      </c>
      <c r="H12" s="3">
        <v>19.304099999999998</v>
      </c>
      <c r="I12" s="3">
        <v>24.891666666666666</v>
      </c>
      <c r="J12" s="3">
        <v>19.431800000000003</v>
      </c>
      <c r="K12" s="3">
        <v>24.724999999999994</v>
      </c>
      <c r="L12" s="25">
        <f t="shared" si="0"/>
        <v>20.003580000000003</v>
      </c>
      <c r="M12" s="25">
        <f t="shared" si="0"/>
        <v>25.471666666666668</v>
      </c>
    </row>
    <row r="13" spans="1:13" x14ac:dyDescent="0.25">
      <c r="A13" s="12" t="s">
        <v>19</v>
      </c>
      <c r="B13" s="3">
        <v>21.159193548387098</v>
      </c>
      <c r="C13" s="5">
        <v>26.791666666666668</v>
      </c>
      <c r="D13" s="3">
        <v>20.999419354838714</v>
      </c>
      <c r="E13" s="5">
        <v>25.791666666666668</v>
      </c>
      <c r="F13" s="3">
        <v>21.266322580645163</v>
      </c>
      <c r="G13" s="5">
        <v>25.941666666666666</v>
      </c>
      <c r="H13" s="3">
        <v>20.463870967741936</v>
      </c>
      <c r="I13" s="5">
        <v>25.366666666666671</v>
      </c>
      <c r="J13" s="3">
        <v>20.734838709677415</v>
      </c>
      <c r="K13" s="5">
        <v>25.2</v>
      </c>
      <c r="L13" s="25">
        <f t="shared" si="0"/>
        <v>20.924729032258064</v>
      </c>
      <c r="M13" s="25">
        <f t="shared" si="0"/>
        <v>25.818333333333335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2" sqref="L2:M13"/>
    </sheetView>
  </sheetViews>
  <sheetFormatPr defaultRowHeight="15" x14ac:dyDescent="0.25"/>
  <sheetData>
    <row r="1" spans="1:13" x14ac:dyDescent="0.25">
      <c r="A1" t="s">
        <v>165</v>
      </c>
      <c r="B1" s="23" t="s">
        <v>174</v>
      </c>
      <c r="C1" s="23" t="s">
        <v>175</v>
      </c>
      <c r="D1" s="23" t="s">
        <v>176</v>
      </c>
      <c r="E1" s="23" t="s">
        <v>177</v>
      </c>
      <c r="F1" s="24" t="s">
        <v>178</v>
      </c>
      <c r="G1" s="24" t="s">
        <v>179</v>
      </c>
      <c r="H1" s="16" t="s">
        <v>154</v>
      </c>
      <c r="I1" s="16" t="s">
        <v>155</v>
      </c>
      <c r="J1" s="24" t="s">
        <v>182</v>
      </c>
      <c r="K1" s="24" t="s">
        <v>183</v>
      </c>
      <c r="L1" s="29" t="s">
        <v>151</v>
      </c>
      <c r="M1" s="29" t="s">
        <v>164</v>
      </c>
    </row>
    <row r="2" spans="1:13" x14ac:dyDescent="0.25">
      <c r="A2" s="11" t="s">
        <v>8</v>
      </c>
      <c r="B2" s="3">
        <v>22.057645161290324</v>
      </c>
      <c r="C2" s="3">
        <v>27.416666666666668</v>
      </c>
      <c r="D2" s="3">
        <v>21.659612903225806</v>
      </c>
      <c r="E2" s="3">
        <v>26.216666666666669</v>
      </c>
      <c r="F2" s="3">
        <v>21.862548387096776</v>
      </c>
      <c r="G2" s="3">
        <v>26.508333333333336</v>
      </c>
      <c r="H2" s="3">
        <v>21.786387096774195</v>
      </c>
      <c r="I2" s="3">
        <v>24.875</v>
      </c>
      <c r="J2" s="3">
        <v>21.610064516129036</v>
      </c>
      <c r="K2" s="3">
        <v>25.616666666666671</v>
      </c>
      <c r="L2" s="25">
        <f>AVERAGE(J2,H2,F2,D2,B2)</f>
        <v>21.795251612903229</v>
      </c>
      <c r="M2" s="25">
        <f>AVERAGE(K2,I2,G2,E2,C2)</f>
        <v>26.126666666666672</v>
      </c>
    </row>
    <row r="3" spans="1:13" x14ac:dyDescent="0.25">
      <c r="A3" s="11" t="s">
        <v>9</v>
      </c>
      <c r="B3" s="3">
        <v>21.904035398230093</v>
      </c>
      <c r="C3" s="3">
        <v>28.033333333333335</v>
      </c>
      <c r="D3" s="3">
        <v>21.331221238938049</v>
      </c>
      <c r="E3" s="3">
        <v>26.783333333333331</v>
      </c>
      <c r="F3" s="3">
        <v>21.254867256637173</v>
      </c>
      <c r="G3" s="3">
        <v>27.00833333333334</v>
      </c>
      <c r="H3" s="3">
        <v>22.007469026548677</v>
      </c>
      <c r="I3" s="3">
        <v>25.8</v>
      </c>
      <c r="J3" s="3">
        <v>21.118513274336287</v>
      </c>
      <c r="K3" s="3">
        <v>25.974999999999998</v>
      </c>
      <c r="L3" s="25">
        <f t="shared" ref="L3:M13" si="0">AVERAGE(J3,H3,F3,D3,B3)</f>
        <v>21.523221238938056</v>
      </c>
      <c r="M3" s="25">
        <f t="shared" si="0"/>
        <v>26.72</v>
      </c>
    </row>
    <row r="4" spans="1:13" x14ac:dyDescent="0.25">
      <c r="A4" s="11" t="s">
        <v>10</v>
      </c>
      <c r="B4" s="3">
        <v>21.075967741935482</v>
      </c>
      <c r="C4" s="3">
        <v>28.05</v>
      </c>
      <c r="D4" s="3">
        <v>20.625774193548384</v>
      </c>
      <c r="E4" s="3">
        <v>26.808333333333337</v>
      </c>
      <c r="F4" s="3">
        <v>20.454677419354841</v>
      </c>
      <c r="G4" s="3">
        <v>27.025000000000002</v>
      </c>
      <c r="H4" s="3">
        <v>21.429774193548386</v>
      </c>
      <c r="I4" s="3">
        <v>25.941666666666666</v>
      </c>
      <c r="J4" s="3">
        <v>19.854774193548387</v>
      </c>
      <c r="K4" s="3">
        <v>25.900000000000002</v>
      </c>
      <c r="L4" s="25">
        <f>AVERAGE(J4,H4,F4,D4,B4)</f>
        <v>20.688193548387098</v>
      </c>
      <c r="M4" s="25">
        <f t="shared" si="0"/>
        <v>26.745000000000005</v>
      </c>
    </row>
    <row r="5" spans="1:13" x14ac:dyDescent="0.25">
      <c r="A5" s="11" t="s">
        <v>11</v>
      </c>
      <c r="B5" s="3">
        <v>20.959399999999999</v>
      </c>
      <c r="C5" s="3">
        <v>27.675000000000001</v>
      </c>
      <c r="D5" s="3">
        <v>20.385299999999997</v>
      </c>
      <c r="E5" s="3">
        <v>26.475000000000005</v>
      </c>
      <c r="F5" s="3">
        <v>20.551399999999997</v>
      </c>
      <c r="G5" s="3">
        <v>26.641666666666669</v>
      </c>
      <c r="H5" s="3">
        <v>21.331099999999996</v>
      </c>
      <c r="I5" s="3">
        <v>25.416666666666668</v>
      </c>
      <c r="J5" s="3">
        <v>19.919399999999996</v>
      </c>
      <c r="K5" s="3">
        <v>25.674999999999997</v>
      </c>
      <c r="L5" s="25">
        <f t="shared" si="0"/>
        <v>20.62932</v>
      </c>
      <c r="M5" s="25">
        <f t="shared" si="0"/>
        <v>26.376666666666672</v>
      </c>
    </row>
    <row r="6" spans="1:13" x14ac:dyDescent="0.25">
      <c r="A6" s="11" t="s">
        <v>12</v>
      </c>
      <c r="B6" s="3">
        <v>19.352129032258066</v>
      </c>
      <c r="C6" s="3">
        <v>26.491666666666664</v>
      </c>
      <c r="D6" s="3">
        <v>18.410612903225807</v>
      </c>
      <c r="E6" s="3">
        <v>25.425000000000001</v>
      </c>
      <c r="F6" s="3">
        <v>18.905129032258063</v>
      </c>
      <c r="G6" s="3">
        <v>25.55</v>
      </c>
      <c r="H6" s="3">
        <v>19.836193548387094</v>
      </c>
      <c r="I6" s="3">
        <v>24.525000000000002</v>
      </c>
      <c r="J6" s="3">
        <v>18.113225806451609</v>
      </c>
      <c r="K6" s="3">
        <v>24.833333333333332</v>
      </c>
      <c r="L6" s="25">
        <f t="shared" si="0"/>
        <v>18.923458064516129</v>
      </c>
      <c r="M6" s="25">
        <f t="shared" si="0"/>
        <v>25.364999999999998</v>
      </c>
    </row>
    <row r="7" spans="1:13" x14ac:dyDescent="0.25">
      <c r="A7" s="11" t="s">
        <v>13</v>
      </c>
      <c r="B7" s="3">
        <v>17.954299999999996</v>
      </c>
      <c r="C7" s="3">
        <v>25.125</v>
      </c>
      <c r="D7" s="3">
        <v>17.1343</v>
      </c>
      <c r="E7" s="3">
        <v>24.258333333333336</v>
      </c>
      <c r="F7" s="3">
        <v>17.6389</v>
      </c>
      <c r="G7" s="3">
        <v>24.291666666666668</v>
      </c>
      <c r="H7" s="3">
        <v>18.269400000000001</v>
      </c>
      <c r="I7" s="3">
        <v>23.416666666666668</v>
      </c>
      <c r="J7" s="3">
        <v>16.254100000000001</v>
      </c>
      <c r="K7" s="3">
        <v>23.725000000000005</v>
      </c>
      <c r="L7" s="25">
        <f t="shared" si="0"/>
        <v>17.450200000000002</v>
      </c>
      <c r="M7" s="25">
        <f t="shared" si="0"/>
        <v>24.163333333333334</v>
      </c>
    </row>
    <row r="8" spans="1:13" x14ac:dyDescent="0.25">
      <c r="A8" s="11" t="s">
        <v>14</v>
      </c>
      <c r="B8" s="3">
        <v>16.030548387096772</v>
      </c>
      <c r="C8" s="3">
        <v>24.283333333333335</v>
      </c>
      <c r="D8" s="3">
        <v>15.226838709677422</v>
      </c>
      <c r="E8" s="3">
        <v>23.491666666666671</v>
      </c>
      <c r="F8" s="3">
        <v>15.563903225806452</v>
      </c>
      <c r="G8" s="3">
        <v>23.508333333333329</v>
      </c>
      <c r="H8" s="3">
        <v>16.208612903225806</v>
      </c>
      <c r="I8" s="3">
        <v>22.516666666666666</v>
      </c>
      <c r="J8" s="3">
        <v>14.610193548387098</v>
      </c>
      <c r="K8" s="3">
        <v>23.116666666666671</v>
      </c>
      <c r="L8" s="25">
        <f t="shared" si="0"/>
        <v>15.52801935483871</v>
      </c>
      <c r="M8" s="25">
        <f t="shared" si="0"/>
        <v>23.383333333333333</v>
      </c>
    </row>
    <row r="9" spans="1:13" x14ac:dyDescent="0.25">
      <c r="A9" s="11" t="s">
        <v>15</v>
      </c>
      <c r="B9" s="3">
        <v>15.60977419354839</v>
      </c>
      <c r="C9" s="3">
        <v>24.141666666666666</v>
      </c>
      <c r="D9" s="3">
        <v>15.276774193548389</v>
      </c>
      <c r="E9" s="3">
        <v>23.433333333333334</v>
      </c>
      <c r="F9" s="3">
        <v>15.364161290322583</v>
      </c>
      <c r="G9" s="3">
        <v>23.416666666666668</v>
      </c>
      <c r="H9" s="3">
        <v>15.290903225806451</v>
      </c>
      <c r="I9" s="3">
        <v>22.316666666666666</v>
      </c>
      <c r="J9" s="3">
        <v>15.062225806451615</v>
      </c>
      <c r="K9" s="3">
        <v>23.074999999999999</v>
      </c>
      <c r="L9" s="25">
        <f t="shared" si="0"/>
        <v>15.320767741935487</v>
      </c>
      <c r="M9" s="25">
        <f>AVERAGE(K9,I9,G9,E9,C9)</f>
        <v>23.276666666666667</v>
      </c>
    </row>
    <row r="10" spans="1:13" x14ac:dyDescent="0.25">
      <c r="A10" s="11" t="s">
        <v>16</v>
      </c>
      <c r="B10" s="3">
        <v>17.143299999999996</v>
      </c>
      <c r="C10" s="3">
        <v>24.391666666666666</v>
      </c>
      <c r="D10" s="3">
        <v>16.273300000000003</v>
      </c>
      <c r="E10" s="3">
        <v>23.650000000000002</v>
      </c>
      <c r="F10" s="3">
        <v>16.589700000000001</v>
      </c>
      <c r="G10" s="3">
        <v>23.625</v>
      </c>
      <c r="H10" s="3">
        <v>16.8825</v>
      </c>
      <c r="I10" s="3">
        <v>22.616666666666671</v>
      </c>
      <c r="J10" s="3">
        <v>15.936500000000002</v>
      </c>
      <c r="K10" s="3">
        <v>23.25</v>
      </c>
      <c r="L10" s="25">
        <f t="shared" si="0"/>
        <v>16.565059999999999</v>
      </c>
      <c r="M10" s="25">
        <f t="shared" si="0"/>
        <v>23.506666666666668</v>
      </c>
    </row>
    <row r="11" spans="1:13" x14ac:dyDescent="0.25">
      <c r="A11" s="11" t="s">
        <v>17</v>
      </c>
      <c r="B11" s="3">
        <v>18.862064516129035</v>
      </c>
      <c r="C11" s="3">
        <v>25.308333333333334</v>
      </c>
      <c r="D11" s="3">
        <v>17.98538709677419</v>
      </c>
      <c r="E11" s="3">
        <v>24.408333333333331</v>
      </c>
      <c r="F11" s="3">
        <v>18.722032258064516</v>
      </c>
      <c r="G11" s="3">
        <v>24.458333333333332</v>
      </c>
      <c r="H11" s="3">
        <v>19.186258064516132</v>
      </c>
      <c r="I11" s="3">
        <v>23.366666666666664</v>
      </c>
      <c r="J11" s="3">
        <v>17.827645161290324</v>
      </c>
      <c r="K11" s="3">
        <v>23.850000000000005</v>
      </c>
      <c r="L11" s="25">
        <f t="shared" si="0"/>
        <v>18.516677419354842</v>
      </c>
      <c r="M11" s="25">
        <f t="shared" si="0"/>
        <v>24.278333333333332</v>
      </c>
    </row>
    <row r="12" spans="1:13" x14ac:dyDescent="0.25">
      <c r="A12" s="11" t="s">
        <v>18</v>
      </c>
      <c r="B12" s="3">
        <v>20.420399999999997</v>
      </c>
      <c r="C12" s="3">
        <v>26.541666666666671</v>
      </c>
      <c r="D12" s="3">
        <v>20.253600000000002</v>
      </c>
      <c r="E12" s="3">
        <v>25.541666666666668</v>
      </c>
      <c r="F12" s="3">
        <v>20.608000000000001</v>
      </c>
      <c r="G12" s="3">
        <v>25.658333333333331</v>
      </c>
      <c r="H12" s="3">
        <v>21.312500000000004</v>
      </c>
      <c r="I12" s="3">
        <v>24.608333333333331</v>
      </c>
      <c r="J12" s="3">
        <v>19.431800000000003</v>
      </c>
      <c r="K12" s="3">
        <v>24.724999999999994</v>
      </c>
      <c r="L12" s="25">
        <f t="shared" si="0"/>
        <v>20.405260000000006</v>
      </c>
      <c r="M12" s="25">
        <f t="shared" si="0"/>
        <v>25.414999999999999</v>
      </c>
    </row>
    <row r="13" spans="1:13" x14ac:dyDescent="0.25">
      <c r="A13" s="12" t="s">
        <v>19</v>
      </c>
      <c r="B13" s="3">
        <v>21.159193548387098</v>
      </c>
      <c r="C13" s="5">
        <v>26.791666666666668</v>
      </c>
      <c r="D13" s="3">
        <v>20.999419354838714</v>
      </c>
      <c r="E13" s="5">
        <v>25.791666666666668</v>
      </c>
      <c r="F13" s="3">
        <v>21.266322580645163</v>
      </c>
      <c r="G13" s="5">
        <v>25.941666666666666</v>
      </c>
      <c r="H13" s="3">
        <v>21.600580645161291</v>
      </c>
      <c r="I13" s="5">
        <v>24.450000000000003</v>
      </c>
      <c r="J13" s="3">
        <v>20.734838709677415</v>
      </c>
      <c r="K13" s="5">
        <v>25.2</v>
      </c>
      <c r="L13" s="25">
        <f t="shared" si="0"/>
        <v>21.152070967741935</v>
      </c>
      <c r="M13" s="25">
        <f t="shared" si="0"/>
        <v>25.635000000000002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29"/>
  <sheetViews>
    <sheetView workbookViewId="0">
      <selection activeCell="C19" sqref="C19:M21"/>
    </sheetView>
  </sheetViews>
  <sheetFormatPr defaultRowHeight="15" x14ac:dyDescent="0.25"/>
  <cols>
    <col min="2" max="2" width="14.42578125" customWidth="1"/>
    <col min="3" max="3" width="9.140625" customWidth="1"/>
  </cols>
  <sheetData>
    <row r="4" spans="2:23" x14ac:dyDescent="0.25">
      <c r="B4" s="60" t="s">
        <v>0</v>
      </c>
      <c r="C4" s="23" t="s">
        <v>92</v>
      </c>
      <c r="D4" s="23"/>
      <c r="E4" s="23" t="s">
        <v>93</v>
      </c>
      <c r="F4" s="23"/>
      <c r="G4" s="24" t="s">
        <v>94</v>
      </c>
      <c r="H4" s="24"/>
      <c r="I4" s="24" t="s">
        <v>95</v>
      </c>
      <c r="J4" s="24"/>
      <c r="K4" s="24" t="s">
        <v>96</v>
      </c>
      <c r="L4" s="24"/>
      <c r="M4" s="24" t="s">
        <v>97</v>
      </c>
      <c r="N4" s="24"/>
    </row>
    <row r="5" spans="2:23" x14ac:dyDescent="0.25">
      <c r="B5" s="61"/>
      <c r="C5" s="15" t="s">
        <v>21</v>
      </c>
      <c r="D5" s="15" t="s">
        <v>22</v>
      </c>
      <c r="E5" s="15" t="s">
        <v>21</v>
      </c>
      <c r="F5" s="15" t="s">
        <v>22</v>
      </c>
      <c r="G5" s="15" t="s">
        <v>21</v>
      </c>
      <c r="H5" s="15" t="s">
        <v>22</v>
      </c>
      <c r="I5" s="15" t="s">
        <v>21</v>
      </c>
      <c r="J5" s="15" t="s">
        <v>22</v>
      </c>
      <c r="K5" s="15" t="s">
        <v>21</v>
      </c>
      <c r="L5" s="15" t="s">
        <v>22</v>
      </c>
      <c r="M5" s="15" t="s">
        <v>21</v>
      </c>
      <c r="N5" s="15" t="s">
        <v>22</v>
      </c>
      <c r="Q5" s="63"/>
      <c r="R5" s="63"/>
      <c r="S5" s="63"/>
      <c r="T5" s="63"/>
      <c r="U5" s="63"/>
      <c r="V5" s="63"/>
      <c r="W5" s="63"/>
    </row>
    <row r="6" spans="2:23" x14ac:dyDescent="0.25">
      <c r="B6" s="11" t="s">
        <v>8</v>
      </c>
      <c r="C6" s="3">
        <v>22.962774193548384</v>
      </c>
      <c r="D6" s="3">
        <v>23.55</v>
      </c>
      <c r="E6" s="3">
        <v>22.724806451612903</v>
      </c>
      <c r="F6" s="3">
        <v>23.683333333333334</v>
      </c>
      <c r="G6" s="3">
        <v>23.022483870967747</v>
      </c>
      <c r="H6" s="3">
        <v>25.158333333333331</v>
      </c>
      <c r="I6" s="3">
        <v>23.164354838709674</v>
      </c>
      <c r="J6" s="3">
        <v>26.783333333333331</v>
      </c>
      <c r="K6" s="3">
        <v>22.774645161290323</v>
      </c>
      <c r="L6" s="3">
        <v>23.599999999999998</v>
      </c>
      <c r="M6" s="3">
        <v>23.203451612903226</v>
      </c>
      <c r="N6" s="3">
        <v>25.366666666666664</v>
      </c>
      <c r="Q6" s="64"/>
      <c r="R6" s="16"/>
      <c r="S6" s="16"/>
      <c r="T6" s="17"/>
      <c r="U6" s="17"/>
      <c r="V6" s="17"/>
      <c r="W6" s="17"/>
    </row>
    <row r="7" spans="2:23" x14ac:dyDescent="0.25">
      <c r="B7" s="11" t="s">
        <v>9</v>
      </c>
      <c r="C7" s="3">
        <v>24.571646017699116</v>
      </c>
      <c r="D7" s="3">
        <v>26.875000000000004</v>
      </c>
      <c r="E7" s="3">
        <v>24.430194690265488</v>
      </c>
      <c r="F7" s="3">
        <v>27.591666666666665</v>
      </c>
      <c r="G7" s="3">
        <v>24.474902654867261</v>
      </c>
      <c r="H7" s="3">
        <v>28.45</v>
      </c>
      <c r="I7" s="3">
        <v>24.241486725663716</v>
      </c>
      <c r="J7" s="3">
        <v>29.983333333333331</v>
      </c>
      <c r="K7" s="3">
        <v>24.414690265486723</v>
      </c>
      <c r="L7" s="3">
        <v>27.641666666666666</v>
      </c>
      <c r="M7" s="3">
        <v>24.420212389380534</v>
      </c>
      <c r="N7" s="3">
        <v>28.691666666666666</v>
      </c>
      <c r="Q7" s="65"/>
      <c r="R7" s="18"/>
      <c r="S7" s="26"/>
      <c r="T7" s="1"/>
      <c r="U7" s="1"/>
      <c r="V7" s="1"/>
      <c r="W7" s="1"/>
    </row>
    <row r="8" spans="2:23" x14ac:dyDescent="0.25">
      <c r="B8" s="11" t="s">
        <v>10</v>
      </c>
      <c r="C8" s="3">
        <v>25.222451612903221</v>
      </c>
      <c r="D8" s="3">
        <v>28.991666666666671</v>
      </c>
      <c r="E8" s="3">
        <v>25.709419354838712</v>
      </c>
      <c r="F8" s="3">
        <v>30.708333333333332</v>
      </c>
      <c r="G8" s="3">
        <v>25.145129032258065</v>
      </c>
      <c r="H8" s="3">
        <v>30.533333333333335</v>
      </c>
      <c r="I8" s="3">
        <v>24.428612903225805</v>
      </c>
      <c r="J8" s="3">
        <v>31.750000000000004</v>
      </c>
      <c r="K8" s="3">
        <v>25.689483870967745</v>
      </c>
      <c r="L8" s="3">
        <v>31.008333333333329</v>
      </c>
      <c r="M8" s="3">
        <v>24.866612903225811</v>
      </c>
      <c r="N8" s="3">
        <v>31.316666666666666</v>
      </c>
      <c r="Q8" s="2"/>
      <c r="R8" s="20"/>
      <c r="S8" s="27"/>
    </row>
    <row r="9" spans="2:23" x14ac:dyDescent="0.25">
      <c r="B9" s="11" t="s">
        <v>11</v>
      </c>
      <c r="C9" s="3">
        <v>24.2408</v>
      </c>
      <c r="D9" s="3">
        <v>29.008333333333336</v>
      </c>
      <c r="E9" s="3">
        <v>25.476399999999998</v>
      </c>
      <c r="F9" s="3">
        <v>32.241666666666667</v>
      </c>
      <c r="G9" s="3">
        <v>24.404300000000003</v>
      </c>
      <c r="H9" s="3">
        <v>30.55</v>
      </c>
      <c r="I9" s="3">
        <v>23.561200000000003</v>
      </c>
      <c r="J9" s="3">
        <v>31.008333333333336</v>
      </c>
      <c r="K9" s="3">
        <v>25.570900000000009</v>
      </c>
      <c r="L9" s="3">
        <v>33.1</v>
      </c>
      <c r="M9" s="3">
        <v>24.0046</v>
      </c>
      <c r="N9" s="3">
        <v>31.791666666666668</v>
      </c>
      <c r="Q9" s="2"/>
      <c r="R9" s="20"/>
      <c r="S9" s="27"/>
    </row>
    <row r="10" spans="2:23" x14ac:dyDescent="0.25">
      <c r="B10" s="11" t="s">
        <v>12</v>
      </c>
      <c r="C10" s="3">
        <v>22.646709677419352</v>
      </c>
      <c r="D10" s="3">
        <v>27.841666666666669</v>
      </c>
      <c r="E10" s="3">
        <v>24.126387096774192</v>
      </c>
      <c r="F10" s="3">
        <v>31.825000000000003</v>
      </c>
      <c r="G10" s="3">
        <v>22.839967741935489</v>
      </c>
      <c r="H10" s="3">
        <v>29.258333333333336</v>
      </c>
      <c r="I10" s="3">
        <v>21.185516129032258</v>
      </c>
      <c r="J10" s="3">
        <v>29.175000000000008</v>
      </c>
      <c r="K10" s="3">
        <v>23.982483870967737</v>
      </c>
      <c r="L10" s="3">
        <v>33.15</v>
      </c>
      <c r="M10" s="3">
        <v>21.834967741935483</v>
      </c>
      <c r="N10" s="3">
        <v>30.633333333333336</v>
      </c>
      <c r="Q10" s="2"/>
      <c r="R10" s="20"/>
      <c r="S10" s="27"/>
    </row>
    <row r="11" spans="2:23" x14ac:dyDescent="0.25">
      <c r="B11" s="11" t="s">
        <v>13</v>
      </c>
      <c r="C11" s="3">
        <v>21.675200000000004</v>
      </c>
      <c r="D11" s="3">
        <v>26.075000000000003</v>
      </c>
      <c r="E11" s="3">
        <v>22.833599999999997</v>
      </c>
      <c r="F11" s="3">
        <v>29.941666666666674</v>
      </c>
      <c r="G11" s="3">
        <v>21.814300000000003</v>
      </c>
      <c r="H11" s="3">
        <v>27.458333333333332</v>
      </c>
      <c r="I11" s="3">
        <v>19.610099999999999</v>
      </c>
      <c r="J11" s="3">
        <v>27.258333333333336</v>
      </c>
      <c r="K11" s="3">
        <v>22.233900000000006</v>
      </c>
      <c r="L11" s="3">
        <v>31.283333333333335</v>
      </c>
      <c r="M11" s="3">
        <v>20.967000000000002</v>
      </c>
      <c r="N11" s="3">
        <v>28.733333333333334</v>
      </c>
      <c r="Q11" s="2"/>
      <c r="R11" s="20"/>
      <c r="S11" s="27"/>
    </row>
    <row r="12" spans="2:23" x14ac:dyDescent="0.25">
      <c r="B12" s="11" t="s">
        <v>14</v>
      </c>
      <c r="C12" s="3">
        <v>19.839967741935482</v>
      </c>
      <c r="D12" s="3">
        <v>24.041666666666668</v>
      </c>
      <c r="E12" s="3">
        <v>21.299032258064514</v>
      </c>
      <c r="F12" s="3">
        <v>26.991666666666671</v>
      </c>
      <c r="G12" s="3">
        <v>19.95135483870968</v>
      </c>
      <c r="H12" s="3">
        <v>25.158333333333335</v>
      </c>
      <c r="I12" s="3">
        <v>17.291419354838713</v>
      </c>
      <c r="J12" s="3">
        <v>25.433333333333334</v>
      </c>
      <c r="K12" s="3">
        <v>20.815064516129031</v>
      </c>
      <c r="L12" s="3">
        <v>28.341666666666665</v>
      </c>
      <c r="M12" s="3">
        <v>19.246161290322583</v>
      </c>
      <c r="N12" s="3">
        <v>26.691666666666666</v>
      </c>
      <c r="Q12" s="2"/>
      <c r="R12" s="22"/>
      <c r="S12" s="27"/>
    </row>
    <row r="13" spans="2:23" x14ac:dyDescent="0.25">
      <c r="B13" s="11" t="s">
        <v>15</v>
      </c>
      <c r="C13" s="3">
        <v>18.664064516129034</v>
      </c>
      <c r="D13" s="3">
        <v>23.05</v>
      </c>
      <c r="E13" s="3">
        <v>19.628032258064515</v>
      </c>
      <c r="F13" s="3">
        <v>25.458333333333339</v>
      </c>
      <c r="G13" s="3">
        <v>18.102677419354841</v>
      </c>
      <c r="H13" s="3">
        <v>23.958333333333332</v>
      </c>
      <c r="I13" s="3">
        <v>16.256709677419352</v>
      </c>
      <c r="J13" s="3">
        <v>24.624999999999996</v>
      </c>
      <c r="K13" s="3">
        <v>19.270354838709675</v>
      </c>
      <c r="L13" s="3">
        <v>26.458333333333332</v>
      </c>
      <c r="M13" s="3">
        <v>18.081193548387098</v>
      </c>
      <c r="N13" s="3">
        <v>25.508333333333329</v>
      </c>
      <c r="Q13" s="2"/>
      <c r="R13" s="22"/>
      <c r="S13" s="27"/>
    </row>
    <row r="14" spans="2:23" x14ac:dyDescent="0.25">
      <c r="B14" s="11" t="s">
        <v>16</v>
      </c>
      <c r="C14" s="3">
        <v>21.010099999999998</v>
      </c>
      <c r="D14" s="3">
        <v>23.916666666666668</v>
      </c>
      <c r="E14" s="3">
        <v>21.778400000000001</v>
      </c>
      <c r="F14" s="3">
        <v>26.766666666666666</v>
      </c>
      <c r="G14" s="3">
        <v>20.818999999999999</v>
      </c>
      <c r="H14" s="3">
        <v>24.974999999999998</v>
      </c>
      <c r="I14" s="3">
        <v>18.5076</v>
      </c>
      <c r="J14" s="3">
        <v>25.466666666666669</v>
      </c>
      <c r="K14" s="3">
        <v>21.752299999999995</v>
      </c>
      <c r="L14" s="3">
        <v>28.041666666666661</v>
      </c>
      <c r="M14" s="3">
        <v>20.123699999999996</v>
      </c>
      <c r="N14" s="3">
        <v>26.416666666666668</v>
      </c>
      <c r="Q14" s="2"/>
    </row>
    <row r="15" spans="2:23" x14ac:dyDescent="0.25">
      <c r="B15" s="11" t="s">
        <v>17</v>
      </c>
      <c r="C15" s="3">
        <v>22.821290322580648</v>
      </c>
      <c r="D15" s="3">
        <v>25.358333333333334</v>
      </c>
      <c r="E15" s="3">
        <v>23.116064516129029</v>
      </c>
      <c r="F15" s="3">
        <v>28.458333333333332</v>
      </c>
      <c r="G15" s="3">
        <v>22.717064516129035</v>
      </c>
      <c r="H15" s="3">
        <v>26.491666666666671</v>
      </c>
      <c r="I15" s="3">
        <v>21.34316129032258</v>
      </c>
      <c r="J15" s="3">
        <v>26.900000000000002</v>
      </c>
      <c r="K15" s="3">
        <v>23.121483870967744</v>
      </c>
      <c r="L15" s="3">
        <v>29.883333333333336</v>
      </c>
      <c r="M15" s="3">
        <v>22.289225806451611</v>
      </c>
      <c r="N15" s="3">
        <v>27.700000000000003</v>
      </c>
      <c r="Q15" s="2"/>
    </row>
    <row r="16" spans="2:23" x14ac:dyDescent="0.25">
      <c r="B16" s="11" t="s">
        <v>18</v>
      </c>
      <c r="C16" s="3">
        <v>23.338200000000001</v>
      </c>
      <c r="D16" s="3">
        <v>25.683333333333326</v>
      </c>
      <c r="E16" s="3">
        <v>22.9923</v>
      </c>
      <c r="F16" s="3">
        <v>27.599999999999998</v>
      </c>
      <c r="G16" s="3">
        <v>23.2165</v>
      </c>
      <c r="H16" s="3">
        <v>27.275000000000002</v>
      </c>
      <c r="I16" s="3">
        <v>23.087199999999999</v>
      </c>
      <c r="J16" s="3">
        <v>27.675000000000001</v>
      </c>
      <c r="K16" s="3">
        <v>22.951699999999995</v>
      </c>
      <c r="L16" s="3">
        <v>28.400000000000002</v>
      </c>
      <c r="M16" s="3">
        <v>23.3673</v>
      </c>
      <c r="N16" s="3">
        <v>27.650000000000002</v>
      </c>
      <c r="Q16" s="2"/>
    </row>
    <row r="17" spans="2:23" x14ac:dyDescent="0.25">
      <c r="B17" s="12" t="s">
        <v>19</v>
      </c>
      <c r="C17" s="3">
        <v>22.320387096774194</v>
      </c>
      <c r="D17" s="5">
        <v>23.541666666666668</v>
      </c>
      <c r="E17" s="3">
        <v>21.885483870967747</v>
      </c>
      <c r="F17" s="5">
        <v>24.099999999999998</v>
      </c>
      <c r="G17" s="3">
        <v>22.279741935483873</v>
      </c>
      <c r="H17" s="5">
        <v>25.233333333333334</v>
      </c>
      <c r="I17" s="3">
        <v>22.550129032258059</v>
      </c>
      <c r="J17" s="5">
        <v>26.299999999999997</v>
      </c>
      <c r="K17" s="3">
        <v>21.938612903225806</v>
      </c>
      <c r="L17" s="5">
        <v>24.341666666666665</v>
      </c>
      <c r="M17" s="3">
        <v>22.623290322580644</v>
      </c>
      <c r="N17" s="5">
        <v>25.308333333333334</v>
      </c>
      <c r="Q17" s="2"/>
    </row>
    <row r="18" spans="2:23" x14ac:dyDescent="0.25">
      <c r="B18" s="13" t="s">
        <v>20</v>
      </c>
      <c r="C18" s="7">
        <f t="shared" ref="C18:N18" si="0">AVERAGE(C6:C17)</f>
        <v>22.442799264915788</v>
      </c>
      <c r="D18" s="7">
        <f>AVERAGE(D6:D17)</f>
        <v>25.661111111111115</v>
      </c>
      <c r="E18" s="7">
        <f t="shared" si="0"/>
        <v>23.000010041393093</v>
      </c>
      <c r="F18" s="7">
        <f t="shared" si="0"/>
        <v>27.947222222222226</v>
      </c>
      <c r="G18" s="7">
        <f t="shared" si="0"/>
        <v>22.398951834142167</v>
      </c>
      <c r="H18" s="7">
        <f t="shared" si="0"/>
        <v>27.041666666666668</v>
      </c>
      <c r="I18" s="7">
        <f t="shared" si="0"/>
        <v>21.268957495955842</v>
      </c>
      <c r="J18" s="7">
        <f t="shared" si="0"/>
        <v>27.696527777777778</v>
      </c>
      <c r="K18" s="7">
        <f t="shared" si="0"/>
        <v>22.876301608145397</v>
      </c>
      <c r="L18" s="7">
        <f t="shared" si="0"/>
        <v>28.770833333333329</v>
      </c>
      <c r="M18" s="7">
        <f t="shared" si="0"/>
        <v>22.085642967932248</v>
      </c>
      <c r="N18" s="7">
        <f t="shared" si="0"/>
        <v>27.984027777777779</v>
      </c>
      <c r="Q18" s="2"/>
    </row>
    <row r="19" spans="2:23" x14ac:dyDescent="0.25">
      <c r="B19" s="14" t="s">
        <v>39</v>
      </c>
      <c r="C19" s="9">
        <v>626</v>
      </c>
      <c r="E19" s="9">
        <v>394</v>
      </c>
      <c r="G19" s="9">
        <v>437</v>
      </c>
      <c r="I19" s="9">
        <v>201</v>
      </c>
      <c r="K19" s="9">
        <v>326</v>
      </c>
      <c r="M19" s="9">
        <v>208</v>
      </c>
      <c r="O19">
        <f>AVERAGE(M19,K19,I19,G19,E19,C19)</f>
        <v>365.33333333333331</v>
      </c>
      <c r="Q19" s="4"/>
    </row>
    <row r="20" spans="2:23" x14ac:dyDescent="0.25">
      <c r="B20" s="11" t="s">
        <v>23</v>
      </c>
      <c r="C20" s="3" t="s">
        <v>98</v>
      </c>
      <c r="D20" s="3"/>
      <c r="E20" s="3" t="s">
        <v>100</v>
      </c>
      <c r="F20" s="3"/>
      <c r="G20" s="3" t="s">
        <v>102</v>
      </c>
      <c r="H20" s="3"/>
      <c r="I20" s="3" t="s">
        <v>104</v>
      </c>
      <c r="J20" s="3"/>
      <c r="K20" s="3" t="s">
        <v>106</v>
      </c>
      <c r="L20" s="3"/>
      <c r="M20" s="3" t="s">
        <v>108</v>
      </c>
      <c r="N20" s="3"/>
      <c r="Q20" s="6"/>
      <c r="R20" s="3"/>
      <c r="S20" s="3"/>
      <c r="T20" s="3"/>
      <c r="U20" s="3"/>
      <c r="V20" s="3"/>
      <c r="W20" s="3"/>
    </row>
    <row r="21" spans="2:23" x14ac:dyDescent="0.25">
      <c r="B21" s="11" t="s">
        <v>24</v>
      </c>
      <c r="C21" s="3" t="s">
        <v>99</v>
      </c>
      <c r="D21" s="3"/>
      <c r="E21" s="3" t="s">
        <v>101</v>
      </c>
      <c r="F21" s="3"/>
      <c r="G21" s="3" t="s">
        <v>103</v>
      </c>
      <c r="H21" s="3"/>
      <c r="I21" s="3" t="s">
        <v>105</v>
      </c>
      <c r="J21" s="3"/>
      <c r="K21" s="3" t="s">
        <v>107</v>
      </c>
      <c r="L21" s="3"/>
      <c r="M21" s="3" t="s">
        <v>109</v>
      </c>
      <c r="N21" s="3"/>
    </row>
    <row r="22" spans="2:23" x14ac:dyDescent="0.25">
      <c r="B22" s="13" t="s">
        <v>40</v>
      </c>
      <c r="C22" s="7">
        <f>CORREL(C6:C17, D6:D17)</f>
        <v>0.74618890245439007</v>
      </c>
      <c r="D22" s="7"/>
      <c r="E22" s="7">
        <f t="shared" ref="E22:M22" si="1">CORREL(E6:E17, F6:F17)</f>
        <v>0.71093180749810092</v>
      </c>
      <c r="F22" s="7"/>
      <c r="G22" s="7">
        <f t="shared" si="1"/>
        <v>0.80976520345266811</v>
      </c>
      <c r="H22" s="7"/>
      <c r="I22" s="7">
        <f t="shared" si="1"/>
        <v>0.78475635896529561</v>
      </c>
      <c r="J22" s="7"/>
      <c r="K22" s="7">
        <f t="shared" si="1"/>
        <v>0.54210574040262915</v>
      </c>
      <c r="L22" s="7"/>
      <c r="M22" s="7">
        <f t="shared" si="1"/>
        <v>0.5326526579887132</v>
      </c>
      <c r="N22" s="7"/>
    </row>
    <row r="23" spans="2:23" x14ac:dyDescent="0.25">
      <c r="C23" s="25">
        <f t="array" ref="C23:D25">LINEST(C6:C17,D6:D17, TRUE,TRUE)</f>
        <v>0.66974991507344694</v>
      </c>
      <c r="D23" s="25">
        <v>5.256272277558832</v>
      </c>
      <c r="E23" s="25">
        <f t="array" ref="E23:F25">LINEST(E6:E17,F6:F17, TRUE,TRUE)</f>
        <v>0.44361274924139521</v>
      </c>
      <c r="F23" s="25">
        <v>10.602265957732877</v>
      </c>
      <c r="G23" s="25">
        <f t="array" ref="G23:H25">LINEST(G6:G17,H6:H17, TRUE,TRUE)</f>
        <v>0.72161136892023758</v>
      </c>
      <c r="H23" s="25">
        <v>2.8853777329240735</v>
      </c>
      <c r="I23" s="25">
        <f t="array" ref="I23:J25">LINEST(I6:I17,J6:J17, TRUE,TRUE)</f>
        <v>0.94448500345387887</v>
      </c>
      <c r="J23" s="25">
        <v>-4.8899976378990537</v>
      </c>
      <c r="K23" s="25">
        <f t="array" ref="K23:L25">LINEST(K6:K17,L6:L17, TRUE,TRUE)</f>
        <v>0.32998363305677186</v>
      </c>
      <c r="L23" s="25">
        <v>13.382397498741192</v>
      </c>
      <c r="M23" s="25">
        <f t="array" ref="M23:N25">LINEST(M6:M17,N6:N17, TRUE,TRUE)</f>
        <v>0.49072674509826986</v>
      </c>
      <c r="N23" s="25">
        <v>8.353132101803789</v>
      </c>
    </row>
    <row r="24" spans="2:23" x14ac:dyDescent="0.25">
      <c r="C24" s="25">
        <v>0.18895778824904771</v>
      </c>
      <c r="D24" s="25">
        <v>4.8642509249005412</v>
      </c>
      <c r="E24" s="25">
        <v>0.13876903793760087</v>
      </c>
      <c r="F24" s="25">
        <v>3.8961820372504024</v>
      </c>
      <c r="G24" s="25">
        <v>0.16534853529500101</v>
      </c>
      <c r="H24" s="25">
        <v>4.4855623539699234</v>
      </c>
      <c r="I24" s="25">
        <v>0.23589289320927742</v>
      </c>
      <c r="J24" s="25">
        <v>6.5539482964397333</v>
      </c>
      <c r="K24" s="25">
        <v>0.1617514081070916</v>
      </c>
      <c r="L24" s="25">
        <v>4.6780930835758836</v>
      </c>
      <c r="M24" s="25">
        <v>0.24656838435187789</v>
      </c>
      <c r="N24" s="25">
        <v>6.9212896931185979</v>
      </c>
    </row>
    <row r="25" spans="2:23" x14ac:dyDescent="0.25">
      <c r="C25" s="25">
        <v>0.55679787814608717</v>
      </c>
      <c r="D25" s="25">
        <v>1.3390794768210819</v>
      </c>
      <c r="E25" s="25">
        <v>0.50542403491251719</v>
      </c>
      <c r="F25" s="25">
        <v>1.2948899299657961</v>
      </c>
      <c r="G25" s="25">
        <v>0.655719684722741</v>
      </c>
      <c r="H25" s="25">
        <v>1.2381251754734681</v>
      </c>
      <c r="I25" s="25">
        <v>0.61584254293646756</v>
      </c>
      <c r="J25" s="25">
        <v>1.795791315749558</v>
      </c>
      <c r="K25" s="25">
        <v>0.29387863377748275</v>
      </c>
      <c r="L25" s="25">
        <v>1.6519768571354474</v>
      </c>
      <c r="M25" s="25">
        <v>0.28371885406244113</v>
      </c>
      <c r="N25" s="25">
        <v>1.880133239970629</v>
      </c>
    </row>
    <row r="27" spans="2:23" x14ac:dyDescent="0.25">
      <c r="C27" t="s">
        <v>131</v>
      </c>
      <c r="D27" t="s">
        <v>132</v>
      </c>
    </row>
    <row r="28" spans="2:23" x14ac:dyDescent="0.25">
      <c r="C28" t="s">
        <v>133</v>
      </c>
      <c r="D28" t="s">
        <v>134</v>
      </c>
    </row>
    <row r="29" spans="2:23" x14ac:dyDescent="0.25">
      <c r="C29" t="s">
        <v>135</v>
      </c>
      <c r="D29" t="s">
        <v>136</v>
      </c>
    </row>
  </sheetData>
  <mergeCells count="3">
    <mergeCell ref="B4:B5"/>
    <mergeCell ref="Q5:W5"/>
    <mergeCell ref="Q6:Q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C13"/>
    </sheetView>
  </sheetViews>
  <sheetFormatPr defaultRowHeight="15" x14ac:dyDescent="0.25"/>
  <sheetData>
    <row r="1" spans="1:15" x14ac:dyDescent="0.25">
      <c r="A1" t="s">
        <v>165</v>
      </c>
      <c r="B1" s="23" t="s">
        <v>184</v>
      </c>
      <c r="C1" s="23" t="s">
        <v>185</v>
      </c>
      <c r="D1" s="23" t="s">
        <v>186</v>
      </c>
      <c r="E1" s="23" t="s">
        <v>187</v>
      </c>
      <c r="F1" s="24" t="s">
        <v>188</v>
      </c>
      <c r="G1" s="24" t="s">
        <v>189</v>
      </c>
      <c r="H1" s="24" t="s">
        <v>190</v>
      </c>
      <c r="I1" s="24" t="s">
        <v>191</v>
      </c>
      <c r="J1" s="24" t="s">
        <v>192</v>
      </c>
      <c r="K1" s="24" t="s">
        <v>193</v>
      </c>
      <c r="L1" s="24" t="s">
        <v>194</v>
      </c>
      <c r="M1" s="24" t="s">
        <v>195</v>
      </c>
      <c r="N1" s="29" t="s">
        <v>151</v>
      </c>
      <c r="O1" s="29" t="s">
        <v>164</v>
      </c>
    </row>
    <row r="2" spans="1:15" x14ac:dyDescent="0.25">
      <c r="A2" s="11" t="s">
        <v>8</v>
      </c>
      <c r="B2" s="3">
        <v>22.962774193548384</v>
      </c>
      <c r="C2" s="3">
        <v>23.55</v>
      </c>
      <c r="D2" s="3">
        <v>22.724806451612903</v>
      </c>
      <c r="E2" s="3">
        <v>23.683333333333334</v>
      </c>
      <c r="F2" s="3">
        <v>23.022483870967747</v>
      </c>
      <c r="G2" s="3">
        <v>25.158333333333331</v>
      </c>
      <c r="H2" s="3">
        <v>23.164354838709674</v>
      </c>
      <c r="I2" s="3">
        <v>26.783333333333331</v>
      </c>
      <c r="J2" s="3">
        <v>22.774645161290323</v>
      </c>
      <c r="K2" s="3">
        <v>23.599999999999998</v>
      </c>
      <c r="L2" s="3">
        <v>23.203451612903226</v>
      </c>
      <c r="M2" s="3">
        <v>25.366666666666664</v>
      </c>
      <c r="N2" s="25">
        <f>AVERAGE(L2,J2,H2,F2,D2,B2)</f>
        <v>22.97541935483871</v>
      </c>
      <c r="O2" s="25">
        <f>AVERAGE(M2,K2,I2,G2,E2,C2)</f>
        <v>24.69027777777778</v>
      </c>
    </row>
    <row r="3" spans="1:15" x14ac:dyDescent="0.25">
      <c r="A3" s="11" t="s">
        <v>9</v>
      </c>
      <c r="B3" s="3">
        <v>24.571646017699116</v>
      </c>
      <c r="C3" s="3">
        <v>26.875000000000004</v>
      </c>
      <c r="D3" s="3">
        <v>24.430194690265488</v>
      </c>
      <c r="E3" s="3">
        <v>27.591666666666665</v>
      </c>
      <c r="F3" s="3">
        <v>24.474902654867261</v>
      </c>
      <c r="G3" s="3">
        <v>28.45</v>
      </c>
      <c r="H3" s="3">
        <v>24.241486725663716</v>
      </c>
      <c r="I3" s="3">
        <v>29.983333333333331</v>
      </c>
      <c r="J3" s="3">
        <v>24.414690265486723</v>
      </c>
      <c r="K3" s="3">
        <v>27.641666666666666</v>
      </c>
      <c r="L3" s="3">
        <v>24.420212389380534</v>
      </c>
      <c r="M3" s="3">
        <v>28.691666666666666</v>
      </c>
      <c r="N3" s="25">
        <f t="shared" ref="N3:O13" si="0">AVERAGE(L3,J3,H3,F3,D3,B3)</f>
        <v>24.42552212389381</v>
      </c>
      <c r="O3" s="25">
        <f t="shared" si="0"/>
        <v>28.205555555555552</v>
      </c>
    </row>
    <row r="4" spans="1:15" x14ac:dyDescent="0.25">
      <c r="A4" s="11" t="s">
        <v>10</v>
      </c>
      <c r="B4" s="3">
        <v>25.222451612903221</v>
      </c>
      <c r="C4" s="3">
        <v>28.991666666666671</v>
      </c>
      <c r="D4" s="3">
        <v>25.709419354838712</v>
      </c>
      <c r="E4" s="3">
        <v>30.708333333333332</v>
      </c>
      <c r="F4" s="3">
        <v>25.145129032258065</v>
      </c>
      <c r="G4" s="3">
        <v>30.533333333333335</v>
      </c>
      <c r="H4" s="3">
        <v>24.428612903225805</v>
      </c>
      <c r="I4" s="3">
        <v>31.750000000000004</v>
      </c>
      <c r="J4" s="3">
        <v>25.689483870967745</v>
      </c>
      <c r="K4" s="3">
        <v>31.008333333333329</v>
      </c>
      <c r="L4" s="3">
        <v>24.866612903225811</v>
      </c>
      <c r="M4" s="3">
        <v>31.316666666666666</v>
      </c>
      <c r="N4" s="25">
        <f t="shared" si="0"/>
        <v>25.176951612903228</v>
      </c>
      <c r="O4" s="25">
        <f t="shared" si="0"/>
        <v>30.718055555555555</v>
      </c>
    </row>
    <row r="5" spans="1:15" x14ac:dyDescent="0.25">
      <c r="A5" s="11" t="s">
        <v>11</v>
      </c>
      <c r="B5" s="3">
        <v>24.2408</v>
      </c>
      <c r="C5" s="3">
        <v>29.008333333333336</v>
      </c>
      <c r="D5" s="3">
        <v>25.476399999999998</v>
      </c>
      <c r="E5" s="3">
        <v>32.241666666666667</v>
      </c>
      <c r="F5" s="3">
        <v>24.404300000000003</v>
      </c>
      <c r="G5" s="3">
        <v>30.55</v>
      </c>
      <c r="H5" s="3">
        <v>23.561200000000003</v>
      </c>
      <c r="I5" s="3">
        <v>31.008333333333336</v>
      </c>
      <c r="J5" s="3">
        <v>25.570900000000009</v>
      </c>
      <c r="K5" s="3">
        <v>33.1</v>
      </c>
      <c r="L5" s="3">
        <v>24.0046</v>
      </c>
      <c r="M5" s="3">
        <v>31.791666666666668</v>
      </c>
      <c r="N5" s="25">
        <f t="shared" si="0"/>
        <v>24.543033333333337</v>
      </c>
      <c r="O5" s="25">
        <f t="shared" si="0"/>
        <v>31.283333333333331</v>
      </c>
    </row>
    <row r="6" spans="1:15" x14ac:dyDescent="0.25">
      <c r="A6" s="11" t="s">
        <v>12</v>
      </c>
      <c r="B6" s="3">
        <v>22.646709677419352</v>
      </c>
      <c r="C6" s="3">
        <v>27.841666666666669</v>
      </c>
      <c r="D6" s="3">
        <v>24.126387096774192</v>
      </c>
      <c r="E6" s="3">
        <v>31.825000000000003</v>
      </c>
      <c r="F6" s="3">
        <v>22.839967741935489</v>
      </c>
      <c r="G6" s="3">
        <v>29.258333333333336</v>
      </c>
      <c r="H6" s="3">
        <v>21.185516129032258</v>
      </c>
      <c r="I6" s="3">
        <v>29.175000000000008</v>
      </c>
      <c r="J6" s="3">
        <v>23.982483870967737</v>
      </c>
      <c r="K6" s="3">
        <v>33.15</v>
      </c>
      <c r="L6" s="3">
        <v>21.834967741935483</v>
      </c>
      <c r="M6" s="3">
        <v>30.633333333333336</v>
      </c>
      <c r="N6" s="25">
        <f t="shared" si="0"/>
        <v>22.769338709677424</v>
      </c>
      <c r="O6" s="25">
        <f t="shared" si="0"/>
        <v>30.313888888888894</v>
      </c>
    </row>
    <row r="7" spans="1:15" x14ac:dyDescent="0.25">
      <c r="A7" s="11" t="s">
        <v>13</v>
      </c>
      <c r="B7" s="3">
        <v>21.675200000000004</v>
      </c>
      <c r="C7" s="3">
        <v>26.075000000000003</v>
      </c>
      <c r="D7" s="3">
        <v>22.833599999999997</v>
      </c>
      <c r="E7" s="3">
        <v>29.941666666666674</v>
      </c>
      <c r="F7" s="3">
        <v>21.814300000000003</v>
      </c>
      <c r="G7" s="3">
        <v>27.458333333333332</v>
      </c>
      <c r="H7" s="3">
        <v>19.610099999999999</v>
      </c>
      <c r="I7" s="3">
        <v>27.258333333333336</v>
      </c>
      <c r="J7" s="3">
        <v>22.233900000000006</v>
      </c>
      <c r="K7" s="3">
        <v>31.283333333333335</v>
      </c>
      <c r="L7" s="3">
        <v>20.967000000000002</v>
      </c>
      <c r="M7" s="3">
        <v>28.733333333333334</v>
      </c>
      <c r="N7" s="25">
        <f t="shared" si="0"/>
        <v>21.522349999999999</v>
      </c>
      <c r="O7" s="25">
        <f t="shared" si="0"/>
        <v>28.458333333333332</v>
      </c>
    </row>
    <row r="8" spans="1:15" x14ac:dyDescent="0.25">
      <c r="A8" s="11" t="s">
        <v>14</v>
      </c>
      <c r="B8" s="3">
        <v>19.839967741935482</v>
      </c>
      <c r="C8" s="3">
        <v>24.041666666666668</v>
      </c>
      <c r="D8" s="3">
        <v>21.299032258064514</v>
      </c>
      <c r="E8" s="3">
        <v>26.991666666666671</v>
      </c>
      <c r="F8" s="3">
        <v>19.95135483870968</v>
      </c>
      <c r="G8" s="3">
        <v>25.158333333333335</v>
      </c>
      <c r="H8" s="3">
        <v>17.291419354838713</v>
      </c>
      <c r="I8" s="3">
        <v>25.433333333333334</v>
      </c>
      <c r="J8" s="3">
        <v>20.815064516129031</v>
      </c>
      <c r="K8" s="3">
        <v>28.341666666666665</v>
      </c>
      <c r="L8" s="3">
        <v>19.246161290322583</v>
      </c>
      <c r="M8" s="3">
        <v>26.691666666666666</v>
      </c>
      <c r="N8" s="25">
        <f t="shared" si="0"/>
        <v>19.740500000000001</v>
      </c>
      <c r="O8" s="25">
        <f t="shared" si="0"/>
        <v>26.109722222222221</v>
      </c>
    </row>
    <row r="9" spans="1:15" x14ac:dyDescent="0.25">
      <c r="A9" s="11" t="s">
        <v>15</v>
      </c>
      <c r="B9" s="3">
        <v>18.664064516129034</v>
      </c>
      <c r="C9" s="3">
        <v>23.05</v>
      </c>
      <c r="D9" s="3">
        <v>19.628032258064515</v>
      </c>
      <c r="E9" s="3">
        <v>25.458333333333339</v>
      </c>
      <c r="F9" s="3">
        <v>18.102677419354841</v>
      </c>
      <c r="G9" s="3">
        <v>23.958333333333332</v>
      </c>
      <c r="H9" s="3">
        <v>16.256709677419352</v>
      </c>
      <c r="I9" s="3">
        <v>24.624999999999996</v>
      </c>
      <c r="J9" s="3">
        <v>19.270354838709675</v>
      </c>
      <c r="K9" s="3">
        <v>26.458333333333332</v>
      </c>
      <c r="L9" s="3">
        <v>18.081193548387098</v>
      </c>
      <c r="M9" s="3">
        <v>25.508333333333329</v>
      </c>
      <c r="N9" s="25">
        <f t="shared" si="0"/>
        <v>18.333838709677419</v>
      </c>
      <c r="O9" s="25">
        <f t="shared" si="0"/>
        <v>24.843055555555555</v>
      </c>
    </row>
    <row r="10" spans="1:15" x14ac:dyDescent="0.25">
      <c r="A10" s="11" t="s">
        <v>16</v>
      </c>
      <c r="B10" s="3">
        <v>21.010099999999998</v>
      </c>
      <c r="C10" s="3">
        <v>23.916666666666668</v>
      </c>
      <c r="D10" s="3">
        <v>21.778400000000001</v>
      </c>
      <c r="E10" s="3">
        <v>26.766666666666666</v>
      </c>
      <c r="F10" s="3">
        <v>20.818999999999999</v>
      </c>
      <c r="G10" s="3">
        <v>24.974999999999998</v>
      </c>
      <c r="H10" s="3">
        <v>18.5076</v>
      </c>
      <c r="I10" s="3">
        <v>25.466666666666669</v>
      </c>
      <c r="J10" s="3">
        <v>21.752299999999995</v>
      </c>
      <c r="K10" s="3">
        <v>28.041666666666661</v>
      </c>
      <c r="L10" s="3">
        <v>20.123699999999996</v>
      </c>
      <c r="M10" s="3">
        <v>26.416666666666668</v>
      </c>
      <c r="N10" s="25">
        <f t="shared" si="0"/>
        <v>20.665183333333331</v>
      </c>
      <c r="O10" s="25">
        <f t="shared" si="0"/>
        <v>25.930555555555554</v>
      </c>
    </row>
    <row r="11" spans="1:15" x14ac:dyDescent="0.25">
      <c r="A11" s="11" t="s">
        <v>17</v>
      </c>
      <c r="B11" s="3">
        <v>22.821290322580648</v>
      </c>
      <c r="C11" s="3">
        <v>25.358333333333334</v>
      </c>
      <c r="D11" s="3">
        <v>23.116064516129029</v>
      </c>
      <c r="E11" s="3">
        <v>28.458333333333332</v>
      </c>
      <c r="F11" s="3">
        <v>22.717064516129035</v>
      </c>
      <c r="G11" s="3">
        <v>26.491666666666671</v>
      </c>
      <c r="H11" s="3">
        <v>21.34316129032258</v>
      </c>
      <c r="I11" s="3">
        <v>26.900000000000002</v>
      </c>
      <c r="J11" s="3">
        <v>23.121483870967744</v>
      </c>
      <c r="K11" s="3">
        <v>29.883333333333336</v>
      </c>
      <c r="L11" s="3">
        <v>22.289225806451611</v>
      </c>
      <c r="M11" s="3">
        <v>27.700000000000003</v>
      </c>
      <c r="N11" s="25">
        <f t="shared" si="0"/>
        <v>22.56804838709677</v>
      </c>
      <c r="O11" s="25">
        <f t="shared" si="0"/>
        <v>27.465277777777782</v>
      </c>
    </row>
    <row r="12" spans="1:15" x14ac:dyDescent="0.25">
      <c r="A12" s="11" t="s">
        <v>18</v>
      </c>
      <c r="B12" s="3">
        <v>23.338200000000001</v>
      </c>
      <c r="C12" s="3">
        <v>25.683333333333326</v>
      </c>
      <c r="D12" s="3">
        <v>22.9923</v>
      </c>
      <c r="E12" s="3">
        <v>27.599999999999998</v>
      </c>
      <c r="F12" s="3">
        <v>23.2165</v>
      </c>
      <c r="G12" s="3">
        <v>27.275000000000002</v>
      </c>
      <c r="H12" s="3">
        <v>23.087199999999999</v>
      </c>
      <c r="I12" s="3">
        <v>27.675000000000001</v>
      </c>
      <c r="J12" s="3">
        <v>22.951699999999995</v>
      </c>
      <c r="K12" s="3">
        <v>28.400000000000002</v>
      </c>
      <c r="L12" s="3">
        <v>23.3673</v>
      </c>
      <c r="M12" s="3">
        <v>27.650000000000002</v>
      </c>
      <c r="N12" s="25">
        <f t="shared" si="0"/>
        <v>23.158866666666665</v>
      </c>
      <c r="O12" s="25">
        <f>AVERAGE(M12,K12,I12,G12,E12,C12)</f>
        <v>27.38055555555556</v>
      </c>
    </row>
    <row r="13" spans="1:15" x14ac:dyDescent="0.25">
      <c r="A13" s="12" t="s">
        <v>19</v>
      </c>
      <c r="B13" s="3">
        <v>22.320387096774194</v>
      </c>
      <c r="C13" s="5">
        <v>23.541666666666668</v>
      </c>
      <c r="D13" s="3">
        <v>21.885483870967747</v>
      </c>
      <c r="E13" s="5">
        <v>24.099999999999998</v>
      </c>
      <c r="F13" s="3">
        <v>22.279741935483873</v>
      </c>
      <c r="G13" s="5">
        <v>25.233333333333334</v>
      </c>
      <c r="H13" s="3">
        <v>22.550129032258059</v>
      </c>
      <c r="I13" s="5">
        <v>26.299999999999997</v>
      </c>
      <c r="J13" s="3">
        <v>21.938612903225806</v>
      </c>
      <c r="K13" s="5">
        <v>24.341666666666665</v>
      </c>
      <c r="L13" s="3">
        <v>22.623290322580644</v>
      </c>
      <c r="M13" s="5">
        <v>25.308333333333334</v>
      </c>
      <c r="N13" s="25">
        <f t="shared" si="0"/>
        <v>22.266274193548384</v>
      </c>
      <c r="O13" s="25">
        <f t="shared" si="0"/>
        <v>24.804166666666664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3" sqref="D13"/>
    </sheetView>
  </sheetViews>
  <sheetFormatPr defaultRowHeight="15" x14ac:dyDescent="0.25"/>
  <sheetData>
    <row r="1" spans="1:4" x14ac:dyDescent="0.25">
      <c r="B1" s="23" t="s">
        <v>184</v>
      </c>
      <c r="C1" s="23" t="s">
        <v>185</v>
      </c>
    </row>
    <row r="2" spans="1:4" x14ac:dyDescent="0.25">
      <c r="A2" s="11"/>
      <c r="B2" s="3">
        <v>22.962774193548384</v>
      </c>
      <c r="C2" s="3">
        <v>23.55</v>
      </c>
      <c r="D2" s="25">
        <f>B2+C2</f>
        <v>46.512774193548381</v>
      </c>
    </row>
    <row r="3" spans="1:4" x14ac:dyDescent="0.25">
      <c r="A3" s="11"/>
      <c r="B3" s="3">
        <v>24.571646017699116</v>
      </c>
      <c r="C3" s="3">
        <v>26.875000000000004</v>
      </c>
      <c r="D3" s="25">
        <f t="shared" ref="D3:D13" si="0">B3+C3</f>
        <v>51.446646017699123</v>
      </c>
    </row>
    <row r="4" spans="1:4" x14ac:dyDescent="0.25">
      <c r="A4" s="11"/>
      <c r="B4" s="3">
        <v>25.222451612903221</v>
      </c>
      <c r="C4" s="3">
        <v>28.991666666666671</v>
      </c>
      <c r="D4" s="25">
        <f t="shared" si="0"/>
        <v>54.214118279569888</v>
      </c>
    </row>
    <row r="5" spans="1:4" x14ac:dyDescent="0.25">
      <c r="A5" s="11"/>
      <c r="B5" s="3">
        <v>24.2408</v>
      </c>
      <c r="C5" s="3">
        <v>29.008333333333336</v>
      </c>
      <c r="D5" s="25">
        <f t="shared" si="0"/>
        <v>53.249133333333333</v>
      </c>
    </row>
    <row r="6" spans="1:4" x14ac:dyDescent="0.25">
      <c r="A6" s="11"/>
      <c r="B6" s="3">
        <v>22.646709677419352</v>
      </c>
      <c r="C6" s="3">
        <v>27.841666666666669</v>
      </c>
      <c r="D6" s="25">
        <f t="shared" si="0"/>
        <v>50.488376344086021</v>
      </c>
    </row>
    <row r="7" spans="1:4" x14ac:dyDescent="0.25">
      <c r="A7" s="11"/>
      <c r="B7" s="3">
        <v>21.675200000000004</v>
      </c>
      <c r="C7" s="3">
        <v>26.075000000000003</v>
      </c>
      <c r="D7" s="25">
        <f t="shared" si="0"/>
        <v>47.750200000000007</v>
      </c>
    </row>
    <row r="8" spans="1:4" x14ac:dyDescent="0.25">
      <c r="A8" s="11"/>
      <c r="B8" s="3">
        <v>19.839967741935482</v>
      </c>
      <c r="C8" s="3">
        <v>24.041666666666668</v>
      </c>
      <c r="D8" s="25">
        <f t="shared" si="0"/>
        <v>43.881634408602153</v>
      </c>
    </row>
    <row r="9" spans="1:4" x14ac:dyDescent="0.25">
      <c r="A9" s="11"/>
      <c r="B9" s="3">
        <v>18.664064516129034</v>
      </c>
      <c r="C9" s="3">
        <v>23.05</v>
      </c>
      <c r="D9" s="25">
        <f t="shared" si="0"/>
        <v>41.714064516129035</v>
      </c>
    </row>
    <row r="10" spans="1:4" x14ac:dyDescent="0.25">
      <c r="A10" s="11"/>
      <c r="B10" s="3">
        <v>21.010099999999998</v>
      </c>
      <c r="C10" s="3">
        <v>23.916666666666668</v>
      </c>
      <c r="D10" s="25">
        <f t="shared" si="0"/>
        <v>44.926766666666666</v>
      </c>
    </row>
    <row r="11" spans="1:4" x14ac:dyDescent="0.25">
      <c r="A11" s="11"/>
      <c r="B11" s="3">
        <v>22.821290322580648</v>
      </c>
      <c r="C11" s="3">
        <v>25.358333333333334</v>
      </c>
      <c r="D11" s="25">
        <f t="shared" si="0"/>
        <v>48.179623655913986</v>
      </c>
    </row>
    <row r="12" spans="1:4" x14ac:dyDescent="0.25">
      <c r="A12" s="11"/>
      <c r="B12" s="3">
        <v>23.338200000000001</v>
      </c>
      <c r="C12" s="3">
        <v>25.683333333333326</v>
      </c>
      <c r="D12" s="25">
        <f t="shared" si="0"/>
        <v>49.021533333333323</v>
      </c>
    </row>
    <row r="13" spans="1:4" x14ac:dyDescent="0.25">
      <c r="A13" s="12"/>
      <c r="B13" s="3">
        <v>22.320387096774194</v>
      </c>
      <c r="C13" s="5">
        <v>23.541666666666668</v>
      </c>
      <c r="D13" s="25">
        <f t="shared" si="0"/>
        <v>45.862053763440862</v>
      </c>
    </row>
    <row r="14" spans="1:4" x14ac:dyDescent="0.25">
      <c r="A14" t="s">
        <v>222</v>
      </c>
      <c r="B14" s="25">
        <f>SUM(B2:B13)</f>
        <v>269.31359117898944</v>
      </c>
      <c r="C14" s="25">
        <f>C3-C2</f>
        <v>3.3250000000000028</v>
      </c>
    </row>
    <row r="15" spans="1:4" x14ac:dyDescent="0.25">
      <c r="B15" s="25">
        <f>AVERAGE(B2:B13)</f>
        <v>22.442799264915788</v>
      </c>
    </row>
    <row r="16" spans="1:4" x14ac:dyDescent="0.25">
      <c r="B16" s="25">
        <f>B2+B3+B4+B5+B6+B7+B8+B9+B10+B11+B12+B13</f>
        <v>269.31359117898944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29"/>
  <sheetViews>
    <sheetView workbookViewId="0">
      <selection activeCell="C20" sqref="C20:O21"/>
    </sheetView>
  </sheetViews>
  <sheetFormatPr defaultRowHeight="15" x14ac:dyDescent="0.25"/>
  <cols>
    <col min="2" max="2" width="14.28515625" customWidth="1"/>
    <col min="5" max="5" width="10.42578125" customWidth="1"/>
  </cols>
  <sheetData>
    <row r="4" spans="2:27" x14ac:dyDescent="0.25">
      <c r="B4" s="60" t="s">
        <v>0</v>
      </c>
      <c r="C4" s="23" t="s">
        <v>110</v>
      </c>
      <c r="D4" s="23"/>
      <c r="E4" s="23" t="s">
        <v>111</v>
      </c>
      <c r="F4" s="23"/>
      <c r="G4" s="24" t="s">
        <v>112</v>
      </c>
      <c r="H4" s="24"/>
      <c r="I4" s="24" t="s">
        <v>113</v>
      </c>
      <c r="J4" s="24"/>
      <c r="K4" s="24" t="s">
        <v>114</v>
      </c>
      <c r="L4" s="24"/>
      <c r="M4" s="24" t="s">
        <v>115</v>
      </c>
      <c r="N4" s="24"/>
      <c r="O4" s="24" t="s">
        <v>116</v>
      </c>
      <c r="P4" s="24"/>
      <c r="T4" s="63"/>
      <c r="U4" s="63"/>
      <c r="V4" s="63"/>
      <c r="W4" s="63"/>
      <c r="X4" s="63"/>
      <c r="Y4" s="63"/>
      <c r="Z4" s="63"/>
      <c r="AA4" s="63"/>
    </row>
    <row r="5" spans="2:27" x14ac:dyDescent="0.25">
      <c r="B5" s="61"/>
      <c r="C5" s="15" t="s">
        <v>21</v>
      </c>
      <c r="D5" s="15" t="s">
        <v>22</v>
      </c>
      <c r="E5" s="15" t="s">
        <v>21</v>
      </c>
      <c r="F5" s="15" t="s">
        <v>22</v>
      </c>
      <c r="G5" s="15" t="s">
        <v>21</v>
      </c>
      <c r="H5" s="15" t="s">
        <v>22</v>
      </c>
      <c r="I5" s="15" t="s">
        <v>21</v>
      </c>
      <c r="J5" s="15" t="s">
        <v>22</v>
      </c>
      <c r="K5" s="15" t="s">
        <v>21</v>
      </c>
      <c r="L5" s="15" t="s">
        <v>22</v>
      </c>
      <c r="M5" s="15" t="s">
        <v>21</v>
      </c>
      <c r="N5" s="15" t="s">
        <v>22</v>
      </c>
      <c r="O5" s="15" t="s">
        <v>21</v>
      </c>
      <c r="P5" s="15" t="s">
        <v>22</v>
      </c>
      <c r="T5" s="64"/>
      <c r="U5" s="18"/>
      <c r="V5" s="26"/>
      <c r="W5" s="17"/>
      <c r="X5" s="17"/>
      <c r="Y5" s="17"/>
      <c r="Z5" s="17"/>
      <c r="AA5" s="17"/>
    </row>
    <row r="6" spans="2:27" x14ac:dyDescent="0.25">
      <c r="B6" s="11" t="s">
        <v>8</v>
      </c>
      <c r="C6" s="3">
        <v>22.104870967741935</v>
      </c>
      <c r="D6" s="3">
        <v>25.400000000000002</v>
      </c>
      <c r="E6" s="3">
        <v>22.420258064516133</v>
      </c>
      <c r="F6" s="3">
        <v>22.316666666666674</v>
      </c>
      <c r="G6" s="3">
        <v>22.187612903225805</v>
      </c>
      <c r="H6" s="3">
        <v>23.458333333333332</v>
      </c>
      <c r="I6" s="3">
        <v>22.730322580645165</v>
      </c>
      <c r="J6" s="3">
        <v>23.241666666666671</v>
      </c>
      <c r="K6" s="3">
        <v>22.265806451612903</v>
      </c>
      <c r="L6" s="3">
        <v>21.8</v>
      </c>
      <c r="M6" s="3">
        <v>21.998903225806458</v>
      </c>
      <c r="N6" s="3">
        <v>21.750000000000004</v>
      </c>
      <c r="O6" s="3">
        <v>21.771870967741943</v>
      </c>
      <c r="P6" s="3">
        <v>24.733333333333331</v>
      </c>
      <c r="T6" s="65"/>
      <c r="U6" s="20"/>
      <c r="V6" s="21"/>
      <c r="W6" s="1"/>
      <c r="X6" s="1"/>
      <c r="Y6" s="1"/>
      <c r="Z6" s="1"/>
      <c r="AA6" s="1"/>
    </row>
    <row r="7" spans="2:27" x14ac:dyDescent="0.25">
      <c r="B7" s="11" t="s">
        <v>9</v>
      </c>
      <c r="C7" s="3">
        <v>23.88233628318584</v>
      </c>
      <c r="D7" s="3">
        <v>28.833333333333339</v>
      </c>
      <c r="E7" s="3">
        <v>24.16661946902655</v>
      </c>
      <c r="F7" s="3">
        <v>26.3</v>
      </c>
      <c r="G7" s="3">
        <v>24.198053097345134</v>
      </c>
      <c r="H7" s="3">
        <v>26.808333333333334</v>
      </c>
      <c r="I7" s="3">
        <v>24.254123893805303</v>
      </c>
      <c r="J7" s="3">
        <v>26.241666666666671</v>
      </c>
      <c r="K7" s="3">
        <v>24.161309734513281</v>
      </c>
      <c r="L7" s="3">
        <v>25.616666666666664</v>
      </c>
      <c r="M7" s="3">
        <v>24.150584070796459</v>
      </c>
      <c r="N7" s="3">
        <v>25.616666666666671</v>
      </c>
      <c r="O7" s="3">
        <v>23.851008849557523</v>
      </c>
      <c r="P7" s="3">
        <v>28.325000000000003</v>
      </c>
      <c r="T7" s="2"/>
      <c r="U7" s="20"/>
      <c r="V7" s="21"/>
      <c r="W7" s="3"/>
      <c r="X7" s="3"/>
      <c r="Y7" s="3"/>
      <c r="Z7" s="3"/>
      <c r="AA7" s="3"/>
    </row>
    <row r="8" spans="2:27" x14ac:dyDescent="0.25">
      <c r="B8" s="11" t="s">
        <v>10</v>
      </c>
      <c r="C8" s="3">
        <v>25.181516129032257</v>
      </c>
      <c r="D8" s="3">
        <v>31.591666666666669</v>
      </c>
      <c r="E8" s="3">
        <v>25.419387096774191</v>
      </c>
      <c r="F8" s="3">
        <v>29.674999999999997</v>
      </c>
      <c r="G8" s="3">
        <v>25.401000000000007</v>
      </c>
      <c r="H8" s="3">
        <v>29.474999999999998</v>
      </c>
      <c r="I8" s="3">
        <v>24.885967741935477</v>
      </c>
      <c r="J8" s="3">
        <v>28.324999999999999</v>
      </c>
      <c r="K8" s="3">
        <v>25.4728064516129</v>
      </c>
      <c r="L8" s="3">
        <v>28.900000000000006</v>
      </c>
      <c r="M8" s="3">
        <v>25.852161290322581</v>
      </c>
      <c r="N8" s="3">
        <v>28.74166666666666</v>
      </c>
      <c r="O8" s="3">
        <v>25.269000000000002</v>
      </c>
      <c r="P8" s="3">
        <v>31.124999999999996</v>
      </c>
      <c r="T8" s="2"/>
      <c r="U8" s="20"/>
      <c r="V8" s="21"/>
      <c r="W8" s="3"/>
      <c r="X8" s="3"/>
      <c r="Y8" s="3"/>
      <c r="Z8" s="3"/>
      <c r="AA8" s="3"/>
    </row>
    <row r="9" spans="2:27" x14ac:dyDescent="0.25">
      <c r="B9" s="11" t="s">
        <v>11</v>
      </c>
      <c r="C9" s="3">
        <v>25.3337</v>
      </c>
      <c r="D9" s="3">
        <v>33.208333333333329</v>
      </c>
      <c r="E9" s="3">
        <v>25.475100000000005</v>
      </c>
      <c r="F9" s="3">
        <v>31.508333333333336</v>
      </c>
      <c r="G9" s="3">
        <v>25.217599999999997</v>
      </c>
      <c r="H9" s="3">
        <v>30.808333333333337</v>
      </c>
      <c r="I9" s="3">
        <v>24.188000000000002</v>
      </c>
      <c r="J9" s="3">
        <v>28.049999999999997</v>
      </c>
      <c r="K9" s="3">
        <v>25.579700000000003</v>
      </c>
      <c r="L9" s="3">
        <v>30.791666666666661</v>
      </c>
      <c r="M9" s="3">
        <v>25.901100000000007</v>
      </c>
      <c r="N9" s="3">
        <v>30.866666666666671</v>
      </c>
      <c r="O9" s="3">
        <v>25.686999999999998</v>
      </c>
      <c r="P9" s="3">
        <v>33.074999999999996</v>
      </c>
      <c r="T9" s="2"/>
      <c r="U9" s="20"/>
      <c r="V9" s="21"/>
      <c r="W9" s="3"/>
      <c r="X9" s="3"/>
      <c r="Y9" s="3"/>
      <c r="Z9" s="3"/>
      <c r="AA9" s="3"/>
    </row>
    <row r="10" spans="2:27" x14ac:dyDescent="0.25">
      <c r="B10" s="11" t="s">
        <v>12</v>
      </c>
      <c r="C10" s="3">
        <v>23.78148387096774</v>
      </c>
      <c r="D10" s="3">
        <v>32.49166666666666</v>
      </c>
      <c r="E10" s="3">
        <v>23.849032258064518</v>
      </c>
      <c r="F10" s="3">
        <v>31.175000000000008</v>
      </c>
      <c r="G10" s="3">
        <v>23.631096774193551</v>
      </c>
      <c r="H10" s="3">
        <v>29.849999999999994</v>
      </c>
      <c r="I10" s="3">
        <v>22.16690322580645</v>
      </c>
      <c r="J10" s="3">
        <v>26.441666666666663</v>
      </c>
      <c r="K10" s="3">
        <v>23.929548387096773</v>
      </c>
      <c r="L10" s="3">
        <v>30.458333333333339</v>
      </c>
      <c r="M10" s="3">
        <v>24.566903225806449</v>
      </c>
      <c r="N10" s="3">
        <v>30.916666666666668</v>
      </c>
      <c r="O10" s="3">
        <v>24.345580645161291</v>
      </c>
      <c r="P10" s="3">
        <v>32.733333333333334</v>
      </c>
      <c r="T10" s="2"/>
      <c r="U10" s="22"/>
      <c r="V10" s="21"/>
      <c r="W10" s="3"/>
      <c r="X10" s="3"/>
      <c r="Y10" s="3"/>
      <c r="Z10" s="3"/>
      <c r="AA10" s="3"/>
    </row>
    <row r="11" spans="2:27" x14ac:dyDescent="0.25">
      <c r="B11" s="11" t="s">
        <v>13</v>
      </c>
      <c r="C11" s="3">
        <v>22.637999999999998</v>
      </c>
      <c r="D11" s="3">
        <v>30.625000000000004</v>
      </c>
      <c r="E11" s="3">
        <v>22.668600000000001</v>
      </c>
      <c r="F11" s="3">
        <v>29.225000000000009</v>
      </c>
      <c r="G11" s="3">
        <v>22.455299999999998</v>
      </c>
      <c r="H11" s="3">
        <v>28.133333333333329</v>
      </c>
      <c r="I11" s="3">
        <v>20.040200000000006</v>
      </c>
      <c r="J11" s="3">
        <v>24.658333333333335</v>
      </c>
      <c r="K11" s="3">
        <v>22.773199999999999</v>
      </c>
      <c r="L11" s="3">
        <v>28.400000000000002</v>
      </c>
      <c r="M11" s="3">
        <v>23.427</v>
      </c>
      <c r="N11" s="3">
        <v>29.183333333333334</v>
      </c>
      <c r="O11" s="3">
        <v>23.326799999999999</v>
      </c>
      <c r="P11" s="3">
        <v>30.983333333333334</v>
      </c>
      <c r="T11" s="2"/>
      <c r="U11" s="22"/>
      <c r="V11" s="21"/>
      <c r="W11" s="3"/>
      <c r="X11" s="3"/>
      <c r="Y11" s="3"/>
      <c r="Z11" s="3"/>
      <c r="AA11" s="3"/>
    </row>
    <row r="12" spans="2:27" x14ac:dyDescent="0.25">
      <c r="B12" s="11" t="s">
        <v>14</v>
      </c>
      <c r="C12" s="3">
        <v>21.013064516129031</v>
      </c>
      <c r="D12" s="3">
        <v>27.816666666666666</v>
      </c>
      <c r="E12" s="3">
        <v>21.064064516129029</v>
      </c>
      <c r="F12" s="3">
        <v>26.458333333333332</v>
      </c>
      <c r="G12" s="3">
        <v>20.57283870967742</v>
      </c>
      <c r="H12" s="3">
        <v>25.55</v>
      </c>
      <c r="I12" s="3">
        <v>18.035709677419355</v>
      </c>
      <c r="J12" s="3">
        <v>22.741666666666671</v>
      </c>
      <c r="K12" s="3">
        <v>21.272516129032262</v>
      </c>
      <c r="L12" s="3">
        <v>25.875</v>
      </c>
      <c r="M12" s="3">
        <v>21.901064516129029</v>
      </c>
      <c r="N12" s="3">
        <v>26.474999999999998</v>
      </c>
      <c r="O12" s="3">
        <v>21.705096774193549</v>
      </c>
      <c r="P12" s="3">
        <v>28.191666666666666</v>
      </c>
      <c r="T12" s="2"/>
      <c r="U12" s="22"/>
      <c r="V12" s="21"/>
      <c r="W12" s="3"/>
      <c r="X12" s="3"/>
      <c r="Y12" s="3"/>
      <c r="Z12" s="3"/>
      <c r="AA12" s="3"/>
    </row>
    <row r="13" spans="2:27" x14ac:dyDescent="0.25">
      <c r="B13" s="11" t="s">
        <v>15</v>
      </c>
      <c r="C13" s="3">
        <v>19.406806451612905</v>
      </c>
      <c r="D13" s="3">
        <v>26.316666666666663</v>
      </c>
      <c r="E13" s="3">
        <v>20.064774193548388</v>
      </c>
      <c r="F13" s="3">
        <v>24.966666666666665</v>
      </c>
      <c r="G13" s="3">
        <v>19.26048387096774</v>
      </c>
      <c r="H13" s="3">
        <v>24.324999999999999</v>
      </c>
      <c r="I13" s="3">
        <v>16.801451612903225</v>
      </c>
      <c r="J13" s="3">
        <v>21.966666666666665</v>
      </c>
      <c r="K13" s="3">
        <v>20.037870967741942</v>
      </c>
      <c r="L13" s="3">
        <v>24.516666666666669</v>
      </c>
      <c r="M13" s="3">
        <v>20.458354838709678</v>
      </c>
      <c r="N13" s="3">
        <v>24.95</v>
      </c>
      <c r="O13" s="3">
        <v>20.015612903225808</v>
      </c>
      <c r="P13" s="3">
        <v>26.591666666666665</v>
      </c>
      <c r="T13" s="2"/>
      <c r="U13" s="3"/>
      <c r="V13" s="3"/>
      <c r="W13" s="3"/>
      <c r="X13" s="3"/>
      <c r="Y13" s="3"/>
      <c r="Z13" s="3"/>
      <c r="AA13" s="3"/>
    </row>
    <row r="14" spans="2:27" x14ac:dyDescent="0.25">
      <c r="B14" s="11" t="s">
        <v>16</v>
      </c>
      <c r="C14" s="3">
        <v>21.6066</v>
      </c>
      <c r="D14" s="3">
        <v>27.083333333333329</v>
      </c>
      <c r="E14" s="3">
        <v>21.967700000000001</v>
      </c>
      <c r="F14" s="3">
        <v>26.225000000000005</v>
      </c>
      <c r="G14" s="3">
        <v>21.829100000000004</v>
      </c>
      <c r="H14" s="3">
        <v>25.191666666666663</v>
      </c>
      <c r="I14" s="3">
        <v>19.628</v>
      </c>
      <c r="J14" s="3">
        <v>23.008333333333336</v>
      </c>
      <c r="K14" s="3">
        <v>22.186200000000003</v>
      </c>
      <c r="L14" s="3">
        <v>25.533333333333335</v>
      </c>
      <c r="M14" s="3">
        <v>22.911900000000006</v>
      </c>
      <c r="N14" s="3">
        <v>26.241666666666671</v>
      </c>
      <c r="O14" s="3">
        <v>22.35</v>
      </c>
      <c r="P14" s="3">
        <v>27.566666666666666</v>
      </c>
      <c r="T14" s="2"/>
      <c r="U14" s="3"/>
      <c r="V14" s="3"/>
      <c r="W14" s="3"/>
      <c r="X14" s="3"/>
      <c r="Y14" s="3"/>
      <c r="Z14" s="3"/>
      <c r="AA14" s="3"/>
    </row>
    <row r="15" spans="2:27" x14ac:dyDescent="0.25">
      <c r="B15" s="11" t="s">
        <v>17</v>
      </c>
      <c r="C15" s="3">
        <v>23.217774193548387</v>
      </c>
      <c r="D15" s="3">
        <v>28.725000000000005</v>
      </c>
      <c r="E15" s="3">
        <v>23.236645161290326</v>
      </c>
      <c r="F15" s="3">
        <v>27.733333333333334</v>
      </c>
      <c r="G15" s="3">
        <v>23.039129032258067</v>
      </c>
      <c r="H15" s="3">
        <v>26.391666666666666</v>
      </c>
      <c r="I15" s="3">
        <v>21.829548387096775</v>
      </c>
      <c r="J15" s="3">
        <v>24.483333333333334</v>
      </c>
      <c r="K15" s="3">
        <v>23.376000000000001</v>
      </c>
      <c r="L15" s="3">
        <v>26.891666666666662</v>
      </c>
      <c r="M15" s="3">
        <v>23.561419354838709</v>
      </c>
      <c r="N15" s="3">
        <v>27.408333333333335</v>
      </c>
      <c r="O15" s="3">
        <v>23.18496774193548</v>
      </c>
      <c r="P15" s="3">
        <v>29.074999999999999</v>
      </c>
      <c r="T15" s="2"/>
      <c r="U15" s="3"/>
      <c r="V15" s="3"/>
      <c r="W15" s="3"/>
      <c r="X15" s="3"/>
      <c r="Y15" s="3"/>
      <c r="Z15" s="3"/>
      <c r="AA15" s="3"/>
    </row>
    <row r="16" spans="2:27" x14ac:dyDescent="0.25">
      <c r="B16" s="11" t="s">
        <v>18</v>
      </c>
      <c r="C16" s="3">
        <v>22.387799999999999</v>
      </c>
      <c r="D16" s="3">
        <v>28.175000000000008</v>
      </c>
      <c r="E16" s="3">
        <v>22.906700000000004</v>
      </c>
      <c r="F16" s="3">
        <v>26.158333333333331</v>
      </c>
      <c r="G16" s="3">
        <v>22.7681</v>
      </c>
      <c r="H16" s="3">
        <v>25.758333333333336</v>
      </c>
      <c r="I16" s="3">
        <v>23.075500000000002</v>
      </c>
      <c r="J16" s="3">
        <v>24.566666666666666</v>
      </c>
      <c r="K16" s="3">
        <v>22.826699999999999</v>
      </c>
      <c r="L16" s="3">
        <v>25.266666666666666</v>
      </c>
      <c r="M16" s="3">
        <v>22.681400000000004</v>
      </c>
      <c r="N16" s="3">
        <v>25.375</v>
      </c>
      <c r="O16" s="3">
        <v>22.347000000000001</v>
      </c>
      <c r="P16" s="3">
        <v>27.908333333333331</v>
      </c>
      <c r="T16" s="2"/>
      <c r="U16" s="3"/>
      <c r="V16" s="3"/>
      <c r="W16" s="3"/>
      <c r="X16" s="3"/>
      <c r="Y16" s="3"/>
      <c r="Z16" s="3"/>
      <c r="AA16" s="3"/>
    </row>
    <row r="17" spans="2:27" x14ac:dyDescent="0.25">
      <c r="B17" s="12" t="s">
        <v>19</v>
      </c>
      <c r="C17" s="3">
        <v>21.434903225806455</v>
      </c>
      <c r="D17" s="5">
        <v>25.758333333333329</v>
      </c>
      <c r="E17" s="3">
        <v>21.655258064516126</v>
      </c>
      <c r="F17" s="5">
        <v>22.616666666666671</v>
      </c>
      <c r="G17" s="5">
        <v>21.626225806451611</v>
      </c>
      <c r="H17" s="5">
        <v>23.5</v>
      </c>
      <c r="I17" s="5">
        <v>22.226612903225814</v>
      </c>
      <c r="J17" s="5">
        <v>23.033333333333331</v>
      </c>
      <c r="K17" s="5">
        <v>21.594580645161294</v>
      </c>
      <c r="L17" s="5">
        <v>21.991666666666664</v>
      </c>
      <c r="M17" s="5">
        <v>21.370645161290319</v>
      </c>
      <c r="N17" s="5">
        <v>22.016666666666666</v>
      </c>
      <c r="O17" s="5">
        <v>21.171870967741938</v>
      </c>
      <c r="P17" s="5">
        <v>25.116666666666664</v>
      </c>
      <c r="T17" s="2"/>
      <c r="U17" s="3"/>
      <c r="V17" s="3"/>
      <c r="W17" s="3"/>
      <c r="X17" s="3"/>
      <c r="Y17" s="3"/>
      <c r="Z17" s="3"/>
      <c r="AA17" s="3"/>
    </row>
    <row r="18" spans="2:27" x14ac:dyDescent="0.25">
      <c r="B18" s="13" t="s">
        <v>20</v>
      </c>
      <c r="C18" s="7">
        <f t="shared" ref="C18:P18" si="0">AVERAGE(C6:C17)</f>
        <v>22.665737969835376</v>
      </c>
      <c r="D18" s="7">
        <f t="shared" si="0"/>
        <v>28.835416666666671</v>
      </c>
      <c r="E18" s="7">
        <f t="shared" si="0"/>
        <v>22.907844901988778</v>
      </c>
      <c r="F18" s="7">
        <f t="shared" si="0"/>
        <v>27.029861111111114</v>
      </c>
      <c r="G18" s="7">
        <f t="shared" si="0"/>
        <v>22.682211682843278</v>
      </c>
      <c r="H18" s="7">
        <f t="shared" si="0"/>
        <v>26.604166666666661</v>
      </c>
      <c r="I18" s="7">
        <f t="shared" si="0"/>
        <v>21.655195001903135</v>
      </c>
      <c r="J18" s="7">
        <f t="shared" si="0"/>
        <v>24.729861111111109</v>
      </c>
      <c r="K18" s="7">
        <f t="shared" si="0"/>
        <v>22.956353230564279</v>
      </c>
      <c r="L18" s="7">
        <f t="shared" si="0"/>
        <v>26.336805555555557</v>
      </c>
      <c r="M18" s="7">
        <f t="shared" si="0"/>
        <v>23.231786306974971</v>
      </c>
      <c r="N18" s="7">
        <f t="shared" si="0"/>
        <v>26.628472222222225</v>
      </c>
      <c r="O18" s="7">
        <f t="shared" si="0"/>
        <v>22.918817404129793</v>
      </c>
      <c r="P18" s="7">
        <f t="shared" si="0"/>
        <v>28.785416666666674</v>
      </c>
      <c r="T18" s="4"/>
      <c r="U18" s="3"/>
      <c r="V18" s="3"/>
      <c r="W18" s="3"/>
      <c r="X18" s="3"/>
      <c r="Y18" s="3"/>
      <c r="Z18" s="3"/>
      <c r="AA18" s="3"/>
    </row>
    <row r="19" spans="2:27" x14ac:dyDescent="0.25">
      <c r="B19" s="14" t="s">
        <v>39</v>
      </c>
      <c r="C19" s="9">
        <v>236</v>
      </c>
      <c r="E19" s="9">
        <v>515</v>
      </c>
      <c r="G19" s="9">
        <v>435</v>
      </c>
      <c r="I19" s="9">
        <v>593</v>
      </c>
      <c r="K19" s="9">
        <v>488</v>
      </c>
      <c r="M19" s="9">
        <v>528</v>
      </c>
      <c r="O19" s="9">
        <v>267</v>
      </c>
      <c r="Q19">
        <f>AVERAGE(O19,M19,K19,I19,G19,E19, C19)</f>
        <v>437.42857142857144</v>
      </c>
      <c r="T19" s="6"/>
      <c r="U19" s="7"/>
      <c r="V19" s="7"/>
      <c r="W19" s="7"/>
      <c r="X19" s="7"/>
      <c r="Y19" s="7"/>
      <c r="Z19" s="7"/>
      <c r="AA19" s="7"/>
    </row>
    <row r="20" spans="2:27" x14ac:dyDescent="0.25">
      <c r="B20" s="11" t="s">
        <v>23</v>
      </c>
      <c r="C20" s="3" t="s">
        <v>117</v>
      </c>
      <c r="E20" s="3" t="s">
        <v>119</v>
      </c>
      <c r="F20" s="3"/>
      <c r="G20" s="3" t="s">
        <v>121</v>
      </c>
      <c r="H20" s="3"/>
      <c r="I20" s="3" t="s">
        <v>123</v>
      </c>
      <c r="J20" s="3"/>
      <c r="K20" s="3" t="s">
        <v>125</v>
      </c>
      <c r="L20" s="3"/>
      <c r="M20" s="3" t="s">
        <v>127</v>
      </c>
      <c r="N20" s="3"/>
      <c r="O20" s="3" t="s">
        <v>129</v>
      </c>
      <c r="P20" s="3"/>
    </row>
    <row r="21" spans="2:27" x14ac:dyDescent="0.25">
      <c r="B21" s="11" t="s">
        <v>24</v>
      </c>
      <c r="C21" s="3" t="s">
        <v>118</v>
      </c>
      <c r="E21" s="3" t="s">
        <v>120</v>
      </c>
      <c r="F21" s="3"/>
      <c r="G21" s="3" t="s">
        <v>122</v>
      </c>
      <c r="H21" s="3"/>
      <c r="I21" s="3" t="s">
        <v>124</v>
      </c>
      <c r="J21" s="3"/>
      <c r="K21" s="3" t="s">
        <v>126</v>
      </c>
      <c r="L21" s="3"/>
      <c r="M21" s="3" t="s">
        <v>128</v>
      </c>
      <c r="N21" s="3"/>
      <c r="O21" s="3" t="s">
        <v>130</v>
      </c>
      <c r="P21" s="3"/>
    </row>
    <row r="22" spans="2:27" x14ac:dyDescent="0.25">
      <c r="B22" s="13" t="s">
        <v>40</v>
      </c>
      <c r="C22" s="7">
        <f>CORREL(C6:C17, D6:D17)</f>
        <v>0.80757245459837179</v>
      </c>
      <c r="D22" s="7"/>
      <c r="E22" s="7">
        <f t="shared" ref="E22:O22" si="1">CORREL(E6:E17, F6:F17)</f>
        <v>0.67418317979359621</v>
      </c>
      <c r="F22" s="7"/>
      <c r="G22" s="7">
        <f t="shared" si="1"/>
        <v>0.76538358098651549</v>
      </c>
      <c r="H22" s="7"/>
      <c r="I22" s="7">
        <f t="shared" si="1"/>
        <v>0.78527806407215606</v>
      </c>
      <c r="J22" s="7"/>
      <c r="K22" s="7">
        <f t="shared" si="1"/>
        <v>0.69873318852064537</v>
      </c>
      <c r="L22" s="7"/>
      <c r="M22" s="7">
        <f t="shared" si="1"/>
        <v>0.76425573818664139</v>
      </c>
      <c r="N22" s="7"/>
      <c r="O22" s="7">
        <f t="shared" si="1"/>
        <v>0.84791875468696898</v>
      </c>
      <c r="P22" s="7"/>
    </row>
    <row r="23" spans="2:27" x14ac:dyDescent="0.25">
      <c r="C23" s="25">
        <f t="array" ref="C23:D25">LINEST(C6:C17,D6:D17, TRUE,TRUE)</f>
        <v>0.53289648080779173</v>
      </c>
      <c r="D23" s="25">
        <v>7.2994459055423633</v>
      </c>
      <c r="E23" s="25">
        <f t="array" ref="E23:F25">LINEST(E6:E17,F6:F17, TRUE,TRUE)</f>
        <v>0.37164086786990108</v>
      </c>
      <c r="F23" s="25">
        <v>12.862443860252554</v>
      </c>
      <c r="G23" s="25">
        <f t="array" ref="G23:H25">LINEST(G6:G17,H6:H17, TRUE,TRUE)</f>
        <v>0.55497266255314337</v>
      </c>
      <c r="H23" s="25">
        <v>7.9176264728356962</v>
      </c>
      <c r="I23" s="25">
        <f t="array" ref="I23:J25">LINEST(I6:I17,J6:J17, TRUE,TRUE)</f>
        <v>0.94472927949852237</v>
      </c>
      <c r="J23" s="25">
        <v>-1.7078288676953903</v>
      </c>
      <c r="K23" s="25">
        <f t="array" ref="K23:L25">LINEST(K6:K17,L6:L17, TRUE,TRUE)</f>
        <v>0.39706152093039748</v>
      </c>
      <c r="L23" s="25">
        <v>12.499021160227247</v>
      </c>
      <c r="M23" s="25">
        <f t="array" ref="M23:N25">LINEST(M6:M17,N6:N17, TRUE,TRUE)</f>
        <v>0.43276064792219748</v>
      </c>
      <c r="N23" s="25">
        <v>11.708031414907843</v>
      </c>
      <c r="O23" s="25">
        <f t="array" ref="O23:P25">LINEST(O6:O17,P6:P17, TRUE,TRUE)</f>
        <v>0.52379211054271846</v>
      </c>
      <c r="P23" s="25">
        <v>7.8412432554449136</v>
      </c>
    </row>
    <row r="24" spans="2:27" x14ac:dyDescent="0.25">
      <c r="C24" s="25">
        <v>0.12306734524590547</v>
      </c>
      <c r="D24" s="25">
        <v>3.5620920903928135</v>
      </c>
      <c r="E24" s="25">
        <v>0.12874601341135458</v>
      </c>
      <c r="F24" s="25">
        <v>3.4993353981107087</v>
      </c>
      <c r="G24" s="25">
        <v>0.14756766033329566</v>
      </c>
      <c r="H24" s="25">
        <v>3.9414670397899436</v>
      </c>
      <c r="I24" s="25">
        <v>0.23554562972009571</v>
      </c>
      <c r="J24" s="25">
        <v>5.8443857310419691</v>
      </c>
      <c r="K24" s="25">
        <v>0.12855372379087435</v>
      </c>
      <c r="L24" s="25">
        <v>3.4046100674308071</v>
      </c>
      <c r="M24" s="25">
        <v>0.11548096084726989</v>
      </c>
      <c r="N24" s="25">
        <v>3.092848054307836</v>
      </c>
      <c r="O24" s="25">
        <v>0.10355807717463836</v>
      </c>
      <c r="P24" s="25">
        <v>2.993211860903406</v>
      </c>
    </row>
    <row r="25" spans="2:27" x14ac:dyDescent="0.25">
      <c r="C25" s="25">
        <v>0.65217326942603948</v>
      </c>
      <c r="D25" s="25">
        <v>1.0690629558247871</v>
      </c>
      <c r="E25" s="25">
        <v>0.45452295991660452</v>
      </c>
      <c r="F25" s="25">
        <v>1.2729792217420768</v>
      </c>
      <c r="G25" s="25">
        <v>0.58581202604374238</v>
      </c>
      <c r="H25" s="25">
        <v>1.2117264185452927</v>
      </c>
      <c r="I25" s="25">
        <v>0.61666163791291351</v>
      </c>
      <c r="J25" s="25">
        <v>1.6471605434094319</v>
      </c>
      <c r="K25" s="25">
        <v>0.48822806874022751</v>
      </c>
      <c r="L25" s="25">
        <v>1.2414972835478884</v>
      </c>
      <c r="M25" s="25">
        <v>0.58408683335120837</v>
      </c>
      <c r="N25" s="25">
        <v>1.1467301232502765</v>
      </c>
      <c r="O25" s="25">
        <v>0.71896621454990028</v>
      </c>
      <c r="P25" s="25">
        <v>0.93710454084836503</v>
      </c>
    </row>
    <row r="27" spans="2:27" x14ac:dyDescent="0.25">
      <c r="C27" t="s">
        <v>131</v>
      </c>
      <c r="D27" t="s">
        <v>132</v>
      </c>
    </row>
    <row r="28" spans="2:27" x14ac:dyDescent="0.25">
      <c r="C28" t="s">
        <v>133</v>
      </c>
      <c r="D28" t="s">
        <v>134</v>
      </c>
    </row>
    <row r="29" spans="2:27" x14ac:dyDescent="0.25">
      <c r="C29" t="s">
        <v>135</v>
      </c>
      <c r="D29" t="s">
        <v>136</v>
      </c>
    </row>
  </sheetData>
  <mergeCells count="3">
    <mergeCell ref="T4:AA4"/>
    <mergeCell ref="T5:T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Id="1" sqref="P1:Q13 A1:A13"/>
    </sheetView>
  </sheetViews>
  <sheetFormatPr defaultRowHeight="15" x14ac:dyDescent="0.25"/>
  <sheetData>
    <row r="1" spans="1:17" x14ac:dyDescent="0.25">
      <c r="A1" t="s">
        <v>165</v>
      </c>
      <c r="B1" s="23" t="s">
        <v>196</v>
      </c>
      <c r="C1" s="23" t="s">
        <v>197</v>
      </c>
      <c r="D1" s="23" t="s">
        <v>198</v>
      </c>
      <c r="E1" s="23" t="s">
        <v>199</v>
      </c>
      <c r="F1" s="24" t="s">
        <v>200</v>
      </c>
      <c r="G1" s="24" t="s">
        <v>201</v>
      </c>
      <c r="H1" s="24" t="s">
        <v>202</v>
      </c>
      <c r="I1" s="24" t="s">
        <v>203</v>
      </c>
      <c r="J1" s="24" t="s">
        <v>204</v>
      </c>
      <c r="K1" s="24" t="s">
        <v>205</v>
      </c>
      <c r="L1" s="24" t="s">
        <v>206</v>
      </c>
      <c r="M1" s="24" t="s">
        <v>207</v>
      </c>
      <c r="N1" s="24" t="s">
        <v>208</v>
      </c>
      <c r="O1" s="24" t="s">
        <v>209</v>
      </c>
      <c r="P1" s="29" t="s">
        <v>151</v>
      </c>
      <c r="Q1" s="29" t="s">
        <v>164</v>
      </c>
    </row>
    <row r="2" spans="1:17" x14ac:dyDescent="0.25">
      <c r="A2" s="11" t="s">
        <v>8</v>
      </c>
      <c r="B2" s="3">
        <v>22.104870967741935</v>
      </c>
      <c r="C2" s="3">
        <v>25.400000000000002</v>
      </c>
      <c r="D2" s="3">
        <v>22.420258064516133</v>
      </c>
      <c r="E2" s="3">
        <v>22.316666666666674</v>
      </c>
      <c r="F2" s="3">
        <v>22.187612903225805</v>
      </c>
      <c r="G2" s="3">
        <v>23.458333333333332</v>
      </c>
      <c r="H2" s="3">
        <v>22.730322580645165</v>
      </c>
      <c r="I2" s="3">
        <v>23.241666666666671</v>
      </c>
      <c r="J2" s="3">
        <v>22.265806451612903</v>
      </c>
      <c r="K2" s="3">
        <v>21.8</v>
      </c>
      <c r="L2" s="3">
        <v>21.998903225806458</v>
      </c>
      <c r="M2" s="3">
        <v>21.750000000000004</v>
      </c>
      <c r="N2" s="3">
        <v>21.771870967741943</v>
      </c>
      <c r="O2" s="3">
        <v>24.733333333333331</v>
      </c>
      <c r="P2" s="25">
        <f>AVERAGE(N2,L2,J2,H2,F2,D2,B2)</f>
        <v>22.211377880184333</v>
      </c>
      <c r="Q2" s="25">
        <f>AVERAGE(O2,M2,K2,I2,G2,E2,C2)</f>
        <v>23.242857142857144</v>
      </c>
    </row>
    <row r="3" spans="1:17" x14ac:dyDescent="0.25">
      <c r="A3" s="11" t="s">
        <v>9</v>
      </c>
      <c r="B3" s="3">
        <v>23.88233628318584</v>
      </c>
      <c r="C3" s="3">
        <v>28.833333333333339</v>
      </c>
      <c r="D3" s="3">
        <v>24.16661946902655</v>
      </c>
      <c r="E3" s="3">
        <v>26.3</v>
      </c>
      <c r="F3" s="3">
        <v>24.198053097345134</v>
      </c>
      <c r="G3" s="3">
        <v>26.808333333333334</v>
      </c>
      <c r="H3" s="3">
        <v>24.254123893805303</v>
      </c>
      <c r="I3" s="3">
        <v>26.241666666666671</v>
      </c>
      <c r="J3" s="3">
        <v>24.161309734513281</v>
      </c>
      <c r="K3" s="3">
        <v>25.616666666666664</v>
      </c>
      <c r="L3" s="3">
        <v>24.150584070796459</v>
      </c>
      <c r="M3" s="3">
        <v>25.616666666666671</v>
      </c>
      <c r="N3" s="3">
        <v>23.851008849557523</v>
      </c>
      <c r="O3" s="3">
        <v>28.325000000000003</v>
      </c>
      <c r="P3" s="25">
        <f t="shared" ref="P3:Q13" si="0">AVERAGE(N3,L3,J3,H3,F3,D3,B3)</f>
        <v>24.094862199747158</v>
      </c>
      <c r="Q3" s="25">
        <f t="shared" si="0"/>
        <v>26.8202380952381</v>
      </c>
    </row>
    <row r="4" spans="1:17" x14ac:dyDescent="0.25">
      <c r="A4" s="11" t="s">
        <v>10</v>
      </c>
      <c r="B4" s="3">
        <v>25.181516129032257</v>
      </c>
      <c r="C4" s="3">
        <v>31.591666666666669</v>
      </c>
      <c r="D4" s="3">
        <v>25.419387096774191</v>
      </c>
      <c r="E4" s="3">
        <v>29.674999999999997</v>
      </c>
      <c r="F4" s="3">
        <v>25.401000000000007</v>
      </c>
      <c r="G4" s="3">
        <v>29.474999999999998</v>
      </c>
      <c r="H4" s="3">
        <v>24.885967741935477</v>
      </c>
      <c r="I4" s="3">
        <v>28.324999999999999</v>
      </c>
      <c r="J4" s="3">
        <v>25.4728064516129</v>
      </c>
      <c r="K4" s="3">
        <v>28.900000000000006</v>
      </c>
      <c r="L4" s="3">
        <v>25.852161290322581</v>
      </c>
      <c r="M4" s="3">
        <v>28.74166666666666</v>
      </c>
      <c r="N4" s="3">
        <v>25.269000000000002</v>
      </c>
      <c r="O4" s="3">
        <v>31.124999999999996</v>
      </c>
      <c r="P4" s="25">
        <f t="shared" si="0"/>
        <v>25.354548387096774</v>
      </c>
      <c r="Q4" s="25">
        <f t="shared" si="0"/>
        <v>29.690476190476193</v>
      </c>
    </row>
    <row r="5" spans="1:17" x14ac:dyDescent="0.25">
      <c r="A5" s="11" t="s">
        <v>11</v>
      </c>
      <c r="B5" s="3">
        <v>25.3337</v>
      </c>
      <c r="C5" s="3">
        <v>33.208333333333329</v>
      </c>
      <c r="D5" s="3">
        <v>25.475100000000005</v>
      </c>
      <c r="E5" s="3">
        <v>31.508333333333336</v>
      </c>
      <c r="F5" s="3">
        <v>25.217599999999997</v>
      </c>
      <c r="G5" s="3">
        <v>30.808333333333337</v>
      </c>
      <c r="H5" s="3">
        <v>24.188000000000002</v>
      </c>
      <c r="I5" s="3">
        <v>28.049999999999997</v>
      </c>
      <c r="J5" s="3">
        <v>25.579700000000003</v>
      </c>
      <c r="K5" s="3">
        <v>30.791666666666661</v>
      </c>
      <c r="L5" s="3">
        <v>25.901100000000007</v>
      </c>
      <c r="M5" s="3">
        <v>30.866666666666671</v>
      </c>
      <c r="N5" s="3">
        <v>25.686999999999998</v>
      </c>
      <c r="O5" s="3">
        <v>33.074999999999996</v>
      </c>
      <c r="P5" s="25">
        <f t="shared" si="0"/>
        <v>25.340314285714282</v>
      </c>
      <c r="Q5" s="25">
        <f t="shared" si="0"/>
        <v>31.186904761904753</v>
      </c>
    </row>
    <row r="6" spans="1:17" x14ac:dyDescent="0.25">
      <c r="A6" s="11" t="s">
        <v>12</v>
      </c>
      <c r="B6" s="3">
        <v>23.78148387096774</v>
      </c>
      <c r="C6" s="3">
        <v>32.49166666666666</v>
      </c>
      <c r="D6" s="3">
        <v>23.849032258064518</v>
      </c>
      <c r="E6" s="3">
        <v>31.175000000000008</v>
      </c>
      <c r="F6" s="3">
        <v>23.631096774193551</v>
      </c>
      <c r="G6" s="3">
        <v>29.849999999999994</v>
      </c>
      <c r="H6" s="3">
        <v>22.16690322580645</v>
      </c>
      <c r="I6" s="3">
        <v>26.441666666666663</v>
      </c>
      <c r="J6" s="3">
        <v>23.929548387096773</v>
      </c>
      <c r="K6" s="3">
        <v>30.458333333333339</v>
      </c>
      <c r="L6" s="3">
        <v>24.566903225806449</v>
      </c>
      <c r="M6" s="3">
        <v>30.916666666666668</v>
      </c>
      <c r="N6" s="3">
        <v>24.345580645161291</v>
      </c>
      <c r="O6" s="3">
        <v>32.733333333333334</v>
      </c>
      <c r="P6" s="25">
        <f t="shared" si="0"/>
        <v>23.752935483870967</v>
      </c>
      <c r="Q6" s="25">
        <f t="shared" si="0"/>
        <v>30.580952380952379</v>
      </c>
    </row>
    <row r="7" spans="1:17" x14ac:dyDescent="0.25">
      <c r="A7" s="11" t="s">
        <v>13</v>
      </c>
      <c r="B7" s="3">
        <v>22.637999999999998</v>
      </c>
      <c r="C7" s="3">
        <v>30.625000000000004</v>
      </c>
      <c r="D7" s="3">
        <v>22.668600000000001</v>
      </c>
      <c r="E7" s="3">
        <v>29.225000000000009</v>
      </c>
      <c r="F7" s="3">
        <v>22.455299999999998</v>
      </c>
      <c r="G7" s="3">
        <v>28.133333333333329</v>
      </c>
      <c r="H7" s="3">
        <v>20.040200000000006</v>
      </c>
      <c r="I7" s="3">
        <v>24.658333333333335</v>
      </c>
      <c r="J7" s="3">
        <v>22.773199999999999</v>
      </c>
      <c r="K7" s="3">
        <v>28.400000000000002</v>
      </c>
      <c r="L7" s="3">
        <v>23.427</v>
      </c>
      <c r="M7" s="3">
        <v>29.183333333333334</v>
      </c>
      <c r="N7" s="3">
        <v>23.326799999999999</v>
      </c>
      <c r="O7" s="3">
        <v>30.983333333333334</v>
      </c>
      <c r="P7" s="25">
        <f t="shared" si="0"/>
        <v>22.475585714285717</v>
      </c>
      <c r="Q7" s="25">
        <f t="shared" si="0"/>
        <v>28.744047619047624</v>
      </c>
    </row>
    <row r="8" spans="1:17" x14ac:dyDescent="0.25">
      <c r="A8" s="11" t="s">
        <v>14</v>
      </c>
      <c r="B8" s="3">
        <v>21.013064516129031</v>
      </c>
      <c r="C8" s="3">
        <v>27.816666666666666</v>
      </c>
      <c r="D8" s="3">
        <v>21.064064516129029</v>
      </c>
      <c r="E8" s="3">
        <v>26.458333333333332</v>
      </c>
      <c r="F8" s="3">
        <v>20.57283870967742</v>
      </c>
      <c r="G8" s="3">
        <v>25.55</v>
      </c>
      <c r="H8" s="3">
        <v>18.035709677419355</v>
      </c>
      <c r="I8" s="3">
        <v>22.741666666666671</v>
      </c>
      <c r="J8" s="3">
        <v>21.272516129032262</v>
      </c>
      <c r="K8" s="3">
        <v>25.875</v>
      </c>
      <c r="L8" s="3">
        <v>21.901064516129029</v>
      </c>
      <c r="M8" s="3">
        <v>26.474999999999998</v>
      </c>
      <c r="N8" s="3">
        <v>21.705096774193549</v>
      </c>
      <c r="O8" s="3">
        <v>28.191666666666666</v>
      </c>
      <c r="P8" s="25">
        <f t="shared" si="0"/>
        <v>20.794907834101384</v>
      </c>
      <c r="Q8" s="25">
        <f t="shared" si="0"/>
        <v>26.158333333333335</v>
      </c>
    </row>
    <row r="9" spans="1:17" x14ac:dyDescent="0.25">
      <c r="A9" s="11" t="s">
        <v>15</v>
      </c>
      <c r="B9" s="3">
        <v>19.406806451612905</v>
      </c>
      <c r="C9" s="3">
        <v>26.316666666666663</v>
      </c>
      <c r="D9" s="3">
        <v>20.064774193548388</v>
      </c>
      <c r="E9" s="3">
        <v>24.966666666666665</v>
      </c>
      <c r="F9" s="3">
        <v>19.26048387096774</v>
      </c>
      <c r="G9" s="3">
        <v>24.324999999999999</v>
      </c>
      <c r="H9" s="3">
        <v>16.801451612903225</v>
      </c>
      <c r="I9" s="3">
        <v>21.966666666666665</v>
      </c>
      <c r="J9" s="3">
        <v>20.037870967741942</v>
      </c>
      <c r="K9" s="3">
        <v>24.516666666666669</v>
      </c>
      <c r="L9" s="3">
        <v>20.458354838709678</v>
      </c>
      <c r="M9" s="3">
        <v>24.95</v>
      </c>
      <c r="N9" s="3">
        <v>20.015612903225808</v>
      </c>
      <c r="O9" s="3">
        <v>26.591666666666665</v>
      </c>
      <c r="P9" s="25">
        <f t="shared" si="0"/>
        <v>19.435050691244239</v>
      </c>
      <c r="Q9" s="25">
        <f t="shared" si="0"/>
        <v>24.804761904761904</v>
      </c>
    </row>
    <row r="10" spans="1:17" x14ac:dyDescent="0.25">
      <c r="A10" s="11" t="s">
        <v>16</v>
      </c>
      <c r="B10" s="3">
        <v>21.6066</v>
      </c>
      <c r="C10" s="3">
        <v>27.083333333333329</v>
      </c>
      <c r="D10" s="3">
        <v>21.967700000000001</v>
      </c>
      <c r="E10" s="3">
        <v>26.225000000000005</v>
      </c>
      <c r="F10" s="3">
        <v>21.829100000000004</v>
      </c>
      <c r="G10" s="3">
        <v>25.191666666666663</v>
      </c>
      <c r="H10" s="3">
        <v>19.628</v>
      </c>
      <c r="I10" s="3">
        <v>23.008333333333336</v>
      </c>
      <c r="J10" s="3">
        <v>22.186200000000003</v>
      </c>
      <c r="K10" s="3">
        <v>25.533333333333335</v>
      </c>
      <c r="L10" s="3">
        <v>22.911900000000006</v>
      </c>
      <c r="M10" s="3">
        <v>26.241666666666671</v>
      </c>
      <c r="N10" s="3">
        <v>22.35</v>
      </c>
      <c r="O10" s="3">
        <v>27.566666666666666</v>
      </c>
      <c r="P10" s="25">
        <f t="shared" si="0"/>
        <v>21.782785714285719</v>
      </c>
      <c r="Q10" s="25">
        <f t="shared" si="0"/>
        <v>25.835714285714289</v>
      </c>
    </row>
    <row r="11" spans="1:17" x14ac:dyDescent="0.25">
      <c r="A11" s="11" t="s">
        <v>17</v>
      </c>
      <c r="B11" s="3">
        <v>23.217774193548387</v>
      </c>
      <c r="C11" s="3">
        <v>28.725000000000005</v>
      </c>
      <c r="D11" s="3">
        <v>23.236645161290326</v>
      </c>
      <c r="E11" s="3">
        <v>27.733333333333334</v>
      </c>
      <c r="F11" s="3">
        <v>23.039129032258067</v>
      </c>
      <c r="G11" s="3">
        <v>26.391666666666666</v>
      </c>
      <c r="H11" s="3">
        <v>21.829548387096775</v>
      </c>
      <c r="I11" s="3">
        <v>24.483333333333334</v>
      </c>
      <c r="J11" s="3">
        <v>23.376000000000001</v>
      </c>
      <c r="K11" s="3">
        <v>26.891666666666662</v>
      </c>
      <c r="L11" s="3">
        <v>23.561419354838709</v>
      </c>
      <c r="M11" s="3">
        <v>27.408333333333335</v>
      </c>
      <c r="N11" s="3">
        <v>23.18496774193548</v>
      </c>
      <c r="O11" s="3">
        <v>29.074999999999999</v>
      </c>
      <c r="P11" s="25">
        <f t="shared" si="0"/>
        <v>23.063640552995391</v>
      </c>
      <c r="Q11" s="25">
        <f t="shared" si="0"/>
        <v>27.24404761904762</v>
      </c>
    </row>
    <row r="12" spans="1:17" x14ac:dyDescent="0.25">
      <c r="A12" s="11" t="s">
        <v>18</v>
      </c>
      <c r="B12" s="3">
        <v>22.387799999999999</v>
      </c>
      <c r="C12" s="3">
        <v>28.175000000000008</v>
      </c>
      <c r="D12" s="3">
        <v>22.906700000000004</v>
      </c>
      <c r="E12" s="3">
        <v>26.158333333333331</v>
      </c>
      <c r="F12" s="3">
        <v>22.7681</v>
      </c>
      <c r="G12" s="3">
        <v>25.758333333333336</v>
      </c>
      <c r="H12" s="3">
        <v>23.075500000000002</v>
      </c>
      <c r="I12" s="3">
        <v>24.566666666666666</v>
      </c>
      <c r="J12" s="3">
        <v>22.826699999999999</v>
      </c>
      <c r="K12" s="3">
        <v>25.266666666666666</v>
      </c>
      <c r="L12" s="3">
        <v>22.681400000000004</v>
      </c>
      <c r="M12" s="3">
        <v>25.375</v>
      </c>
      <c r="N12" s="3">
        <v>22.347000000000001</v>
      </c>
      <c r="O12" s="3">
        <v>27.908333333333331</v>
      </c>
      <c r="P12" s="25">
        <f t="shared" si="0"/>
        <v>22.71331428571429</v>
      </c>
      <c r="Q12" s="25">
        <f t="shared" si="0"/>
        <v>26.172619047619047</v>
      </c>
    </row>
    <row r="13" spans="1:17" x14ac:dyDescent="0.25">
      <c r="A13" s="12" t="s">
        <v>19</v>
      </c>
      <c r="B13" s="3">
        <v>21.434903225806455</v>
      </c>
      <c r="C13" s="5">
        <v>25.758333333333329</v>
      </c>
      <c r="D13" s="3">
        <v>21.655258064516126</v>
      </c>
      <c r="E13" s="5">
        <v>22.616666666666671</v>
      </c>
      <c r="F13" s="5">
        <v>21.626225806451611</v>
      </c>
      <c r="G13" s="5">
        <v>23.5</v>
      </c>
      <c r="H13" s="5">
        <v>22.226612903225814</v>
      </c>
      <c r="I13" s="5">
        <v>23.033333333333331</v>
      </c>
      <c r="J13" s="5">
        <v>21.594580645161294</v>
      </c>
      <c r="K13" s="5">
        <v>21.991666666666664</v>
      </c>
      <c r="L13" s="5">
        <v>21.370645161290319</v>
      </c>
      <c r="M13" s="5">
        <v>22.016666666666666</v>
      </c>
      <c r="N13" s="5">
        <v>21.171870967741938</v>
      </c>
      <c r="O13" s="5">
        <v>25.116666666666664</v>
      </c>
      <c r="P13" s="25">
        <f t="shared" si="0"/>
        <v>21.58287096774194</v>
      </c>
      <c r="Q13" s="25">
        <f t="shared" si="0"/>
        <v>23.43333333333333</v>
      </c>
    </row>
    <row r="14" spans="1:17" x14ac:dyDescent="0.25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90" zoomScaleNormal="90" workbookViewId="0">
      <selection activeCell="Q18" sqref="Q18"/>
    </sheetView>
  </sheetViews>
  <sheetFormatPr defaultRowHeight="15" x14ac:dyDescent="0.25"/>
  <cols>
    <col min="15" max="15" width="13" customWidth="1"/>
    <col min="16" max="18" width="9.5703125" bestFit="1" customWidth="1"/>
    <col min="19" max="19" width="9.28515625" bestFit="1" customWidth="1"/>
    <col min="20" max="20" width="9.5703125" bestFit="1" customWidth="1"/>
    <col min="21" max="21" width="9.28515625" bestFit="1" customWidth="1"/>
  </cols>
  <sheetData>
    <row r="1" spans="1:21" x14ac:dyDescent="0.25">
      <c r="A1" s="31" t="s">
        <v>165</v>
      </c>
      <c r="B1" s="31" t="s">
        <v>210</v>
      </c>
      <c r="C1" s="31" t="s">
        <v>211</v>
      </c>
      <c r="D1" s="31" t="s">
        <v>212</v>
      </c>
      <c r="E1" s="31" t="s">
        <v>213</v>
      </c>
      <c r="F1" s="32" t="s">
        <v>214</v>
      </c>
      <c r="G1" s="32" t="s">
        <v>215</v>
      </c>
      <c r="H1" s="31" t="s">
        <v>216</v>
      </c>
      <c r="I1" s="31" t="s">
        <v>217</v>
      </c>
      <c r="J1" s="32" t="s">
        <v>218</v>
      </c>
      <c r="K1" s="32" t="s">
        <v>219</v>
      </c>
      <c r="L1" s="31" t="s">
        <v>220</v>
      </c>
      <c r="M1" s="31" t="s">
        <v>221</v>
      </c>
    </row>
    <row r="2" spans="1:21" x14ac:dyDescent="0.25">
      <c r="A2" s="33" t="s">
        <v>8</v>
      </c>
      <c r="B2" s="34">
        <v>22.616626728110599</v>
      </c>
      <c r="C2" s="34">
        <v>25.68690476190476</v>
      </c>
      <c r="D2" s="34">
        <v>22.97541935483871</v>
      </c>
      <c r="E2" s="34">
        <v>24.69027777777778</v>
      </c>
      <c r="F2" s="34">
        <v>22.211377880184333</v>
      </c>
      <c r="G2" s="34">
        <v>23.242857142857144</v>
      </c>
      <c r="H2" s="34">
        <v>21.174290322580646</v>
      </c>
      <c r="I2" s="34">
        <v>26.126388888888886</v>
      </c>
      <c r="J2" s="34">
        <v>21.409064516129035</v>
      </c>
      <c r="K2" s="34">
        <v>25.745833333333337</v>
      </c>
      <c r="L2" s="34">
        <v>21.720348387096774</v>
      </c>
      <c r="M2" s="34">
        <v>26.29666666666667</v>
      </c>
    </row>
    <row r="3" spans="1:21" x14ac:dyDescent="0.25">
      <c r="A3" s="33" t="s">
        <v>9</v>
      </c>
      <c r="B3" s="34">
        <v>23.347433628318583</v>
      </c>
      <c r="C3" s="34">
        <v>27.646428571428572</v>
      </c>
      <c r="D3" s="34">
        <v>24.42552212389381</v>
      </c>
      <c r="E3" s="34">
        <v>28.205555555555552</v>
      </c>
      <c r="F3" s="34">
        <v>24.094862199747158</v>
      </c>
      <c r="G3" s="34">
        <v>26.8202380952381</v>
      </c>
      <c r="H3" s="34">
        <v>20.47157522123894</v>
      </c>
      <c r="I3" s="34">
        <v>26.44305555555556</v>
      </c>
      <c r="J3" s="34">
        <v>21.494743362831858</v>
      </c>
      <c r="K3" s="34">
        <v>26.554166666666664</v>
      </c>
      <c r="L3" s="34">
        <v>21.31565309734513</v>
      </c>
      <c r="M3" s="34">
        <v>26.768333333333334</v>
      </c>
    </row>
    <row r="4" spans="1:21" x14ac:dyDescent="0.25">
      <c r="A4" s="33" t="s">
        <v>10</v>
      </c>
      <c r="B4" s="34">
        <v>23.214552995391703</v>
      </c>
      <c r="C4" s="34">
        <v>28.416666666666668</v>
      </c>
      <c r="D4" s="34">
        <v>25.176951612903228</v>
      </c>
      <c r="E4" s="34">
        <v>30.718055555555555</v>
      </c>
      <c r="F4" s="34">
        <v>25.354548387096774</v>
      </c>
      <c r="G4" s="34">
        <v>29.690476190476193</v>
      </c>
      <c r="H4" s="34">
        <v>19.15211290322581</v>
      </c>
      <c r="I4" s="34">
        <v>26.581944444444446</v>
      </c>
      <c r="J4" s="34">
        <v>20.801725806451614</v>
      </c>
      <c r="K4" s="34">
        <v>26.762500000000003</v>
      </c>
      <c r="L4" s="34">
        <v>20.405458064516129</v>
      </c>
      <c r="M4" s="34">
        <v>26.765000000000004</v>
      </c>
    </row>
    <row r="5" spans="1:21" x14ac:dyDescent="0.25">
      <c r="A5" s="33" t="s">
        <v>11</v>
      </c>
      <c r="B5" s="34">
        <v>22.3902</v>
      </c>
      <c r="C5" s="34">
        <v>27.740476190476191</v>
      </c>
      <c r="D5" s="34">
        <v>24.543033333333337</v>
      </c>
      <c r="E5" s="34">
        <v>31.283333333333331</v>
      </c>
      <c r="F5" s="34">
        <v>25.340314285714282</v>
      </c>
      <c r="G5" s="34">
        <v>31.186904761904753</v>
      </c>
      <c r="H5" s="34">
        <v>19.184700000000003</v>
      </c>
      <c r="I5" s="34">
        <v>26.483333333333331</v>
      </c>
      <c r="J5" s="34">
        <v>20.750816666666665</v>
      </c>
      <c r="K5" s="34">
        <v>26.426388888888891</v>
      </c>
      <c r="L5" s="34">
        <v>20.371559999999999</v>
      </c>
      <c r="M5" s="34">
        <v>26.463333333333338</v>
      </c>
    </row>
    <row r="6" spans="1:21" x14ac:dyDescent="0.25">
      <c r="A6" s="33" t="s">
        <v>12</v>
      </c>
      <c r="B6" s="34">
        <v>20.550829493087559</v>
      </c>
      <c r="C6" s="34">
        <v>26.465476190476188</v>
      </c>
      <c r="D6" s="34">
        <v>22.769338709677424</v>
      </c>
      <c r="E6" s="34">
        <v>30.313888888888894</v>
      </c>
      <c r="F6" s="34">
        <v>23.752935483870967</v>
      </c>
      <c r="G6" s="34">
        <v>30.580952380952379</v>
      </c>
      <c r="H6" s="34">
        <v>17.57567741935484</v>
      </c>
      <c r="I6" s="34">
        <v>25.719444444444445</v>
      </c>
      <c r="J6" s="34">
        <v>19.341451612903228</v>
      </c>
      <c r="K6" s="34">
        <v>25.547222222222221</v>
      </c>
      <c r="L6" s="34">
        <v>18.556335483870967</v>
      </c>
      <c r="M6" s="34">
        <v>25.466666666666661</v>
      </c>
    </row>
    <row r="7" spans="1:21" x14ac:dyDescent="0.25">
      <c r="A7" s="33" t="s">
        <v>13</v>
      </c>
      <c r="B7" s="34">
        <v>18.901742857142857</v>
      </c>
      <c r="C7" s="34">
        <v>25.010714285714283</v>
      </c>
      <c r="D7" s="34">
        <v>21.522349999999999</v>
      </c>
      <c r="E7" s="34">
        <v>28.458333333333332</v>
      </c>
      <c r="F7" s="34">
        <v>22.475585714285717</v>
      </c>
      <c r="G7" s="34">
        <v>28.744047619047624</v>
      </c>
      <c r="H7" s="34">
        <v>15.208716666666668</v>
      </c>
      <c r="I7" s="34">
        <v>24.533333333333335</v>
      </c>
      <c r="J7" s="34">
        <v>17.115550000000002</v>
      </c>
      <c r="K7" s="34">
        <v>24.337499999999995</v>
      </c>
      <c r="L7" s="34">
        <v>16.995299999999997</v>
      </c>
      <c r="M7" s="34">
        <v>24.28166666666667</v>
      </c>
    </row>
    <row r="8" spans="1:21" x14ac:dyDescent="0.25">
      <c r="A8" s="33" t="s">
        <v>14</v>
      </c>
      <c r="B8" s="34">
        <v>17.215576036866363</v>
      </c>
      <c r="C8" s="34">
        <v>23.675000000000001</v>
      </c>
      <c r="D8" s="34">
        <v>19.740500000000001</v>
      </c>
      <c r="E8" s="34">
        <v>26.109722222222221</v>
      </c>
      <c r="F8" s="34">
        <v>20.794907834101384</v>
      </c>
      <c r="G8" s="34">
        <v>26.158333333333335</v>
      </c>
      <c r="H8" s="34">
        <v>13.521322580645162</v>
      </c>
      <c r="I8" s="34">
        <v>23.880555555555556</v>
      </c>
      <c r="J8" s="34">
        <v>15.137387096774193</v>
      </c>
      <c r="K8" s="34">
        <v>23.533333333333331</v>
      </c>
      <c r="L8" s="34">
        <v>15.185438709677419</v>
      </c>
      <c r="M8" s="34">
        <v>23.556666666666668</v>
      </c>
    </row>
    <row r="9" spans="1:21" x14ac:dyDescent="0.25">
      <c r="A9" s="33" t="s">
        <v>15</v>
      </c>
      <c r="B9" s="34">
        <v>15.953488479262674</v>
      </c>
      <c r="C9" s="34">
        <v>23.189285714285713</v>
      </c>
      <c r="D9" s="34">
        <v>18.333838709677419</v>
      </c>
      <c r="E9" s="34">
        <v>24.843055555555555</v>
      </c>
      <c r="F9" s="34">
        <v>19.435050691244239</v>
      </c>
      <c r="G9" s="34">
        <v>24.804761904761904</v>
      </c>
      <c r="H9" s="34">
        <v>14.053225806451612</v>
      </c>
      <c r="I9" s="34">
        <v>23.790277777777778</v>
      </c>
      <c r="J9" s="34">
        <v>14.565354838709675</v>
      </c>
      <c r="K9" s="34">
        <v>23.313888888888886</v>
      </c>
      <c r="L9" s="34">
        <v>15.277838709677422</v>
      </c>
      <c r="M9" s="34">
        <v>23.48</v>
      </c>
    </row>
    <row r="10" spans="1:21" x14ac:dyDescent="0.25">
      <c r="A10" s="33" t="s">
        <v>16</v>
      </c>
      <c r="B10" s="34">
        <v>18.196571428571428</v>
      </c>
      <c r="C10" s="34">
        <v>23.710714285714285</v>
      </c>
      <c r="D10" s="34">
        <v>20.665183333333331</v>
      </c>
      <c r="E10" s="34">
        <v>25.930555555555554</v>
      </c>
      <c r="F10" s="34">
        <v>21.782785714285719</v>
      </c>
      <c r="G10" s="34">
        <v>25.835714285714289</v>
      </c>
      <c r="H10" s="34">
        <v>14.897766666666669</v>
      </c>
      <c r="I10" s="34">
        <v>24</v>
      </c>
      <c r="J10" s="34">
        <v>16.091266666666666</v>
      </c>
      <c r="K10" s="34">
        <v>23.581944444444446</v>
      </c>
      <c r="L10" s="34">
        <v>16.375019999999999</v>
      </c>
      <c r="M10" s="34">
        <v>23.693333333333335</v>
      </c>
    </row>
    <row r="11" spans="1:21" x14ac:dyDescent="0.25">
      <c r="A11" s="33" t="s">
        <v>17</v>
      </c>
      <c r="B11" s="34">
        <v>20.388580645161291</v>
      </c>
      <c r="C11" s="34">
        <v>24.847619047619048</v>
      </c>
      <c r="D11" s="34">
        <v>22.56804838709677</v>
      </c>
      <c r="E11" s="34">
        <v>27.465277777777782</v>
      </c>
      <c r="F11" s="34">
        <v>23.063640552995391</v>
      </c>
      <c r="G11" s="34">
        <v>27.24404761904762</v>
      </c>
      <c r="H11" s="34">
        <v>16.744016129032257</v>
      </c>
      <c r="I11" s="34">
        <v>24.629166666666666</v>
      </c>
      <c r="J11" s="34">
        <v>18.379064516129034</v>
      </c>
      <c r="K11" s="34">
        <v>24.369444444444444</v>
      </c>
      <c r="L11" s="34">
        <v>18.189948387096774</v>
      </c>
      <c r="M11" s="34">
        <v>24.42</v>
      </c>
    </row>
    <row r="12" spans="1:21" x14ac:dyDescent="0.25">
      <c r="A12" s="33" t="s">
        <v>18</v>
      </c>
      <c r="B12" s="34">
        <v>22.279071428571427</v>
      </c>
      <c r="C12" s="34">
        <v>25.797619047619047</v>
      </c>
      <c r="D12" s="34">
        <v>23.158866666666665</v>
      </c>
      <c r="E12" s="34">
        <v>27.38055555555556</v>
      </c>
      <c r="F12" s="34">
        <v>22.71331428571429</v>
      </c>
      <c r="G12" s="34">
        <v>26.172619047619047</v>
      </c>
      <c r="H12" s="34">
        <v>18.441616666666672</v>
      </c>
      <c r="I12" s="34">
        <v>25.433333333333337</v>
      </c>
      <c r="J12" s="34">
        <v>20.291383333333332</v>
      </c>
      <c r="K12" s="34">
        <v>25.597222222222218</v>
      </c>
      <c r="L12" s="34">
        <v>20.003580000000003</v>
      </c>
      <c r="M12" s="34">
        <v>25.471666666666668</v>
      </c>
    </row>
    <row r="13" spans="1:21" x14ac:dyDescent="0.25">
      <c r="A13" s="33" t="s">
        <v>19</v>
      </c>
      <c r="B13" s="34">
        <v>22.075755760368661</v>
      </c>
      <c r="C13" s="34">
        <v>25.023809523809522</v>
      </c>
      <c r="D13" s="34">
        <v>22.266274193548384</v>
      </c>
      <c r="E13" s="34">
        <v>24.804166666666664</v>
      </c>
      <c r="F13" s="34">
        <v>21.58287096774194</v>
      </c>
      <c r="G13" s="34">
        <v>23.43333333333333</v>
      </c>
      <c r="H13" s="34">
        <v>20.156774193548387</v>
      </c>
      <c r="I13" s="34">
        <v>25.902777777777775</v>
      </c>
      <c r="J13" s="34">
        <v>20.839790322580644</v>
      </c>
      <c r="K13" s="34">
        <v>25.608333333333334</v>
      </c>
      <c r="L13" s="34">
        <v>20.924729032258064</v>
      </c>
      <c r="M13" s="34">
        <v>25.818333333333335</v>
      </c>
    </row>
    <row r="14" spans="1:21" x14ac:dyDescent="0.25">
      <c r="A14" s="35" t="s">
        <v>223</v>
      </c>
      <c r="B14">
        <f>CORREL(B2:B13,C2:C13)</f>
        <v>0.85400738724573477</v>
      </c>
      <c r="D14">
        <f>CORREL(D2:D13,E2:E13)</f>
        <v>0.6626289294595652</v>
      </c>
      <c r="F14">
        <f>CORREL(F2:F13,G2:G13)</f>
        <v>0.73474548882437407</v>
      </c>
      <c r="H14">
        <f t="shared" ref="H14:L14" si="0">CORREL(H2:H13,I2:I13)</f>
        <v>0.9296497144745588</v>
      </c>
      <c r="J14">
        <f>CORREL(J2:J13,K2:K13)</f>
        <v>0.94661412958248925</v>
      </c>
      <c r="L14">
        <f t="shared" si="0"/>
        <v>0.94673601704427623</v>
      </c>
    </row>
    <row r="15" spans="1:21" x14ac:dyDescent="0.25">
      <c r="A15" s="35" t="s">
        <v>224</v>
      </c>
      <c r="B15">
        <v>391.71428571428572</v>
      </c>
      <c r="D15">
        <v>365.33333333333331</v>
      </c>
      <c r="F15">
        <v>437.42857142857144</v>
      </c>
      <c r="H15">
        <v>34.857142857142854</v>
      </c>
      <c r="J15">
        <v>195.57142857142858</v>
      </c>
      <c r="L15">
        <v>95.833333333333329</v>
      </c>
      <c r="O15" s="36"/>
      <c r="P15" s="36" t="s">
        <v>225</v>
      </c>
      <c r="Q15" s="36" t="s">
        <v>226</v>
      </c>
      <c r="R15" s="36" t="s">
        <v>227</v>
      </c>
      <c r="S15" s="36" t="s">
        <v>228</v>
      </c>
      <c r="T15" s="36" t="s">
        <v>229</v>
      </c>
      <c r="U15" s="36" t="s">
        <v>230</v>
      </c>
    </row>
    <row r="16" spans="1:21" x14ac:dyDescent="0.25">
      <c r="O16" s="37" t="s">
        <v>231</v>
      </c>
      <c r="P16" s="39">
        <v>0.85400738724573477</v>
      </c>
      <c r="Q16" s="39">
        <v>0.6626289294595652</v>
      </c>
      <c r="R16" s="39">
        <v>0.73474548882437407</v>
      </c>
      <c r="S16" s="39">
        <v>0.9296497144745588</v>
      </c>
      <c r="T16" s="39">
        <v>0.94661412958248925</v>
      </c>
      <c r="U16" s="39">
        <v>0.94673601704427623</v>
      </c>
    </row>
    <row r="17" spans="2:21" x14ac:dyDescent="0.25">
      <c r="B17">
        <f t="array" ref="B17:C19">LINEST(B2:B13, C2:C13, TRUE, TRUE)</f>
        <v>1.2519346226790526</v>
      </c>
      <c r="C17">
        <v>-11.456441682616241</v>
      </c>
      <c r="D17">
        <f t="array" ref="D17:E19">LINEST(D2:D13, E2:E13, TRUE, TRUE)</f>
        <v>0.56987852574322206</v>
      </c>
      <c r="E17">
        <v>6.6641545190543603</v>
      </c>
      <c r="F17">
        <f t="array" ref="F17:G19">LINEST(F2:F13, G2:G13, TRUE, TRUE)</f>
        <v>0.49332246981138866</v>
      </c>
      <c r="G17">
        <v>9.4006665467682495</v>
      </c>
      <c r="H17">
        <f t="array" ref="H17:I19">LINEST(H2:H13, I2:I13, TRUE, TRUE)</f>
        <v>2.2839976510364899</v>
      </c>
      <c r="I17">
        <v>-40.222118352984438</v>
      </c>
      <c r="J17">
        <f t="array" ref="J17:K19">LINEST(J2:J13, K2:K13, TRUE, TRUE)</f>
        <v>1.9341166036696538</v>
      </c>
      <c r="K17">
        <v>-29.723513769823946</v>
      </c>
      <c r="L17">
        <f t="array" ref="L17:M19">LINEST(L2:L13, M2:M13, TRUE, TRUE)</f>
        <v>1.7603460551230798</v>
      </c>
      <c r="M17">
        <v>-25.595933232681876</v>
      </c>
      <c r="O17" s="37" t="s">
        <v>224</v>
      </c>
      <c r="P17" s="39">
        <v>391.71428571428572</v>
      </c>
      <c r="Q17" s="39">
        <v>365.33333333333331</v>
      </c>
      <c r="R17" s="39">
        <v>437.42857142857144</v>
      </c>
      <c r="S17" s="39">
        <v>34.857142857142854</v>
      </c>
      <c r="T17" s="39">
        <v>195.57142857142858</v>
      </c>
      <c r="U17" s="39">
        <v>95.833333333333329</v>
      </c>
    </row>
    <row r="18" spans="2:21" x14ac:dyDescent="0.25">
      <c r="B18">
        <v>0.24117994588560773</v>
      </c>
      <c r="C18">
        <v>6.1869038849645346</v>
      </c>
      <c r="D18">
        <v>0.20368708151533399</v>
      </c>
      <c r="E18">
        <v>5.6235065009954068</v>
      </c>
      <c r="F18">
        <v>0.14402677677484693</v>
      </c>
      <c r="G18">
        <v>3.9043615264204461</v>
      </c>
      <c r="H18">
        <v>0.28625197030503768</v>
      </c>
      <c r="I18">
        <v>7.2462971782394439</v>
      </c>
      <c r="J18">
        <v>0.20828729037035731</v>
      </c>
      <c r="K18">
        <v>5.2369065428818287</v>
      </c>
      <c r="L18">
        <v>0.18933874899040146</v>
      </c>
      <c r="M18">
        <v>4.7781349150212966</v>
      </c>
      <c r="O18" s="37" t="s">
        <v>232</v>
      </c>
      <c r="P18" s="39">
        <v>0.72932861747028566</v>
      </c>
      <c r="Q18" s="39">
        <v>0.43907709815672941</v>
      </c>
      <c r="R18" s="39">
        <v>0.53985093334776868</v>
      </c>
      <c r="S18" s="39">
        <v>0.86424859162262813</v>
      </c>
      <c r="T18" s="39">
        <v>0.89607831032521379</v>
      </c>
      <c r="U18" s="39">
        <v>0.89630908596886083</v>
      </c>
    </row>
    <row r="19" spans="2:21" x14ac:dyDescent="0.25">
      <c r="B19">
        <v>0.72932861747028566</v>
      </c>
      <c r="C19">
        <v>1.3607051857461272</v>
      </c>
      <c r="D19">
        <v>0.43907709815672941</v>
      </c>
      <c r="E19">
        <v>1.5860562426733713</v>
      </c>
      <c r="F19">
        <v>0.53985093334776868</v>
      </c>
      <c r="G19">
        <v>1.2483877125603375</v>
      </c>
      <c r="H19">
        <v>0.86424859162262813</v>
      </c>
      <c r="I19">
        <v>1.0165612740185284</v>
      </c>
      <c r="J19">
        <v>0.89607831032521379</v>
      </c>
      <c r="K19">
        <v>0.85428695060805038</v>
      </c>
      <c r="L19">
        <v>0.89630908596886083</v>
      </c>
      <c r="M19">
        <v>0.79465909521594968</v>
      </c>
      <c r="O19" s="37" t="s">
        <v>235</v>
      </c>
      <c r="P19" s="39">
        <v>1.2519346226790526</v>
      </c>
      <c r="Q19" s="39">
        <v>0.56987852574322206</v>
      </c>
      <c r="R19" s="39">
        <v>0.49332246981138866</v>
      </c>
      <c r="S19" s="39">
        <v>2.2839976510364899</v>
      </c>
      <c r="T19" s="39">
        <v>1.9341166036696538</v>
      </c>
      <c r="U19" s="39">
        <v>1.7603460551230798</v>
      </c>
    </row>
    <row r="20" spans="2:21" x14ac:dyDescent="0.25">
      <c r="O20" s="37" t="s">
        <v>236</v>
      </c>
      <c r="P20" s="39">
        <v>-11.456441682616241</v>
      </c>
      <c r="Q20" s="39">
        <v>6.6641545190543603</v>
      </c>
      <c r="R20" s="39">
        <v>9.4006665467682495</v>
      </c>
      <c r="S20" s="39">
        <v>-40.222118352984438</v>
      </c>
      <c r="T20" s="39">
        <v>-29.723513769823946</v>
      </c>
      <c r="U20" s="39">
        <v>-25.595933232681876</v>
      </c>
    </row>
    <row r="21" spans="2:21" x14ac:dyDescent="0.25">
      <c r="B21" t="s">
        <v>131</v>
      </c>
      <c r="C21" t="s">
        <v>132</v>
      </c>
      <c r="O21" s="37" t="s">
        <v>233</v>
      </c>
      <c r="P21" s="39">
        <v>0.24117994588560773</v>
      </c>
      <c r="Q21" s="39">
        <v>0.20368708151533399</v>
      </c>
      <c r="R21" s="39">
        <v>0.14402677677484693</v>
      </c>
      <c r="S21" s="39">
        <v>0.28625197030503768</v>
      </c>
      <c r="T21" s="39">
        <v>0.20828729037035731</v>
      </c>
      <c r="U21" s="39">
        <v>0.18933874899040146</v>
      </c>
    </row>
    <row r="22" spans="2:21" x14ac:dyDescent="0.25">
      <c r="B22" t="s">
        <v>133</v>
      </c>
      <c r="C22" t="s">
        <v>134</v>
      </c>
      <c r="O22" s="37" t="s">
        <v>234</v>
      </c>
      <c r="P22" s="39">
        <v>6.1869038849645346</v>
      </c>
      <c r="Q22" s="39">
        <v>5.6235065009954068</v>
      </c>
      <c r="R22" s="39">
        <v>3.9043615264204461</v>
      </c>
      <c r="S22" s="39">
        <v>7.2462971782394439</v>
      </c>
      <c r="T22" s="39">
        <v>5.2369065428818287</v>
      </c>
      <c r="U22" s="39">
        <v>4.7781349150212966</v>
      </c>
    </row>
    <row r="23" spans="2:21" x14ac:dyDescent="0.25">
      <c r="B23" t="s">
        <v>135</v>
      </c>
      <c r="C23" t="s">
        <v>136</v>
      </c>
      <c r="O23" s="38" t="s">
        <v>136</v>
      </c>
      <c r="P23" s="40">
        <v>1.3607051857461272</v>
      </c>
      <c r="Q23" s="40">
        <v>1.5860562426733713</v>
      </c>
      <c r="R23" s="40">
        <v>1.2483877125603375</v>
      </c>
      <c r="S23" s="40">
        <v>1.0165612740185284</v>
      </c>
      <c r="T23" s="40">
        <v>0.85428695060805038</v>
      </c>
      <c r="U23" s="40">
        <v>0.79465909521594968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G13"/>
    </sheetView>
  </sheetViews>
  <sheetFormatPr defaultRowHeight="15" x14ac:dyDescent="0.25"/>
  <sheetData>
    <row r="1" spans="1:13" x14ac:dyDescent="0.25">
      <c r="A1" s="31" t="s">
        <v>165</v>
      </c>
      <c r="B1" s="31" t="s">
        <v>210</v>
      </c>
      <c r="C1" s="31" t="s">
        <v>211</v>
      </c>
      <c r="D1" s="31" t="s">
        <v>212</v>
      </c>
      <c r="E1" s="31" t="s">
        <v>213</v>
      </c>
      <c r="F1" s="32" t="s">
        <v>214</v>
      </c>
      <c r="G1" s="32" t="s">
        <v>215</v>
      </c>
      <c r="H1" s="31" t="s">
        <v>216</v>
      </c>
      <c r="I1" s="31" t="s">
        <v>217</v>
      </c>
      <c r="J1" s="32" t="s">
        <v>218</v>
      </c>
      <c r="K1" s="32" t="s">
        <v>219</v>
      </c>
      <c r="L1" s="31" t="s">
        <v>220</v>
      </c>
      <c r="M1" s="31" t="s">
        <v>221</v>
      </c>
    </row>
    <row r="2" spans="1:13" x14ac:dyDescent="0.25">
      <c r="A2" s="33" t="s">
        <v>8</v>
      </c>
      <c r="B2" s="34">
        <v>22.616626728110599</v>
      </c>
      <c r="C2" s="34">
        <v>25.68690476190476</v>
      </c>
      <c r="D2" s="34">
        <v>22.97541935483871</v>
      </c>
      <c r="E2" s="34">
        <v>24.69027777777778</v>
      </c>
      <c r="F2" s="34">
        <v>22.211377880184333</v>
      </c>
      <c r="G2" s="34">
        <v>23.242857142857144</v>
      </c>
      <c r="H2" s="34">
        <v>21.174290322580646</v>
      </c>
      <c r="I2" s="34">
        <v>26.126388888888886</v>
      </c>
      <c r="J2" s="34">
        <v>21.409064516129035</v>
      </c>
      <c r="K2" s="34">
        <v>25.745833333333337</v>
      </c>
      <c r="L2" s="34">
        <v>21.720348387096774</v>
      </c>
      <c r="M2" s="34">
        <v>26.29666666666667</v>
      </c>
    </row>
    <row r="3" spans="1:13" x14ac:dyDescent="0.25">
      <c r="A3" s="33" t="s">
        <v>9</v>
      </c>
      <c r="B3" s="34">
        <v>23.347433628318583</v>
      </c>
      <c r="C3" s="34">
        <v>27.646428571428572</v>
      </c>
      <c r="D3" s="34">
        <v>24.42552212389381</v>
      </c>
      <c r="E3" s="34">
        <v>28.205555555555552</v>
      </c>
      <c r="F3" s="34">
        <v>24.094862199747158</v>
      </c>
      <c r="G3" s="34">
        <v>26.8202380952381</v>
      </c>
      <c r="H3" s="34">
        <v>20.47157522123894</v>
      </c>
      <c r="I3" s="34">
        <v>26.44305555555556</v>
      </c>
      <c r="J3" s="34">
        <v>21.494743362831858</v>
      </c>
      <c r="K3" s="34">
        <v>26.554166666666664</v>
      </c>
      <c r="L3" s="34">
        <v>21.31565309734513</v>
      </c>
      <c r="M3" s="34">
        <v>26.768333333333334</v>
      </c>
    </row>
    <row r="4" spans="1:13" x14ac:dyDescent="0.25">
      <c r="A4" s="33" t="s">
        <v>10</v>
      </c>
      <c r="B4" s="34">
        <v>23.214552995391703</v>
      </c>
      <c r="C4" s="34">
        <v>28.416666666666668</v>
      </c>
      <c r="D4" s="34">
        <v>25.176951612903228</v>
      </c>
      <c r="E4" s="34">
        <v>30.718055555555555</v>
      </c>
      <c r="F4" s="34">
        <v>25.354548387096774</v>
      </c>
      <c r="G4" s="34">
        <v>29.690476190476193</v>
      </c>
      <c r="H4" s="34">
        <v>19.15211290322581</v>
      </c>
      <c r="I4" s="34">
        <v>26.581944444444446</v>
      </c>
      <c r="J4" s="34">
        <v>20.801725806451614</v>
      </c>
      <c r="K4" s="34">
        <v>26.762500000000003</v>
      </c>
      <c r="L4" s="34">
        <v>20.405458064516129</v>
      </c>
      <c r="M4" s="34">
        <v>26.765000000000004</v>
      </c>
    </row>
    <row r="5" spans="1:13" x14ac:dyDescent="0.25">
      <c r="A5" s="33" t="s">
        <v>11</v>
      </c>
      <c r="B5" s="34">
        <v>22.3902</v>
      </c>
      <c r="C5" s="34">
        <v>27.740476190476191</v>
      </c>
      <c r="D5" s="34">
        <v>24.543033333333337</v>
      </c>
      <c r="E5" s="34">
        <v>31.283333333333331</v>
      </c>
      <c r="F5" s="34">
        <v>25.340314285714282</v>
      </c>
      <c r="G5" s="34">
        <v>31.186904761904753</v>
      </c>
      <c r="H5" s="34">
        <v>19.184700000000003</v>
      </c>
      <c r="I5" s="34">
        <v>26.483333333333331</v>
      </c>
      <c r="J5" s="34">
        <v>20.750816666666665</v>
      </c>
      <c r="K5" s="34">
        <v>26.426388888888891</v>
      </c>
      <c r="L5" s="34">
        <v>20.371559999999999</v>
      </c>
      <c r="M5" s="34">
        <v>26.463333333333338</v>
      </c>
    </row>
    <row r="6" spans="1:13" x14ac:dyDescent="0.25">
      <c r="A6" s="33" t="s">
        <v>12</v>
      </c>
      <c r="B6" s="34">
        <v>20.550829493087559</v>
      </c>
      <c r="C6" s="34">
        <v>26.465476190476188</v>
      </c>
      <c r="D6" s="34">
        <v>22.769338709677424</v>
      </c>
      <c r="E6" s="34">
        <v>30.313888888888894</v>
      </c>
      <c r="F6" s="34">
        <v>23.752935483870967</v>
      </c>
      <c r="G6" s="34">
        <v>30.580952380952379</v>
      </c>
      <c r="H6" s="34">
        <v>17.57567741935484</v>
      </c>
      <c r="I6" s="34">
        <v>25.719444444444445</v>
      </c>
      <c r="J6" s="34">
        <v>19.341451612903228</v>
      </c>
      <c r="K6" s="34">
        <v>25.547222222222221</v>
      </c>
      <c r="L6" s="34">
        <v>18.556335483870967</v>
      </c>
      <c r="M6" s="34">
        <v>25.466666666666661</v>
      </c>
    </row>
    <row r="7" spans="1:13" x14ac:dyDescent="0.25">
      <c r="A7" s="33" t="s">
        <v>13</v>
      </c>
      <c r="B7" s="34">
        <v>18.901742857142857</v>
      </c>
      <c r="C7" s="34">
        <v>25.010714285714283</v>
      </c>
      <c r="D7" s="34">
        <v>21.522349999999999</v>
      </c>
      <c r="E7" s="34">
        <v>28.458333333333332</v>
      </c>
      <c r="F7" s="34">
        <v>22.475585714285717</v>
      </c>
      <c r="G7" s="34">
        <v>28.744047619047624</v>
      </c>
      <c r="H7" s="34">
        <v>15.208716666666668</v>
      </c>
      <c r="I7" s="34">
        <v>24.533333333333335</v>
      </c>
      <c r="J7" s="34">
        <v>17.115550000000002</v>
      </c>
      <c r="K7" s="34">
        <v>24.337499999999995</v>
      </c>
      <c r="L7" s="34">
        <v>16.995299999999997</v>
      </c>
      <c r="M7" s="34">
        <v>24.28166666666667</v>
      </c>
    </row>
    <row r="8" spans="1:13" x14ac:dyDescent="0.25">
      <c r="A8" s="33" t="s">
        <v>14</v>
      </c>
      <c r="B8" s="34">
        <v>17.215576036866363</v>
      </c>
      <c r="C8" s="34">
        <v>23.675000000000001</v>
      </c>
      <c r="D8" s="34">
        <v>19.740500000000001</v>
      </c>
      <c r="E8" s="34">
        <v>26.109722222222221</v>
      </c>
      <c r="F8" s="34">
        <v>20.794907834101384</v>
      </c>
      <c r="G8" s="34">
        <v>26.158333333333335</v>
      </c>
      <c r="H8" s="34">
        <v>13.521322580645162</v>
      </c>
      <c r="I8" s="34">
        <v>23.880555555555556</v>
      </c>
      <c r="J8" s="34">
        <v>15.137387096774193</v>
      </c>
      <c r="K8" s="34">
        <v>23.533333333333331</v>
      </c>
      <c r="L8" s="34">
        <v>15.185438709677419</v>
      </c>
      <c r="M8" s="34">
        <v>23.556666666666668</v>
      </c>
    </row>
    <row r="9" spans="1:13" x14ac:dyDescent="0.25">
      <c r="A9" s="33" t="s">
        <v>15</v>
      </c>
      <c r="B9" s="34">
        <v>15.953488479262674</v>
      </c>
      <c r="C9" s="34">
        <v>23.189285714285713</v>
      </c>
      <c r="D9" s="34">
        <v>18.333838709677419</v>
      </c>
      <c r="E9" s="34">
        <v>24.843055555555555</v>
      </c>
      <c r="F9" s="34">
        <v>19.435050691244239</v>
      </c>
      <c r="G9" s="34">
        <v>24.804761904761904</v>
      </c>
      <c r="H9" s="34">
        <v>14.053225806451612</v>
      </c>
      <c r="I9" s="34">
        <v>23.790277777777778</v>
      </c>
      <c r="J9" s="34">
        <v>14.565354838709675</v>
      </c>
      <c r="K9" s="34">
        <v>23.313888888888886</v>
      </c>
      <c r="L9" s="34">
        <v>15.277838709677422</v>
      </c>
      <c r="M9" s="34">
        <v>23.48</v>
      </c>
    </row>
    <row r="10" spans="1:13" x14ac:dyDescent="0.25">
      <c r="A10" s="33" t="s">
        <v>16</v>
      </c>
      <c r="B10" s="34">
        <v>18.196571428571428</v>
      </c>
      <c r="C10" s="34">
        <v>23.710714285714285</v>
      </c>
      <c r="D10" s="34">
        <v>20.665183333333331</v>
      </c>
      <c r="E10" s="34">
        <v>25.930555555555554</v>
      </c>
      <c r="F10" s="34">
        <v>21.782785714285719</v>
      </c>
      <c r="G10" s="34">
        <v>25.835714285714289</v>
      </c>
      <c r="H10" s="34">
        <v>14.897766666666669</v>
      </c>
      <c r="I10" s="34">
        <v>24</v>
      </c>
      <c r="J10" s="34">
        <v>16.091266666666666</v>
      </c>
      <c r="K10" s="34">
        <v>23.581944444444446</v>
      </c>
      <c r="L10" s="34">
        <v>16.375019999999999</v>
      </c>
      <c r="M10" s="34">
        <v>23.693333333333335</v>
      </c>
    </row>
    <row r="11" spans="1:13" x14ac:dyDescent="0.25">
      <c r="A11" s="33" t="s">
        <v>17</v>
      </c>
      <c r="B11" s="34">
        <v>20.388580645161291</v>
      </c>
      <c r="C11" s="34">
        <v>24.847619047619048</v>
      </c>
      <c r="D11" s="34">
        <v>22.56804838709677</v>
      </c>
      <c r="E11" s="34">
        <v>27.465277777777782</v>
      </c>
      <c r="F11" s="34">
        <v>23.063640552995391</v>
      </c>
      <c r="G11" s="34">
        <v>27.24404761904762</v>
      </c>
      <c r="H11" s="34">
        <v>16.744016129032257</v>
      </c>
      <c r="I11" s="34">
        <v>24.629166666666666</v>
      </c>
      <c r="J11" s="34">
        <v>18.379064516129034</v>
      </c>
      <c r="K11" s="34">
        <v>24.369444444444444</v>
      </c>
      <c r="L11" s="34">
        <v>18.189948387096774</v>
      </c>
      <c r="M11" s="34">
        <v>24.42</v>
      </c>
    </row>
    <row r="12" spans="1:13" x14ac:dyDescent="0.25">
      <c r="A12" s="33" t="s">
        <v>18</v>
      </c>
      <c r="B12" s="34">
        <v>22.279071428571427</v>
      </c>
      <c r="C12" s="34">
        <v>25.797619047619047</v>
      </c>
      <c r="D12" s="34">
        <v>23.158866666666665</v>
      </c>
      <c r="E12" s="34">
        <v>27.38055555555556</v>
      </c>
      <c r="F12" s="34">
        <v>22.71331428571429</v>
      </c>
      <c r="G12" s="34">
        <v>26.172619047619047</v>
      </c>
      <c r="H12" s="34">
        <v>18.441616666666672</v>
      </c>
      <c r="I12" s="34">
        <v>25.433333333333337</v>
      </c>
      <c r="J12" s="34">
        <v>20.291383333333332</v>
      </c>
      <c r="K12" s="34">
        <v>25.597222222222218</v>
      </c>
      <c r="L12" s="34">
        <v>20.003580000000003</v>
      </c>
      <c r="M12" s="34">
        <v>25.471666666666668</v>
      </c>
    </row>
    <row r="13" spans="1:13" x14ac:dyDescent="0.25">
      <c r="A13" s="33" t="s">
        <v>19</v>
      </c>
      <c r="B13" s="34">
        <v>22.075755760368661</v>
      </c>
      <c r="C13" s="34">
        <v>25.023809523809522</v>
      </c>
      <c r="D13" s="34">
        <v>22.266274193548384</v>
      </c>
      <c r="E13" s="34">
        <v>24.804166666666664</v>
      </c>
      <c r="F13" s="34">
        <v>21.58287096774194</v>
      </c>
      <c r="G13" s="34">
        <v>23.43333333333333</v>
      </c>
      <c r="H13" s="34">
        <v>20.156774193548387</v>
      </c>
      <c r="I13" s="34">
        <v>25.902777777777775</v>
      </c>
      <c r="J13" s="34">
        <v>20.839790322580644</v>
      </c>
      <c r="K13" s="34">
        <v>25.608333333333334</v>
      </c>
      <c r="L13" s="34">
        <v>20.924729032258064</v>
      </c>
      <c r="M13" s="34">
        <v>25.818333333333335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F1" workbookViewId="0">
      <selection activeCell="N24" sqref="N24"/>
    </sheetView>
  </sheetViews>
  <sheetFormatPr defaultRowHeight="15" x14ac:dyDescent="0.25"/>
  <sheetData>
    <row r="1" spans="1:13" x14ac:dyDescent="0.25">
      <c r="A1" s="31" t="s">
        <v>165</v>
      </c>
      <c r="B1" s="31" t="s">
        <v>210</v>
      </c>
      <c r="C1" s="31" t="s">
        <v>211</v>
      </c>
      <c r="D1" s="31" t="s">
        <v>212</v>
      </c>
      <c r="E1" s="31" t="s">
        <v>213</v>
      </c>
      <c r="F1" s="32" t="s">
        <v>214</v>
      </c>
      <c r="G1" s="32" t="s">
        <v>215</v>
      </c>
      <c r="H1" s="31" t="s">
        <v>216</v>
      </c>
      <c r="I1" s="31" t="s">
        <v>217</v>
      </c>
      <c r="J1" s="32" t="s">
        <v>218</v>
      </c>
      <c r="K1" s="32" t="s">
        <v>219</v>
      </c>
      <c r="L1" s="31" t="s">
        <v>220</v>
      </c>
      <c r="M1" s="31" t="s">
        <v>221</v>
      </c>
    </row>
    <row r="2" spans="1:13" x14ac:dyDescent="0.25">
      <c r="A2" s="33" t="s">
        <v>8</v>
      </c>
      <c r="B2" s="34">
        <v>22.616626728110599</v>
      </c>
      <c r="C2" s="34">
        <v>25.68690476190476</v>
      </c>
      <c r="D2" s="34">
        <v>22.97541935483871</v>
      </c>
      <c r="E2" s="34">
        <v>24.69027777777778</v>
      </c>
      <c r="F2" s="34">
        <v>22.211377880184333</v>
      </c>
      <c r="G2" s="34">
        <v>23.242857142857144</v>
      </c>
      <c r="H2" s="34">
        <v>21.174290322580646</v>
      </c>
      <c r="I2" s="34">
        <v>26.126388888888886</v>
      </c>
      <c r="J2" s="34">
        <v>21.409064516129035</v>
      </c>
      <c r="K2" s="34">
        <v>25.745833333333337</v>
      </c>
      <c r="L2" s="34">
        <v>21.720348387096774</v>
      </c>
      <c r="M2" s="34">
        <v>26.29666666666667</v>
      </c>
    </row>
    <row r="3" spans="1:13" x14ac:dyDescent="0.25">
      <c r="A3" s="33" t="s">
        <v>9</v>
      </c>
      <c r="B3" s="34">
        <v>23.347433628318583</v>
      </c>
      <c r="C3" s="34">
        <v>27.646428571428572</v>
      </c>
      <c r="D3" s="34">
        <v>24.42552212389381</v>
      </c>
      <c r="E3" s="34">
        <v>28.205555555555552</v>
      </c>
      <c r="F3" s="34">
        <v>24.094862199747158</v>
      </c>
      <c r="G3" s="34">
        <v>26.8202380952381</v>
      </c>
      <c r="H3" s="34">
        <v>20.47157522123894</v>
      </c>
      <c r="I3" s="34">
        <v>26.44305555555556</v>
      </c>
      <c r="J3" s="34">
        <v>21.494743362831858</v>
      </c>
      <c r="K3" s="34">
        <v>26.554166666666664</v>
      </c>
      <c r="L3" s="34">
        <v>21.31565309734513</v>
      </c>
      <c r="M3" s="34">
        <v>26.768333333333334</v>
      </c>
    </row>
    <row r="4" spans="1:13" x14ac:dyDescent="0.25">
      <c r="A4" s="33" t="s">
        <v>10</v>
      </c>
      <c r="B4" s="34">
        <v>23.214552995391703</v>
      </c>
      <c r="C4" s="34">
        <v>28.416666666666668</v>
      </c>
      <c r="D4" s="34">
        <v>25.176951612903228</v>
      </c>
      <c r="E4" s="34">
        <v>30.718055555555555</v>
      </c>
      <c r="F4" s="34">
        <v>25.354548387096774</v>
      </c>
      <c r="G4" s="34">
        <v>29.690476190476193</v>
      </c>
      <c r="H4" s="34">
        <v>19.15211290322581</v>
      </c>
      <c r="I4" s="34">
        <v>26.581944444444446</v>
      </c>
      <c r="J4" s="34">
        <v>20.801725806451614</v>
      </c>
      <c r="K4" s="34">
        <v>26.762500000000003</v>
      </c>
      <c r="L4" s="34">
        <v>20.405458064516129</v>
      </c>
      <c r="M4" s="34">
        <v>26.765000000000004</v>
      </c>
    </row>
    <row r="5" spans="1:13" x14ac:dyDescent="0.25">
      <c r="A5" s="33" t="s">
        <v>11</v>
      </c>
      <c r="B5" s="34">
        <v>22.3902</v>
      </c>
      <c r="C5" s="34">
        <v>27.740476190476191</v>
      </c>
      <c r="D5" s="34">
        <v>24.543033333333337</v>
      </c>
      <c r="E5" s="34">
        <v>31.283333333333331</v>
      </c>
      <c r="F5" s="34">
        <v>25.340314285714282</v>
      </c>
      <c r="G5" s="34">
        <v>31.186904761904753</v>
      </c>
      <c r="H5" s="34">
        <v>19.184700000000003</v>
      </c>
      <c r="I5" s="34">
        <v>26.483333333333331</v>
      </c>
      <c r="J5" s="34">
        <v>20.750816666666665</v>
      </c>
      <c r="K5" s="34">
        <v>26.426388888888891</v>
      </c>
      <c r="L5" s="34">
        <v>20.371559999999999</v>
      </c>
      <c r="M5" s="34">
        <v>26.463333333333338</v>
      </c>
    </row>
    <row r="6" spans="1:13" x14ac:dyDescent="0.25">
      <c r="A6" s="33" t="s">
        <v>12</v>
      </c>
      <c r="B6" s="34">
        <v>20.550829493087559</v>
      </c>
      <c r="C6" s="34">
        <v>26.465476190476188</v>
      </c>
      <c r="D6" s="34">
        <v>22.769338709677424</v>
      </c>
      <c r="E6" s="34">
        <v>30.313888888888894</v>
      </c>
      <c r="F6" s="34">
        <v>23.752935483870967</v>
      </c>
      <c r="G6" s="34">
        <v>30.580952380952379</v>
      </c>
      <c r="H6" s="34">
        <v>17.57567741935484</v>
      </c>
      <c r="I6" s="34">
        <v>25.719444444444445</v>
      </c>
      <c r="J6" s="34">
        <v>19.341451612903228</v>
      </c>
      <c r="K6" s="34">
        <v>25.547222222222221</v>
      </c>
      <c r="L6" s="34">
        <v>18.556335483870967</v>
      </c>
      <c r="M6" s="34">
        <v>25.466666666666661</v>
      </c>
    </row>
    <row r="7" spans="1:13" x14ac:dyDescent="0.25">
      <c r="A7" s="33" t="s">
        <v>13</v>
      </c>
      <c r="B7" s="34">
        <v>18.901742857142857</v>
      </c>
      <c r="C7" s="34">
        <v>25.010714285714283</v>
      </c>
      <c r="D7" s="34">
        <v>21.522349999999999</v>
      </c>
      <c r="E7" s="34">
        <v>28.458333333333332</v>
      </c>
      <c r="F7" s="34">
        <v>22.475585714285717</v>
      </c>
      <c r="G7" s="34">
        <v>28.744047619047624</v>
      </c>
      <c r="H7" s="34">
        <v>15.208716666666668</v>
      </c>
      <c r="I7" s="34">
        <v>24.533333333333335</v>
      </c>
      <c r="J7" s="34">
        <v>17.115550000000002</v>
      </c>
      <c r="K7" s="34">
        <v>24.337499999999995</v>
      </c>
      <c r="L7" s="34">
        <v>16.995299999999997</v>
      </c>
      <c r="M7" s="34">
        <v>24.28166666666667</v>
      </c>
    </row>
    <row r="8" spans="1:13" x14ac:dyDescent="0.25">
      <c r="A8" s="33" t="s">
        <v>14</v>
      </c>
      <c r="B8" s="34">
        <v>17.215576036866363</v>
      </c>
      <c r="C8" s="34">
        <v>23.675000000000001</v>
      </c>
      <c r="D8" s="34">
        <v>19.740500000000001</v>
      </c>
      <c r="E8" s="34">
        <v>26.109722222222221</v>
      </c>
      <c r="F8" s="34">
        <v>20.794907834101384</v>
      </c>
      <c r="G8" s="34">
        <v>26.158333333333335</v>
      </c>
      <c r="H8" s="34">
        <v>13.521322580645162</v>
      </c>
      <c r="I8" s="34">
        <v>23.880555555555556</v>
      </c>
      <c r="J8" s="34">
        <v>15.137387096774193</v>
      </c>
      <c r="K8" s="34">
        <v>23.533333333333331</v>
      </c>
      <c r="L8" s="34">
        <v>15.185438709677419</v>
      </c>
      <c r="M8" s="34">
        <v>23.556666666666668</v>
      </c>
    </row>
    <row r="9" spans="1:13" x14ac:dyDescent="0.25">
      <c r="A9" s="33" t="s">
        <v>15</v>
      </c>
      <c r="B9" s="34">
        <v>15.953488479262674</v>
      </c>
      <c r="C9" s="34">
        <v>23.189285714285713</v>
      </c>
      <c r="D9" s="34">
        <v>18.333838709677419</v>
      </c>
      <c r="E9" s="34">
        <v>24.843055555555555</v>
      </c>
      <c r="F9" s="34">
        <v>19.435050691244239</v>
      </c>
      <c r="G9" s="34">
        <v>24.804761904761904</v>
      </c>
      <c r="H9" s="34">
        <v>14.053225806451612</v>
      </c>
      <c r="I9" s="34">
        <v>23.790277777777778</v>
      </c>
      <c r="J9" s="34">
        <v>14.565354838709675</v>
      </c>
      <c r="K9" s="34">
        <v>23.313888888888886</v>
      </c>
      <c r="L9" s="34">
        <v>15.277838709677422</v>
      </c>
      <c r="M9" s="34">
        <v>23.48</v>
      </c>
    </row>
    <row r="10" spans="1:13" x14ac:dyDescent="0.25">
      <c r="A10" s="33" t="s">
        <v>16</v>
      </c>
      <c r="B10" s="34">
        <v>18.196571428571428</v>
      </c>
      <c r="C10" s="34">
        <v>23.710714285714285</v>
      </c>
      <c r="D10" s="34">
        <v>20.665183333333331</v>
      </c>
      <c r="E10" s="34">
        <v>25.930555555555554</v>
      </c>
      <c r="F10" s="34">
        <v>21.782785714285719</v>
      </c>
      <c r="G10" s="34">
        <v>25.835714285714289</v>
      </c>
      <c r="H10" s="34">
        <v>14.897766666666669</v>
      </c>
      <c r="I10" s="34">
        <v>24</v>
      </c>
      <c r="J10" s="34">
        <v>16.091266666666666</v>
      </c>
      <c r="K10" s="34">
        <v>23.581944444444446</v>
      </c>
      <c r="L10" s="34">
        <v>16.375019999999999</v>
      </c>
      <c r="M10" s="34">
        <v>23.693333333333335</v>
      </c>
    </row>
    <row r="11" spans="1:13" x14ac:dyDescent="0.25">
      <c r="A11" s="33" t="s">
        <v>17</v>
      </c>
      <c r="B11" s="34">
        <v>20.388580645161291</v>
      </c>
      <c r="C11" s="34">
        <v>24.847619047619048</v>
      </c>
      <c r="D11" s="34">
        <v>22.56804838709677</v>
      </c>
      <c r="E11" s="34">
        <v>27.465277777777782</v>
      </c>
      <c r="F11" s="34">
        <v>23.063640552995391</v>
      </c>
      <c r="G11" s="34">
        <v>27.24404761904762</v>
      </c>
      <c r="H11" s="34">
        <v>16.744016129032257</v>
      </c>
      <c r="I11" s="34">
        <v>24.629166666666666</v>
      </c>
      <c r="J11" s="34">
        <v>18.379064516129034</v>
      </c>
      <c r="K11" s="34">
        <v>24.369444444444444</v>
      </c>
      <c r="L11" s="34">
        <v>18.189948387096774</v>
      </c>
      <c r="M11" s="34">
        <v>24.42</v>
      </c>
    </row>
    <row r="12" spans="1:13" x14ac:dyDescent="0.25">
      <c r="A12" s="33" t="s">
        <v>18</v>
      </c>
      <c r="B12" s="34">
        <v>22.279071428571427</v>
      </c>
      <c r="C12" s="34">
        <v>25.797619047619047</v>
      </c>
      <c r="D12" s="34">
        <v>23.158866666666665</v>
      </c>
      <c r="E12" s="34">
        <v>27.38055555555556</v>
      </c>
      <c r="F12" s="34">
        <v>22.71331428571429</v>
      </c>
      <c r="G12" s="34">
        <v>26.172619047619047</v>
      </c>
      <c r="H12" s="34">
        <v>18.441616666666672</v>
      </c>
      <c r="I12" s="34">
        <v>25.433333333333337</v>
      </c>
      <c r="J12" s="34">
        <v>20.291383333333332</v>
      </c>
      <c r="K12" s="34">
        <v>25.597222222222218</v>
      </c>
      <c r="L12" s="34">
        <v>20.003580000000003</v>
      </c>
      <c r="M12" s="34">
        <v>25.471666666666668</v>
      </c>
    </row>
    <row r="13" spans="1:13" x14ac:dyDescent="0.25">
      <c r="A13" s="33" t="s">
        <v>19</v>
      </c>
      <c r="B13" s="34">
        <v>22.075755760368661</v>
      </c>
      <c r="C13" s="34">
        <v>25.023809523809522</v>
      </c>
      <c r="D13" s="34">
        <v>22.266274193548384</v>
      </c>
      <c r="E13" s="34">
        <v>24.804166666666664</v>
      </c>
      <c r="F13" s="34">
        <v>21.58287096774194</v>
      </c>
      <c r="G13" s="34">
        <v>23.43333333333333</v>
      </c>
      <c r="H13" s="34">
        <v>20.156774193548387</v>
      </c>
      <c r="I13" s="34">
        <v>25.902777777777775</v>
      </c>
      <c r="J13" s="34">
        <v>20.839790322580644</v>
      </c>
      <c r="K13" s="34">
        <v>25.608333333333334</v>
      </c>
      <c r="L13" s="34">
        <v>20.924729032258064</v>
      </c>
      <c r="M13" s="34">
        <v>25.818333333333335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NC</vt:lpstr>
      <vt:lpstr>Sheet2</vt:lpstr>
      <vt:lpstr>NC1</vt:lpstr>
      <vt:lpstr>SW</vt:lpstr>
      <vt:lpstr>SW1</vt:lpstr>
      <vt:lpstr>RAIN FOREST</vt:lpstr>
      <vt:lpstr>SS</vt:lpstr>
      <vt:lpstr>SS1</vt:lpstr>
      <vt:lpstr>MANGROVE</vt:lpstr>
      <vt:lpstr>ALL VEG</vt:lpstr>
      <vt:lpstr>SE</vt:lpstr>
      <vt:lpstr>SE1</vt:lpstr>
      <vt:lpstr>GUINEA</vt:lpstr>
      <vt:lpstr>NE</vt:lpstr>
      <vt:lpstr>NE1</vt:lpstr>
      <vt:lpstr>Sheet1</vt:lpstr>
      <vt:lpstr>NW</vt:lpstr>
      <vt:lpstr>NW1</vt:lpstr>
      <vt:lpstr>ALL1</vt:lpstr>
      <vt:lpstr>ALL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Agbor</dc:creator>
  <cp:lastModifiedBy>Emma Agbor</cp:lastModifiedBy>
  <cp:lastPrinted>2021-11-28T21:40:42Z</cp:lastPrinted>
  <dcterms:created xsi:type="dcterms:W3CDTF">2020-11-11T20:31:52Z</dcterms:created>
  <dcterms:modified xsi:type="dcterms:W3CDTF">2022-05-13T03:46:49Z</dcterms:modified>
</cp:coreProperties>
</file>