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Igbokwe\Desktop\TRACKER\"/>
    </mc:Choice>
  </mc:AlternateContent>
  <xr:revisionPtr revIDLastSave="0" documentId="13_ncr:1_{EBF79542-9113-43C7-B536-B42E58F4E03E}" xr6:coauthVersionLast="47" xr6:coauthVersionMax="47" xr10:uidLastSave="{00000000-0000-0000-0000-000000000000}"/>
  <bookViews>
    <workbookView xWindow="28680" yWindow="-120" windowWidth="29040" windowHeight="15720" tabRatio="444" firstSheet="1" activeTab="1" xr2:uid="{2082167A-ECB4-45DF-A7E4-42D262973E99}"/>
  </bookViews>
  <sheets>
    <sheet name="QTR1 " sheetId="5" state="hidden" r:id="rId1"/>
    <sheet name="FY25" sheetId="1" r:id="rId2"/>
    <sheet name="Sheet1" sheetId="6" state="hidden" r:id="rId3"/>
    <sheet name="QTR2" sheetId="2" state="hidden" r:id="rId4"/>
    <sheet name="QTR3" sheetId="3" state="hidden" r:id="rId5"/>
  </sheets>
  <definedNames>
    <definedName name="_xlnm._FilterDatabase" localSheetId="1" hidden="1">'FY25'!$A$1:$AH$364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4" i="1" l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L295" i="1"/>
  <c r="E295" i="1" s="1"/>
  <c r="F295" i="1"/>
  <c r="D295" i="1"/>
  <c r="C295" i="1"/>
  <c r="N294" i="1"/>
  <c r="D294" i="1" s="1"/>
  <c r="F294" i="1"/>
  <c r="E294" i="1"/>
  <c r="C294" i="1"/>
  <c r="L293" i="1"/>
  <c r="E293" i="1" s="1"/>
  <c r="F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E277" i="1"/>
  <c r="D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78" i="1"/>
  <c r="D178" i="1"/>
  <c r="E178" i="1"/>
  <c r="F178" i="1"/>
  <c r="C177" i="1"/>
  <c r="D177" i="1"/>
  <c r="E177" i="1"/>
  <c r="F177" i="1"/>
  <c r="C176" i="1"/>
  <c r="D176" i="1"/>
  <c r="E176" i="1"/>
  <c r="F176" i="1"/>
  <c r="C175" i="1"/>
  <c r="D175" i="1"/>
  <c r="E175" i="1"/>
  <c r="F175" i="1"/>
  <c r="C174" i="1"/>
  <c r="D174" i="1"/>
  <c r="E174" i="1"/>
  <c r="F174" i="1"/>
  <c r="C173" i="1"/>
  <c r="D173" i="1"/>
  <c r="E173" i="1"/>
  <c r="F173" i="1"/>
  <c r="C170" i="1"/>
  <c r="D170" i="1"/>
  <c r="E170" i="1"/>
  <c r="F170" i="1"/>
  <c r="C172" i="1"/>
  <c r="D172" i="1"/>
  <c r="E172" i="1"/>
  <c r="F172" i="1"/>
  <c r="C171" i="1"/>
  <c r="D171" i="1"/>
  <c r="E171" i="1"/>
  <c r="F171" i="1"/>
  <c r="C169" i="1" l="1"/>
  <c r="D169" i="1"/>
  <c r="E169" i="1"/>
  <c r="F169" i="1"/>
  <c r="F167" i="1"/>
  <c r="E167" i="1"/>
  <c r="C167" i="1"/>
  <c r="D167" i="1"/>
  <c r="F166" i="1"/>
  <c r="C166" i="1"/>
  <c r="D166" i="1"/>
  <c r="E166" i="1"/>
  <c r="F165" i="1"/>
  <c r="C165" i="1"/>
  <c r="D165" i="1"/>
  <c r="E165" i="1"/>
  <c r="E164" i="1"/>
  <c r="F164" i="1"/>
  <c r="C164" i="1"/>
  <c r="D164" i="1"/>
  <c r="C163" i="1" l="1"/>
  <c r="D163" i="1"/>
  <c r="E163" i="1"/>
  <c r="F163" i="1"/>
  <c r="C162" i="1"/>
  <c r="D162" i="1"/>
  <c r="E162" i="1"/>
  <c r="F162" i="1"/>
  <c r="C161" i="1"/>
  <c r="D161" i="1"/>
  <c r="E161" i="1"/>
  <c r="F161" i="1"/>
  <c r="C160" i="1"/>
  <c r="D160" i="1"/>
  <c r="E160" i="1"/>
  <c r="F160" i="1"/>
  <c r="F159" i="1"/>
  <c r="C159" i="1"/>
  <c r="D159" i="1"/>
  <c r="E159" i="1"/>
  <c r="C158" i="1"/>
  <c r="D158" i="1"/>
  <c r="E158" i="1"/>
  <c r="F158" i="1"/>
  <c r="X3" i="1"/>
  <c r="H3" i="1"/>
  <c r="F3" i="1" s="1"/>
  <c r="G3" i="1"/>
  <c r="E3" i="1"/>
  <c r="D3" i="1"/>
  <c r="C3" i="1"/>
  <c r="H33" i="1"/>
  <c r="F33" i="1" s="1"/>
  <c r="G33" i="1"/>
  <c r="H63" i="1"/>
  <c r="G63" i="1"/>
  <c r="F63" i="1"/>
  <c r="E63" i="1"/>
  <c r="D63" i="1"/>
  <c r="C63" i="1"/>
  <c r="B63" i="1"/>
  <c r="C157" i="1" l="1"/>
  <c r="D157" i="1"/>
  <c r="E157" i="1"/>
  <c r="F157" i="1"/>
  <c r="C156" i="1"/>
  <c r="D156" i="1"/>
  <c r="E156" i="1"/>
  <c r="F156" i="1"/>
  <c r="D155" i="1"/>
  <c r="F155" i="1"/>
  <c r="C155" i="1"/>
  <c r="E155" i="1"/>
  <c r="X154" i="1"/>
  <c r="F154" i="1"/>
  <c r="C154" i="1"/>
  <c r="D154" i="1"/>
  <c r="E154" i="1"/>
  <c r="F153" i="1"/>
  <c r="C152" i="1"/>
  <c r="D152" i="1"/>
  <c r="E152" i="1"/>
  <c r="F152" i="1"/>
  <c r="F146" i="1"/>
  <c r="F147" i="1"/>
  <c r="F148" i="1"/>
  <c r="F149" i="1"/>
  <c r="F150" i="1"/>
  <c r="F151" i="1"/>
  <c r="C153" i="1"/>
  <c r="D153" i="1"/>
  <c r="E153" i="1"/>
  <c r="C151" i="1"/>
  <c r="D151" i="1"/>
  <c r="E151" i="1"/>
  <c r="C149" i="1"/>
  <c r="D149" i="1"/>
  <c r="E149" i="1"/>
  <c r="C150" i="1"/>
  <c r="D150" i="1"/>
  <c r="E150" i="1"/>
  <c r="C148" i="1" l="1"/>
  <c r="D148" i="1"/>
  <c r="E148" i="1"/>
  <c r="C147" i="1"/>
  <c r="D147" i="1"/>
  <c r="E147" i="1"/>
  <c r="C146" i="1"/>
  <c r="D146" i="1"/>
  <c r="E146" i="1"/>
  <c r="C145" i="1"/>
  <c r="F145" i="1"/>
  <c r="D145" i="1"/>
  <c r="E145" i="1"/>
  <c r="C144" i="1"/>
  <c r="F144" i="1"/>
  <c r="D144" i="1"/>
  <c r="E144" i="1"/>
  <c r="C143" i="1"/>
  <c r="F143" i="1"/>
  <c r="Q143" i="1"/>
  <c r="D143" i="1"/>
  <c r="E143" i="1"/>
  <c r="Q142" i="1"/>
  <c r="C142" i="1"/>
  <c r="D142" i="1"/>
  <c r="E142" i="1"/>
  <c r="F142" i="1"/>
  <c r="F140" i="1"/>
  <c r="F141" i="1"/>
  <c r="C141" i="1"/>
  <c r="D141" i="1"/>
  <c r="E141" i="1"/>
  <c r="C140" i="1"/>
  <c r="Q140" i="1"/>
  <c r="D140" i="1"/>
  <c r="E140" i="1"/>
  <c r="C139" i="1"/>
  <c r="D139" i="1"/>
  <c r="E139" i="1"/>
  <c r="F139" i="1"/>
  <c r="C138" i="1"/>
  <c r="D138" i="1"/>
  <c r="E138" i="1"/>
  <c r="F138" i="1"/>
  <c r="C137" i="1"/>
  <c r="D137" i="1"/>
  <c r="E137" i="1"/>
  <c r="F137" i="1"/>
  <c r="C136" i="1"/>
  <c r="D136" i="1"/>
  <c r="E136" i="1"/>
  <c r="F136" i="1"/>
  <c r="C135" i="1"/>
  <c r="D135" i="1"/>
  <c r="E135" i="1"/>
  <c r="F135" i="1"/>
  <c r="C134" i="1"/>
  <c r="D134" i="1"/>
  <c r="E134" i="1"/>
  <c r="F134" i="1"/>
  <c r="F132" i="1"/>
  <c r="F133" i="1"/>
  <c r="C133" i="1"/>
  <c r="D133" i="1"/>
  <c r="E133" i="1"/>
  <c r="C132" i="1"/>
  <c r="D132" i="1"/>
  <c r="E132" i="1"/>
  <c r="F131" i="1"/>
  <c r="C131" i="1"/>
  <c r="D131" i="1"/>
  <c r="E131" i="1"/>
  <c r="F130" i="1"/>
  <c r="C130" i="1"/>
  <c r="D130" i="1"/>
  <c r="E130" i="1"/>
  <c r="D129" i="1"/>
  <c r="F129" i="1"/>
  <c r="C129" i="1"/>
  <c r="E129" i="1"/>
  <c r="C128" i="1"/>
  <c r="F128" i="1"/>
  <c r="D128" i="1"/>
  <c r="E128" i="1"/>
  <c r="F97" i="1"/>
  <c r="F96" i="1"/>
  <c r="C75" i="1"/>
  <c r="F82" i="1"/>
  <c r="E82" i="1"/>
  <c r="D82" i="1"/>
  <c r="C82" i="1"/>
  <c r="C103" i="1"/>
  <c r="D103" i="1"/>
  <c r="E103" i="1"/>
  <c r="F103" i="1"/>
  <c r="C127" i="1"/>
  <c r="D127" i="1"/>
  <c r="E127" i="1"/>
  <c r="F127" i="1"/>
  <c r="F126" i="1"/>
  <c r="C126" i="1"/>
  <c r="D126" i="1"/>
  <c r="E126" i="1"/>
  <c r="D125" i="1"/>
  <c r="F125" i="1"/>
  <c r="C125" i="1"/>
  <c r="E125" i="1"/>
  <c r="C124" i="1"/>
  <c r="D124" i="1"/>
  <c r="E124" i="1"/>
  <c r="F124" i="1"/>
  <c r="C123" i="1"/>
  <c r="D123" i="1"/>
  <c r="E123" i="1"/>
  <c r="F123" i="1"/>
  <c r="C122" i="1"/>
  <c r="D122" i="1"/>
  <c r="E122" i="1"/>
  <c r="F122" i="1"/>
  <c r="C109" i="1"/>
  <c r="D109" i="1"/>
  <c r="F109" i="1"/>
  <c r="L109" i="1"/>
  <c r="E109" i="1" s="1"/>
  <c r="C108" i="1"/>
  <c r="E108" i="1"/>
  <c r="F108" i="1"/>
  <c r="N108" i="1"/>
  <c r="D108" i="1" s="1"/>
  <c r="C107" i="1"/>
  <c r="D107" i="1"/>
  <c r="F107" i="1"/>
  <c r="L107" i="1"/>
  <c r="E107" i="1" s="1"/>
  <c r="C102" i="1"/>
  <c r="D102" i="1"/>
  <c r="E102" i="1"/>
  <c r="F102" i="1"/>
  <c r="C101" i="1"/>
  <c r="D101" i="1"/>
  <c r="E101" i="1"/>
  <c r="F101" i="1"/>
  <c r="C97" i="1"/>
  <c r="D97" i="1"/>
  <c r="E97" i="1"/>
  <c r="C95" i="1"/>
  <c r="D95" i="1"/>
  <c r="E95" i="1"/>
  <c r="F95" i="1"/>
  <c r="C96" i="1"/>
  <c r="D96" i="1"/>
  <c r="E96" i="1"/>
  <c r="C98" i="1"/>
  <c r="D98" i="1"/>
  <c r="E98" i="1"/>
  <c r="F98" i="1"/>
  <c r="C99" i="1"/>
  <c r="D99" i="1"/>
  <c r="E99" i="1"/>
  <c r="F99" i="1"/>
  <c r="C100" i="1"/>
  <c r="D100" i="1"/>
  <c r="E100" i="1"/>
  <c r="F100" i="1"/>
  <c r="C104" i="1"/>
  <c r="D104" i="1"/>
  <c r="F104" i="1"/>
  <c r="L104" i="1"/>
  <c r="E104" i="1" s="1"/>
  <c r="C105" i="1"/>
  <c r="D105" i="1"/>
  <c r="F105" i="1"/>
  <c r="L105" i="1"/>
  <c r="E105" i="1" s="1"/>
  <c r="C106" i="1"/>
  <c r="D106" i="1"/>
  <c r="F106" i="1"/>
  <c r="L106" i="1"/>
  <c r="E106" i="1" s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Q114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94" i="1"/>
  <c r="C94" i="1"/>
  <c r="D94" i="1"/>
  <c r="E94" i="1"/>
  <c r="C93" i="1"/>
  <c r="D93" i="1"/>
  <c r="E93" i="1"/>
  <c r="F93" i="1"/>
  <c r="C92" i="1"/>
  <c r="D92" i="1"/>
  <c r="E92" i="1"/>
  <c r="F92" i="1"/>
  <c r="F91" i="1"/>
  <c r="E91" i="1"/>
  <c r="D91" i="1"/>
  <c r="C91" i="1"/>
  <c r="B91" i="1"/>
  <c r="F90" i="1"/>
  <c r="E90" i="1"/>
  <c r="D90" i="1"/>
  <c r="C90" i="1"/>
  <c r="F89" i="1"/>
  <c r="E89" i="1"/>
  <c r="D89" i="1"/>
  <c r="C89" i="1"/>
  <c r="B89" i="1"/>
  <c r="X88" i="1"/>
  <c r="F88" i="1"/>
  <c r="E88" i="1"/>
  <c r="D88" i="1"/>
  <c r="C88" i="1"/>
  <c r="B88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F81" i="1"/>
  <c r="E81" i="1"/>
  <c r="D81" i="1"/>
  <c r="C81" i="1"/>
  <c r="B81" i="1"/>
  <c r="W80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N69" i="1"/>
  <c r="K69" i="1"/>
  <c r="F69" i="1"/>
  <c r="E69" i="1"/>
  <c r="C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2" i="1"/>
  <c r="E62" i="1"/>
  <c r="D62" i="1"/>
  <c r="C62" i="1"/>
  <c r="B62" i="1"/>
  <c r="X33" i="5"/>
  <c r="F33" i="5"/>
  <c r="E33" i="5"/>
  <c r="D33" i="5"/>
  <c r="C33" i="5"/>
  <c r="X32" i="5"/>
  <c r="F32" i="5"/>
  <c r="E32" i="5"/>
  <c r="D32" i="5"/>
  <c r="C32" i="5"/>
  <c r="X31" i="5"/>
  <c r="F31" i="5"/>
  <c r="E31" i="5"/>
  <c r="D31" i="5"/>
  <c r="C31" i="5"/>
  <c r="X30" i="5"/>
  <c r="F30" i="5"/>
  <c r="E30" i="5"/>
  <c r="D30" i="5"/>
  <c r="C30" i="5"/>
  <c r="X29" i="5"/>
  <c r="F29" i="5"/>
  <c r="E29" i="5"/>
  <c r="D29" i="5"/>
  <c r="C29" i="5"/>
  <c r="X28" i="5"/>
  <c r="F28" i="5"/>
  <c r="E28" i="5"/>
  <c r="D28" i="5"/>
  <c r="C28" i="5"/>
  <c r="X27" i="5"/>
  <c r="F27" i="5"/>
  <c r="E27" i="5"/>
  <c r="D27" i="5"/>
  <c r="C27" i="5"/>
  <c r="X26" i="5"/>
  <c r="F26" i="5"/>
  <c r="E26" i="5"/>
  <c r="D26" i="5"/>
  <c r="C26" i="5"/>
  <c r="X25" i="5"/>
  <c r="F25" i="5"/>
  <c r="E25" i="5"/>
  <c r="D25" i="5"/>
  <c r="C25" i="5"/>
  <c r="X24" i="5"/>
  <c r="F24" i="5"/>
  <c r="E24" i="5"/>
  <c r="D24" i="5"/>
  <c r="C24" i="5"/>
  <c r="X23" i="5"/>
  <c r="F23" i="5"/>
  <c r="E23" i="5"/>
  <c r="D23" i="5"/>
  <c r="C23" i="5"/>
  <c r="X22" i="5"/>
  <c r="F22" i="5"/>
  <c r="E22" i="5"/>
  <c r="D22" i="5"/>
  <c r="C22" i="5"/>
  <c r="J21" i="5"/>
  <c r="F21" i="5"/>
  <c r="E21" i="5"/>
  <c r="D21" i="5"/>
  <c r="C21" i="5"/>
  <c r="X20" i="5"/>
  <c r="F20" i="5"/>
  <c r="E20" i="5"/>
  <c r="D20" i="5"/>
  <c r="C20" i="5"/>
  <c r="X19" i="5"/>
  <c r="F19" i="5"/>
  <c r="E19" i="5"/>
  <c r="D19" i="5"/>
  <c r="C19" i="5"/>
  <c r="X18" i="5"/>
  <c r="F18" i="5"/>
  <c r="E18" i="5"/>
  <c r="D18" i="5"/>
  <c r="C18" i="5"/>
  <c r="X17" i="5"/>
  <c r="F17" i="5"/>
  <c r="E17" i="5"/>
  <c r="D17" i="5"/>
  <c r="C17" i="5"/>
  <c r="X16" i="5"/>
  <c r="C16" i="5"/>
  <c r="X15" i="5"/>
  <c r="F15" i="5"/>
  <c r="E15" i="5"/>
  <c r="D15" i="5"/>
  <c r="C15" i="5"/>
  <c r="X14" i="5"/>
  <c r="F14" i="5"/>
  <c r="E14" i="5"/>
  <c r="D14" i="5"/>
  <c r="C14" i="5"/>
  <c r="X13" i="5"/>
  <c r="F13" i="5"/>
  <c r="E13" i="5"/>
  <c r="D13" i="5"/>
  <c r="C13" i="5"/>
  <c r="X12" i="5"/>
  <c r="F12" i="5"/>
  <c r="E12" i="5"/>
  <c r="D12" i="5"/>
  <c r="C12" i="5"/>
  <c r="F11" i="5"/>
  <c r="E11" i="5"/>
  <c r="D11" i="5"/>
  <c r="C11" i="5"/>
  <c r="X10" i="5"/>
  <c r="F10" i="5"/>
  <c r="E10" i="5"/>
  <c r="D10" i="5"/>
  <c r="C10" i="5"/>
  <c r="X9" i="5"/>
  <c r="F9" i="5"/>
  <c r="E9" i="5"/>
  <c r="D9" i="5"/>
  <c r="C9" i="5"/>
  <c r="X8" i="5"/>
  <c r="F8" i="5"/>
  <c r="E8" i="5"/>
  <c r="D8" i="5"/>
  <c r="C8" i="5"/>
  <c r="X7" i="5"/>
  <c r="F7" i="5"/>
  <c r="E7" i="5"/>
  <c r="D7" i="5"/>
  <c r="C7" i="5"/>
  <c r="X6" i="5"/>
  <c r="F6" i="5"/>
  <c r="E6" i="5"/>
  <c r="D6" i="5"/>
  <c r="C6" i="5"/>
  <c r="X5" i="5"/>
  <c r="F5" i="5"/>
  <c r="E5" i="5"/>
  <c r="D5" i="5"/>
  <c r="C5" i="5"/>
  <c r="X4" i="5"/>
  <c r="F4" i="5"/>
  <c r="E4" i="5"/>
  <c r="D4" i="5"/>
  <c r="C4" i="5"/>
  <c r="F33" i="3"/>
  <c r="E33" i="3"/>
  <c r="D33" i="3"/>
  <c r="C33" i="3"/>
  <c r="B33" i="3"/>
  <c r="F32" i="3"/>
  <c r="E32" i="3"/>
  <c r="D32" i="3"/>
  <c r="C32" i="3"/>
  <c r="F31" i="3"/>
  <c r="E31" i="3"/>
  <c r="D31" i="3"/>
  <c r="C31" i="3"/>
  <c r="B31" i="3"/>
  <c r="X30" i="3"/>
  <c r="F30" i="3"/>
  <c r="E30" i="3"/>
  <c r="D30" i="3"/>
  <c r="C30" i="3"/>
  <c r="B30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F24" i="3"/>
  <c r="E24" i="3"/>
  <c r="D24" i="3"/>
  <c r="C24" i="3"/>
  <c r="F23" i="3"/>
  <c r="E23" i="3"/>
  <c r="D23" i="3"/>
  <c r="C23" i="3"/>
  <c r="B23" i="3"/>
  <c r="W22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N11" i="3"/>
  <c r="K11" i="3"/>
  <c r="F11" i="3"/>
  <c r="E11" i="3"/>
  <c r="C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X31" i="1"/>
  <c r="F31" i="1"/>
  <c r="E31" i="1"/>
  <c r="D31" i="1"/>
  <c r="C31" i="1"/>
  <c r="X30" i="1"/>
  <c r="F30" i="1"/>
  <c r="E30" i="1"/>
  <c r="D30" i="1"/>
  <c r="C30" i="1"/>
  <c r="X29" i="1"/>
  <c r="F29" i="1"/>
  <c r="E29" i="1"/>
  <c r="D29" i="1"/>
  <c r="C29" i="1"/>
  <c r="X28" i="1"/>
  <c r="F28" i="1"/>
  <c r="E28" i="1"/>
  <c r="D28" i="1"/>
  <c r="C28" i="1"/>
  <c r="X27" i="1"/>
  <c r="F27" i="1"/>
  <c r="E27" i="1"/>
  <c r="D27" i="1"/>
  <c r="C27" i="1"/>
  <c r="X26" i="1"/>
  <c r="F26" i="1"/>
  <c r="E26" i="1"/>
  <c r="D26" i="1"/>
  <c r="C26" i="1"/>
  <c r="X25" i="1"/>
  <c r="F25" i="1"/>
  <c r="E25" i="1"/>
  <c r="D25" i="1"/>
  <c r="C25" i="1"/>
  <c r="X24" i="1"/>
  <c r="F24" i="1"/>
  <c r="E24" i="1"/>
  <c r="D24" i="1"/>
  <c r="C24" i="1"/>
  <c r="X23" i="1"/>
  <c r="F23" i="1"/>
  <c r="E23" i="1"/>
  <c r="D23" i="1"/>
  <c r="C23" i="1"/>
  <c r="X22" i="1"/>
  <c r="F22" i="1"/>
  <c r="E22" i="1"/>
  <c r="D22" i="1"/>
  <c r="C22" i="1"/>
  <c r="X21" i="1"/>
  <c r="F21" i="1"/>
  <c r="E21" i="1"/>
  <c r="D21" i="1"/>
  <c r="C21" i="1"/>
  <c r="X20" i="1"/>
  <c r="F20" i="1"/>
  <c r="E20" i="1"/>
  <c r="D20" i="1"/>
  <c r="C20" i="1"/>
  <c r="J19" i="1"/>
  <c r="F19" i="1"/>
  <c r="E19" i="1"/>
  <c r="D19" i="1"/>
  <c r="C19" i="1"/>
  <c r="X18" i="1"/>
  <c r="F18" i="1"/>
  <c r="E18" i="1"/>
  <c r="D18" i="1"/>
  <c r="C18" i="1"/>
  <c r="X17" i="1"/>
  <c r="F17" i="1"/>
  <c r="E17" i="1"/>
  <c r="D17" i="1"/>
  <c r="C17" i="1"/>
  <c r="X16" i="1"/>
  <c r="F16" i="1"/>
  <c r="E16" i="1"/>
  <c r="D16" i="1"/>
  <c r="C16" i="1"/>
  <c r="X15" i="1"/>
  <c r="F15" i="1"/>
  <c r="E15" i="1"/>
  <c r="D15" i="1"/>
  <c r="C15" i="1"/>
  <c r="X14" i="1"/>
  <c r="C14" i="1"/>
  <c r="X13" i="1"/>
  <c r="F13" i="1"/>
  <c r="E13" i="1"/>
  <c r="D13" i="1"/>
  <c r="C13" i="1"/>
  <c r="X12" i="1"/>
  <c r="F12" i="1"/>
  <c r="E12" i="1"/>
  <c r="D12" i="1"/>
  <c r="C12" i="1"/>
  <c r="X11" i="1"/>
  <c r="F11" i="1"/>
  <c r="E11" i="1"/>
  <c r="D11" i="1"/>
  <c r="C11" i="1"/>
  <c r="X10" i="1"/>
  <c r="F10" i="1"/>
  <c r="E10" i="1"/>
  <c r="D10" i="1"/>
  <c r="C10" i="1"/>
  <c r="F9" i="1"/>
  <c r="E9" i="1"/>
  <c r="D9" i="1"/>
  <c r="C9" i="1"/>
  <c r="X8" i="1"/>
  <c r="F8" i="1"/>
  <c r="E8" i="1"/>
  <c r="D8" i="1"/>
  <c r="C8" i="1"/>
  <c r="X7" i="1"/>
  <c r="F7" i="1"/>
  <c r="E7" i="1"/>
  <c r="D7" i="1"/>
  <c r="C7" i="1"/>
  <c r="X6" i="1"/>
  <c r="F6" i="1"/>
  <c r="E6" i="1"/>
  <c r="D6" i="1"/>
  <c r="C6" i="1"/>
  <c r="X5" i="1"/>
  <c r="F5" i="1"/>
  <c r="E5" i="1"/>
  <c r="D5" i="1"/>
  <c r="C5" i="1"/>
  <c r="X4" i="1"/>
  <c r="F4" i="1"/>
  <c r="E4" i="1"/>
  <c r="D4" i="1"/>
  <c r="C4" i="1"/>
  <c r="X2" i="1"/>
  <c r="F2" i="1"/>
  <c r="E2" i="1"/>
  <c r="D2" i="1"/>
  <c r="C2" i="1"/>
  <c r="D69" i="1" l="1"/>
  <c r="D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Igbokwe</author>
  </authors>
  <commentList>
    <comment ref="A16" authorId="0" shapeId="0" xr:uid="{1FA6708E-AD2D-4BAC-B442-089804F9139B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No detailed Qtr1 report</t>
        </r>
      </text>
    </comment>
    <comment ref="Z21" authorId="0" shapeId="0" xr:uid="{CCF3D3A9-98AA-471F-8471-259A34F9BE4B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SALARIES &amp; BENEFITS ARE TOGETHER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Igbokwe</author>
    <author>tc={CB54C2E7-8563-4B7D-B1A5-18511C79FF1A}</author>
    <author>tc={F1C47262-2EE4-4508-ADDD-91E5411920E3}</author>
  </authors>
  <commentList>
    <comment ref="A14" authorId="0" shapeId="0" xr:uid="{7A212D62-54B0-420C-8FF8-5EE8595FF492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No detailed Qtr1 report</t>
        </r>
      </text>
    </comment>
    <comment ref="Z19" authorId="0" shapeId="0" xr:uid="{E33C1B1E-5568-4B85-AA95-A6B0C65DC4E2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SALARIES &amp; BENEFITS ARE TOGETHER</t>
        </r>
      </text>
    </comment>
    <comment ref="O54" authorId="1" shapeId="0" xr:uid="{CB54C2E7-8563-4B7D-B1A5-18511C79FF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  <comment ref="O84" authorId="2" shapeId="0" xr:uid="{F1C47262-2EE4-4508-ADDD-91E541192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  <comment ref="L93" authorId="0" shapeId="0" xr:uid="{0FFF5A7B-A406-4F1D-833F-2342FD3C5575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negative</t>
        </r>
      </text>
    </comment>
    <comment ref="L276" authorId="0" shapeId="0" xr:uid="{AA08DE2C-01A2-4543-A33B-80E648900DD1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negative</t>
        </r>
      </text>
    </comment>
    <comment ref="A293" authorId="0" shapeId="0" xr:uid="{8441D0BE-DD07-433F-B615-0B6635D0195B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X</t>
        </r>
      </text>
    </comment>
    <comment ref="A321" authorId="0" shapeId="0" xr:uid="{3A936C56-9AF0-4DB6-8139-6407773EBA99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Igbokwe</author>
    <author>tc={93CF7F86-BE5A-4B66-9008-632739622E48}</author>
    <author>tc={85A61FC1-7328-42CD-96FB-59ECB0946E9D}</author>
  </authors>
  <commentList>
    <comment ref="A14" authorId="0" shapeId="0" xr:uid="{6FA8300B-7D94-40A9-8C95-46F984687DC0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No detailed Qtr1 report</t>
        </r>
      </text>
    </comment>
    <comment ref="Z19" authorId="0" shapeId="0" xr:uid="{29E8C765-52F5-4E01-9C20-F43652E07737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SALARIES &amp; BENEFITS ARE TOGETHER</t>
        </r>
      </text>
    </comment>
    <comment ref="O54" authorId="1" shapeId="0" xr:uid="{93CF7F86-BE5A-4B66-9008-632739622E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  <comment ref="O84" authorId="2" shapeId="0" xr:uid="{85A61FC1-7328-42CD-96FB-59ECB0946E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tc={79D73A5C-1C10-4EB7-BB18-425C61F299C8}</author>
  </authors>
  <commentList>
    <comment ref="O26" authorId="0" shapeId="0" xr:uid="{79D73A5C-1C10-4EB7-BB18-425C61F299C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tc={A376DCE2-CCC2-4066-8B18-B6572379DBBF}</author>
  </authors>
  <commentList>
    <comment ref="O26" authorId="0" shapeId="0" xr:uid="{A376DCE2-CCC2-4066-8B18-B6572379D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</commentList>
</comments>
</file>

<file path=xl/sharedStrings.xml><?xml version="1.0" encoding="utf-8"?>
<sst xmlns="http://schemas.openxmlformats.org/spreadsheetml/2006/main" count="1039" uniqueCount="85">
  <si>
    <t>Fund Balance</t>
  </si>
  <si>
    <t>FB Ratio</t>
  </si>
  <si>
    <t>Liabilities to Assets</t>
  </si>
  <si>
    <t>Current Ratio</t>
  </si>
  <si>
    <t>Unrestricted Days COH</t>
  </si>
  <si>
    <t>Restricted Cash</t>
  </si>
  <si>
    <t>Unrestricted Cash &amp; Equivalents</t>
  </si>
  <si>
    <t>Current Assets</t>
  </si>
  <si>
    <t>Fixed Assets</t>
  </si>
  <si>
    <t>Total Assets</t>
  </si>
  <si>
    <t>Current Liabilities</t>
  </si>
  <si>
    <t>Long term liabilities</t>
  </si>
  <si>
    <t>Total Liabilities</t>
  </si>
  <si>
    <t>Unrestricted FB</t>
  </si>
  <si>
    <t>Restricted FB</t>
  </si>
  <si>
    <t>FB</t>
  </si>
  <si>
    <t>Total Expenses</t>
  </si>
  <si>
    <t>Depreciation</t>
  </si>
  <si>
    <t>Accu Depreciatn</t>
  </si>
  <si>
    <t>Local Revenue</t>
  </si>
  <si>
    <t>State Rev</t>
  </si>
  <si>
    <t xml:space="preserve">Federa Rev </t>
  </si>
  <si>
    <t>Total Revenue</t>
  </si>
  <si>
    <t>Salaries</t>
  </si>
  <si>
    <t>Employee Benefits</t>
  </si>
  <si>
    <t>Purchased professional</t>
  </si>
  <si>
    <t>Purchased Property</t>
  </si>
  <si>
    <t>Other Purchased</t>
  </si>
  <si>
    <t>Supplies</t>
  </si>
  <si>
    <t>Property</t>
  </si>
  <si>
    <t>Other Objects</t>
  </si>
  <si>
    <t>Other Uses of Fund</t>
  </si>
  <si>
    <t>Fiscal Year</t>
  </si>
  <si>
    <t>Audubon (Uptown &amp; Gentilly)</t>
  </si>
  <si>
    <t>FY25 Q1</t>
  </si>
  <si>
    <t>ACSA (Behrman &amp; Landry)</t>
  </si>
  <si>
    <t>Ben Franklin Elementary/Middle Mathematics &amp; Sicence School</t>
  </si>
  <si>
    <t>Benjamin Franklin High School</t>
  </si>
  <si>
    <t>Bricolage Academy</t>
  </si>
  <si>
    <t>(CANO) Community Academies of New Orleans</t>
  </si>
  <si>
    <t>Crescent City Schools</t>
  </si>
  <si>
    <t xml:space="preserve">Einstein </t>
  </si>
  <si>
    <t>Elan Academy Charter School</t>
  </si>
  <si>
    <t>EQA</t>
  </si>
  <si>
    <t>Fannie C. Williams Charter School (ES)*</t>
  </si>
  <si>
    <t>Firstline</t>
  </si>
  <si>
    <t>Homer Plessy Community Schools</t>
  </si>
  <si>
    <t>Hynes</t>
  </si>
  <si>
    <t>Inspire</t>
  </si>
  <si>
    <t>KIPP</t>
  </si>
  <si>
    <t>Lake Forest Elementary Charter School (ES)</t>
  </si>
  <si>
    <t>Mary Mcleod Bethune Elementary Charter School</t>
  </si>
  <si>
    <t>Morris Jeff Community School</t>
  </si>
  <si>
    <t>N.O. Math and Science (HS)</t>
  </si>
  <si>
    <t>ReNEW Moton Lakefront</t>
  </si>
  <si>
    <t>Rooted School</t>
  </si>
  <si>
    <t>Sophie B. Wright Charter School (HS)</t>
  </si>
  <si>
    <t>The Authur School</t>
  </si>
  <si>
    <t>The Willow School (K-12)</t>
  </si>
  <si>
    <t>Success at Thurgood Marshall (ES)</t>
  </si>
  <si>
    <t>Warren Easton High School (HS)</t>
  </si>
  <si>
    <t>YACS at Lawrence D. Crocker (ES)**</t>
  </si>
  <si>
    <t xml:space="preserve">Crescent City Schools </t>
  </si>
  <si>
    <t>Dr. King Charter School  FOKS</t>
  </si>
  <si>
    <t>Long Term Liabilities</t>
  </si>
  <si>
    <t>FY25 Q2</t>
  </si>
  <si>
    <t>Einstein Middle School</t>
  </si>
  <si>
    <t>Firstline: Arthur Ashe Charter School (ES)**</t>
  </si>
  <si>
    <t>N.O. Math and Science (SCI HIGH)</t>
  </si>
  <si>
    <t>Dr. King Charter School FOKS</t>
  </si>
  <si>
    <t>FY25 Q3</t>
  </si>
  <si>
    <t>EQA: N.O. Accelerated</t>
  </si>
  <si>
    <t>Collegiate</t>
  </si>
  <si>
    <t>schools</t>
  </si>
  <si>
    <t>Schools</t>
  </si>
  <si>
    <t>FY24 Q2</t>
  </si>
  <si>
    <t>FY24 Q1</t>
  </si>
  <si>
    <t>FY24 Q3</t>
  </si>
  <si>
    <t>FY23 Q1</t>
  </si>
  <si>
    <t>FY23 Q2</t>
  </si>
  <si>
    <t>FY23 Q3</t>
  </si>
  <si>
    <t>FY22 Q1</t>
  </si>
  <si>
    <t>FY22 Q2</t>
  </si>
  <si>
    <t>FY22 Q3</t>
  </si>
  <si>
    <t>The Living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</si>
</sst>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  <numFmt numFmtId="166" formatCode="_(&quot;$&quot;* #,##0.0_);_(&quot;$&quot;* \(#,##0.0\);_(&quot;$&quot;* &quot;-&quot;??_);_(@_)"/>
    <numFmt numFmtId="167" formatCode="0.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Times New Roman"/>
      <family val="1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43" fontId="2" fillId="0" borderId="0" xfId="1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4" fontId="2" fillId="0" borderId="0" xfId="3" applyFont="1"/>
    <xf numFmtId="9" fontId="2" fillId="0" borderId="0" xfId="4" applyFont="1"/>
    <xf numFmtId="2" fontId="2" fillId="0" borderId="0" xfId="0" applyNumberFormat="1" applyFont="1"/>
    <xf numFmtId="164" fontId="2" fillId="0" borderId="0" xfId="1" applyNumberFormat="1" applyFont="1"/>
    <xf numFmtId="43" fontId="2" fillId="0" borderId="0" xfId="1" applyFont="1" applyAlignment="1">
      <alignment horizontal="center"/>
    </xf>
    <xf numFmtId="44" fontId="4" fillId="0" borderId="0" xfId="3" applyFont="1" applyBorder="1"/>
    <xf numFmtId="6" fontId="2" fillId="0" borderId="0" xfId="1" applyNumberFormat="1" applyFont="1"/>
    <xf numFmtId="165" fontId="2" fillId="0" borderId="0" xfId="3" applyNumberFormat="1" applyFont="1" applyAlignment="1">
      <alignment horizontal="center"/>
    </xf>
    <xf numFmtId="164" fontId="2" fillId="0" borderId="0" xfId="1" applyNumberFormat="1" applyFont="1" applyFill="1"/>
    <xf numFmtId="44" fontId="2" fillId="0" borderId="0" xfId="3" applyFont="1" applyAlignment="1">
      <alignment horizontal="center"/>
    </xf>
    <xf numFmtId="8" fontId="2" fillId="0" borderId="0" xfId="3" applyNumberFormat="1" applyFont="1"/>
    <xf numFmtId="9" fontId="2" fillId="0" borderId="0" xfId="4" applyFont="1" applyFill="1"/>
    <xf numFmtId="1" fontId="2" fillId="0" borderId="0" xfId="0" applyNumberFormat="1" applyFont="1"/>
    <xf numFmtId="44" fontId="2" fillId="0" borderId="0" xfId="3" applyFont="1" applyAlignment="1"/>
    <xf numFmtId="6" fontId="2" fillId="0" borderId="0" xfId="3" applyNumberFormat="1" applyFont="1"/>
    <xf numFmtId="8" fontId="2" fillId="0" borderId="0" xfId="0" applyNumberFormat="1" applyFont="1"/>
    <xf numFmtId="3" fontId="2" fillId="0" borderId="0" xfId="0" applyNumberFormat="1" applyFont="1"/>
    <xf numFmtId="44" fontId="2" fillId="2" borderId="0" xfId="3" applyFont="1" applyFill="1" applyAlignment="1">
      <alignment horizontal="center"/>
    </xf>
    <xf numFmtId="9" fontId="2" fillId="2" borderId="0" xfId="4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166" fontId="2" fillId="0" borderId="0" xfId="3" applyNumberFormat="1" applyFont="1"/>
    <xf numFmtId="166" fontId="2" fillId="0" borderId="0" xfId="3" applyNumberFormat="1" applyFont="1" applyAlignment="1">
      <alignment horizontal="center"/>
    </xf>
    <xf numFmtId="41" fontId="2" fillId="0" borderId="0" xfId="2" applyFont="1"/>
    <xf numFmtId="44" fontId="2" fillId="0" borderId="0" xfId="0" applyNumberFormat="1" applyFont="1"/>
    <xf numFmtId="4" fontId="2" fillId="0" borderId="0" xfId="0" applyNumberFormat="1" applyFont="1"/>
    <xf numFmtId="44" fontId="7" fillId="3" borderId="0" xfId="3" applyFont="1" applyFill="1" applyBorder="1"/>
    <xf numFmtId="6" fontId="2" fillId="0" borderId="0" xfId="3" applyNumberFormat="1" applyFont="1" applyAlignment="1">
      <alignment horizontal="center"/>
    </xf>
    <xf numFmtId="167" fontId="2" fillId="0" borderId="0" xfId="0" applyNumberFormat="1" applyFont="1"/>
    <xf numFmtId="44" fontId="2" fillId="0" borderId="0" xfId="3" applyFont="1" applyFill="1"/>
    <xf numFmtId="43" fontId="2" fillId="0" borderId="0" xfId="1" applyFont="1" applyFill="1"/>
    <xf numFmtId="44" fontId="8" fillId="0" borderId="0" xfId="3" applyFont="1" applyFill="1" applyBorder="1"/>
    <xf numFmtId="44" fontId="2" fillId="4" borderId="0" xfId="3" applyFont="1" applyFill="1"/>
    <xf numFmtId="44" fontId="2" fillId="0" borderId="0" xfId="3" applyFont="1" applyFill="1" applyAlignment="1">
      <alignment horizontal="center"/>
    </xf>
    <xf numFmtId="44" fontId="2" fillId="0" borderId="0" xfId="3" applyFont="1" applyFill="1" applyBorder="1"/>
    <xf numFmtId="43" fontId="2" fillId="0" borderId="0" xfId="1" applyFont="1" applyFill="1" applyBorder="1"/>
    <xf numFmtId="0" fontId="2" fillId="0" borderId="0" xfId="0" applyFont="1" applyFill="1"/>
    <xf numFmtId="0" fontId="9" fillId="0" borderId="0" xfId="0" applyFont="1"/>
    <xf numFmtId="43" fontId="9" fillId="0" borderId="0" xfId="1" applyFont="1"/>
    <xf numFmtId="6" fontId="0" fillId="0" borderId="0" xfId="0" applyNumberFormat="1"/>
    <xf numFmtId="44" fontId="0" fillId="0" borderId="0" xfId="3" applyFont="1"/>
    <xf numFmtId="3" fontId="0" fillId="0" borderId="0" xfId="0" applyNumberFormat="1"/>
    <xf numFmtId="43" fontId="0" fillId="0" borderId="0" xfId="1" applyFont="1"/>
    <xf numFmtId="44" fontId="11" fillId="0" borderId="0" xfId="3" applyFont="1" applyFill="1" applyBorder="1"/>
    <xf numFmtId="2" fontId="2" fillId="0" borderId="0" xfId="0" applyNumberFormat="1" applyFont="1" applyFill="1"/>
    <xf numFmtId="1" fontId="2" fillId="0" borderId="0" xfId="0" applyNumberFormat="1" applyFont="1" applyFill="1"/>
    <xf numFmtId="44" fontId="0" fillId="0" borderId="0" xfId="0" applyNumberFormat="1"/>
    <xf numFmtId="6" fontId="0" fillId="0" borderId="0" xfId="3" applyNumberFormat="1" applyFont="1"/>
    <xf numFmtId="9" fontId="2" fillId="5" borderId="0" xfId="4" applyFont="1" applyFill="1"/>
    <xf numFmtId="2" fontId="2" fillId="5" borderId="0" xfId="0" applyNumberFormat="1" applyFont="1" applyFill="1"/>
    <xf numFmtId="4" fontId="0" fillId="0" borderId="0" xfId="0" applyNumberFormat="1"/>
    <xf numFmtId="44" fontId="2" fillId="0" borderId="0" xfId="3" applyNumberFormat="1" applyFont="1"/>
    <xf numFmtId="44" fontId="0" fillId="5" borderId="0" xfId="3" applyFont="1" applyFill="1"/>
    <xf numFmtId="44" fontId="0" fillId="0" borderId="0" xfId="3" applyFont="1" applyFill="1"/>
    <xf numFmtId="1" fontId="2" fillId="5" borderId="0" xfId="0" applyNumberFormat="1" applyFont="1" applyFill="1"/>
    <xf numFmtId="2" fontId="2" fillId="4" borderId="0" xfId="0" applyNumberFormat="1" applyFont="1" applyFill="1"/>
    <xf numFmtId="9" fontId="2" fillId="4" borderId="0" xfId="4" applyFont="1" applyFill="1"/>
    <xf numFmtId="9" fontId="2" fillId="6" borderId="0" xfId="4" applyFont="1" applyFill="1"/>
    <xf numFmtId="1" fontId="2" fillId="6" borderId="0" xfId="0" applyNumberFormat="1" applyFont="1" applyFill="1"/>
  </cellXfs>
  <cellStyles count="5">
    <cellStyle name="Comma" xfId="1" builtinId="3"/>
    <cellStyle name="Comma [0]" xfId="2" builtinId="6"/>
    <cellStyle name="Currency" xfId="3" builtinId="4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stin James" id="{974FBA75-3BCF-4B87-816F-A6F266FBE17F}" userId="S::jujames@nolapublicschools.com::a9292f3b-f9bc-4416-b21c-f930fd5277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4" dT="2025-04-09T14:59:15.15" personId="{974FBA75-3BCF-4B87-816F-A6F266FBE17F}" id="{CB54C2E7-8563-4B7D-B1A5-18511C79FF1A}">
    <text xml:space="preserve">Misclassified unrestricted as restricted.
</text>
  </threadedComment>
  <threadedComment ref="O84" dT="2025-04-09T14:59:15.15" personId="{974FBA75-3BCF-4B87-816F-A6F266FBE17F}" id="{F1C47262-2EE4-4508-ADDD-91E5411920E3}">
    <text xml:space="preserve">Misclassified unrestricted as restricted.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54" dT="2025-04-09T14:59:15.15" personId="{974FBA75-3BCF-4B87-816F-A6F266FBE17F}" id="{93CF7F86-BE5A-4B66-9008-632739622E48}">
    <text xml:space="preserve">Misclassified unrestricted as restricted.
</text>
  </threadedComment>
  <threadedComment ref="O84" dT="2025-04-09T14:59:15.15" personId="{974FBA75-3BCF-4B87-816F-A6F266FBE17F}" id="{85A61FC1-7328-42CD-96FB-59ECB0946E9D}">
    <text xml:space="preserve">Misclassified unrestricted as restricted.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26" dT="2025-04-09T14:59:15.15" personId="{974FBA75-3BCF-4B87-816F-A6F266FBE17F}" id="{79D73A5C-1C10-4EB7-BB18-425C61F299C8}">
    <text xml:space="preserve">Misclassified unrestricted as restricted.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26" dT="2025-04-09T14:59:15.15" personId="{974FBA75-3BCF-4B87-816F-A6F266FBE17F}" id="{A376DCE2-CCC2-4066-8B18-B6572379DBBF}">
    <text xml:space="preserve">Misclassified unrestricted as restricted.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DE3E-1F23-4EB4-9786-E9E165FEB1D2}">
  <dimension ref="A3:AH33"/>
  <sheetViews>
    <sheetView workbookViewId="0">
      <selection activeCell="E36" sqref="E36"/>
    </sheetView>
  </sheetViews>
  <sheetFormatPr defaultRowHeight="14.5" x14ac:dyDescent="0.35"/>
  <cols>
    <col min="1" max="1" width="54.08984375" bestFit="1" customWidth="1"/>
    <col min="2" max="2" width="14.6328125" bestFit="1" customWidth="1"/>
    <col min="6" max="6" width="12.453125" customWidth="1"/>
    <col min="7" max="11" width="14.6328125" bestFit="1" customWidth="1"/>
    <col min="12" max="12" width="15.453125" bestFit="1" customWidth="1"/>
    <col min="13" max="13" width="17" bestFit="1" customWidth="1"/>
    <col min="14" max="18" width="14.6328125" bestFit="1" customWidth="1"/>
    <col min="19" max="19" width="12.08984375" bestFit="1" customWidth="1"/>
    <col min="20" max="20" width="14.81640625" bestFit="1" customWidth="1"/>
    <col min="21" max="21" width="14.6328125" bestFit="1" customWidth="1"/>
    <col min="22" max="23" width="13.6328125" bestFit="1" customWidth="1"/>
    <col min="24" max="24" width="14.6328125" bestFit="1" customWidth="1"/>
    <col min="25" max="25" width="14" bestFit="1" customWidth="1"/>
    <col min="26" max="26" width="16.1796875" bestFit="1" customWidth="1"/>
    <col min="27" max="27" width="19.7265625" bestFit="1" customWidth="1"/>
    <col min="28" max="28" width="17.1796875" bestFit="1" customWidth="1"/>
    <col min="29" max="29" width="14.7265625" bestFit="1" customWidth="1"/>
    <col min="30" max="30" width="13.6328125" bestFit="1" customWidth="1"/>
    <col min="31" max="31" width="12.08984375" bestFit="1" customWidth="1"/>
    <col min="32" max="32" width="12.26953125" bestFit="1" customWidth="1"/>
    <col min="33" max="33" width="17.1796875" bestFit="1" customWidth="1"/>
  </cols>
  <sheetData>
    <row r="3" spans="1:34" ht="42.5" x14ac:dyDescent="0.35">
      <c r="A3" s="1" t="s">
        <v>74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6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</row>
    <row r="4" spans="1:34" x14ac:dyDescent="0.35">
      <c r="A4" s="3" t="s">
        <v>33</v>
      </c>
      <c r="B4" s="7">
        <v>9857930</v>
      </c>
      <c r="C4" s="8">
        <f>O4/R4</f>
        <v>2.4722131103962091</v>
      </c>
      <c r="D4" s="1">
        <f t="shared" ref="D4:D15" si="0">N4/K4</f>
        <v>0.19391132978018349</v>
      </c>
      <c r="E4" s="9">
        <f>I4/L4</f>
        <v>15.555648860476035</v>
      </c>
      <c r="F4" s="10">
        <f t="shared" ref="F4:F15" si="1">H4/((R4-S4)/365)</f>
        <v>973.15301211583358</v>
      </c>
      <c r="G4" s="11">
        <v>0</v>
      </c>
      <c r="H4" s="12">
        <v>10115355</v>
      </c>
      <c r="I4" s="7">
        <v>10336542</v>
      </c>
      <c r="J4" s="7">
        <v>1892795</v>
      </c>
      <c r="K4" s="7">
        <v>12229337</v>
      </c>
      <c r="L4" s="7">
        <v>664488</v>
      </c>
      <c r="M4" s="7">
        <v>1706919</v>
      </c>
      <c r="N4" s="7">
        <v>2371407</v>
      </c>
      <c r="O4" s="7">
        <v>9857930</v>
      </c>
      <c r="P4" s="1">
        <v>0</v>
      </c>
      <c r="Q4" s="7">
        <v>9857930</v>
      </c>
      <c r="R4" s="7">
        <v>3987492</v>
      </c>
      <c r="S4" s="7">
        <v>193531</v>
      </c>
      <c r="T4" s="7">
        <v>3510319</v>
      </c>
      <c r="U4" s="7">
        <v>2952446</v>
      </c>
      <c r="V4" s="7">
        <v>1888386</v>
      </c>
      <c r="W4" s="7">
        <v>221187</v>
      </c>
      <c r="X4" s="7">
        <f>W4+V4+U4</f>
        <v>5062019</v>
      </c>
      <c r="Y4" s="7">
        <v>1675419</v>
      </c>
      <c r="Z4" s="7">
        <v>524295</v>
      </c>
      <c r="AA4" s="7">
        <v>413557</v>
      </c>
      <c r="AB4" s="7">
        <v>170276</v>
      </c>
      <c r="AC4" s="7">
        <v>611478</v>
      </c>
      <c r="AD4" s="7">
        <v>286658</v>
      </c>
      <c r="AE4" s="7">
        <v>183181</v>
      </c>
      <c r="AF4" s="7">
        <v>122629</v>
      </c>
      <c r="AG4" s="1">
        <v>0</v>
      </c>
      <c r="AH4" s="3" t="s">
        <v>34</v>
      </c>
    </row>
    <row r="5" spans="1:34" x14ac:dyDescent="0.35">
      <c r="A5" s="3" t="s">
        <v>35</v>
      </c>
      <c r="B5" s="7">
        <v>13216772</v>
      </c>
      <c r="C5" s="8">
        <f t="shared" ref="C5:C33" si="2">O5/R5</f>
        <v>1.7595434613534113</v>
      </c>
      <c r="D5" s="1">
        <f t="shared" si="0"/>
        <v>0.11564359705703679</v>
      </c>
      <c r="E5" s="9">
        <f t="shared" ref="E5:E15" si="3">I5/L5</f>
        <v>8.4623300788866764</v>
      </c>
      <c r="F5" s="10">
        <f t="shared" si="1"/>
        <v>193.47734094408582</v>
      </c>
      <c r="G5" s="7">
        <v>10178884</v>
      </c>
      <c r="H5" s="7">
        <v>3981646</v>
      </c>
      <c r="I5" s="7">
        <v>14625462</v>
      </c>
      <c r="J5" s="7">
        <v>319611</v>
      </c>
      <c r="K5" s="7">
        <v>14945073</v>
      </c>
      <c r="L5" s="7">
        <v>1728302</v>
      </c>
      <c r="M5" s="1">
        <v>0</v>
      </c>
      <c r="N5" s="7">
        <v>1728302</v>
      </c>
      <c r="O5" s="7">
        <v>13216772</v>
      </c>
      <c r="P5" s="1">
        <v>0</v>
      </c>
      <c r="Q5" s="7">
        <v>13216772</v>
      </c>
      <c r="R5" s="7">
        <v>7511478</v>
      </c>
      <c r="S5" s="1">
        <v>0</v>
      </c>
      <c r="T5" s="13">
        <v>356863</v>
      </c>
      <c r="U5" s="7">
        <v>4899264</v>
      </c>
      <c r="V5" s="7">
        <v>1860284</v>
      </c>
      <c r="W5" s="7">
        <v>4127</v>
      </c>
      <c r="X5" s="7">
        <f t="shared" ref="X5:X6" si="4">W5+V5+U5</f>
        <v>6763675</v>
      </c>
      <c r="Y5" s="7">
        <v>3502075</v>
      </c>
      <c r="Z5" s="7">
        <v>993800</v>
      </c>
      <c r="AA5" s="7">
        <v>456124</v>
      </c>
      <c r="AB5" s="7">
        <v>654948</v>
      </c>
      <c r="AC5" s="7">
        <v>313628</v>
      </c>
      <c r="AD5" s="7">
        <v>1449056</v>
      </c>
      <c r="AE5" s="7">
        <v>50478</v>
      </c>
      <c r="AF5" s="7">
        <v>91369</v>
      </c>
      <c r="AG5" s="1">
        <v>0</v>
      </c>
      <c r="AH5" s="3" t="s">
        <v>34</v>
      </c>
    </row>
    <row r="6" spans="1:34" x14ac:dyDescent="0.35">
      <c r="A6" s="3" t="s">
        <v>36</v>
      </c>
      <c r="B6" s="7">
        <v>14432390</v>
      </c>
      <c r="C6" s="8">
        <f t="shared" si="2"/>
        <v>3.8260397340569501</v>
      </c>
      <c r="D6" s="1">
        <f t="shared" si="0"/>
        <v>0.10646532136537722</v>
      </c>
      <c r="E6" s="9">
        <f t="shared" si="3"/>
        <v>9.1758426629838059</v>
      </c>
      <c r="F6" s="10">
        <f t="shared" si="1"/>
        <v>804.10824502154423</v>
      </c>
      <c r="G6" s="7">
        <v>44767</v>
      </c>
      <c r="H6" s="7">
        <v>8285853</v>
      </c>
      <c r="I6" s="7">
        <v>15168246</v>
      </c>
      <c r="J6" s="7">
        <v>983774</v>
      </c>
      <c r="K6" s="7">
        <v>16152020</v>
      </c>
      <c r="L6" s="7">
        <v>1653063</v>
      </c>
      <c r="M6" s="7">
        <v>66567</v>
      </c>
      <c r="N6" s="7">
        <v>1719630</v>
      </c>
      <c r="O6" s="7">
        <v>14390141</v>
      </c>
      <c r="P6" s="7">
        <v>42249</v>
      </c>
      <c r="Q6" s="7">
        <v>14432390</v>
      </c>
      <c r="R6" s="7">
        <v>3761106</v>
      </c>
      <c r="S6" s="1">
        <v>0</v>
      </c>
      <c r="T6" s="1">
        <v>1343030</v>
      </c>
      <c r="U6" s="7">
        <v>1678855</v>
      </c>
      <c r="V6" s="7">
        <v>774402</v>
      </c>
      <c r="W6" s="7">
        <v>923980</v>
      </c>
      <c r="X6" s="7">
        <f t="shared" si="4"/>
        <v>3377237</v>
      </c>
      <c r="Y6" s="7">
        <v>1387706</v>
      </c>
      <c r="Z6" s="7">
        <v>646040</v>
      </c>
      <c r="AA6" s="7">
        <v>238402</v>
      </c>
      <c r="AB6" s="7">
        <v>217713</v>
      </c>
      <c r="AC6" s="7">
        <v>410008</v>
      </c>
      <c r="AD6" s="7">
        <v>577815</v>
      </c>
      <c r="AE6" s="7">
        <v>117473</v>
      </c>
      <c r="AF6" s="7">
        <v>165949</v>
      </c>
      <c r="AG6" s="1">
        <v>0</v>
      </c>
      <c r="AH6" s="3" t="s">
        <v>34</v>
      </c>
    </row>
    <row r="7" spans="1:34" x14ac:dyDescent="0.35">
      <c r="A7" s="3" t="s">
        <v>37</v>
      </c>
      <c r="B7" s="14">
        <v>11371987</v>
      </c>
      <c r="C7" s="8">
        <f t="shared" si="2"/>
        <v>0.41125873411378366</v>
      </c>
      <c r="D7" s="1">
        <f t="shared" si="0"/>
        <v>8.0038594415151584E-2</v>
      </c>
      <c r="E7" s="9">
        <f t="shared" si="3"/>
        <v>10.995329431253898</v>
      </c>
      <c r="F7" s="10">
        <f t="shared" si="1"/>
        <v>795.17982300984909</v>
      </c>
      <c r="G7" s="7">
        <v>1602000</v>
      </c>
      <c r="H7" s="7">
        <v>8486329</v>
      </c>
      <c r="I7" s="7">
        <v>10878636</v>
      </c>
      <c r="J7" s="7">
        <v>1482738</v>
      </c>
      <c r="K7" s="7">
        <v>12361374</v>
      </c>
      <c r="L7" s="7">
        <v>989387</v>
      </c>
      <c r="M7" s="1">
        <v>0</v>
      </c>
      <c r="N7" s="7">
        <v>989387</v>
      </c>
      <c r="O7" s="7">
        <v>1602000</v>
      </c>
      <c r="P7" s="7">
        <v>9769987</v>
      </c>
      <c r="Q7" s="7">
        <v>11371987</v>
      </c>
      <c r="R7" s="7">
        <v>3895358</v>
      </c>
      <c r="S7" s="1">
        <v>0</v>
      </c>
      <c r="T7" s="1">
        <v>733188</v>
      </c>
      <c r="U7" s="7">
        <v>2660584</v>
      </c>
      <c r="V7" s="7">
        <v>922558</v>
      </c>
      <c r="W7" s="7">
        <v>477886</v>
      </c>
      <c r="X7" s="7">
        <f>U7+V7+W7</f>
        <v>4061028</v>
      </c>
      <c r="Y7" s="7">
        <v>1813832</v>
      </c>
      <c r="Z7" s="7">
        <v>577975</v>
      </c>
      <c r="AA7" s="7">
        <v>216702</v>
      </c>
      <c r="AB7" s="7">
        <v>235241</v>
      </c>
      <c r="AC7" s="7">
        <v>163802</v>
      </c>
      <c r="AD7" s="7">
        <v>459677</v>
      </c>
      <c r="AE7" s="7">
        <v>280095</v>
      </c>
      <c r="AF7" s="7">
        <v>119283</v>
      </c>
      <c r="AG7" s="7">
        <v>28750</v>
      </c>
      <c r="AH7" s="3" t="s">
        <v>34</v>
      </c>
    </row>
    <row r="8" spans="1:34" x14ac:dyDescent="0.35">
      <c r="A8" s="3" t="s">
        <v>38</v>
      </c>
      <c r="B8" s="7">
        <v>1606783</v>
      </c>
      <c r="C8" s="8">
        <f t="shared" si="2"/>
        <v>0.43166216946653641</v>
      </c>
      <c r="D8" s="1">
        <f t="shared" si="0"/>
        <v>0.34730553516597212</v>
      </c>
      <c r="E8" s="9">
        <f t="shared" si="3"/>
        <v>3.82704433665524</v>
      </c>
      <c r="F8" s="15">
        <f t="shared" si="1"/>
        <v>195.00284322214611</v>
      </c>
      <c r="G8" s="1">
        <v>0</v>
      </c>
      <c r="H8" s="7">
        <v>1984272</v>
      </c>
      <c r="I8" s="7">
        <v>2356736</v>
      </c>
      <c r="J8" s="7">
        <v>105033</v>
      </c>
      <c r="K8" s="7">
        <v>2461769</v>
      </c>
      <c r="L8" s="7">
        <v>615811</v>
      </c>
      <c r="M8" s="7">
        <v>239176</v>
      </c>
      <c r="N8" s="7">
        <v>854986</v>
      </c>
      <c r="O8" s="7">
        <v>1606783</v>
      </c>
      <c r="P8" s="1">
        <v>0</v>
      </c>
      <c r="Q8" s="7">
        <v>1606783</v>
      </c>
      <c r="R8" s="7">
        <v>3722316</v>
      </c>
      <c r="S8" s="7">
        <v>8220</v>
      </c>
      <c r="T8" s="7">
        <v>125138</v>
      </c>
      <c r="U8" s="7">
        <v>2134148</v>
      </c>
      <c r="V8" s="7">
        <v>1469480</v>
      </c>
      <c r="W8" s="7">
        <v>173630</v>
      </c>
      <c r="X8" s="7">
        <f t="shared" ref="X8:X33" si="5">U8+V8+W8</f>
        <v>3777258</v>
      </c>
      <c r="Y8" s="7">
        <v>2089877</v>
      </c>
      <c r="Z8" s="7">
        <v>434178</v>
      </c>
      <c r="AA8" s="7">
        <v>222702</v>
      </c>
      <c r="AB8" s="7">
        <v>241269</v>
      </c>
      <c r="AC8" s="7">
        <v>318463</v>
      </c>
      <c r="AD8" s="7">
        <v>342506</v>
      </c>
      <c r="AE8" s="7">
        <v>8220</v>
      </c>
      <c r="AF8" s="7">
        <v>65101</v>
      </c>
      <c r="AG8" s="1">
        <v>0</v>
      </c>
      <c r="AH8" s="3" t="s">
        <v>34</v>
      </c>
    </row>
    <row r="9" spans="1:34" x14ac:dyDescent="0.35">
      <c r="A9" s="3" t="s">
        <v>39</v>
      </c>
      <c r="B9" s="16">
        <v>7461987</v>
      </c>
      <c r="C9" s="8">
        <f t="shared" si="2"/>
        <v>1.4807709785845455</v>
      </c>
      <c r="D9" s="1">
        <f t="shared" si="0"/>
        <v>0.50286505987381869</v>
      </c>
      <c r="E9" s="9">
        <f t="shared" si="3"/>
        <v>2.0397747814009906</v>
      </c>
      <c r="F9" s="10">
        <f t="shared" si="1"/>
        <v>428.50288329756148</v>
      </c>
      <c r="G9" s="7">
        <v>3248721</v>
      </c>
      <c r="H9" s="7">
        <v>5856471</v>
      </c>
      <c r="I9" s="7">
        <v>14573585</v>
      </c>
      <c r="J9" s="7">
        <v>396897</v>
      </c>
      <c r="K9" s="7">
        <v>15009983</v>
      </c>
      <c r="L9" s="7">
        <v>7144703</v>
      </c>
      <c r="M9" s="7">
        <v>397940</v>
      </c>
      <c r="N9" s="7">
        <v>7547996</v>
      </c>
      <c r="O9" s="7">
        <v>7461987</v>
      </c>
      <c r="P9" s="1">
        <v>0</v>
      </c>
      <c r="Q9" s="7">
        <v>7461987</v>
      </c>
      <c r="R9" s="7">
        <v>5039258</v>
      </c>
      <c r="S9" s="7">
        <v>50699</v>
      </c>
      <c r="T9" s="1">
        <v>0</v>
      </c>
      <c r="U9" s="7">
        <v>5013816</v>
      </c>
      <c r="V9" s="7">
        <v>2478037</v>
      </c>
      <c r="W9" s="7">
        <v>1896541</v>
      </c>
      <c r="X9" s="7">
        <f t="shared" si="5"/>
        <v>9388394</v>
      </c>
      <c r="Y9" s="7">
        <v>4558800</v>
      </c>
      <c r="Z9" s="7">
        <v>567798</v>
      </c>
      <c r="AA9" s="7">
        <v>2534715</v>
      </c>
      <c r="AB9" s="7">
        <v>827618</v>
      </c>
      <c r="AC9" s="7">
        <v>1004482</v>
      </c>
      <c r="AD9" s="7">
        <v>647104</v>
      </c>
      <c r="AE9" s="7">
        <v>52598</v>
      </c>
      <c r="AF9" s="7">
        <v>127120</v>
      </c>
      <c r="AG9" s="1">
        <v>0</v>
      </c>
      <c r="AH9" s="3" t="s">
        <v>34</v>
      </c>
    </row>
    <row r="10" spans="1:34" x14ac:dyDescent="0.35">
      <c r="A10" s="3" t="s">
        <v>72</v>
      </c>
      <c r="B10" s="16">
        <v>13311243</v>
      </c>
      <c r="C10" s="8">
        <f t="shared" si="2"/>
        <v>1.1394476668713371</v>
      </c>
      <c r="D10" s="1">
        <f t="shared" si="0"/>
        <v>0.17760183162046242</v>
      </c>
      <c r="E10" s="9">
        <f t="shared" si="3"/>
        <v>5.535278641556534</v>
      </c>
      <c r="F10" s="10">
        <f t="shared" si="1"/>
        <v>332.53349094078175</v>
      </c>
      <c r="G10" s="1">
        <v>0</v>
      </c>
      <c r="H10" s="7">
        <v>10643066</v>
      </c>
      <c r="I10" s="7">
        <v>15911950</v>
      </c>
      <c r="J10" s="7">
        <v>273936</v>
      </c>
      <c r="K10" s="7">
        <v>16185886</v>
      </c>
      <c r="L10" s="7">
        <v>2874643</v>
      </c>
      <c r="M10" s="1">
        <v>0</v>
      </c>
      <c r="N10" s="7">
        <v>2874643</v>
      </c>
      <c r="O10" s="7">
        <v>13311243</v>
      </c>
      <c r="P10" s="1">
        <v>0</v>
      </c>
      <c r="Q10" s="7">
        <v>13311243</v>
      </c>
      <c r="R10" s="7">
        <v>11682189</v>
      </c>
      <c r="S10" s="1">
        <v>0</v>
      </c>
      <c r="T10" s="1">
        <v>0</v>
      </c>
      <c r="U10" s="7">
        <v>5142779</v>
      </c>
      <c r="V10" s="7">
        <v>5727610</v>
      </c>
      <c r="W10" s="7">
        <v>2421380</v>
      </c>
      <c r="X10" s="7">
        <f t="shared" si="5"/>
        <v>13291769</v>
      </c>
      <c r="Y10" s="7">
        <v>5877060</v>
      </c>
      <c r="Z10" s="7">
        <v>1410802</v>
      </c>
      <c r="AA10" s="7">
        <v>624241</v>
      </c>
      <c r="AB10" s="7">
        <v>715028</v>
      </c>
      <c r="AC10" s="7">
        <v>1475474</v>
      </c>
      <c r="AD10" s="7">
        <v>1334061</v>
      </c>
      <c r="AE10" s="1">
        <v>0</v>
      </c>
      <c r="AF10" s="7">
        <v>245524</v>
      </c>
      <c r="AG10" s="1">
        <v>0</v>
      </c>
      <c r="AH10" s="3" t="s">
        <v>34</v>
      </c>
    </row>
    <row r="11" spans="1:34" x14ac:dyDescent="0.35">
      <c r="A11" s="3" t="s">
        <v>62</v>
      </c>
      <c r="B11" s="7">
        <v>17781778</v>
      </c>
      <c r="C11" s="8">
        <f t="shared" si="2"/>
        <v>1.2811579529978765</v>
      </c>
      <c r="D11" s="1">
        <f t="shared" si="0"/>
        <v>0.36154132346064272</v>
      </c>
      <c r="E11" s="9">
        <f t="shared" si="3"/>
        <v>1.7639458454265802</v>
      </c>
      <c r="F11" s="10">
        <f t="shared" si="1"/>
        <v>366.6551608139165</v>
      </c>
      <c r="G11" s="1">
        <v>0</v>
      </c>
      <c r="H11" s="16">
        <v>13942397</v>
      </c>
      <c r="I11" s="17">
        <v>17761744</v>
      </c>
      <c r="J11" s="7">
        <v>10089359</v>
      </c>
      <c r="K11" s="17">
        <v>27851104</v>
      </c>
      <c r="L11" s="7">
        <v>10069325</v>
      </c>
      <c r="M11" s="1">
        <v>0</v>
      </c>
      <c r="N11" s="17">
        <v>10069325</v>
      </c>
      <c r="O11" s="7">
        <v>17781778</v>
      </c>
      <c r="P11" s="1">
        <v>0</v>
      </c>
      <c r="Q11" s="7">
        <v>17781778</v>
      </c>
      <c r="R11" s="7">
        <v>13879458</v>
      </c>
      <c r="S11" s="1">
        <v>0</v>
      </c>
      <c r="T11" s="7">
        <v>2142823</v>
      </c>
      <c r="U11" s="1">
        <v>0</v>
      </c>
      <c r="V11" s="1">
        <v>0</v>
      </c>
      <c r="W11" s="1">
        <v>0</v>
      </c>
      <c r="X11" s="7">
        <v>14268139</v>
      </c>
      <c r="Y11" s="7">
        <v>6200972</v>
      </c>
      <c r="Z11" s="7">
        <v>1276935</v>
      </c>
      <c r="AA11" s="7">
        <v>1633673</v>
      </c>
      <c r="AB11" s="7">
        <v>1767267</v>
      </c>
      <c r="AC11" s="7">
        <v>1025482</v>
      </c>
      <c r="AD11" s="7">
        <v>887725</v>
      </c>
      <c r="AE11" s="7">
        <v>146599</v>
      </c>
      <c r="AF11" s="7">
        <v>940804</v>
      </c>
      <c r="AG11" s="1">
        <v>0</v>
      </c>
      <c r="AH11" s="3" t="s">
        <v>34</v>
      </c>
    </row>
    <row r="12" spans="1:34" x14ac:dyDescent="0.35">
      <c r="A12" s="3" t="s">
        <v>63</v>
      </c>
      <c r="B12" s="16">
        <v>2704685</v>
      </c>
      <c r="C12" s="18">
        <f t="shared" si="2"/>
        <v>0.75940097219761948</v>
      </c>
      <c r="D12" s="9">
        <f t="shared" si="0"/>
        <v>0.25741001671502528</v>
      </c>
      <c r="E12" s="9">
        <f t="shared" si="3"/>
        <v>3.8787890100442963</v>
      </c>
      <c r="F12" s="19">
        <f t="shared" si="1"/>
        <v>305.80547765756313</v>
      </c>
      <c r="G12" s="7">
        <v>393982</v>
      </c>
      <c r="H12" s="7">
        <v>2549326</v>
      </c>
      <c r="I12" s="7">
        <v>3636547</v>
      </c>
      <c r="J12" s="7">
        <v>5685</v>
      </c>
      <c r="K12" s="7">
        <v>3642232</v>
      </c>
      <c r="L12" s="7">
        <v>937547</v>
      </c>
      <c r="M12" s="1">
        <v>0</v>
      </c>
      <c r="N12" s="7">
        <v>937547</v>
      </c>
      <c r="O12" s="7">
        <v>2310703</v>
      </c>
      <c r="P12" s="7">
        <v>393982</v>
      </c>
      <c r="Q12" s="20">
        <v>2704685</v>
      </c>
      <c r="R12" s="7">
        <v>3042797</v>
      </c>
      <c r="S12" s="1">
        <v>0</v>
      </c>
      <c r="T12" s="1">
        <v>180993</v>
      </c>
      <c r="U12" s="7">
        <v>1622338</v>
      </c>
      <c r="V12" s="7">
        <v>1043641</v>
      </c>
      <c r="W12" s="7">
        <v>579013</v>
      </c>
      <c r="X12" s="7">
        <f t="shared" si="5"/>
        <v>3244992</v>
      </c>
      <c r="Y12" s="7">
        <v>1515135</v>
      </c>
      <c r="Z12" s="7">
        <v>379051</v>
      </c>
      <c r="AA12" s="7">
        <v>68799</v>
      </c>
      <c r="AB12" s="7">
        <v>147037</v>
      </c>
      <c r="AC12" s="7">
        <v>443517</v>
      </c>
      <c r="AD12" s="7">
        <v>435235</v>
      </c>
      <c r="AE12" s="1">
        <v>0</v>
      </c>
      <c r="AF12" s="7">
        <v>53255</v>
      </c>
      <c r="AG12" s="1">
        <v>0</v>
      </c>
      <c r="AH12" s="3" t="s">
        <v>34</v>
      </c>
    </row>
    <row r="13" spans="1:34" x14ac:dyDescent="0.35">
      <c r="A13" s="3" t="s">
        <v>41</v>
      </c>
      <c r="B13" s="16">
        <v>18377796</v>
      </c>
      <c r="C13" s="18">
        <f t="shared" si="2"/>
        <v>2.7699454716510763</v>
      </c>
      <c r="D13" s="9">
        <f t="shared" si="0"/>
        <v>0.11225114267897833</v>
      </c>
      <c r="E13" s="9">
        <f t="shared" si="3"/>
        <v>8.8293010295747223</v>
      </c>
      <c r="F13" s="19">
        <f t="shared" si="1"/>
        <v>794.79483919313748</v>
      </c>
      <c r="G13" s="7">
        <v>99810</v>
      </c>
      <c r="H13" s="7">
        <v>14401284</v>
      </c>
      <c r="I13" s="7">
        <v>20517309</v>
      </c>
      <c r="J13" s="7">
        <v>184262</v>
      </c>
      <c r="K13" s="7">
        <v>20701571</v>
      </c>
      <c r="L13" s="7">
        <v>2323775</v>
      </c>
      <c r="M13" s="1">
        <v>0</v>
      </c>
      <c r="N13" s="7">
        <v>2323775</v>
      </c>
      <c r="O13" s="7">
        <v>18377796</v>
      </c>
      <c r="P13" s="1">
        <v>0</v>
      </c>
      <c r="Q13" s="7">
        <v>18377796</v>
      </c>
      <c r="R13" s="7">
        <v>6634714</v>
      </c>
      <c r="S13" s="7">
        <v>21097</v>
      </c>
      <c r="T13" s="7">
        <v>397833</v>
      </c>
      <c r="U13" s="7">
        <v>2887317</v>
      </c>
      <c r="V13" s="7">
        <v>2564990</v>
      </c>
      <c r="W13" s="7">
        <v>1099524</v>
      </c>
      <c r="X13" s="7">
        <f t="shared" si="5"/>
        <v>6551831</v>
      </c>
      <c r="Y13" s="7">
        <v>2243686</v>
      </c>
      <c r="Z13" s="7">
        <v>964053</v>
      </c>
      <c r="AA13" s="7">
        <v>561427</v>
      </c>
      <c r="AB13" s="7">
        <v>241507</v>
      </c>
      <c r="AC13" s="7">
        <v>635309</v>
      </c>
      <c r="AD13" s="7">
        <v>1872357</v>
      </c>
      <c r="AE13" s="7">
        <v>486</v>
      </c>
      <c r="AF13" s="7">
        <v>115888</v>
      </c>
      <c r="AG13" s="1">
        <v>0</v>
      </c>
      <c r="AH13" s="3" t="s">
        <v>34</v>
      </c>
    </row>
    <row r="14" spans="1:34" x14ac:dyDescent="0.35">
      <c r="A14" s="3" t="s">
        <v>42</v>
      </c>
      <c r="B14" s="16">
        <v>6279253</v>
      </c>
      <c r="C14" s="18">
        <f t="shared" si="2"/>
        <v>4.0363215736841669</v>
      </c>
      <c r="D14" s="9">
        <f t="shared" si="0"/>
        <v>5.7338785005339878E-2</v>
      </c>
      <c r="E14" s="9">
        <f t="shared" si="3"/>
        <v>16.583641623794001</v>
      </c>
      <c r="F14" s="19">
        <f t="shared" si="1"/>
        <v>888.24219276360225</v>
      </c>
      <c r="G14" s="1">
        <v>0</v>
      </c>
      <c r="H14" s="7">
        <v>2907645</v>
      </c>
      <c r="I14" s="7">
        <v>6334039</v>
      </c>
      <c r="J14" s="7">
        <v>327159</v>
      </c>
      <c r="K14" s="7">
        <v>6661198</v>
      </c>
      <c r="L14" s="7">
        <v>381945</v>
      </c>
      <c r="M14" s="1">
        <v>0</v>
      </c>
      <c r="N14" s="7">
        <v>381945</v>
      </c>
      <c r="O14" s="7">
        <v>6279253</v>
      </c>
      <c r="P14" s="11">
        <v>0</v>
      </c>
      <c r="Q14" s="7">
        <v>6279253</v>
      </c>
      <c r="R14" s="7">
        <v>1555687</v>
      </c>
      <c r="S14" s="7">
        <v>360866</v>
      </c>
      <c r="T14" s="7">
        <v>360866</v>
      </c>
      <c r="U14" s="7">
        <v>915763</v>
      </c>
      <c r="V14" s="7">
        <v>341351</v>
      </c>
      <c r="W14" s="7">
        <v>561372</v>
      </c>
      <c r="X14" s="7">
        <f t="shared" si="5"/>
        <v>1818486</v>
      </c>
      <c r="Y14" s="7">
        <v>671509</v>
      </c>
      <c r="Z14" s="7">
        <v>152183</v>
      </c>
      <c r="AA14" s="7">
        <v>169939</v>
      </c>
      <c r="AB14" s="7">
        <v>162900</v>
      </c>
      <c r="AC14" s="7">
        <v>220477</v>
      </c>
      <c r="AD14" s="7">
        <v>141758</v>
      </c>
      <c r="AE14" s="7">
        <v>31771</v>
      </c>
      <c r="AF14" s="7">
        <v>5150</v>
      </c>
      <c r="AG14" s="1">
        <v>0</v>
      </c>
      <c r="AH14" s="3" t="s">
        <v>34</v>
      </c>
    </row>
    <row r="15" spans="1:34" x14ac:dyDescent="0.35">
      <c r="A15" s="3" t="s">
        <v>43</v>
      </c>
      <c r="B15" s="16">
        <v>4078348</v>
      </c>
      <c r="C15" s="18">
        <f t="shared" si="2"/>
        <v>1.3260185387570058</v>
      </c>
      <c r="D15" s="9">
        <f t="shared" si="0"/>
        <v>0.20578357409650519</v>
      </c>
      <c r="E15" s="9">
        <f t="shared" si="3"/>
        <v>13.913956043182186</v>
      </c>
      <c r="F15" s="19">
        <f t="shared" si="1"/>
        <v>359.15096117179968</v>
      </c>
      <c r="G15" s="1">
        <v>0</v>
      </c>
      <c r="H15" s="7">
        <v>2851329</v>
      </c>
      <c r="I15" s="7">
        <v>3951647</v>
      </c>
      <c r="J15" s="7">
        <v>1183413</v>
      </c>
      <c r="K15" s="7">
        <v>5135060</v>
      </c>
      <c r="L15" s="7">
        <v>284006</v>
      </c>
      <c r="M15" s="7">
        <v>772705</v>
      </c>
      <c r="N15" s="7">
        <v>1056711</v>
      </c>
      <c r="O15" s="7">
        <v>3894779</v>
      </c>
      <c r="P15" s="7">
        <v>183569</v>
      </c>
      <c r="Q15" s="16">
        <v>4078348</v>
      </c>
      <c r="R15" s="7">
        <v>2937198</v>
      </c>
      <c r="S15" s="7">
        <v>39433</v>
      </c>
      <c r="T15" s="7">
        <v>575683</v>
      </c>
      <c r="U15" s="7">
        <v>1564303</v>
      </c>
      <c r="V15" s="7">
        <v>1316258</v>
      </c>
      <c r="W15" s="7">
        <v>539477</v>
      </c>
      <c r="X15" s="7">
        <f t="shared" si="5"/>
        <v>3420038</v>
      </c>
      <c r="Y15" s="7">
        <v>1479657</v>
      </c>
      <c r="Z15" s="7">
        <v>458967</v>
      </c>
      <c r="AA15" s="7">
        <v>171836</v>
      </c>
      <c r="AB15" s="7">
        <v>221016</v>
      </c>
      <c r="AC15" s="7">
        <v>311834</v>
      </c>
      <c r="AD15" s="7">
        <v>152245</v>
      </c>
      <c r="AE15" s="7">
        <v>39433</v>
      </c>
      <c r="AF15" s="7">
        <v>102210</v>
      </c>
      <c r="AG15" s="1">
        <v>0</v>
      </c>
      <c r="AH15" s="3" t="s">
        <v>34</v>
      </c>
    </row>
    <row r="16" spans="1:34" x14ac:dyDescent="0.35">
      <c r="A16" s="3" t="s">
        <v>44</v>
      </c>
      <c r="B16" s="16">
        <v>556552.92000000004</v>
      </c>
      <c r="C16" s="18">
        <f t="shared" si="2"/>
        <v>0.22868050013834981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7">
        <v>419575.92</v>
      </c>
      <c r="P16" s="7">
        <v>136977</v>
      </c>
      <c r="Q16" s="16">
        <v>556552.92000000004</v>
      </c>
      <c r="R16" s="7">
        <v>1834769.12</v>
      </c>
      <c r="S16" s="1">
        <v>0</v>
      </c>
      <c r="T16" s="1">
        <v>0</v>
      </c>
      <c r="U16" s="7">
        <v>890971.93</v>
      </c>
      <c r="V16" s="7">
        <v>670081.82999999996</v>
      </c>
      <c r="W16" s="7">
        <v>830268.28</v>
      </c>
      <c r="X16" s="7">
        <f t="shared" si="5"/>
        <v>2391322.04</v>
      </c>
      <c r="Y16" s="7">
        <v>714427.49</v>
      </c>
      <c r="Z16" s="7">
        <v>213355.73</v>
      </c>
      <c r="AA16" s="7">
        <v>55517.71</v>
      </c>
      <c r="AB16" s="7">
        <v>96664.03</v>
      </c>
      <c r="AC16" s="7">
        <v>242350.81</v>
      </c>
      <c r="AD16" s="7">
        <v>402303.98</v>
      </c>
      <c r="AE16" s="1">
        <v>0</v>
      </c>
      <c r="AF16" s="1">
        <v>0</v>
      </c>
      <c r="AG16" s="1">
        <v>0</v>
      </c>
      <c r="AH16" s="3" t="s">
        <v>34</v>
      </c>
    </row>
    <row r="17" spans="1:34" x14ac:dyDescent="0.35">
      <c r="A17" s="3" t="s">
        <v>45</v>
      </c>
      <c r="B17" s="16">
        <v>44139899</v>
      </c>
      <c r="C17" s="18">
        <f t="shared" si="2"/>
        <v>3.6873318392393153</v>
      </c>
      <c r="D17" s="9">
        <f t="shared" ref="D17:D27" si="6">N17/K17</f>
        <v>8.1660366018476357E-2</v>
      </c>
      <c r="E17" s="9">
        <f t="shared" ref="E17:E33" si="7">I17/L17</f>
        <v>12.368321850205678</v>
      </c>
      <c r="F17" s="19">
        <f t="shared" ref="F17:F27" si="8">H17/((R17-S17)/365)</f>
        <v>1236.38842766318</v>
      </c>
      <c r="G17" s="7">
        <v>286849</v>
      </c>
      <c r="H17" s="7">
        <v>40446520</v>
      </c>
      <c r="I17" s="7">
        <v>45645131</v>
      </c>
      <c r="J17" s="7">
        <v>2419765</v>
      </c>
      <c r="K17" s="7">
        <v>48064896</v>
      </c>
      <c r="L17" s="21">
        <v>3690487</v>
      </c>
      <c r="M17" s="13">
        <v>234511</v>
      </c>
      <c r="N17" s="7">
        <v>3924997</v>
      </c>
      <c r="O17" s="7">
        <v>44139899</v>
      </c>
      <c r="P17" s="1">
        <v>0</v>
      </c>
      <c r="Q17" s="7">
        <v>44139899</v>
      </c>
      <c r="R17" s="7">
        <v>11970688</v>
      </c>
      <c r="S17" s="7">
        <v>30282</v>
      </c>
      <c r="T17" s="7">
        <v>1898613</v>
      </c>
      <c r="U17" s="7">
        <v>6055262</v>
      </c>
      <c r="V17" s="7">
        <v>4403136</v>
      </c>
      <c r="W17" s="7">
        <v>2456122</v>
      </c>
      <c r="X17" s="7">
        <f t="shared" si="5"/>
        <v>12914520</v>
      </c>
      <c r="Y17" s="7">
        <v>5790192</v>
      </c>
      <c r="Z17" s="7">
        <v>1290226</v>
      </c>
      <c r="AA17" s="7">
        <v>1315513</v>
      </c>
      <c r="AB17" s="7">
        <v>654538</v>
      </c>
      <c r="AC17" s="7">
        <v>1729812</v>
      </c>
      <c r="AD17" s="7">
        <v>924069</v>
      </c>
      <c r="AE17" s="7">
        <v>85711</v>
      </c>
      <c r="AF17" s="7">
        <v>180626</v>
      </c>
      <c r="AG17" s="1">
        <v>0</v>
      </c>
      <c r="AH17" s="3" t="s">
        <v>34</v>
      </c>
    </row>
    <row r="18" spans="1:34" x14ac:dyDescent="0.35">
      <c r="A18" s="3" t="s">
        <v>46</v>
      </c>
      <c r="B18" s="16">
        <v>7835796</v>
      </c>
      <c r="C18" s="8">
        <f t="shared" si="2"/>
        <v>3.0913437753722848</v>
      </c>
      <c r="D18" s="1">
        <f t="shared" si="6"/>
        <v>5.8206651859116741E-2</v>
      </c>
      <c r="E18" s="9">
        <f t="shared" si="7"/>
        <v>15.8146046534678</v>
      </c>
      <c r="F18" s="10">
        <f t="shared" si="8"/>
        <v>1027.2053619404485</v>
      </c>
      <c r="G18" s="1">
        <v>0</v>
      </c>
      <c r="H18" s="7">
        <v>7133460</v>
      </c>
      <c r="I18" s="7">
        <v>7658760</v>
      </c>
      <c r="J18" s="7">
        <v>661321</v>
      </c>
      <c r="K18" s="7">
        <v>8320080</v>
      </c>
      <c r="L18" s="7">
        <v>484284</v>
      </c>
      <c r="M18" s="1">
        <v>0</v>
      </c>
      <c r="N18" s="7">
        <v>484284</v>
      </c>
      <c r="O18" s="7">
        <v>7835796</v>
      </c>
      <c r="P18" s="1">
        <v>0</v>
      </c>
      <c r="Q18" s="7">
        <v>7835796</v>
      </c>
      <c r="R18" s="7">
        <v>2534754</v>
      </c>
      <c r="S18" s="1">
        <v>0</v>
      </c>
      <c r="T18" s="7">
        <v>1271094</v>
      </c>
      <c r="U18" s="7">
        <v>1567453</v>
      </c>
      <c r="V18" s="7">
        <v>793896</v>
      </c>
      <c r="W18" s="7">
        <v>291585</v>
      </c>
      <c r="X18" s="7">
        <f t="shared" si="5"/>
        <v>2652934</v>
      </c>
      <c r="Y18" s="7">
        <v>1464900</v>
      </c>
      <c r="Z18" s="7">
        <v>335593</v>
      </c>
      <c r="AA18" s="7">
        <v>194056</v>
      </c>
      <c r="AB18" s="7">
        <v>68014</v>
      </c>
      <c r="AC18" s="7">
        <v>81438</v>
      </c>
      <c r="AD18" s="7">
        <v>259667</v>
      </c>
      <c r="AE18" s="7">
        <v>73126</v>
      </c>
      <c r="AF18" s="7">
        <v>57647</v>
      </c>
      <c r="AG18" s="1">
        <v>0</v>
      </c>
      <c r="AH18" s="3" t="s">
        <v>34</v>
      </c>
    </row>
    <row r="19" spans="1:34" x14ac:dyDescent="0.35">
      <c r="A19" s="3" t="s">
        <v>47</v>
      </c>
      <c r="B19" s="16">
        <v>20476966</v>
      </c>
      <c r="C19" s="8">
        <f t="shared" si="2"/>
        <v>3.5312821808269548</v>
      </c>
      <c r="D19" s="1">
        <f t="shared" si="6"/>
        <v>5.6857706457631441E-2</v>
      </c>
      <c r="E19" s="9">
        <f t="shared" si="7"/>
        <v>16.789519644995149</v>
      </c>
      <c r="F19" s="10">
        <f t="shared" si="8"/>
        <v>1247.1740530709899</v>
      </c>
      <c r="G19" s="7">
        <v>590179</v>
      </c>
      <c r="H19" s="7">
        <v>19261462</v>
      </c>
      <c r="I19" s="7">
        <v>20726024</v>
      </c>
      <c r="J19" s="7">
        <v>985404</v>
      </c>
      <c r="K19" s="7">
        <v>21711428</v>
      </c>
      <c r="L19" s="7">
        <v>1234462</v>
      </c>
      <c r="M19" s="1">
        <v>0</v>
      </c>
      <c r="N19" s="7">
        <v>1234462</v>
      </c>
      <c r="O19" s="7">
        <v>19906159</v>
      </c>
      <c r="P19" s="7">
        <v>570807</v>
      </c>
      <c r="Q19" s="21">
        <v>20476966</v>
      </c>
      <c r="R19" s="7">
        <v>5637091</v>
      </c>
      <c r="S19" s="1">
        <v>0</v>
      </c>
      <c r="T19" s="7">
        <v>140163</v>
      </c>
      <c r="U19" s="7">
        <v>4163086</v>
      </c>
      <c r="V19" s="7">
        <v>2237096</v>
      </c>
      <c r="W19" s="7">
        <v>368415</v>
      </c>
      <c r="X19" s="7">
        <f t="shared" si="5"/>
        <v>6768597</v>
      </c>
      <c r="Y19" s="7">
        <v>2412788</v>
      </c>
      <c r="Z19" s="7">
        <v>732050</v>
      </c>
      <c r="AA19" s="7">
        <v>123040</v>
      </c>
      <c r="AB19" s="7">
        <v>423459</v>
      </c>
      <c r="AC19" s="7">
        <v>785569</v>
      </c>
      <c r="AD19" s="7">
        <v>1013064</v>
      </c>
      <c r="AE19" s="7">
        <v>20723</v>
      </c>
      <c r="AF19" s="7">
        <v>126398</v>
      </c>
      <c r="AG19" s="1">
        <v>0</v>
      </c>
      <c r="AH19" s="3" t="s">
        <v>34</v>
      </c>
    </row>
    <row r="20" spans="1:34" x14ac:dyDescent="0.35">
      <c r="A20" s="3" t="s">
        <v>48</v>
      </c>
      <c r="B20" s="16">
        <v>37115884</v>
      </c>
      <c r="C20" s="18">
        <f t="shared" si="2"/>
        <v>1.1455700008229011</v>
      </c>
      <c r="D20" s="9">
        <f t="shared" si="6"/>
        <v>0.14609311994521137</v>
      </c>
      <c r="E20" s="9">
        <f t="shared" si="7"/>
        <v>6.7734185195744967</v>
      </c>
      <c r="F20" s="10">
        <f t="shared" si="8"/>
        <v>562.94802830691776</v>
      </c>
      <c r="G20" s="7">
        <v>516645</v>
      </c>
      <c r="H20" s="7">
        <v>35217185</v>
      </c>
      <c r="I20" s="7">
        <v>40481688</v>
      </c>
      <c r="J20" s="7">
        <v>2984274</v>
      </c>
      <c r="K20" s="7">
        <v>43465962</v>
      </c>
      <c r="L20" s="7">
        <v>5976552</v>
      </c>
      <c r="M20" s="7">
        <v>373526</v>
      </c>
      <c r="N20" s="7">
        <v>6350078</v>
      </c>
      <c r="O20" s="7">
        <v>26157777</v>
      </c>
      <c r="P20" s="7">
        <v>10958107</v>
      </c>
      <c r="Q20" s="7">
        <v>37115884</v>
      </c>
      <c r="R20" s="7">
        <v>22833853</v>
      </c>
      <c r="S20" s="1">
        <v>0</v>
      </c>
      <c r="T20" s="7">
        <v>2299830</v>
      </c>
      <c r="U20" s="7">
        <v>11000407</v>
      </c>
      <c r="V20" s="7">
        <v>7670939</v>
      </c>
      <c r="W20" s="7">
        <v>5680863</v>
      </c>
      <c r="X20" s="7">
        <f t="shared" si="5"/>
        <v>24352209</v>
      </c>
      <c r="Y20" s="7">
        <v>9140719</v>
      </c>
      <c r="Z20" s="7">
        <v>3636778</v>
      </c>
      <c r="AA20" s="7">
        <v>677747</v>
      </c>
      <c r="AB20" s="7">
        <v>1247964</v>
      </c>
      <c r="AC20" s="7">
        <v>5297842</v>
      </c>
      <c r="AD20" s="7">
        <v>1827433</v>
      </c>
      <c r="AE20" s="7">
        <v>205594</v>
      </c>
      <c r="AF20" s="7">
        <v>364429</v>
      </c>
      <c r="AG20" s="7">
        <v>435365</v>
      </c>
      <c r="AH20" s="3" t="s">
        <v>34</v>
      </c>
    </row>
    <row r="21" spans="1:34" x14ac:dyDescent="0.35">
      <c r="A21" s="3" t="s">
        <v>49</v>
      </c>
      <c r="B21" s="7">
        <v>40471938.590000004</v>
      </c>
      <c r="C21" s="8">
        <f t="shared" si="2"/>
        <v>1.4788202515088671</v>
      </c>
      <c r="D21" s="1">
        <f t="shared" si="6"/>
        <v>0.14546992331659331</v>
      </c>
      <c r="E21" s="9">
        <f t="shared" si="7"/>
        <v>8.5394207527178665</v>
      </c>
      <c r="F21" s="10">
        <f t="shared" si="8"/>
        <v>444.86662431508819</v>
      </c>
      <c r="G21" s="7">
        <v>489872.28</v>
      </c>
      <c r="H21" s="7">
        <v>33356119.760000002</v>
      </c>
      <c r="I21" s="7">
        <v>40824899.979999997</v>
      </c>
      <c r="J21" s="7">
        <f>K21-I21</f>
        <v>6536725.6600000039</v>
      </c>
      <c r="K21" s="7">
        <v>47361625.640000001</v>
      </c>
      <c r="L21" s="7">
        <v>4780757.5199999996</v>
      </c>
      <c r="M21" s="7">
        <v>2108934.5299999998</v>
      </c>
      <c r="N21" s="7">
        <v>6889692.0499999998</v>
      </c>
      <c r="O21" s="7">
        <v>40471933.590000004</v>
      </c>
      <c r="P21" s="1">
        <v>0</v>
      </c>
      <c r="Q21" s="7">
        <v>40471933.590000004</v>
      </c>
      <c r="R21" s="7">
        <v>27367716.629999999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7">
        <v>28522807.649999999</v>
      </c>
      <c r="Y21" s="22">
        <v>16375552.689999999</v>
      </c>
      <c r="Z21" s="7">
        <v>16375552.689999999</v>
      </c>
      <c r="AA21" s="7">
        <v>954254.66</v>
      </c>
      <c r="AB21" s="7">
        <v>2536922.1</v>
      </c>
      <c r="AC21" s="22">
        <v>6078949.4000000004</v>
      </c>
      <c r="AD21" s="7">
        <v>998842.17</v>
      </c>
      <c r="AE21" s="1">
        <v>0</v>
      </c>
      <c r="AF21" s="22">
        <v>423190.61</v>
      </c>
      <c r="AG21" s="1">
        <v>0</v>
      </c>
      <c r="AH21" s="3" t="s">
        <v>34</v>
      </c>
    </row>
    <row r="22" spans="1:34" x14ac:dyDescent="0.35">
      <c r="A22" s="3" t="s">
        <v>50</v>
      </c>
      <c r="B22" s="16">
        <v>6938991</v>
      </c>
      <c r="C22" s="8">
        <f t="shared" si="2"/>
        <v>2.4067923510786318</v>
      </c>
      <c r="D22" s="1">
        <f t="shared" si="6"/>
        <v>0.10400953348521762</v>
      </c>
      <c r="E22" s="9">
        <f t="shared" si="7"/>
        <v>8.6727440437690326</v>
      </c>
      <c r="F22" s="10">
        <f t="shared" si="8"/>
        <v>876.03879436161037</v>
      </c>
      <c r="G22" s="7">
        <v>1260732</v>
      </c>
      <c r="H22" s="7">
        <v>5500878</v>
      </c>
      <c r="I22" s="7">
        <v>6985904</v>
      </c>
      <c r="J22" s="7">
        <v>758588</v>
      </c>
      <c r="K22" s="7">
        <v>7744492</v>
      </c>
      <c r="L22" s="7">
        <v>805501</v>
      </c>
      <c r="M22" s="1">
        <v>0</v>
      </c>
      <c r="N22" s="7">
        <v>805501</v>
      </c>
      <c r="O22" s="7">
        <v>5516202</v>
      </c>
      <c r="P22" s="7">
        <v>1422789</v>
      </c>
      <c r="Q22" s="7">
        <v>6938991</v>
      </c>
      <c r="R22" s="7">
        <v>2291931</v>
      </c>
      <c r="S22" s="1">
        <v>0</v>
      </c>
      <c r="T22" s="7">
        <v>446056</v>
      </c>
      <c r="U22" s="7">
        <v>1462454</v>
      </c>
      <c r="V22" s="7">
        <v>714134</v>
      </c>
      <c r="W22" s="7">
        <v>24267</v>
      </c>
      <c r="X22" s="7">
        <f t="shared" si="5"/>
        <v>2200855</v>
      </c>
      <c r="Y22" s="7">
        <v>1365983</v>
      </c>
      <c r="Z22" s="7">
        <v>441210</v>
      </c>
      <c r="AA22" s="7">
        <v>149821</v>
      </c>
      <c r="AB22" s="7">
        <v>53707</v>
      </c>
      <c r="AC22" s="7">
        <v>86476</v>
      </c>
      <c r="AD22" s="7">
        <v>118196</v>
      </c>
      <c r="AE22" s="1">
        <v>0</v>
      </c>
      <c r="AF22" s="7">
        <v>76537</v>
      </c>
      <c r="AG22" s="1">
        <v>0</v>
      </c>
      <c r="AH22" s="3" t="s">
        <v>34</v>
      </c>
    </row>
    <row r="23" spans="1:34" x14ac:dyDescent="0.35">
      <c r="A23" s="3" t="s">
        <v>51</v>
      </c>
      <c r="B23" s="16">
        <v>23183269</v>
      </c>
      <c r="C23" s="8">
        <f t="shared" si="2"/>
        <v>8.9132069445039548</v>
      </c>
      <c r="D23" s="1">
        <f t="shared" si="6"/>
        <v>2.6785811362524774E-2</v>
      </c>
      <c r="E23" s="9">
        <f t="shared" si="7"/>
        <v>36.211561668395831</v>
      </c>
      <c r="F23" s="10">
        <f t="shared" si="8"/>
        <v>2473.5344556931454</v>
      </c>
      <c r="G23" s="7">
        <v>333360</v>
      </c>
      <c r="H23" s="7">
        <v>17397486</v>
      </c>
      <c r="I23" s="7">
        <v>23105656</v>
      </c>
      <c r="J23" s="7">
        <v>715686</v>
      </c>
      <c r="K23" s="7">
        <v>23821343</v>
      </c>
      <c r="L23" s="7">
        <v>638074</v>
      </c>
      <c r="M23" s="1">
        <v>0</v>
      </c>
      <c r="N23" s="7">
        <v>638074</v>
      </c>
      <c r="O23" s="7">
        <v>22882074</v>
      </c>
      <c r="P23" s="7">
        <v>301195</v>
      </c>
      <c r="Q23" s="7">
        <v>23183269</v>
      </c>
      <c r="R23" s="7">
        <v>2567210</v>
      </c>
      <c r="S23" s="1">
        <v>0</v>
      </c>
      <c r="T23" s="7">
        <v>794784</v>
      </c>
      <c r="U23" s="7">
        <v>1484444</v>
      </c>
      <c r="V23" s="7">
        <v>736173</v>
      </c>
      <c r="W23" s="7">
        <v>126089</v>
      </c>
      <c r="X23" s="7">
        <f t="shared" si="5"/>
        <v>2346706</v>
      </c>
      <c r="Y23" s="7">
        <v>1214755</v>
      </c>
      <c r="Z23" s="7">
        <v>388317</v>
      </c>
      <c r="AA23" s="7">
        <v>177713</v>
      </c>
      <c r="AB23" s="7">
        <v>71372</v>
      </c>
      <c r="AC23" s="7">
        <v>304629</v>
      </c>
      <c r="AD23" s="7">
        <v>206727</v>
      </c>
      <c r="AE23" s="7">
        <v>60320</v>
      </c>
      <c r="AF23" s="23">
        <v>143377</v>
      </c>
      <c r="AG23" s="1">
        <v>0</v>
      </c>
      <c r="AH23" s="3" t="s">
        <v>34</v>
      </c>
    </row>
    <row r="24" spans="1:34" x14ac:dyDescent="0.35">
      <c r="A24" s="3" t="s">
        <v>52</v>
      </c>
      <c r="B24" s="16">
        <v>7597596</v>
      </c>
      <c r="C24" s="8">
        <f t="shared" si="2"/>
        <v>1.5778065287864282</v>
      </c>
      <c r="D24" s="1">
        <f t="shared" si="6"/>
        <v>0.10970029474729225</v>
      </c>
      <c r="E24" s="9">
        <f t="shared" si="7"/>
        <v>8.9886845661241992</v>
      </c>
      <c r="F24" s="10">
        <f t="shared" si="8"/>
        <v>604.01390881961413</v>
      </c>
      <c r="G24" s="1">
        <v>0</v>
      </c>
      <c r="H24" s="7">
        <v>7968499</v>
      </c>
      <c r="I24" s="7">
        <v>8414802</v>
      </c>
      <c r="J24" s="7">
        <v>118949</v>
      </c>
      <c r="K24" s="7">
        <v>8533751</v>
      </c>
      <c r="L24" s="7">
        <v>936155</v>
      </c>
      <c r="M24" s="1">
        <v>0</v>
      </c>
      <c r="N24" s="7">
        <v>936155</v>
      </c>
      <c r="O24" s="7">
        <v>7597596</v>
      </c>
      <c r="P24" s="1">
        <v>0</v>
      </c>
      <c r="Q24" s="7">
        <v>7597596</v>
      </c>
      <c r="R24" s="7">
        <v>4815290</v>
      </c>
      <c r="S24" s="1">
        <v>0</v>
      </c>
      <c r="T24" s="7">
        <v>60694</v>
      </c>
      <c r="U24" s="7">
        <v>2976249</v>
      </c>
      <c r="V24" s="7">
        <v>2325465</v>
      </c>
      <c r="W24" s="7">
        <v>437023</v>
      </c>
      <c r="X24" s="7">
        <f t="shared" si="5"/>
        <v>5738737</v>
      </c>
      <c r="Y24" s="7">
        <v>2142526</v>
      </c>
      <c r="Z24" s="7">
        <v>747999</v>
      </c>
      <c r="AA24" s="7">
        <v>319985</v>
      </c>
      <c r="AB24" s="7">
        <v>503966</v>
      </c>
      <c r="AC24" s="7">
        <v>501003</v>
      </c>
      <c r="AD24" s="7">
        <v>475770</v>
      </c>
      <c r="AE24" s="1">
        <v>0</v>
      </c>
      <c r="AF24" s="7">
        <v>124040</v>
      </c>
      <c r="AG24" s="1">
        <v>0</v>
      </c>
      <c r="AH24" s="3" t="s">
        <v>34</v>
      </c>
    </row>
    <row r="25" spans="1:34" x14ac:dyDescent="0.35">
      <c r="A25" s="3" t="s">
        <v>53</v>
      </c>
      <c r="B25" s="16">
        <v>3106833</v>
      </c>
      <c r="C25" s="8">
        <f t="shared" si="2"/>
        <v>1.4055848194108713</v>
      </c>
      <c r="D25" s="9">
        <f t="shared" si="6"/>
        <v>0.18334979689104244</v>
      </c>
      <c r="E25" s="9">
        <f t="shared" si="7"/>
        <v>5.4540556736709158</v>
      </c>
      <c r="F25" s="10">
        <f t="shared" si="8"/>
        <v>190.66752580701058</v>
      </c>
      <c r="G25" s="7">
        <v>1500</v>
      </c>
      <c r="H25" s="7">
        <v>1154635</v>
      </c>
      <c r="I25" s="7">
        <v>3804362</v>
      </c>
      <c r="J25" s="1">
        <v>0</v>
      </c>
      <c r="K25" s="7">
        <v>3804362</v>
      </c>
      <c r="L25" s="7">
        <v>697529</v>
      </c>
      <c r="M25" s="1">
        <v>0</v>
      </c>
      <c r="N25" s="7">
        <v>697529</v>
      </c>
      <c r="O25" s="7">
        <v>3106833</v>
      </c>
      <c r="P25" s="1">
        <v>0</v>
      </c>
      <c r="Q25" s="7">
        <v>3106833</v>
      </c>
      <c r="R25" s="7">
        <v>2210349</v>
      </c>
      <c r="S25" s="1">
        <v>0</v>
      </c>
      <c r="T25" s="1">
        <v>0</v>
      </c>
      <c r="U25" s="7">
        <v>1293491</v>
      </c>
      <c r="V25" s="7">
        <v>824564</v>
      </c>
      <c r="W25" s="7">
        <v>12500</v>
      </c>
      <c r="X25" s="7">
        <f t="shared" si="5"/>
        <v>2130555</v>
      </c>
      <c r="Y25" s="7">
        <v>1294206</v>
      </c>
      <c r="Z25" s="7">
        <v>173847</v>
      </c>
      <c r="AA25" s="7">
        <v>91982</v>
      </c>
      <c r="AB25" s="7">
        <v>134460</v>
      </c>
      <c r="AC25" s="7">
        <v>202772</v>
      </c>
      <c r="AD25" s="7">
        <v>248905</v>
      </c>
      <c r="AE25" s="1">
        <v>0</v>
      </c>
      <c r="AF25" s="7">
        <v>64175</v>
      </c>
      <c r="AG25" s="1">
        <v>0</v>
      </c>
      <c r="AH25" s="3" t="s">
        <v>34</v>
      </c>
    </row>
    <row r="26" spans="1:34" x14ac:dyDescent="0.35">
      <c r="A26" s="3" t="s">
        <v>54</v>
      </c>
      <c r="B26" s="16">
        <v>11663551</v>
      </c>
      <c r="C26" s="8">
        <f t="shared" si="2"/>
        <v>0.89146772772530858</v>
      </c>
      <c r="D26" s="9">
        <f t="shared" si="6"/>
        <v>5.7878411394552756E-2</v>
      </c>
      <c r="E26" s="9">
        <f t="shared" si="7"/>
        <v>16.480359784520054</v>
      </c>
      <c r="F26" s="10">
        <f t="shared" si="8"/>
        <v>134.44059665471164</v>
      </c>
      <c r="G26" s="1">
        <v>0</v>
      </c>
      <c r="H26" s="7">
        <v>4795832</v>
      </c>
      <c r="I26" s="7">
        <v>11808837</v>
      </c>
      <c r="J26" s="7">
        <v>571254</v>
      </c>
      <c r="K26" s="7">
        <v>12380091</v>
      </c>
      <c r="L26" s="7">
        <v>716540</v>
      </c>
      <c r="M26" s="1">
        <v>0</v>
      </c>
      <c r="N26" s="7">
        <v>716540</v>
      </c>
      <c r="O26" s="7">
        <v>11663551</v>
      </c>
      <c r="P26" s="1">
        <v>0</v>
      </c>
      <c r="Q26" s="7">
        <v>11663551</v>
      </c>
      <c r="R26" s="7">
        <v>13083537</v>
      </c>
      <c r="S26" s="7">
        <v>63075</v>
      </c>
      <c r="T26" s="1">
        <v>0</v>
      </c>
      <c r="U26" s="7">
        <v>5455937</v>
      </c>
      <c r="V26" s="7">
        <v>3813398</v>
      </c>
      <c r="W26" s="7">
        <v>1310380</v>
      </c>
      <c r="X26" s="7">
        <f t="shared" si="5"/>
        <v>10579715</v>
      </c>
      <c r="Y26" s="7">
        <v>7035243</v>
      </c>
      <c r="Z26" s="7">
        <v>1435408</v>
      </c>
      <c r="AA26" s="7">
        <v>799888</v>
      </c>
      <c r="AB26" s="7">
        <v>793556</v>
      </c>
      <c r="AC26" s="7">
        <v>1534095</v>
      </c>
      <c r="AD26" s="7">
        <v>1249092</v>
      </c>
      <c r="AE26" s="7">
        <v>63075</v>
      </c>
      <c r="AF26" s="7">
        <v>173179</v>
      </c>
      <c r="AG26" s="1">
        <v>0</v>
      </c>
      <c r="AH26" s="3" t="s">
        <v>34</v>
      </c>
    </row>
    <row r="27" spans="1:34" x14ac:dyDescent="0.35">
      <c r="A27" s="3" t="s">
        <v>55</v>
      </c>
      <c r="B27" s="16">
        <v>1132737</v>
      </c>
      <c r="C27" s="8">
        <f t="shared" si="2"/>
        <v>1.5938406586719576</v>
      </c>
      <c r="D27" s="9">
        <f t="shared" si="6"/>
        <v>1.8224697598469012E-2</v>
      </c>
      <c r="E27" s="9">
        <f t="shared" si="7"/>
        <v>54.870594949350831</v>
      </c>
      <c r="F27" s="10">
        <f t="shared" si="8"/>
        <v>507.42011423169561</v>
      </c>
      <c r="G27" s="1">
        <v>0</v>
      </c>
      <c r="H27" s="7">
        <v>982357</v>
      </c>
      <c r="I27" s="7">
        <v>1153764</v>
      </c>
      <c r="J27" s="1">
        <v>0</v>
      </c>
      <c r="K27" s="7">
        <v>1153764</v>
      </c>
      <c r="L27" s="7">
        <v>21027</v>
      </c>
      <c r="M27" s="1">
        <v>0</v>
      </c>
      <c r="N27" s="7">
        <v>21027</v>
      </c>
      <c r="O27" s="7">
        <v>1126262</v>
      </c>
      <c r="P27" s="7">
        <v>6475</v>
      </c>
      <c r="Q27" s="7">
        <v>1132737</v>
      </c>
      <c r="R27" s="7">
        <v>706634</v>
      </c>
      <c r="S27" s="1">
        <v>0</v>
      </c>
      <c r="T27" s="1">
        <v>0</v>
      </c>
      <c r="U27" s="7">
        <v>280800</v>
      </c>
      <c r="V27" s="7">
        <v>254056</v>
      </c>
      <c r="W27" s="7">
        <v>107656</v>
      </c>
      <c r="X27" s="7">
        <f t="shared" si="5"/>
        <v>642512</v>
      </c>
      <c r="Y27" s="7">
        <v>324645</v>
      </c>
      <c r="Z27" s="7">
        <v>72449</v>
      </c>
      <c r="AA27" s="7">
        <v>110223</v>
      </c>
      <c r="AB27" s="7">
        <v>53477</v>
      </c>
      <c r="AC27" s="7">
        <v>114985</v>
      </c>
      <c r="AD27" s="7">
        <v>15502</v>
      </c>
      <c r="AE27" s="1">
        <v>0</v>
      </c>
      <c r="AF27" s="7">
        <v>15353</v>
      </c>
      <c r="AG27" s="1">
        <v>0</v>
      </c>
      <c r="AH27" s="3" t="s">
        <v>34</v>
      </c>
    </row>
    <row r="28" spans="1:34" x14ac:dyDescent="0.35">
      <c r="A28" s="3" t="s">
        <v>56</v>
      </c>
      <c r="B28" s="16">
        <v>7464076</v>
      </c>
      <c r="C28" s="8">
        <f t="shared" si="2"/>
        <v>3.7087102127617286</v>
      </c>
      <c r="D28" s="9">
        <f>N28/K28</f>
        <v>2.65807047646596E-2</v>
      </c>
      <c r="E28" s="9">
        <f t="shared" si="7"/>
        <v>34.139369437439285</v>
      </c>
      <c r="F28" s="19">
        <f>H28/((R28-S28)/365)</f>
        <v>1164.2841303202854</v>
      </c>
      <c r="G28" s="1">
        <v>0</v>
      </c>
      <c r="H28" s="7">
        <v>6419767</v>
      </c>
      <c r="I28" s="7">
        <v>6958218</v>
      </c>
      <c r="J28" s="7">
        <v>709675</v>
      </c>
      <c r="K28" s="7">
        <v>7667893</v>
      </c>
      <c r="L28" s="7">
        <v>203818</v>
      </c>
      <c r="M28" s="1">
        <v>0</v>
      </c>
      <c r="N28" s="7">
        <v>203818</v>
      </c>
      <c r="O28" s="7">
        <v>7464076</v>
      </c>
      <c r="P28" s="1">
        <v>0</v>
      </c>
      <c r="Q28" s="7">
        <v>7464076</v>
      </c>
      <c r="R28" s="7">
        <v>2012580</v>
      </c>
      <c r="S28" s="1">
        <v>0</v>
      </c>
      <c r="T28" s="7">
        <v>1114625</v>
      </c>
      <c r="U28" s="7">
        <v>1147808</v>
      </c>
      <c r="V28" s="7">
        <v>774667</v>
      </c>
      <c r="W28" s="7">
        <v>142086</v>
      </c>
      <c r="X28" s="7">
        <f t="shared" si="5"/>
        <v>2064561</v>
      </c>
      <c r="Y28" s="7">
        <v>753677</v>
      </c>
      <c r="Z28" s="7">
        <v>155792</v>
      </c>
      <c r="AA28" s="7">
        <v>292289</v>
      </c>
      <c r="AB28" s="7">
        <v>245385</v>
      </c>
      <c r="AC28" s="7">
        <v>135364</v>
      </c>
      <c r="AD28" s="7">
        <v>336272</v>
      </c>
      <c r="AE28" s="7">
        <v>14244</v>
      </c>
      <c r="AF28" s="7">
        <v>79557</v>
      </c>
      <c r="AG28" s="1">
        <v>0</v>
      </c>
      <c r="AH28" s="3" t="s">
        <v>34</v>
      </c>
    </row>
    <row r="29" spans="1:34" x14ac:dyDescent="0.35">
      <c r="A29" s="3" t="s">
        <v>57</v>
      </c>
      <c r="B29" s="24">
        <v>2140</v>
      </c>
      <c r="C29" s="25">
        <f t="shared" si="2"/>
        <v>2.6399383191981498E-3</v>
      </c>
      <c r="D29" s="26">
        <f>N29/K29</f>
        <v>1.0018781650152271</v>
      </c>
      <c r="E29" s="26">
        <f t="shared" si="7"/>
        <v>0.7864515918236038</v>
      </c>
      <c r="F29" s="27">
        <f>H29/((R29-S29)/365)</f>
        <v>51.812357432068843</v>
      </c>
      <c r="G29" s="1">
        <v>0</v>
      </c>
      <c r="H29" s="7">
        <v>102617</v>
      </c>
      <c r="I29" s="7">
        <v>625822</v>
      </c>
      <c r="J29" s="7">
        <v>513588</v>
      </c>
      <c r="K29" s="7">
        <v>1139410</v>
      </c>
      <c r="L29" s="7">
        <v>795754</v>
      </c>
      <c r="M29" s="7">
        <v>345796</v>
      </c>
      <c r="N29" s="7">
        <v>1141550</v>
      </c>
      <c r="O29" s="7">
        <v>2140</v>
      </c>
      <c r="P29" s="1">
        <v>0</v>
      </c>
      <c r="Q29" s="7">
        <v>2140</v>
      </c>
      <c r="R29" s="7">
        <v>810625</v>
      </c>
      <c r="S29" s="7">
        <v>87724</v>
      </c>
      <c r="T29" s="7">
        <v>236252</v>
      </c>
      <c r="U29" s="7">
        <v>369541</v>
      </c>
      <c r="V29" s="7">
        <v>222455</v>
      </c>
      <c r="W29" s="7">
        <v>85847</v>
      </c>
      <c r="X29" s="7">
        <f t="shared" si="5"/>
        <v>677843</v>
      </c>
      <c r="Y29" s="7">
        <v>397537</v>
      </c>
      <c r="Z29" s="7">
        <v>49248</v>
      </c>
      <c r="AA29" s="7">
        <v>72532</v>
      </c>
      <c r="AB29" s="7">
        <v>67244</v>
      </c>
      <c r="AC29" s="7">
        <v>44311</v>
      </c>
      <c r="AD29" s="7">
        <v>100841</v>
      </c>
      <c r="AE29" s="7">
        <v>33913</v>
      </c>
      <c r="AF29" s="7">
        <v>44998</v>
      </c>
      <c r="AG29" s="1">
        <v>0</v>
      </c>
      <c r="AH29" s="3" t="s">
        <v>34</v>
      </c>
    </row>
    <row r="30" spans="1:34" x14ac:dyDescent="0.35">
      <c r="A30" s="3" t="s">
        <v>58</v>
      </c>
      <c r="B30" s="16">
        <v>18165433</v>
      </c>
      <c r="C30" s="8">
        <f t="shared" si="2"/>
        <v>3.0216124585680753</v>
      </c>
      <c r="D30" s="9">
        <f>N30/K30</f>
        <v>0.22057117019621014</v>
      </c>
      <c r="E30" s="9">
        <f t="shared" si="7"/>
        <v>25.229125151041526</v>
      </c>
      <c r="F30" s="19">
        <f>H30/((R30-S30)/365)</f>
        <v>469.29264880797808</v>
      </c>
      <c r="G30" s="7">
        <v>121755</v>
      </c>
      <c r="H30" s="7">
        <v>7550578</v>
      </c>
      <c r="I30" s="7">
        <v>21484795</v>
      </c>
      <c r="J30" s="7">
        <v>1821288</v>
      </c>
      <c r="K30" s="7">
        <v>23306083</v>
      </c>
      <c r="L30" s="7">
        <v>851587</v>
      </c>
      <c r="M30" s="7">
        <v>4289063</v>
      </c>
      <c r="N30" s="7">
        <v>5140650</v>
      </c>
      <c r="O30" s="7">
        <v>17744676</v>
      </c>
      <c r="P30" s="7">
        <v>420757</v>
      </c>
      <c r="Q30" s="7">
        <v>18165433</v>
      </c>
      <c r="R30" s="7">
        <v>5872585</v>
      </c>
      <c r="S30" s="1">
        <v>0</v>
      </c>
      <c r="T30" s="7">
        <v>3801313</v>
      </c>
      <c r="U30" s="7">
        <v>6081888</v>
      </c>
      <c r="V30" s="7">
        <v>1987090</v>
      </c>
      <c r="W30" s="7">
        <v>151929</v>
      </c>
      <c r="X30" s="7">
        <f t="shared" si="5"/>
        <v>8220907</v>
      </c>
      <c r="Y30" s="7">
        <v>3263113</v>
      </c>
      <c r="Z30" s="7">
        <v>1159795</v>
      </c>
      <c r="AA30" s="7">
        <v>129353</v>
      </c>
      <c r="AB30" s="7">
        <v>201835</v>
      </c>
      <c r="AC30" s="7">
        <v>458990</v>
      </c>
      <c r="AD30" s="7">
        <v>347551</v>
      </c>
      <c r="AE30" s="1">
        <v>0</v>
      </c>
      <c r="AF30" s="7">
        <v>311948</v>
      </c>
      <c r="AG30" s="1">
        <v>0</v>
      </c>
      <c r="AH30" s="3" t="s">
        <v>34</v>
      </c>
    </row>
    <row r="31" spans="1:34" x14ac:dyDescent="0.35">
      <c r="A31" s="3" t="s">
        <v>59</v>
      </c>
      <c r="B31" s="16">
        <v>3195062</v>
      </c>
      <c r="C31" s="8">
        <f t="shared" si="2"/>
        <v>1.5895024232601132</v>
      </c>
      <c r="D31" s="9">
        <f t="shared" ref="D31:D32" si="9">N31/K31</f>
        <v>6.3449960618761764E-2</v>
      </c>
      <c r="E31" s="9">
        <f t="shared" si="7"/>
        <v>15.418126128956255</v>
      </c>
      <c r="F31" s="19">
        <f t="shared" ref="F31:F32" si="10">H31/((R31-S31)/365)</f>
        <v>497.0608307439125</v>
      </c>
      <c r="G31" s="1">
        <v>0</v>
      </c>
      <c r="H31" s="7">
        <v>2737378</v>
      </c>
      <c r="I31" s="7">
        <v>3337423</v>
      </c>
      <c r="J31" s="7">
        <v>74100</v>
      </c>
      <c r="K31" s="7">
        <v>3411523</v>
      </c>
      <c r="L31" s="7">
        <v>216461</v>
      </c>
      <c r="M31" s="1">
        <v>0</v>
      </c>
      <c r="N31" s="7">
        <v>216461</v>
      </c>
      <c r="O31" s="7">
        <v>3195062</v>
      </c>
      <c r="P31" s="1">
        <v>0</v>
      </c>
      <c r="Q31" s="7">
        <v>3195062</v>
      </c>
      <c r="R31" s="7">
        <v>2010102</v>
      </c>
      <c r="S31" s="1">
        <v>0</v>
      </c>
      <c r="T31" s="7">
        <v>371739</v>
      </c>
      <c r="U31" s="7">
        <v>930304</v>
      </c>
      <c r="V31" s="7">
        <v>778696</v>
      </c>
      <c r="W31" s="7">
        <v>411591</v>
      </c>
      <c r="X31" s="7">
        <f t="shared" si="5"/>
        <v>2120591</v>
      </c>
      <c r="Y31" s="7">
        <v>1117648</v>
      </c>
      <c r="Z31" s="7">
        <v>190868</v>
      </c>
      <c r="AA31" s="7">
        <v>82504</v>
      </c>
      <c r="AB31" s="7">
        <v>133207</v>
      </c>
      <c r="AC31" s="7">
        <v>323692</v>
      </c>
      <c r="AD31" s="7">
        <v>129959</v>
      </c>
      <c r="AE31" s="7">
        <v>3900</v>
      </c>
      <c r="AF31" s="7">
        <v>28323</v>
      </c>
      <c r="AG31" s="1">
        <v>0</v>
      </c>
      <c r="AH31" s="3" t="s">
        <v>34</v>
      </c>
    </row>
    <row r="32" spans="1:34" x14ac:dyDescent="0.35">
      <c r="A32" s="3" t="s">
        <v>60</v>
      </c>
      <c r="B32" s="16">
        <v>8121377</v>
      </c>
      <c r="C32" s="8">
        <f t="shared" si="2"/>
        <v>0.41730949480134205</v>
      </c>
      <c r="D32" s="9">
        <f t="shared" si="9"/>
        <v>0.63564825430385996</v>
      </c>
      <c r="E32" s="9">
        <f t="shared" si="7"/>
        <v>10.043791841998448</v>
      </c>
      <c r="F32" s="19">
        <f t="shared" si="10"/>
        <v>246.68687961568898</v>
      </c>
      <c r="G32" s="1">
        <v>0</v>
      </c>
      <c r="H32" s="7">
        <v>5232789</v>
      </c>
      <c r="I32" s="7">
        <v>7819333</v>
      </c>
      <c r="J32" s="7">
        <v>14470600</v>
      </c>
      <c r="K32" s="7">
        <v>22289933</v>
      </c>
      <c r="L32" s="7">
        <v>778524</v>
      </c>
      <c r="M32" s="7">
        <v>13390033</v>
      </c>
      <c r="N32" s="7">
        <v>14168557</v>
      </c>
      <c r="O32" s="7">
        <v>3231010</v>
      </c>
      <c r="P32" s="7">
        <v>4890367</v>
      </c>
      <c r="Q32" s="7">
        <v>8121377</v>
      </c>
      <c r="R32" s="7">
        <v>7742479</v>
      </c>
      <c r="S32" s="1">
        <v>0</v>
      </c>
      <c r="T32" s="7">
        <v>2819650</v>
      </c>
      <c r="U32" s="7">
        <v>2362510</v>
      </c>
      <c r="V32" s="7">
        <v>1224065</v>
      </c>
      <c r="W32" s="7">
        <v>4155445</v>
      </c>
      <c r="X32" s="7">
        <f t="shared" si="5"/>
        <v>7742020</v>
      </c>
      <c r="Y32" s="7">
        <v>3080187</v>
      </c>
      <c r="Z32" s="7">
        <v>875606</v>
      </c>
      <c r="AA32" s="7">
        <v>234458</v>
      </c>
      <c r="AB32" s="7">
        <v>897481</v>
      </c>
      <c r="AC32" s="7">
        <v>1094518</v>
      </c>
      <c r="AD32" s="7">
        <v>1248531</v>
      </c>
      <c r="AE32" s="1">
        <v>0</v>
      </c>
      <c r="AF32" s="7">
        <v>141559</v>
      </c>
      <c r="AG32" s="7">
        <v>170139</v>
      </c>
      <c r="AH32" s="3" t="s">
        <v>34</v>
      </c>
    </row>
    <row r="33" spans="1:34" x14ac:dyDescent="0.35">
      <c r="A33" s="3" t="s">
        <v>61</v>
      </c>
      <c r="B33" s="16">
        <v>323364</v>
      </c>
      <c r="C33" s="18">
        <f t="shared" si="2"/>
        <v>0.15904675432754686</v>
      </c>
      <c r="D33" s="9">
        <f>N33/K33</f>
        <v>0.88204804031677675</v>
      </c>
      <c r="E33" s="9">
        <f t="shared" si="7"/>
        <v>1.0960901524941846</v>
      </c>
      <c r="F33" s="19">
        <f>H33/((R33-S33)/365)</f>
        <v>163.22489176829117</v>
      </c>
      <c r="G33" s="1">
        <v>0</v>
      </c>
      <c r="H33" s="7">
        <v>909202</v>
      </c>
      <c r="I33" s="7">
        <v>2650483</v>
      </c>
      <c r="J33" s="7">
        <v>91006</v>
      </c>
      <c r="K33" s="7">
        <v>2741489</v>
      </c>
      <c r="L33" s="7">
        <v>2418125</v>
      </c>
      <c r="M33" s="1">
        <v>0</v>
      </c>
      <c r="N33" s="7">
        <v>2418125</v>
      </c>
      <c r="O33" s="7">
        <v>323364</v>
      </c>
      <c r="P33" s="1">
        <v>0</v>
      </c>
      <c r="Q33" s="7">
        <v>323364</v>
      </c>
      <c r="R33" s="7">
        <v>2033138</v>
      </c>
      <c r="S33" s="1">
        <v>0</v>
      </c>
      <c r="T33" s="7">
        <v>50114</v>
      </c>
      <c r="U33" s="7">
        <v>978246</v>
      </c>
      <c r="V33" s="7">
        <v>711700</v>
      </c>
      <c r="W33" s="7">
        <v>179092</v>
      </c>
      <c r="X33" s="7">
        <f t="shared" si="5"/>
        <v>1869038</v>
      </c>
      <c r="Y33" s="7">
        <v>876076</v>
      </c>
      <c r="Z33" s="7">
        <v>202146</v>
      </c>
      <c r="AA33" s="7">
        <v>262787</v>
      </c>
      <c r="AB33" s="7">
        <v>68381</v>
      </c>
      <c r="AC33" s="7">
        <v>417751</v>
      </c>
      <c r="AD33" s="7">
        <v>176431</v>
      </c>
      <c r="AE33" s="1">
        <v>0</v>
      </c>
      <c r="AF33" s="7">
        <v>29566</v>
      </c>
      <c r="AG33" s="1">
        <v>0</v>
      </c>
      <c r="AH33" s="3" t="s">
        <v>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917A-BC78-4573-A36A-38E4FD749BE2}">
  <dimension ref="A1:AH364"/>
  <sheetViews>
    <sheetView tabSelected="1" workbookViewId="0">
      <pane ySplit="1" topLeftCell="A11" activePane="bottomLeft" state="frozen"/>
      <selection pane="bottomLeft" activeCell="A11" sqref="A11:A364"/>
    </sheetView>
  </sheetViews>
  <sheetFormatPr defaultRowHeight="14.5" x14ac:dyDescent="0.35"/>
  <cols>
    <col min="1" max="1" width="54.08984375" bestFit="1" customWidth="1"/>
    <col min="2" max="2" width="15.81640625" bestFit="1" customWidth="1"/>
    <col min="4" max="4" width="9.54296875" customWidth="1"/>
    <col min="6" max="6" width="12.453125" customWidth="1"/>
    <col min="7" max="7" width="14.6328125" bestFit="1" customWidth="1"/>
    <col min="8" max="8" width="15.81640625" bestFit="1" customWidth="1"/>
    <col min="9" max="11" width="14.81640625" bestFit="1" customWidth="1"/>
    <col min="12" max="12" width="15.453125" bestFit="1" customWidth="1"/>
    <col min="13" max="13" width="17" bestFit="1" customWidth="1"/>
    <col min="14" max="14" width="14.81640625" bestFit="1" customWidth="1"/>
    <col min="15" max="15" width="15.453125" bestFit="1" customWidth="1"/>
    <col min="16" max="16" width="14.6328125" bestFit="1" customWidth="1"/>
    <col min="17" max="17" width="15.453125" bestFit="1" customWidth="1"/>
    <col min="18" max="18" width="14.81640625" bestFit="1" customWidth="1"/>
    <col min="19" max="19" width="12.90625" bestFit="1" customWidth="1"/>
    <col min="20" max="22" width="14.81640625" bestFit="1" customWidth="1"/>
    <col min="23" max="23" width="14.6328125" bestFit="1" customWidth="1"/>
    <col min="24" max="25" width="14.81640625" bestFit="1" customWidth="1"/>
    <col min="26" max="26" width="16.1796875" bestFit="1" customWidth="1"/>
    <col min="27" max="27" width="19.7265625" bestFit="1" customWidth="1"/>
    <col min="28" max="28" width="17.1796875" bestFit="1" customWidth="1"/>
    <col min="29" max="29" width="14.7265625" bestFit="1" customWidth="1"/>
    <col min="30" max="30" width="16.7265625" bestFit="1" customWidth="1"/>
    <col min="31" max="31" width="14.81640625" bestFit="1" customWidth="1"/>
    <col min="32" max="32" width="13.81640625" bestFit="1" customWidth="1"/>
    <col min="33" max="33" width="17.1796875" bestFit="1" customWidth="1"/>
  </cols>
  <sheetData>
    <row r="1" spans="1:34" ht="42.5" x14ac:dyDescent="0.35">
      <c r="A1" s="45" t="s">
        <v>74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6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 x14ac:dyDescent="0.35">
      <c r="A2" s="3" t="s">
        <v>33</v>
      </c>
      <c r="B2" s="7">
        <v>9857930</v>
      </c>
      <c r="C2" s="8">
        <f>O2/R2</f>
        <v>2.4722131103962091</v>
      </c>
      <c r="D2" s="1">
        <f t="shared" ref="D2:D13" si="0">N2/K2</f>
        <v>0.19391132978018349</v>
      </c>
      <c r="E2" s="9">
        <f>I2/L2</f>
        <v>15.555648860476035</v>
      </c>
      <c r="F2" s="10">
        <f t="shared" ref="F2:F13" si="1">H2/((R2-S2)/365)</f>
        <v>973.15301211583358</v>
      </c>
      <c r="G2" s="11">
        <v>0</v>
      </c>
      <c r="H2" s="12">
        <v>10115355</v>
      </c>
      <c r="I2" s="7">
        <v>10336542</v>
      </c>
      <c r="J2" s="7">
        <v>1892795</v>
      </c>
      <c r="K2" s="7">
        <v>12229337</v>
      </c>
      <c r="L2" s="7">
        <v>664488</v>
      </c>
      <c r="M2" s="7">
        <v>1706919</v>
      </c>
      <c r="N2" s="7">
        <v>2371407</v>
      </c>
      <c r="O2" s="7">
        <v>9857930</v>
      </c>
      <c r="P2" s="1">
        <v>0</v>
      </c>
      <c r="Q2" s="7">
        <v>9857930</v>
      </c>
      <c r="R2" s="7">
        <v>3987492</v>
      </c>
      <c r="S2" s="7">
        <v>193531</v>
      </c>
      <c r="T2" s="47">
        <v>-3510319</v>
      </c>
      <c r="U2" s="7">
        <v>2952446</v>
      </c>
      <c r="V2" s="7">
        <v>1888386</v>
      </c>
      <c r="W2" s="7">
        <v>221187</v>
      </c>
      <c r="X2" s="7">
        <f>W2+V2+U2</f>
        <v>5062019</v>
      </c>
      <c r="Y2" s="7">
        <v>1675419</v>
      </c>
      <c r="Z2" s="7">
        <v>524295</v>
      </c>
      <c r="AA2" s="7">
        <v>413557</v>
      </c>
      <c r="AB2" s="7">
        <v>170276</v>
      </c>
      <c r="AC2" s="7">
        <v>611478</v>
      </c>
      <c r="AD2" s="7">
        <v>286658</v>
      </c>
      <c r="AE2" s="7">
        <v>183181</v>
      </c>
      <c r="AF2" s="7">
        <v>122629</v>
      </c>
      <c r="AG2" s="1">
        <v>0</v>
      </c>
      <c r="AH2" s="3" t="s">
        <v>34</v>
      </c>
    </row>
    <row r="3" spans="1:34" x14ac:dyDescent="0.35">
      <c r="A3" s="3" t="s">
        <v>35</v>
      </c>
      <c r="B3" s="7">
        <v>13216772</v>
      </c>
      <c r="C3" s="8">
        <f t="shared" ref="C3" si="2">O3/R3</f>
        <v>1.7595434613534113</v>
      </c>
      <c r="D3" s="1">
        <f t="shared" si="0"/>
        <v>0.11564359705703679</v>
      </c>
      <c r="E3" s="9">
        <f t="shared" ref="E3" si="3">I3/L3</f>
        <v>8.4623300788866764</v>
      </c>
      <c r="F3" s="10">
        <f t="shared" si="1"/>
        <v>679.25904462477286</v>
      </c>
      <c r="G3" s="7">
        <f>10178884-9997092</f>
        <v>181792</v>
      </c>
      <c r="H3" s="7">
        <f>9997092+3981646</f>
        <v>13978738</v>
      </c>
      <c r="I3" s="7">
        <v>14625462</v>
      </c>
      <c r="J3" s="7">
        <v>319611</v>
      </c>
      <c r="K3" s="7">
        <v>14945073</v>
      </c>
      <c r="L3" s="7">
        <v>1728302</v>
      </c>
      <c r="M3" s="1">
        <v>0</v>
      </c>
      <c r="N3" s="7">
        <v>1728302</v>
      </c>
      <c r="O3" s="7">
        <v>13216772</v>
      </c>
      <c r="P3" s="1">
        <v>0</v>
      </c>
      <c r="Q3" s="7">
        <v>13216772</v>
      </c>
      <c r="R3" s="7">
        <v>7511478</v>
      </c>
      <c r="S3" s="1">
        <v>0</v>
      </c>
      <c r="T3" s="47">
        <v>-356863</v>
      </c>
      <c r="U3" s="7">
        <v>4899264</v>
      </c>
      <c r="V3" s="7">
        <v>1860284</v>
      </c>
      <c r="W3" s="7">
        <v>4127</v>
      </c>
      <c r="X3" s="7">
        <f t="shared" ref="X3" si="4">W3+V3+U3</f>
        <v>6763675</v>
      </c>
      <c r="Y3" s="7">
        <v>3502075</v>
      </c>
      <c r="Z3" s="7">
        <v>993800</v>
      </c>
      <c r="AA3" s="7">
        <v>456124</v>
      </c>
      <c r="AB3" s="7">
        <v>654948</v>
      </c>
      <c r="AC3" s="7">
        <v>313628</v>
      </c>
      <c r="AD3" s="7">
        <v>1449056</v>
      </c>
      <c r="AE3" s="7">
        <v>50478</v>
      </c>
      <c r="AF3" s="7">
        <v>91369</v>
      </c>
      <c r="AG3" s="1">
        <v>0</v>
      </c>
      <c r="AH3" s="3" t="s">
        <v>34</v>
      </c>
    </row>
    <row r="4" spans="1:34" x14ac:dyDescent="0.35">
      <c r="A4" s="3" t="s">
        <v>36</v>
      </c>
      <c r="B4" s="7">
        <v>14432390</v>
      </c>
      <c r="C4" s="8">
        <f t="shared" ref="C4:C31" si="5">O4/R4</f>
        <v>3.8260397340569501</v>
      </c>
      <c r="D4" s="1">
        <f t="shared" si="0"/>
        <v>0.10646532136537722</v>
      </c>
      <c r="E4" s="9">
        <f t="shared" ref="E4:E13" si="6">I4/L4</f>
        <v>9.1758426629838059</v>
      </c>
      <c r="F4" s="10">
        <f t="shared" si="1"/>
        <v>804.10824502154423</v>
      </c>
      <c r="G4" s="7">
        <v>44767</v>
      </c>
      <c r="H4" s="7">
        <v>8285853</v>
      </c>
      <c r="I4" s="7">
        <v>15168246</v>
      </c>
      <c r="J4" s="7">
        <v>983774</v>
      </c>
      <c r="K4" s="7">
        <v>16152020</v>
      </c>
      <c r="L4" s="7">
        <v>1653063</v>
      </c>
      <c r="M4" s="7">
        <v>66567</v>
      </c>
      <c r="N4" s="7">
        <v>1719630</v>
      </c>
      <c r="O4" s="7">
        <v>14390141</v>
      </c>
      <c r="P4" s="7">
        <v>42249</v>
      </c>
      <c r="Q4" s="7">
        <v>14432390</v>
      </c>
      <c r="R4" s="7">
        <v>3761106</v>
      </c>
      <c r="S4" s="1">
        <v>0</v>
      </c>
      <c r="T4" s="47">
        <v>-1343030</v>
      </c>
      <c r="U4" s="7">
        <v>1678855</v>
      </c>
      <c r="V4" s="7">
        <v>774402</v>
      </c>
      <c r="W4" s="7">
        <v>923980</v>
      </c>
      <c r="X4" s="7">
        <f t="shared" ref="X4" si="7">W4+V4+U4</f>
        <v>3377237</v>
      </c>
      <c r="Y4" s="7">
        <v>1387706</v>
      </c>
      <c r="Z4" s="7">
        <v>646040</v>
      </c>
      <c r="AA4" s="7">
        <v>238402</v>
      </c>
      <c r="AB4" s="7">
        <v>217713</v>
      </c>
      <c r="AC4" s="7">
        <v>410008</v>
      </c>
      <c r="AD4" s="7">
        <v>577815</v>
      </c>
      <c r="AE4" s="7">
        <v>117473</v>
      </c>
      <c r="AF4" s="7">
        <v>165949</v>
      </c>
      <c r="AG4" s="1">
        <v>0</v>
      </c>
      <c r="AH4" s="3" t="s">
        <v>34</v>
      </c>
    </row>
    <row r="5" spans="1:34" x14ac:dyDescent="0.35">
      <c r="A5" s="3" t="s">
        <v>37</v>
      </c>
      <c r="B5" s="14">
        <v>11371987</v>
      </c>
      <c r="C5" s="8">
        <f t="shared" si="5"/>
        <v>0.41125873411378366</v>
      </c>
      <c r="D5" s="1">
        <f t="shared" si="0"/>
        <v>8.0038594415151584E-2</v>
      </c>
      <c r="E5" s="9">
        <f t="shared" si="6"/>
        <v>10.995329431253898</v>
      </c>
      <c r="F5" s="10">
        <f t="shared" si="1"/>
        <v>795.17982300984909</v>
      </c>
      <c r="G5" s="7">
        <v>1602000</v>
      </c>
      <c r="H5" s="7">
        <v>8486329</v>
      </c>
      <c r="I5" s="7">
        <v>10878636</v>
      </c>
      <c r="J5" s="7">
        <v>1482738</v>
      </c>
      <c r="K5" s="7">
        <v>12361374</v>
      </c>
      <c r="L5" s="7">
        <v>989387</v>
      </c>
      <c r="M5" s="1">
        <v>0</v>
      </c>
      <c r="N5" s="7">
        <v>989387</v>
      </c>
      <c r="O5" s="7">
        <v>1602000</v>
      </c>
      <c r="P5" s="7">
        <v>9769987</v>
      </c>
      <c r="Q5" s="7">
        <v>11371987</v>
      </c>
      <c r="R5" s="7">
        <v>3895358</v>
      </c>
      <c r="S5" s="1">
        <v>0</v>
      </c>
      <c r="T5" s="47">
        <v>-733188</v>
      </c>
      <c r="U5" s="7">
        <v>2660584</v>
      </c>
      <c r="V5" s="7">
        <v>922558</v>
      </c>
      <c r="W5" s="7">
        <v>477886</v>
      </c>
      <c r="X5" s="7">
        <f>U5+V5+W5</f>
        <v>4061028</v>
      </c>
      <c r="Y5" s="7">
        <v>1813832</v>
      </c>
      <c r="Z5" s="7">
        <v>577975</v>
      </c>
      <c r="AA5" s="7">
        <v>216702</v>
      </c>
      <c r="AB5" s="7">
        <v>235241</v>
      </c>
      <c r="AC5" s="7">
        <v>163802</v>
      </c>
      <c r="AD5" s="7">
        <v>459677</v>
      </c>
      <c r="AE5" s="7">
        <v>280095</v>
      </c>
      <c r="AF5" s="7">
        <v>119283</v>
      </c>
      <c r="AG5" s="7">
        <v>28750</v>
      </c>
      <c r="AH5" s="3" t="s">
        <v>34</v>
      </c>
    </row>
    <row r="6" spans="1:34" x14ac:dyDescent="0.35">
      <c r="A6" s="3" t="s">
        <v>38</v>
      </c>
      <c r="B6" s="7">
        <v>1606783</v>
      </c>
      <c r="C6" s="8">
        <f t="shared" si="5"/>
        <v>0.43166216946653641</v>
      </c>
      <c r="D6" s="1">
        <f t="shared" si="0"/>
        <v>0.34730553516597212</v>
      </c>
      <c r="E6" s="9">
        <f t="shared" si="6"/>
        <v>3.82704433665524</v>
      </c>
      <c r="F6" s="15">
        <f t="shared" si="1"/>
        <v>195.00284322214611</v>
      </c>
      <c r="G6" s="1">
        <v>0</v>
      </c>
      <c r="H6" s="7">
        <v>1984272</v>
      </c>
      <c r="I6" s="7">
        <v>2356736</v>
      </c>
      <c r="J6" s="7">
        <v>105033</v>
      </c>
      <c r="K6" s="7">
        <v>2461769</v>
      </c>
      <c r="L6" s="7">
        <v>615811</v>
      </c>
      <c r="M6" s="7">
        <v>239176</v>
      </c>
      <c r="N6" s="7">
        <v>854986</v>
      </c>
      <c r="O6" s="7">
        <v>1606783</v>
      </c>
      <c r="P6" s="1">
        <v>0</v>
      </c>
      <c r="Q6" s="7">
        <v>1606783</v>
      </c>
      <c r="R6" s="7">
        <v>3722316</v>
      </c>
      <c r="S6" s="7">
        <v>8220</v>
      </c>
      <c r="T6" s="47">
        <v>-125138</v>
      </c>
      <c r="U6" s="7">
        <v>2134148</v>
      </c>
      <c r="V6" s="7">
        <v>1469480</v>
      </c>
      <c r="W6" s="7">
        <v>173630</v>
      </c>
      <c r="X6" s="7">
        <f t="shared" ref="X6:X31" si="8">U6+V6+W6</f>
        <v>3777258</v>
      </c>
      <c r="Y6" s="7">
        <v>2089877</v>
      </c>
      <c r="Z6" s="7">
        <v>434178</v>
      </c>
      <c r="AA6" s="7">
        <v>222702</v>
      </c>
      <c r="AB6" s="7">
        <v>241269</v>
      </c>
      <c r="AC6" s="7">
        <v>318463</v>
      </c>
      <c r="AD6" s="7">
        <v>342506</v>
      </c>
      <c r="AE6" s="7">
        <v>8220</v>
      </c>
      <c r="AF6" s="7">
        <v>65101</v>
      </c>
      <c r="AG6" s="1">
        <v>0</v>
      </c>
      <c r="AH6" s="3" t="s">
        <v>34</v>
      </c>
    </row>
    <row r="7" spans="1:34" x14ac:dyDescent="0.35">
      <c r="A7" s="3" t="s">
        <v>39</v>
      </c>
      <c r="B7" s="16">
        <v>7461987</v>
      </c>
      <c r="C7" s="8">
        <f t="shared" si="5"/>
        <v>1.4807709785845455</v>
      </c>
      <c r="D7" s="1">
        <f t="shared" si="0"/>
        <v>0.50286505987381869</v>
      </c>
      <c r="E7" s="9">
        <f t="shared" si="6"/>
        <v>2.0397747814009906</v>
      </c>
      <c r="F7" s="10">
        <f t="shared" si="1"/>
        <v>428.50288329756148</v>
      </c>
      <c r="G7" s="7">
        <v>3248721</v>
      </c>
      <c r="H7" s="7">
        <v>5856471</v>
      </c>
      <c r="I7" s="7">
        <v>14573585</v>
      </c>
      <c r="J7" s="7">
        <v>396897</v>
      </c>
      <c r="K7" s="7">
        <v>15009983</v>
      </c>
      <c r="L7" s="7">
        <v>7144703</v>
      </c>
      <c r="M7" s="7">
        <v>397940</v>
      </c>
      <c r="N7" s="7">
        <v>7547996</v>
      </c>
      <c r="O7" s="7">
        <v>7461987</v>
      </c>
      <c r="P7" s="1">
        <v>0</v>
      </c>
      <c r="Q7" s="7">
        <v>7461987</v>
      </c>
      <c r="R7" s="7">
        <v>5039258</v>
      </c>
      <c r="S7" s="7">
        <v>50699</v>
      </c>
      <c r="T7" s="47">
        <v>0</v>
      </c>
      <c r="U7" s="7">
        <v>5013816</v>
      </c>
      <c r="V7" s="7">
        <v>2478037</v>
      </c>
      <c r="W7" s="7">
        <v>1896541</v>
      </c>
      <c r="X7" s="7">
        <f t="shared" si="8"/>
        <v>9388394</v>
      </c>
      <c r="Y7" s="7">
        <v>4558800</v>
      </c>
      <c r="Z7" s="7">
        <v>567798</v>
      </c>
      <c r="AA7" s="7">
        <v>2534715</v>
      </c>
      <c r="AB7" s="7">
        <v>827618</v>
      </c>
      <c r="AC7" s="7">
        <v>1004482</v>
      </c>
      <c r="AD7" s="7">
        <v>647104</v>
      </c>
      <c r="AE7" s="7">
        <v>52598</v>
      </c>
      <c r="AF7" s="7">
        <v>127120</v>
      </c>
      <c r="AG7" s="1">
        <v>0</v>
      </c>
      <c r="AH7" s="3" t="s">
        <v>34</v>
      </c>
    </row>
    <row r="8" spans="1:34" x14ac:dyDescent="0.35">
      <c r="A8" s="3" t="s">
        <v>72</v>
      </c>
      <c r="B8" s="16">
        <v>13311243</v>
      </c>
      <c r="C8" s="8">
        <f t="shared" si="5"/>
        <v>1.1394476668713371</v>
      </c>
      <c r="D8" s="1">
        <f t="shared" si="0"/>
        <v>0.17760183162046242</v>
      </c>
      <c r="E8" s="9">
        <f t="shared" si="6"/>
        <v>5.535278641556534</v>
      </c>
      <c r="F8" s="10">
        <f t="shared" si="1"/>
        <v>332.53349094078175</v>
      </c>
      <c r="G8" s="1">
        <v>0</v>
      </c>
      <c r="H8" s="7">
        <v>10643066</v>
      </c>
      <c r="I8" s="7">
        <v>15911950</v>
      </c>
      <c r="J8" s="7">
        <v>273936</v>
      </c>
      <c r="K8" s="7">
        <v>16185886</v>
      </c>
      <c r="L8" s="7">
        <v>2874643</v>
      </c>
      <c r="M8" s="1">
        <v>0</v>
      </c>
      <c r="N8" s="7">
        <v>2874643</v>
      </c>
      <c r="O8" s="7">
        <v>13311243</v>
      </c>
      <c r="P8" s="1">
        <v>0</v>
      </c>
      <c r="Q8" s="7">
        <v>13311243</v>
      </c>
      <c r="R8" s="7">
        <v>11682189</v>
      </c>
      <c r="S8" s="1">
        <v>0</v>
      </c>
      <c r="T8" s="47">
        <v>0</v>
      </c>
      <c r="U8" s="7">
        <v>5142779</v>
      </c>
      <c r="V8" s="7">
        <v>5727610</v>
      </c>
      <c r="W8" s="7">
        <v>2421380</v>
      </c>
      <c r="X8" s="7">
        <f t="shared" si="8"/>
        <v>13291769</v>
      </c>
      <c r="Y8" s="7">
        <v>5877060</v>
      </c>
      <c r="Z8" s="7">
        <v>1410802</v>
      </c>
      <c r="AA8" s="7">
        <v>624241</v>
      </c>
      <c r="AB8" s="7">
        <v>715028</v>
      </c>
      <c r="AC8" s="7">
        <v>1475474</v>
      </c>
      <c r="AD8" s="7">
        <v>1334061</v>
      </c>
      <c r="AE8" s="1">
        <v>0</v>
      </c>
      <c r="AF8" s="7">
        <v>245524</v>
      </c>
      <c r="AG8" s="1">
        <v>0</v>
      </c>
      <c r="AH8" s="3" t="s">
        <v>34</v>
      </c>
    </row>
    <row r="9" spans="1:34" x14ac:dyDescent="0.35">
      <c r="A9" s="3" t="s">
        <v>62</v>
      </c>
      <c r="B9" s="7">
        <v>17781778</v>
      </c>
      <c r="C9" s="8">
        <f t="shared" si="5"/>
        <v>1.2811579529978765</v>
      </c>
      <c r="D9" s="1">
        <f t="shared" si="0"/>
        <v>0.36154132346064272</v>
      </c>
      <c r="E9" s="9">
        <f t="shared" si="6"/>
        <v>1.7639458454265802</v>
      </c>
      <c r="F9" s="10">
        <f t="shared" si="1"/>
        <v>366.6551608139165</v>
      </c>
      <c r="G9" s="1">
        <v>0</v>
      </c>
      <c r="H9" s="16">
        <v>13942397</v>
      </c>
      <c r="I9" s="17">
        <v>17761744</v>
      </c>
      <c r="J9" s="7">
        <v>10089359</v>
      </c>
      <c r="K9" s="17">
        <v>27851104</v>
      </c>
      <c r="L9" s="7">
        <v>10069325</v>
      </c>
      <c r="M9" s="1">
        <v>0</v>
      </c>
      <c r="N9" s="17">
        <v>10069325</v>
      </c>
      <c r="O9" s="7">
        <v>17781778</v>
      </c>
      <c r="P9" s="1">
        <v>0</v>
      </c>
      <c r="Q9" s="7">
        <v>17781778</v>
      </c>
      <c r="R9" s="7">
        <v>13879458</v>
      </c>
      <c r="S9" s="1">
        <v>0</v>
      </c>
      <c r="T9" s="47">
        <v>-2142823</v>
      </c>
      <c r="U9" s="1">
        <v>0</v>
      </c>
      <c r="V9" s="1">
        <v>0</v>
      </c>
      <c r="W9" s="1">
        <v>0</v>
      </c>
      <c r="X9" s="7">
        <v>14268139</v>
      </c>
      <c r="Y9" s="7">
        <v>6200972</v>
      </c>
      <c r="Z9" s="7">
        <v>1276935</v>
      </c>
      <c r="AA9" s="7">
        <v>1633673</v>
      </c>
      <c r="AB9" s="7">
        <v>1767267</v>
      </c>
      <c r="AC9" s="7">
        <v>1025482</v>
      </c>
      <c r="AD9" s="7">
        <v>887725</v>
      </c>
      <c r="AE9" s="7">
        <v>146599</v>
      </c>
      <c r="AF9" s="7">
        <v>940804</v>
      </c>
      <c r="AG9" s="1">
        <v>0</v>
      </c>
      <c r="AH9" s="3" t="s">
        <v>34</v>
      </c>
    </row>
    <row r="10" spans="1:34" x14ac:dyDescent="0.35">
      <c r="A10" s="3" t="s">
        <v>63</v>
      </c>
      <c r="B10" s="16">
        <v>2704685</v>
      </c>
      <c r="C10" s="18">
        <f t="shared" si="5"/>
        <v>0.75940097219761948</v>
      </c>
      <c r="D10" s="9">
        <f t="shared" si="0"/>
        <v>0.25741001671502528</v>
      </c>
      <c r="E10" s="9">
        <f t="shared" si="6"/>
        <v>3.8787890100442963</v>
      </c>
      <c r="F10" s="19">
        <f t="shared" si="1"/>
        <v>305.80547765756313</v>
      </c>
      <c r="G10" s="7">
        <v>393982</v>
      </c>
      <c r="H10" s="7">
        <v>2549326</v>
      </c>
      <c r="I10" s="7">
        <v>3636547</v>
      </c>
      <c r="J10" s="7">
        <v>5685</v>
      </c>
      <c r="K10" s="7">
        <v>3642232</v>
      </c>
      <c r="L10" s="7">
        <v>937547</v>
      </c>
      <c r="M10" s="1">
        <v>0</v>
      </c>
      <c r="N10" s="7">
        <v>937547</v>
      </c>
      <c r="O10" s="7">
        <v>2310703</v>
      </c>
      <c r="P10" s="7">
        <v>393982</v>
      </c>
      <c r="Q10" s="20">
        <v>2704685</v>
      </c>
      <c r="R10" s="7">
        <v>3042797</v>
      </c>
      <c r="S10" s="1">
        <v>0</v>
      </c>
      <c r="T10" s="47">
        <v>-180993</v>
      </c>
      <c r="U10" s="7">
        <v>1622338</v>
      </c>
      <c r="V10" s="7">
        <v>1043641</v>
      </c>
      <c r="W10" s="7">
        <v>579013</v>
      </c>
      <c r="X10" s="7">
        <f t="shared" si="8"/>
        <v>3244992</v>
      </c>
      <c r="Y10" s="7">
        <v>1515135</v>
      </c>
      <c r="Z10" s="7">
        <v>379051</v>
      </c>
      <c r="AA10" s="7">
        <v>68799</v>
      </c>
      <c r="AB10" s="7">
        <v>147037</v>
      </c>
      <c r="AC10" s="7">
        <v>443517</v>
      </c>
      <c r="AD10" s="7">
        <v>435235</v>
      </c>
      <c r="AE10" s="1">
        <v>0</v>
      </c>
      <c r="AF10" s="7">
        <v>53255</v>
      </c>
      <c r="AG10" s="1">
        <v>0</v>
      </c>
      <c r="AH10" s="3" t="s">
        <v>34</v>
      </c>
    </row>
    <row r="11" spans="1:34" x14ac:dyDescent="0.35">
      <c r="A11" s="3" t="s">
        <v>41</v>
      </c>
      <c r="B11" s="16">
        <v>18377796</v>
      </c>
      <c r="C11" s="18">
        <f t="shared" si="5"/>
        <v>2.7699454716510763</v>
      </c>
      <c r="D11" s="9">
        <f t="shared" si="0"/>
        <v>0.11225114267897833</v>
      </c>
      <c r="E11" s="9">
        <f t="shared" si="6"/>
        <v>8.8293010295747223</v>
      </c>
      <c r="F11" s="19">
        <f t="shared" si="1"/>
        <v>794.79483919313748</v>
      </c>
      <c r="G11" s="7">
        <v>99810</v>
      </c>
      <c r="H11" s="7">
        <v>14401284</v>
      </c>
      <c r="I11" s="7">
        <v>20517309</v>
      </c>
      <c r="J11" s="7">
        <v>184262</v>
      </c>
      <c r="K11" s="7">
        <v>20701571</v>
      </c>
      <c r="L11" s="7">
        <v>2323775</v>
      </c>
      <c r="M11" s="1">
        <v>0</v>
      </c>
      <c r="N11" s="7">
        <v>2323775</v>
      </c>
      <c r="O11" s="7">
        <v>18377796</v>
      </c>
      <c r="P11" s="1">
        <v>0</v>
      </c>
      <c r="Q11" s="7">
        <v>18377796</v>
      </c>
      <c r="R11" s="7">
        <v>6634714</v>
      </c>
      <c r="S11" s="7">
        <v>21097</v>
      </c>
      <c r="T11" s="47">
        <v>-397833</v>
      </c>
      <c r="U11" s="7">
        <v>2887317</v>
      </c>
      <c r="V11" s="7">
        <v>2564990</v>
      </c>
      <c r="W11" s="7">
        <v>1099524</v>
      </c>
      <c r="X11" s="7">
        <f t="shared" si="8"/>
        <v>6551831</v>
      </c>
      <c r="Y11" s="7">
        <v>2243686</v>
      </c>
      <c r="Z11" s="7">
        <v>964053</v>
      </c>
      <c r="AA11" s="7">
        <v>561427</v>
      </c>
      <c r="AB11" s="7">
        <v>241507</v>
      </c>
      <c r="AC11" s="7">
        <v>635309</v>
      </c>
      <c r="AD11" s="7">
        <v>1872357</v>
      </c>
      <c r="AE11" s="7">
        <v>486</v>
      </c>
      <c r="AF11" s="7">
        <v>115888</v>
      </c>
      <c r="AG11" s="1">
        <v>0</v>
      </c>
      <c r="AH11" s="3" t="s">
        <v>34</v>
      </c>
    </row>
    <row r="12" spans="1:34" x14ac:dyDescent="0.35">
      <c r="A12" s="3" t="s">
        <v>42</v>
      </c>
      <c r="B12" s="16">
        <v>6279253</v>
      </c>
      <c r="C12" s="18">
        <f t="shared" si="5"/>
        <v>4.0363215736841669</v>
      </c>
      <c r="D12" s="9">
        <f t="shared" si="0"/>
        <v>5.7338785005339878E-2</v>
      </c>
      <c r="E12" s="9">
        <f t="shared" si="6"/>
        <v>16.583641623794001</v>
      </c>
      <c r="F12" s="19">
        <f t="shared" si="1"/>
        <v>888.24219276360225</v>
      </c>
      <c r="G12" s="1">
        <v>0</v>
      </c>
      <c r="H12" s="7">
        <v>2907645</v>
      </c>
      <c r="I12" s="7">
        <v>6334039</v>
      </c>
      <c r="J12" s="7">
        <v>327159</v>
      </c>
      <c r="K12" s="7">
        <v>6661198</v>
      </c>
      <c r="L12" s="7">
        <v>381945</v>
      </c>
      <c r="M12" s="1">
        <v>0</v>
      </c>
      <c r="N12" s="7">
        <v>381945</v>
      </c>
      <c r="O12" s="7">
        <v>6279253</v>
      </c>
      <c r="P12" s="11">
        <v>0</v>
      </c>
      <c r="Q12" s="7">
        <v>6279253</v>
      </c>
      <c r="R12" s="7">
        <v>1555687</v>
      </c>
      <c r="S12" s="7">
        <v>360866</v>
      </c>
      <c r="T12" s="47">
        <v>-360866</v>
      </c>
      <c r="U12" s="7">
        <v>915763</v>
      </c>
      <c r="V12" s="7">
        <v>341351</v>
      </c>
      <c r="W12" s="7">
        <v>561372</v>
      </c>
      <c r="X12" s="7">
        <f t="shared" si="8"/>
        <v>1818486</v>
      </c>
      <c r="Y12" s="7">
        <v>671509</v>
      </c>
      <c r="Z12" s="7">
        <v>152183</v>
      </c>
      <c r="AA12" s="7">
        <v>169939</v>
      </c>
      <c r="AB12" s="7">
        <v>162900</v>
      </c>
      <c r="AC12" s="7">
        <v>220477</v>
      </c>
      <c r="AD12" s="7">
        <v>141758</v>
      </c>
      <c r="AE12" s="7">
        <v>31771</v>
      </c>
      <c r="AF12" s="7">
        <v>5150</v>
      </c>
      <c r="AG12" s="1">
        <v>0</v>
      </c>
      <c r="AH12" s="3" t="s">
        <v>34</v>
      </c>
    </row>
    <row r="13" spans="1:34" x14ac:dyDescent="0.35">
      <c r="A13" s="3" t="s">
        <v>43</v>
      </c>
      <c r="B13" s="16">
        <v>4078348</v>
      </c>
      <c r="C13" s="18">
        <f t="shared" si="5"/>
        <v>1.3260185387570058</v>
      </c>
      <c r="D13" s="9">
        <f t="shared" si="0"/>
        <v>0.20578357409650519</v>
      </c>
      <c r="E13" s="9">
        <f t="shared" si="6"/>
        <v>13.913956043182186</v>
      </c>
      <c r="F13" s="19">
        <f t="shared" si="1"/>
        <v>359.15096117179968</v>
      </c>
      <c r="G13" s="1">
        <v>0</v>
      </c>
      <c r="H13" s="7">
        <v>2851329</v>
      </c>
      <c r="I13" s="7">
        <v>3951647</v>
      </c>
      <c r="J13" s="7">
        <v>1183413</v>
      </c>
      <c r="K13" s="7">
        <v>5135060</v>
      </c>
      <c r="L13" s="7">
        <v>284006</v>
      </c>
      <c r="M13" s="7">
        <v>772705</v>
      </c>
      <c r="N13" s="7">
        <v>1056711</v>
      </c>
      <c r="O13" s="7">
        <v>3894779</v>
      </c>
      <c r="P13" s="7">
        <v>183569</v>
      </c>
      <c r="Q13" s="16">
        <v>4078348</v>
      </c>
      <c r="R13" s="7">
        <v>2937198</v>
      </c>
      <c r="S13" s="7">
        <v>39433</v>
      </c>
      <c r="T13" s="47">
        <v>-575683</v>
      </c>
      <c r="U13" s="7">
        <v>1564303</v>
      </c>
      <c r="V13" s="7">
        <v>1316258</v>
      </c>
      <c r="W13" s="7">
        <v>539477</v>
      </c>
      <c r="X13" s="7">
        <f t="shared" si="8"/>
        <v>3420038</v>
      </c>
      <c r="Y13" s="7">
        <v>1479657</v>
      </c>
      <c r="Z13" s="7">
        <v>458967</v>
      </c>
      <c r="AA13" s="7">
        <v>171836</v>
      </c>
      <c r="AB13" s="7">
        <v>221016</v>
      </c>
      <c r="AC13" s="7">
        <v>311834</v>
      </c>
      <c r="AD13" s="7">
        <v>152245</v>
      </c>
      <c r="AE13" s="7">
        <v>39433</v>
      </c>
      <c r="AF13" s="7">
        <v>102210</v>
      </c>
      <c r="AG13" s="1">
        <v>0</v>
      </c>
      <c r="AH13" s="3" t="s">
        <v>34</v>
      </c>
    </row>
    <row r="14" spans="1:34" x14ac:dyDescent="0.35">
      <c r="A14" s="3" t="s">
        <v>44</v>
      </c>
      <c r="B14" s="16">
        <v>556552.92000000004</v>
      </c>
      <c r="C14" s="18">
        <f t="shared" si="5"/>
        <v>0.22868050013834981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7">
        <v>419575.92</v>
      </c>
      <c r="P14" s="7">
        <v>136977</v>
      </c>
      <c r="Q14" s="16">
        <v>556552.92000000004</v>
      </c>
      <c r="R14" s="7">
        <v>1834769.12</v>
      </c>
      <c r="S14" s="1">
        <v>0</v>
      </c>
      <c r="T14" s="47">
        <v>0</v>
      </c>
      <c r="U14" s="7">
        <v>890971.93</v>
      </c>
      <c r="V14" s="7">
        <v>670081.82999999996</v>
      </c>
      <c r="W14" s="7">
        <v>830268.28</v>
      </c>
      <c r="X14" s="7">
        <f t="shared" si="8"/>
        <v>2391322.04</v>
      </c>
      <c r="Y14" s="7">
        <v>714427.49</v>
      </c>
      <c r="Z14" s="7">
        <v>213355.73</v>
      </c>
      <c r="AA14" s="7">
        <v>55517.71</v>
      </c>
      <c r="AB14" s="7">
        <v>96664.03</v>
      </c>
      <c r="AC14" s="7">
        <v>242350.81</v>
      </c>
      <c r="AD14" s="7">
        <v>402303.98</v>
      </c>
      <c r="AE14" s="1">
        <v>0</v>
      </c>
      <c r="AF14" s="1">
        <v>0</v>
      </c>
      <c r="AG14" s="1">
        <v>0</v>
      </c>
      <c r="AH14" s="3" t="s">
        <v>34</v>
      </c>
    </row>
    <row r="15" spans="1:34" x14ac:dyDescent="0.35">
      <c r="A15" s="3" t="s">
        <v>67</v>
      </c>
      <c r="B15" s="16">
        <v>44139899</v>
      </c>
      <c r="C15" s="18">
        <f t="shared" si="5"/>
        <v>3.6873318392393153</v>
      </c>
      <c r="D15" s="9">
        <f t="shared" ref="D15:D25" si="9">N15/K15</f>
        <v>8.1660366018476357E-2</v>
      </c>
      <c r="E15" s="9">
        <f t="shared" ref="E15:E31" si="10">I15/L15</f>
        <v>12.368321850205678</v>
      </c>
      <c r="F15" s="19">
        <f t="shared" ref="F15:F25" si="11">H15/((R15-S15)/365)</f>
        <v>1236.38842766318</v>
      </c>
      <c r="G15" s="7">
        <v>286849</v>
      </c>
      <c r="H15" s="7">
        <v>40446520</v>
      </c>
      <c r="I15" s="7">
        <v>45645131</v>
      </c>
      <c r="J15" s="7">
        <v>2419765</v>
      </c>
      <c r="K15" s="7">
        <v>48064896</v>
      </c>
      <c r="L15" s="21">
        <v>3690487</v>
      </c>
      <c r="M15" s="13">
        <v>234511</v>
      </c>
      <c r="N15" s="7">
        <v>3924997</v>
      </c>
      <c r="O15" s="7">
        <v>44139899</v>
      </c>
      <c r="P15" s="1">
        <v>0</v>
      </c>
      <c r="Q15" s="7">
        <v>44139899</v>
      </c>
      <c r="R15" s="7">
        <v>11970688</v>
      </c>
      <c r="S15" s="7">
        <v>30282</v>
      </c>
      <c r="T15" s="47">
        <v>-1898613</v>
      </c>
      <c r="U15" s="7">
        <v>6055262</v>
      </c>
      <c r="V15" s="7">
        <v>4403136</v>
      </c>
      <c r="W15" s="7">
        <v>2456122</v>
      </c>
      <c r="X15" s="7">
        <f t="shared" si="8"/>
        <v>12914520</v>
      </c>
      <c r="Y15" s="7">
        <v>5790192</v>
      </c>
      <c r="Z15" s="7">
        <v>1290226</v>
      </c>
      <c r="AA15" s="7">
        <v>1315513</v>
      </c>
      <c r="AB15" s="7">
        <v>654538</v>
      </c>
      <c r="AC15" s="7">
        <v>1729812</v>
      </c>
      <c r="AD15" s="7">
        <v>924069</v>
      </c>
      <c r="AE15" s="7">
        <v>85711</v>
      </c>
      <c r="AF15" s="7">
        <v>180626</v>
      </c>
      <c r="AG15" s="1">
        <v>0</v>
      </c>
      <c r="AH15" s="3" t="s">
        <v>34</v>
      </c>
    </row>
    <row r="16" spans="1:34" x14ac:dyDescent="0.35">
      <c r="A16" s="3" t="s">
        <v>46</v>
      </c>
      <c r="B16" s="16">
        <v>7835796</v>
      </c>
      <c r="C16" s="8">
        <f t="shared" si="5"/>
        <v>3.0913437753722848</v>
      </c>
      <c r="D16" s="1">
        <f t="shared" si="9"/>
        <v>5.8206651859116741E-2</v>
      </c>
      <c r="E16" s="9">
        <f t="shared" si="10"/>
        <v>15.8146046534678</v>
      </c>
      <c r="F16" s="10">
        <f t="shared" si="11"/>
        <v>1027.2053619404485</v>
      </c>
      <c r="G16" s="1">
        <v>0</v>
      </c>
      <c r="H16" s="7">
        <v>7133460</v>
      </c>
      <c r="I16" s="7">
        <v>7658760</v>
      </c>
      <c r="J16" s="7">
        <v>661321</v>
      </c>
      <c r="K16" s="7">
        <v>8320080</v>
      </c>
      <c r="L16" s="7">
        <v>484284</v>
      </c>
      <c r="M16" s="1">
        <v>0</v>
      </c>
      <c r="N16" s="7">
        <v>484284</v>
      </c>
      <c r="O16" s="7">
        <v>7835796</v>
      </c>
      <c r="P16" s="1">
        <v>0</v>
      </c>
      <c r="Q16" s="7">
        <v>7835796</v>
      </c>
      <c r="R16" s="7">
        <v>2534754</v>
      </c>
      <c r="S16" s="1">
        <v>0</v>
      </c>
      <c r="T16" s="47">
        <v>-1271094</v>
      </c>
      <c r="U16" s="7">
        <v>1567453</v>
      </c>
      <c r="V16" s="7">
        <v>793896</v>
      </c>
      <c r="W16" s="7">
        <v>291585</v>
      </c>
      <c r="X16" s="7">
        <f t="shared" si="8"/>
        <v>2652934</v>
      </c>
      <c r="Y16" s="7">
        <v>1464900</v>
      </c>
      <c r="Z16" s="7">
        <v>335593</v>
      </c>
      <c r="AA16" s="7">
        <v>194056</v>
      </c>
      <c r="AB16" s="7">
        <v>68014</v>
      </c>
      <c r="AC16" s="7">
        <v>81438</v>
      </c>
      <c r="AD16" s="7">
        <v>259667</v>
      </c>
      <c r="AE16" s="7">
        <v>73126</v>
      </c>
      <c r="AF16" s="7">
        <v>57647</v>
      </c>
      <c r="AG16" s="1">
        <v>0</v>
      </c>
      <c r="AH16" s="3" t="s">
        <v>34</v>
      </c>
    </row>
    <row r="17" spans="1:34" x14ac:dyDescent="0.35">
      <c r="A17" s="3" t="s">
        <v>47</v>
      </c>
      <c r="B17" s="16">
        <v>20476966</v>
      </c>
      <c r="C17" s="8">
        <f t="shared" si="5"/>
        <v>3.5312821808269548</v>
      </c>
      <c r="D17" s="1">
        <f t="shared" si="9"/>
        <v>5.6857706457631441E-2</v>
      </c>
      <c r="E17" s="9">
        <f t="shared" si="10"/>
        <v>16.789519644995149</v>
      </c>
      <c r="F17" s="10">
        <f t="shared" si="11"/>
        <v>1247.1740530709899</v>
      </c>
      <c r="G17" s="7">
        <v>590179</v>
      </c>
      <c r="H17" s="7">
        <v>19261462</v>
      </c>
      <c r="I17" s="7">
        <v>20726024</v>
      </c>
      <c r="J17" s="7">
        <v>985404</v>
      </c>
      <c r="K17" s="7">
        <v>21711428</v>
      </c>
      <c r="L17" s="7">
        <v>1234462</v>
      </c>
      <c r="M17" s="1">
        <v>0</v>
      </c>
      <c r="N17" s="7">
        <v>1234462</v>
      </c>
      <c r="O17" s="7">
        <v>19906159</v>
      </c>
      <c r="P17" s="7">
        <v>570807</v>
      </c>
      <c r="Q17" s="21">
        <v>20476966</v>
      </c>
      <c r="R17" s="7">
        <v>5637091</v>
      </c>
      <c r="S17" s="1">
        <v>0</v>
      </c>
      <c r="T17" s="47">
        <v>-140163</v>
      </c>
      <c r="U17" s="7">
        <v>4163086</v>
      </c>
      <c r="V17" s="7">
        <v>2237096</v>
      </c>
      <c r="W17" s="7">
        <v>368415</v>
      </c>
      <c r="X17" s="7">
        <f t="shared" si="8"/>
        <v>6768597</v>
      </c>
      <c r="Y17" s="7">
        <v>2412788</v>
      </c>
      <c r="Z17" s="7">
        <v>732050</v>
      </c>
      <c r="AA17" s="7">
        <v>123040</v>
      </c>
      <c r="AB17" s="7">
        <v>423459</v>
      </c>
      <c r="AC17" s="7">
        <v>785569</v>
      </c>
      <c r="AD17" s="7">
        <v>1013064</v>
      </c>
      <c r="AE17" s="7">
        <v>20723</v>
      </c>
      <c r="AF17" s="7">
        <v>126398</v>
      </c>
      <c r="AG17" s="1">
        <v>0</v>
      </c>
      <c r="AH17" s="3" t="s">
        <v>34</v>
      </c>
    </row>
    <row r="18" spans="1:34" x14ac:dyDescent="0.35">
      <c r="A18" s="3" t="s">
        <v>48</v>
      </c>
      <c r="B18" s="16">
        <v>37115884</v>
      </c>
      <c r="C18" s="18">
        <f t="shared" si="5"/>
        <v>1.1455700008229011</v>
      </c>
      <c r="D18" s="9">
        <f t="shared" si="9"/>
        <v>0.14609311994521137</v>
      </c>
      <c r="E18" s="9">
        <f t="shared" si="10"/>
        <v>6.7734185195744967</v>
      </c>
      <c r="F18" s="10">
        <f t="shared" si="11"/>
        <v>562.94802830691776</v>
      </c>
      <c r="G18" s="7">
        <v>516645</v>
      </c>
      <c r="H18" s="7">
        <v>35217185</v>
      </c>
      <c r="I18" s="7">
        <v>40481688</v>
      </c>
      <c r="J18" s="7">
        <v>2984274</v>
      </c>
      <c r="K18" s="7">
        <v>43465962</v>
      </c>
      <c r="L18" s="7">
        <v>5976552</v>
      </c>
      <c r="M18" s="7">
        <v>373526</v>
      </c>
      <c r="N18" s="7">
        <v>6350078</v>
      </c>
      <c r="O18" s="7">
        <v>26157777</v>
      </c>
      <c r="P18" s="7">
        <v>10958107</v>
      </c>
      <c r="Q18" s="7">
        <v>37115884</v>
      </c>
      <c r="R18" s="7">
        <v>22833853</v>
      </c>
      <c r="S18" s="1">
        <v>0</v>
      </c>
      <c r="T18" s="47">
        <v>-2299830</v>
      </c>
      <c r="U18" s="7">
        <v>11000407</v>
      </c>
      <c r="V18" s="7">
        <v>7670939</v>
      </c>
      <c r="W18" s="7">
        <v>5680863</v>
      </c>
      <c r="X18" s="7">
        <f t="shared" si="8"/>
        <v>24352209</v>
      </c>
      <c r="Y18" s="7">
        <v>9140719</v>
      </c>
      <c r="Z18" s="7">
        <v>3636778</v>
      </c>
      <c r="AA18" s="7">
        <v>677747</v>
      </c>
      <c r="AB18" s="7">
        <v>1247964</v>
      </c>
      <c r="AC18" s="7">
        <v>5297842</v>
      </c>
      <c r="AD18" s="7">
        <v>1827433</v>
      </c>
      <c r="AE18" s="7">
        <v>205594</v>
      </c>
      <c r="AF18" s="7">
        <v>364429</v>
      </c>
      <c r="AG18" s="7">
        <v>435365</v>
      </c>
      <c r="AH18" s="3" t="s">
        <v>34</v>
      </c>
    </row>
    <row r="19" spans="1:34" x14ac:dyDescent="0.35">
      <c r="A19" s="3" t="s">
        <v>49</v>
      </c>
      <c r="B19" s="7">
        <v>40471938.590000004</v>
      </c>
      <c r="C19" s="8">
        <f t="shared" si="5"/>
        <v>1.4788202515088671</v>
      </c>
      <c r="D19" s="1">
        <f t="shared" si="9"/>
        <v>0.14546992331659331</v>
      </c>
      <c r="E19" s="9">
        <f t="shared" si="10"/>
        <v>8.5394207527178665</v>
      </c>
      <c r="F19" s="10">
        <f t="shared" si="11"/>
        <v>444.86662431508819</v>
      </c>
      <c r="G19" s="7">
        <v>489872.28</v>
      </c>
      <c r="H19" s="7">
        <v>33356119.760000002</v>
      </c>
      <c r="I19" s="7">
        <v>40824899.979999997</v>
      </c>
      <c r="J19" s="7">
        <f>K19-I19</f>
        <v>6536725.6600000039</v>
      </c>
      <c r="K19" s="7">
        <v>47361625.640000001</v>
      </c>
      <c r="L19" s="7">
        <v>4780757.5199999996</v>
      </c>
      <c r="M19" s="7">
        <v>2108934.5299999998</v>
      </c>
      <c r="N19" s="7">
        <v>6889692.0499999998</v>
      </c>
      <c r="O19" s="7">
        <v>40471933.590000004</v>
      </c>
      <c r="P19" s="1">
        <v>0</v>
      </c>
      <c r="Q19" s="7">
        <v>40471933.590000004</v>
      </c>
      <c r="R19" s="7">
        <v>27367716.629999999</v>
      </c>
      <c r="S19" s="1">
        <v>0</v>
      </c>
      <c r="T19" s="47">
        <v>0</v>
      </c>
      <c r="U19" s="1">
        <v>0</v>
      </c>
      <c r="V19" s="1">
        <v>0</v>
      </c>
      <c r="W19" s="1">
        <v>0</v>
      </c>
      <c r="X19" s="7">
        <v>28522807.649999999</v>
      </c>
      <c r="Y19" s="22">
        <v>16375552.689999999</v>
      </c>
      <c r="Z19" s="7">
        <v>16375552.689999999</v>
      </c>
      <c r="AA19" s="7">
        <v>954254.66</v>
      </c>
      <c r="AB19" s="7">
        <v>2536922.1</v>
      </c>
      <c r="AC19" s="22">
        <v>6078949.4000000004</v>
      </c>
      <c r="AD19" s="7">
        <v>998842.17</v>
      </c>
      <c r="AE19" s="1">
        <v>0</v>
      </c>
      <c r="AF19" s="22">
        <v>423190.61</v>
      </c>
      <c r="AG19" s="1">
        <v>0</v>
      </c>
      <c r="AH19" s="3" t="s">
        <v>34</v>
      </c>
    </row>
    <row r="20" spans="1:34" x14ac:dyDescent="0.35">
      <c r="A20" s="3" t="s">
        <v>50</v>
      </c>
      <c r="B20" s="16">
        <v>6938991</v>
      </c>
      <c r="C20" s="8">
        <f t="shared" si="5"/>
        <v>2.4067923510786318</v>
      </c>
      <c r="D20" s="1">
        <f t="shared" si="9"/>
        <v>0.10400953348521762</v>
      </c>
      <c r="E20" s="9">
        <f t="shared" si="10"/>
        <v>8.6727440437690326</v>
      </c>
      <c r="F20" s="10">
        <f t="shared" si="11"/>
        <v>876.03879436161037</v>
      </c>
      <c r="G20" s="7">
        <v>1260732</v>
      </c>
      <c r="H20" s="7">
        <v>5500878</v>
      </c>
      <c r="I20" s="7">
        <v>6985904</v>
      </c>
      <c r="J20" s="7">
        <v>758588</v>
      </c>
      <c r="K20" s="7">
        <v>7744492</v>
      </c>
      <c r="L20" s="7">
        <v>805501</v>
      </c>
      <c r="M20" s="1">
        <v>0</v>
      </c>
      <c r="N20" s="7">
        <v>805501</v>
      </c>
      <c r="O20" s="7">
        <v>5516202</v>
      </c>
      <c r="P20" s="7">
        <v>1422789</v>
      </c>
      <c r="Q20" s="7">
        <v>6938991</v>
      </c>
      <c r="R20" s="7">
        <v>2291931</v>
      </c>
      <c r="S20" s="1">
        <v>0</v>
      </c>
      <c r="T20" s="47">
        <v>-446056</v>
      </c>
      <c r="U20" s="7">
        <v>1462454</v>
      </c>
      <c r="V20" s="7">
        <v>714134</v>
      </c>
      <c r="W20" s="7">
        <v>24267</v>
      </c>
      <c r="X20" s="7">
        <f t="shared" si="8"/>
        <v>2200855</v>
      </c>
      <c r="Y20" s="7">
        <v>1365983</v>
      </c>
      <c r="Z20" s="7">
        <v>441210</v>
      </c>
      <c r="AA20" s="7">
        <v>149821</v>
      </c>
      <c r="AB20" s="7">
        <v>53707</v>
      </c>
      <c r="AC20" s="7">
        <v>86476</v>
      </c>
      <c r="AD20" s="7">
        <v>118196</v>
      </c>
      <c r="AE20" s="1">
        <v>0</v>
      </c>
      <c r="AF20" s="7">
        <v>76537</v>
      </c>
      <c r="AG20" s="1">
        <v>0</v>
      </c>
      <c r="AH20" s="3" t="s">
        <v>34</v>
      </c>
    </row>
    <row r="21" spans="1:34" x14ac:dyDescent="0.35">
      <c r="A21" s="3" t="s">
        <v>51</v>
      </c>
      <c r="B21" s="16">
        <v>23183269</v>
      </c>
      <c r="C21" s="8">
        <f t="shared" si="5"/>
        <v>8.9132069445039548</v>
      </c>
      <c r="D21" s="1">
        <f t="shared" si="9"/>
        <v>2.6785811362524774E-2</v>
      </c>
      <c r="E21" s="9">
        <f t="shared" si="10"/>
        <v>36.211561668395831</v>
      </c>
      <c r="F21" s="10">
        <f t="shared" si="11"/>
        <v>2473.5344556931454</v>
      </c>
      <c r="G21" s="7">
        <v>333360</v>
      </c>
      <c r="H21" s="7">
        <v>17397486</v>
      </c>
      <c r="I21" s="7">
        <v>23105656</v>
      </c>
      <c r="J21" s="7">
        <v>715686</v>
      </c>
      <c r="K21" s="7">
        <v>23821343</v>
      </c>
      <c r="L21" s="7">
        <v>638074</v>
      </c>
      <c r="M21" s="1">
        <v>0</v>
      </c>
      <c r="N21" s="7">
        <v>638074</v>
      </c>
      <c r="O21" s="7">
        <v>22882074</v>
      </c>
      <c r="P21" s="7">
        <v>301195</v>
      </c>
      <c r="Q21" s="7">
        <v>23183269</v>
      </c>
      <c r="R21" s="7">
        <v>2567210</v>
      </c>
      <c r="S21" s="1">
        <v>0</v>
      </c>
      <c r="T21" s="47">
        <v>-794784</v>
      </c>
      <c r="U21" s="7">
        <v>1484444</v>
      </c>
      <c r="V21" s="7">
        <v>736173</v>
      </c>
      <c r="W21" s="7">
        <v>126089</v>
      </c>
      <c r="X21" s="7">
        <f t="shared" si="8"/>
        <v>2346706</v>
      </c>
      <c r="Y21" s="7">
        <v>1214755</v>
      </c>
      <c r="Z21" s="7">
        <v>388317</v>
      </c>
      <c r="AA21" s="7">
        <v>177713</v>
      </c>
      <c r="AB21" s="7">
        <v>71372</v>
      </c>
      <c r="AC21" s="7">
        <v>304629</v>
      </c>
      <c r="AD21" s="7">
        <v>206727</v>
      </c>
      <c r="AE21" s="7">
        <v>60320</v>
      </c>
      <c r="AF21" s="23">
        <v>143377</v>
      </c>
      <c r="AG21" s="1">
        <v>0</v>
      </c>
      <c r="AH21" s="3" t="s">
        <v>34</v>
      </c>
    </row>
    <row r="22" spans="1:34" x14ac:dyDescent="0.35">
      <c r="A22" s="3" t="s">
        <v>52</v>
      </c>
      <c r="B22" s="16">
        <v>7597596</v>
      </c>
      <c r="C22" s="8">
        <f t="shared" si="5"/>
        <v>1.5778065287864282</v>
      </c>
      <c r="D22" s="1">
        <f t="shared" si="9"/>
        <v>0.10970029474729225</v>
      </c>
      <c r="E22" s="9">
        <f t="shared" si="10"/>
        <v>8.9886845661241992</v>
      </c>
      <c r="F22" s="10">
        <f t="shared" si="11"/>
        <v>604.01390881961413</v>
      </c>
      <c r="G22" s="1">
        <v>0</v>
      </c>
      <c r="H22" s="7">
        <v>7968499</v>
      </c>
      <c r="I22" s="7">
        <v>8414802</v>
      </c>
      <c r="J22" s="7">
        <v>118949</v>
      </c>
      <c r="K22" s="7">
        <v>8533751</v>
      </c>
      <c r="L22" s="7">
        <v>936155</v>
      </c>
      <c r="M22" s="1">
        <v>0</v>
      </c>
      <c r="N22" s="7">
        <v>936155</v>
      </c>
      <c r="O22" s="7">
        <v>7597596</v>
      </c>
      <c r="P22" s="1">
        <v>0</v>
      </c>
      <c r="Q22" s="7">
        <v>7597596</v>
      </c>
      <c r="R22" s="7">
        <v>4815290</v>
      </c>
      <c r="S22" s="1">
        <v>0</v>
      </c>
      <c r="T22" s="47">
        <v>-60694</v>
      </c>
      <c r="U22" s="7">
        <v>2976249</v>
      </c>
      <c r="V22" s="7">
        <v>2325465</v>
      </c>
      <c r="W22" s="7">
        <v>437023</v>
      </c>
      <c r="X22" s="7">
        <f t="shared" si="8"/>
        <v>5738737</v>
      </c>
      <c r="Y22" s="7">
        <v>2142526</v>
      </c>
      <c r="Z22" s="7">
        <v>747999</v>
      </c>
      <c r="AA22" s="7">
        <v>319985</v>
      </c>
      <c r="AB22" s="7">
        <v>503966</v>
      </c>
      <c r="AC22" s="7">
        <v>501003</v>
      </c>
      <c r="AD22" s="7">
        <v>475770</v>
      </c>
      <c r="AE22" s="1">
        <v>0</v>
      </c>
      <c r="AF22" s="7">
        <v>124040</v>
      </c>
      <c r="AG22" s="1">
        <v>0</v>
      </c>
      <c r="AH22" s="3" t="s">
        <v>34</v>
      </c>
    </row>
    <row r="23" spans="1:34" x14ac:dyDescent="0.35">
      <c r="A23" s="3" t="s">
        <v>53</v>
      </c>
      <c r="B23" s="16">
        <v>3106833</v>
      </c>
      <c r="C23" s="8">
        <f t="shared" si="5"/>
        <v>1.4055848194108713</v>
      </c>
      <c r="D23" s="9">
        <f t="shared" si="9"/>
        <v>0.18334979689104244</v>
      </c>
      <c r="E23" s="9">
        <f t="shared" si="10"/>
        <v>5.4540556736709158</v>
      </c>
      <c r="F23" s="10">
        <f t="shared" si="11"/>
        <v>190.66752580701058</v>
      </c>
      <c r="G23" s="7">
        <v>1500</v>
      </c>
      <c r="H23" s="7">
        <v>1154635</v>
      </c>
      <c r="I23" s="7">
        <v>3804362</v>
      </c>
      <c r="J23" s="1">
        <v>0</v>
      </c>
      <c r="K23" s="7">
        <v>3804362</v>
      </c>
      <c r="L23" s="7">
        <v>697529</v>
      </c>
      <c r="M23" s="1">
        <v>0</v>
      </c>
      <c r="N23" s="7">
        <v>697529</v>
      </c>
      <c r="O23" s="7">
        <v>3106833</v>
      </c>
      <c r="P23" s="1">
        <v>0</v>
      </c>
      <c r="Q23" s="7">
        <v>3106833</v>
      </c>
      <c r="R23" s="7">
        <v>2210349</v>
      </c>
      <c r="S23" s="1">
        <v>0</v>
      </c>
      <c r="T23" s="47">
        <v>0</v>
      </c>
      <c r="U23" s="7">
        <v>1293491</v>
      </c>
      <c r="V23" s="7">
        <v>824564</v>
      </c>
      <c r="W23" s="7">
        <v>12500</v>
      </c>
      <c r="X23" s="7">
        <f t="shared" si="8"/>
        <v>2130555</v>
      </c>
      <c r="Y23" s="7">
        <v>1294206</v>
      </c>
      <c r="Z23" s="7">
        <v>173847</v>
      </c>
      <c r="AA23" s="7">
        <v>91982</v>
      </c>
      <c r="AB23" s="7">
        <v>134460</v>
      </c>
      <c r="AC23" s="7">
        <v>202772</v>
      </c>
      <c r="AD23" s="7">
        <v>248905</v>
      </c>
      <c r="AE23" s="1">
        <v>0</v>
      </c>
      <c r="AF23" s="7">
        <v>64175</v>
      </c>
      <c r="AG23" s="1">
        <v>0</v>
      </c>
      <c r="AH23" s="3" t="s">
        <v>34</v>
      </c>
    </row>
    <row r="24" spans="1:34" x14ac:dyDescent="0.35">
      <c r="A24" s="3" t="s">
        <v>54</v>
      </c>
      <c r="B24" s="16">
        <v>11663551</v>
      </c>
      <c r="C24" s="8">
        <f t="shared" si="5"/>
        <v>0.89146772772530858</v>
      </c>
      <c r="D24" s="9">
        <f t="shared" si="9"/>
        <v>5.7878411394552756E-2</v>
      </c>
      <c r="E24" s="9">
        <f t="shared" si="10"/>
        <v>16.480359784520054</v>
      </c>
      <c r="F24" s="10">
        <f t="shared" si="11"/>
        <v>134.44059665471164</v>
      </c>
      <c r="G24" s="1">
        <v>0</v>
      </c>
      <c r="H24" s="7">
        <v>4795832</v>
      </c>
      <c r="I24" s="7">
        <v>11808837</v>
      </c>
      <c r="J24" s="7">
        <v>571254</v>
      </c>
      <c r="K24" s="7">
        <v>12380091</v>
      </c>
      <c r="L24" s="7">
        <v>716540</v>
      </c>
      <c r="M24" s="1">
        <v>0</v>
      </c>
      <c r="N24" s="7">
        <v>716540</v>
      </c>
      <c r="O24" s="7">
        <v>11663551</v>
      </c>
      <c r="P24" s="1">
        <v>0</v>
      </c>
      <c r="Q24" s="7">
        <v>11663551</v>
      </c>
      <c r="R24" s="7">
        <v>13083537</v>
      </c>
      <c r="S24" s="7">
        <v>63075</v>
      </c>
      <c r="T24" s="47">
        <v>0</v>
      </c>
      <c r="U24" s="7">
        <v>5455937</v>
      </c>
      <c r="V24" s="7">
        <v>3813398</v>
      </c>
      <c r="W24" s="7">
        <v>1310380</v>
      </c>
      <c r="X24" s="7">
        <f t="shared" si="8"/>
        <v>10579715</v>
      </c>
      <c r="Y24" s="7">
        <v>7035243</v>
      </c>
      <c r="Z24" s="7">
        <v>1435408</v>
      </c>
      <c r="AA24" s="7">
        <v>799888</v>
      </c>
      <c r="AB24" s="7">
        <v>793556</v>
      </c>
      <c r="AC24" s="7">
        <v>1534095</v>
      </c>
      <c r="AD24" s="7">
        <v>1249092</v>
      </c>
      <c r="AE24" s="7">
        <v>63075</v>
      </c>
      <c r="AF24" s="7">
        <v>173179</v>
      </c>
      <c r="AG24" s="1">
        <v>0</v>
      </c>
      <c r="AH24" s="3" t="s">
        <v>34</v>
      </c>
    </row>
    <row r="25" spans="1:34" x14ac:dyDescent="0.35">
      <c r="A25" s="3" t="s">
        <v>55</v>
      </c>
      <c r="B25" s="16">
        <v>1132737</v>
      </c>
      <c r="C25" s="8">
        <f t="shared" si="5"/>
        <v>1.5938406586719576</v>
      </c>
      <c r="D25" s="9">
        <f t="shared" si="9"/>
        <v>1.8224697598469012E-2</v>
      </c>
      <c r="E25" s="9">
        <f t="shared" si="10"/>
        <v>54.870594949350831</v>
      </c>
      <c r="F25" s="10">
        <f t="shared" si="11"/>
        <v>507.42011423169561</v>
      </c>
      <c r="G25" s="1">
        <v>0</v>
      </c>
      <c r="H25" s="7">
        <v>982357</v>
      </c>
      <c r="I25" s="7">
        <v>1153764</v>
      </c>
      <c r="J25" s="1">
        <v>0</v>
      </c>
      <c r="K25" s="7">
        <v>1153764</v>
      </c>
      <c r="L25" s="7">
        <v>21027</v>
      </c>
      <c r="M25" s="1">
        <v>0</v>
      </c>
      <c r="N25" s="7">
        <v>21027</v>
      </c>
      <c r="O25" s="7">
        <v>1126262</v>
      </c>
      <c r="P25" s="7">
        <v>6475</v>
      </c>
      <c r="Q25" s="7">
        <v>1132737</v>
      </c>
      <c r="R25" s="7">
        <v>706634</v>
      </c>
      <c r="S25" s="1">
        <v>0</v>
      </c>
      <c r="T25" s="47">
        <v>0</v>
      </c>
      <c r="U25" s="7">
        <v>280800</v>
      </c>
      <c r="V25" s="7">
        <v>254056</v>
      </c>
      <c r="W25" s="7">
        <v>107656</v>
      </c>
      <c r="X25" s="7">
        <f t="shared" si="8"/>
        <v>642512</v>
      </c>
      <c r="Y25" s="7">
        <v>324645</v>
      </c>
      <c r="Z25" s="7">
        <v>72449</v>
      </c>
      <c r="AA25" s="7">
        <v>110223</v>
      </c>
      <c r="AB25" s="7">
        <v>53477</v>
      </c>
      <c r="AC25" s="7">
        <v>114985</v>
      </c>
      <c r="AD25" s="7">
        <v>15502</v>
      </c>
      <c r="AE25" s="1">
        <v>0</v>
      </c>
      <c r="AF25" s="7">
        <v>15353</v>
      </c>
      <c r="AG25" s="1">
        <v>0</v>
      </c>
      <c r="AH25" s="3" t="s">
        <v>34</v>
      </c>
    </row>
    <row r="26" spans="1:34" x14ac:dyDescent="0.35">
      <c r="A26" s="3" t="s">
        <v>56</v>
      </c>
      <c r="B26" s="16">
        <v>7464076</v>
      </c>
      <c r="C26" s="8">
        <f t="shared" si="5"/>
        <v>3.7087102127617286</v>
      </c>
      <c r="D26" s="9">
        <f>N26/K26</f>
        <v>2.65807047646596E-2</v>
      </c>
      <c r="E26" s="9">
        <f t="shared" si="10"/>
        <v>34.139369437439285</v>
      </c>
      <c r="F26" s="19">
        <f>H26/((R26-S26)/365)</f>
        <v>1164.2841303202854</v>
      </c>
      <c r="G26" s="1">
        <v>0</v>
      </c>
      <c r="H26" s="7">
        <v>6419767</v>
      </c>
      <c r="I26" s="7">
        <v>6958218</v>
      </c>
      <c r="J26" s="7">
        <v>709675</v>
      </c>
      <c r="K26" s="7">
        <v>7667893</v>
      </c>
      <c r="L26" s="7">
        <v>203818</v>
      </c>
      <c r="M26" s="1">
        <v>0</v>
      </c>
      <c r="N26" s="7">
        <v>203818</v>
      </c>
      <c r="O26" s="7">
        <v>7464076</v>
      </c>
      <c r="P26" s="1">
        <v>0</v>
      </c>
      <c r="Q26" s="7">
        <v>7464076</v>
      </c>
      <c r="R26" s="7">
        <v>2012580</v>
      </c>
      <c r="S26" s="1">
        <v>0</v>
      </c>
      <c r="T26" s="47">
        <v>-1114625</v>
      </c>
      <c r="U26" s="7">
        <v>1147808</v>
      </c>
      <c r="V26" s="7">
        <v>774667</v>
      </c>
      <c r="W26" s="7">
        <v>142086</v>
      </c>
      <c r="X26" s="7">
        <f t="shared" si="8"/>
        <v>2064561</v>
      </c>
      <c r="Y26" s="7">
        <v>753677</v>
      </c>
      <c r="Z26" s="7">
        <v>155792</v>
      </c>
      <c r="AA26" s="7">
        <v>292289</v>
      </c>
      <c r="AB26" s="7">
        <v>245385</v>
      </c>
      <c r="AC26" s="7">
        <v>135364</v>
      </c>
      <c r="AD26" s="7">
        <v>336272</v>
      </c>
      <c r="AE26" s="7">
        <v>14244</v>
      </c>
      <c r="AF26" s="7">
        <v>79557</v>
      </c>
      <c r="AG26" s="1">
        <v>0</v>
      </c>
      <c r="AH26" s="3" t="s">
        <v>34</v>
      </c>
    </row>
    <row r="27" spans="1:34" x14ac:dyDescent="0.35">
      <c r="A27" s="3" t="s">
        <v>57</v>
      </c>
      <c r="B27" s="24">
        <v>2140</v>
      </c>
      <c r="C27" s="25">
        <f t="shared" si="5"/>
        <v>2.6399383191981498E-3</v>
      </c>
      <c r="D27" s="26">
        <f>N27/K27</f>
        <v>1.0018781650152271</v>
      </c>
      <c r="E27" s="26">
        <f t="shared" si="10"/>
        <v>0.7864515918236038</v>
      </c>
      <c r="F27" s="27">
        <f>H27/((R27-S27)/365)</f>
        <v>51.812357432068843</v>
      </c>
      <c r="G27" s="1">
        <v>0</v>
      </c>
      <c r="H27" s="7">
        <v>102617</v>
      </c>
      <c r="I27" s="7">
        <v>625822</v>
      </c>
      <c r="J27" s="7">
        <v>513588</v>
      </c>
      <c r="K27" s="7">
        <v>1139410</v>
      </c>
      <c r="L27" s="7">
        <v>795754</v>
      </c>
      <c r="M27" s="7">
        <v>345796</v>
      </c>
      <c r="N27" s="7">
        <v>1141550</v>
      </c>
      <c r="O27" s="7">
        <v>2140</v>
      </c>
      <c r="P27" s="1">
        <v>0</v>
      </c>
      <c r="Q27" s="7">
        <v>2140</v>
      </c>
      <c r="R27" s="7">
        <v>810625</v>
      </c>
      <c r="S27" s="7">
        <v>87724</v>
      </c>
      <c r="T27" s="47">
        <v>-236252</v>
      </c>
      <c r="U27" s="7">
        <v>369541</v>
      </c>
      <c r="V27" s="7">
        <v>222455</v>
      </c>
      <c r="W27" s="7">
        <v>85847</v>
      </c>
      <c r="X27" s="7">
        <f t="shared" si="8"/>
        <v>677843</v>
      </c>
      <c r="Y27" s="7">
        <v>397537</v>
      </c>
      <c r="Z27" s="7">
        <v>49248</v>
      </c>
      <c r="AA27" s="7">
        <v>72532</v>
      </c>
      <c r="AB27" s="7">
        <v>67244</v>
      </c>
      <c r="AC27" s="7">
        <v>44311</v>
      </c>
      <c r="AD27" s="7">
        <v>100841</v>
      </c>
      <c r="AE27" s="7">
        <v>33913</v>
      </c>
      <c r="AF27" s="7">
        <v>44998</v>
      </c>
      <c r="AG27" s="1">
        <v>0</v>
      </c>
      <c r="AH27" s="3" t="s">
        <v>34</v>
      </c>
    </row>
    <row r="28" spans="1:34" x14ac:dyDescent="0.35">
      <c r="A28" s="3" t="s">
        <v>58</v>
      </c>
      <c r="B28" s="16">
        <v>18165433</v>
      </c>
      <c r="C28" s="8">
        <f t="shared" si="5"/>
        <v>3.0216124585680753</v>
      </c>
      <c r="D28" s="9">
        <f>N28/K28</f>
        <v>0.22057117019621014</v>
      </c>
      <c r="E28" s="9">
        <f t="shared" si="10"/>
        <v>25.229125151041526</v>
      </c>
      <c r="F28" s="19">
        <f>H28/((R28-S28)/365)</f>
        <v>469.29264880797808</v>
      </c>
      <c r="G28" s="7">
        <v>121755</v>
      </c>
      <c r="H28" s="7">
        <v>7550578</v>
      </c>
      <c r="I28" s="7">
        <v>21484795</v>
      </c>
      <c r="J28" s="7">
        <v>1821288</v>
      </c>
      <c r="K28" s="7">
        <v>23306083</v>
      </c>
      <c r="L28" s="7">
        <v>851587</v>
      </c>
      <c r="M28" s="7">
        <v>4289063</v>
      </c>
      <c r="N28" s="7">
        <v>5140650</v>
      </c>
      <c r="O28" s="7">
        <v>17744676</v>
      </c>
      <c r="P28" s="7">
        <v>420757</v>
      </c>
      <c r="Q28" s="7">
        <v>18165433</v>
      </c>
      <c r="R28" s="7">
        <v>5872585</v>
      </c>
      <c r="S28" s="1">
        <v>0</v>
      </c>
      <c r="T28" s="47">
        <v>-3801313</v>
      </c>
      <c r="U28" s="7">
        <v>6081888</v>
      </c>
      <c r="V28" s="7">
        <v>1987090</v>
      </c>
      <c r="W28" s="7">
        <v>151929</v>
      </c>
      <c r="X28" s="7">
        <f t="shared" si="8"/>
        <v>8220907</v>
      </c>
      <c r="Y28" s="7">
        <v>3263113</v>
      </c>
      <c r="Z28" s="7">
        <v>1159795</v>
      </c>
      <c r="AA28" s="7">
        <v>129353</v>
      </c>
      <c r="AB28" s="7">
        <v>201835</v>
      </c>
      <c r="AC28" s="7">
        <v>458990</v>
      </c>
      <c r="AD28" s="7">
        <v>347551</v>
      </c>
      <c r="AE28" s="1">
        <v>0</v>
      </c>
      <c r="AF28" s="7">
        <v>311948</v>
      </c>
      <c r="AG28" s="1">
        <v>0</v>
      </c>
      <c r="AH28" s="3" t="s">
        <v>34</v>
      </c>
    </row>
    <row r="29" spans="1:34" x14ac:dyDescent="0.35">
      <c r="A29" s="3" t="s">
        <v>59</v>
      </c>
      <c r="B29" s="16">
        <v>3195062</v>
      </c>
      <c r="C29" s="8">
        <f t="shared" si="5"/>
        <v>1.5895024232601132</v>
      </c>
      <c r="D29" s="9">
        <f t="shared" ref="D29:D30" si="12">N29/K29</f>
        <v>6.3449960618761764E-2</v>
      </c>
      <c r="E29" s="9">
        <f t="shared" si="10"/>
        <v>15.418126128956255</v>
      </c>
      <c r="F29" s="19">
        <f t="shared" ref="F29:F30" si="13">H29/((R29-S29)/365)</f>
        <v>497.0608307439125</v>
      </c>
      <c r="G29" s="1">
        <v>0</v>
      </c>
      <c r="H29" s="7">
        <v>2737378</v>
      </c>
      <c r="I29" s="7">
        <v>3337423</v>
      </c>
      <c r="J29" s="7">
        <v>74100</v>
      </c>
      <c r="K29" s="7">
        <v>3411523</v>
      </c>
      <c r="L29" s="7">
        <v>216461</v>
      </c>
      <c r="M29" s="1">
        <v>0</v>
      </c>
      <c r="N29" s="7">
        <v>216461</v>
      </c>
      <c r="O29" s="7">
        <v>3195062</v>
      </c>
      <c r="P29" s="1">
        <v>0</v>
      </c>
      <c r="Q29" s="7">
        <v>3195062</v>
      </c>
      <c r="R29" s="7">
        <v>2010102</v>
      </c>
      <c r="S29" s="1">
        <v>0</v>
      </c>
      <c r="T29" s="47">
        <v>-371739</v>
      </c>
      <c r="U29" s="7">
        <v>930304</v>
      </c>
      <c r="V29" s="7">
        <v>778696</v>
      </c>
      <c r="W29" s="7">
        <v>411591</v>
      </c>
      <c r="X29" s="7">
        <f t="shared" si="8"/>
        <v>2120591</v>
      </c>
      <c r="Y29" s="7">
        <v>1117648</v>
      </c>
      <c r="Z29" s="7">
        <v>190868</v>
      </c>
      <c r="AA29" s="7">
        <v>82504</v>
      </c>
      <c r="AB29" s="7">
        <v>133207</v>
      </c>
      <c r="AC29" s="7">
        <v>323692</v>
      </c>
      <c r="AD29" s="7">
        <v>129959</v>
      </c>
      <c r="AE29" s="7">
        <v>3900</v>
      </c>
      <c r="AF29" s="7">
        <v>28323</v>
      </c>
      <c r="AG29" s="1">
        <v>0</v>
      </c>
      <c r="AH29" s="3" t="s">
        <v>34</v>
      </c>
    </row>
    <row r="30" spans="1:34" x14ac:dyDescent="0.35">
      <c r="A30" s="3" t="s">
        <v>60</v>
      </c>
      <c r="B30" s="16">
        <v>8121377</v>
      </c>
      <c r="C30" s="8">
        <f t="shared" si="5"/>
        <v>0.41730949480134205</v>
      </c>
      <c r="D30" s="9">
        <f t="shared" si="12"/>
        <v>0.63564825430385996</v>
      </c>
      <c r="E30" s="9">
        <f t="shared" si="10"/>
        <v>10.043791841998448</v>
      </c>
      <c r="F30" s="19">
        <f t="shared" si="13"/>
        <v>246.68687961568898</v>
      </c>
      <c r="G30" s="1">
        <v>0</v>
      </c>
      <c r="H30" s="7">
        <v>5232789</v>
      </c>
      <c r="I30" s="7">
        <v>7819333</v>
      </c>
      <c r="J30" s="7">
        <v>14470600</v>
      </c>
      <c r="K30" s="7">
        <v>22289933</v>
      </c>
      <c r="L30" s="7">
        <v>778524</v>
      </c>
      <c r="M30" s="7">
        <v>13390033</v>
      </c>
      <c r="N30" s="7">
        <v>14168557</v>
      </c>
      <c r="O30" s="7">
        <v>3231010</v>
      </c>
      <c r="P30" s="7">
        <v>4890367</v>
      </c>
      <c r="Q30" s="7">
        <v>8121377</v>
      </c>
      <c r="R30" s="7">
        <v>7742479</v>
      </c>
      <c r="S30" s="1">
        <v>0</v>
      </c>
      <c r="T30" s="47">
        <v>-2819650</v>
      </c>
      <c r="U30" s="7">
        <v>2362510</v>
      </c>
      <c r="V30" s="7">
        <v>1224065</v>
      </c>
      <c r="W30" s="7">
        <v>4155445</v>
      </c>
      <c r="X30" s="7">
        <f t="shared" si="8"/>
        <v>7742020</v>
      </c>
      <c r="Y30" s="7">
        <v>3080187</v>
      </c>
      <c r="Z30" s="7">
        <v>875606</v>
      </c>
      <c r="AA30" s="7">
        <v>234458</v>
      </c>
      <c r="AB30" s="7">
        <v>897481</v>
      </c>
      <c r="AC30" s="7">
        <v>1094518</v>
      </c>
      <c r="AD30" s="7">
        <v>1248531</v>
      </c>
      <c r="AE30" s="1">
        <v>0</v>
      </c>
      <c r="AF30" s="7">
        <v>141559</v>
      </c>
      <c r="AG30" s="7">
        <v>170139</v>
      </c>
      <c r="AH30" s="3" t="s">
        <v>34</v>
      </c>
    </row>
    <row r="31" spans="1:34" x14ac:dyDescent="0.35">
      <c r="A31" s="3" t="s">
        <v>61</v>
      </c>
      <c r="B31" s="16">
        <v>323364</v>
      </c>
      <c r="C31" s="18">
        <f t="shared" si="5"/>
        <v>0.15904675432754686</v>
      </c>
      <c r="D31" s="9">
        <f>N31/K31</f>
        <v>0.88204804031677675</v>
      </c>
      <c r="E31" s="9">
        <f t="shared" si="10"/>
        <v>1.0960901524941846</v>
      </c>
      <c r="F31" s="19">
        <f>H31/((R31-S31)/365)</f>
        <v>163.22489176829117</v>
      </c>
      <c r="G31" s="1">
        <v>0</v>
      </c>
      <c r="H31" s="7">
        <v>909202</v>
      </c>
      <c r="I31" s="7">
        <v>2650483</v>
      </c>
      <c r="J31" s="7">
        <v>91006</v>
      </c>
      <c r="K31" s="7">
        <v>2741489</v>
      </c>
      <c r="L31" s="7">
        <v>2418125</v>
      </c>
      <c r="M31" s="1">
        <v>0</v>
      </c>
      <c r="N31" s="7">
        <v>2418125</v>
      </c>
      <c r="O31" s="7">
        <v>323364</v>
      </c>
      <c r="P31" s="1">
        <v>0</v>
      </c>
      <c r="Q31" s="7">
        <v>323364</v>
      </c>
      <c r="R31" s="7">
        <v>2033138</v>
      </c>
      <c r="S31" s="1">
        <v>0</v>
      </c>
      <c r="T31" s="47">
        <v>-50114</v>
      </c>
      <c r="U31" s="7">
        <v>978246</v>
      </c>
      <c r="V31" s="7">
        <v>711700</v>
      </c>
      <c r="W31" s="7">
        <v>179092</v>
      </c>
      <c r="X31" s="7">
        <f t="shared" si="8"/>
        <v>1869038</v>
      </c>
      <c r="Y31" s="7">
        <v>876076</v>
      </c>
      <c r="Z31" s="7">
        <v>202146</v>
      </c>
      <c r="AA31" s="7">
        <v>262787</v>
      </c>
      <c r="AB31" s="7">
        <v>68381</v>
      </c>
      <c r="AC31" s="7">
        <v>417751</v>
      </c>
      <c r="AD31" s="7">
        <v>176431</v>
      </c>
      <c r="AE31" s="1">
        <v>0</v>
      </c>
      <c r="AF31" s="7">
        <v>29566</v>
      </c>
      <c r="AG31" s="1">
        <v>0</v>
      </c>
      <c r="AH31" s="3" t="s">
        <v>34</v>
      </c>
    </row>
    <row r="32" spans="1:34" x14ac:dyDescent="0.35">
      <c r="A32" s="3" t="s">
        <v>33</v>
      </c>
      <c r="B32" s="16">
        <v>9024906</v>
      </c>
      <c r="C32" s="8">
        <v>0.95542849702735866</v>
      </c>
      <c r="D32" s="9">
        <v>0.19812801223204285</v>
      </c>
      <c r="E32" s="9">
        <v>12.959530561529142</v>
      </c>
      <c r="F32" s="19">
        <v>317.38475317467527</v>
      </c>
      <c r="G32" s="1">
        <v>0</v>
      </c>
      <c r="H32" s="7">
        <v>8172800</v>
      </c>
      <c r="I32" s="7">
        <v>9605941</v>
      </c>
      <c r="J32" s="7">
        <v>2034306</v>
      </c>
      <c r="K32" s="7">
        <v>11640247</v>
      </c>
      <c r="L32" s="7">
        <v>741226</v>
      </c>
      <c r="M32" s="7">
        <v>1565032</v>
      </c>
      <c r="N32" s="7">
        <v>2306259</v>
      </c>
      <c r="O32" s="7">
        <v>9333988</v>
      </c>
      <c r="P32" s="1">
        <v>0</v>
      </c>
      <c r="Q32" s="7">
        <v>9333988</v>
      </c>
      <c r="R32" s="7">
        <v>9769426</v>
      </c>
      <c r="S32" s="7">
        <v>370512</v>
      </c>
      <c r="T32" s="47">
        <v>-3601056</v>
      </c>
      <c r="U32" s="7">
        <v>5966599</v>
      </c>
      <c r="V32" s="7">
        <v>3476476</v>
      </c>
      <c r="W32" s="7">
        <v>876937</v>
      </c>
      <c r="X32" s="7">
        <v>10320011</v>
      </c>
      <c r="Y32" s="7">
        <v>4722588</v>
      </c>
      <c r="Z32" s="7">
        <v>1332993</v>
      </c>
      <c r="AA32" s="7">
        <v>1047306</v>
      </c>
      <c r="AB32" s="7">
        <v>487599</v>
      </c>
      <c r="AC32" s="7">
        <v>1125793</v>
      </c>
      <c r="AD32" s="7">
        <v>456857</v>
      </c>
      <c r="AE32" s="7">
        <v>370512</v>
      </c>
      <c r="AF32" s="7">
        <v>225778</v>
      </c>
      <c r="AG32" s="1">
        <v>0</v>
      </c>
      <c r="AH32" s="3" t="s">
        <v>65</v>
      </c>
    </row>
    <row r="33" spans="1:34" x14ac:dyDescent="0.35">
      <c r="A33" s="3" t="s">
        <v>35</v>
      </c>
      <c r="B33" s="28">
        <v>12222062</v>
      </c>
      <c r="C33" s="18">
        <v>0.7236634497694141</v>
      </c>
      <c r="D33" s="9">
        <v>8.2720447100553721E-2</v>
      </c>
      <c r="E33" s="9">
        <v>11.800012339092786</v>
      </c>
      <c r="F33" s="10">
        <f t="shared" ref="F33" si="14">H33/((R33-S33)/365)</f>
        <v>267.65619525043024</v>
      </c>
      <c r="G33" s="7">
        <f>10473268-10254596</f>
        <v>218672</v>
      </c>
      <c r="H33" s="7">
        <f>2111646+10254596</f>
        <v>12366242</v>
      </c>
      <c r="I33" s="7">
        <v>13005832</v>
      </c>
      <c r="J33" s="7">
        <v>318418</v>
      </c>
      <c r="K33" s="7">
        <v>13324251</v>
      </c>
      <c r="L33" s="7">
        <v>1102188</v>
      </c>
      <c r="M33" s="1">
        <v>0</v>
      </c>
      <c r="N33" s="7">
        <v>1102188</v>
      </c>
      <c r="O33" s="1">
        <v>12222062</v>
      </c>
      <c r="P33" s="1">
        <v>0</v>
      </c>
      <c r="Q33" s="7">
        <v>12222062</v>
      </c>
      <c r="R33" s="1">
        <v>16889152</v>
      </c>
      <c r="S33" s="1">
        <v>25435</v>
      </c>
      <c r="T33" s="47">
        <v>-294345</v>
      </c>
      <c r="U33" s="7">
        <v>8790121</v>
      </c>
      <c r="V33" s="7">
        <v>3606851</v>
      </c>
      <c r="W33" s="7">
        <v>2793988</v>
      </c>
      <c r="X33" s="7">
        <v>15190960</v>
      </c>
      <c r="Y33" s="7">
        <v>8451116</v>
      </c>
      <c r="Z33" s="7">
        <v>2300552</v>
      </c>
      <c r="AA33" s="7">
        <v>1090730</v>
      </c>
      <c r="AB33" s="7">
        <v>1173100</v>
      </c>
      <c r="AC33" s="7">
        <v>1436075</v>
      </c>
      <c r="AD33" s="7">
        <v>2090406</v>
      </c>
      <c r="AE33" s="7">
        <v>76667</v>
      </c>
      <c r="AF33" s="7">
        <v>270507</v>
      </c>
      <c r="AG33" s="1">
        <v>0</v>
      </c>
      <c r="AH33" s="3" t="s">
        <v>65</v>
      </c>
    </row>
    <row r="34" spans="1:34" x14ac:dyDescent="0.35">
      <c r="A34" s="3" t="s">
        <v>36</v>
      </c>
      <c r="B34" s="28">
        <v>14412950</v>
      </c>
      <c r="C34" s="18">
        <v>1.9573521001145615</v>
      </c>
      <c r="D34" s="9">
        <v>7.5885491994068674E-2</v>
      </c>
      <c r="E34" s="9">
        <v>12.897538380655655</v>
      </c>
      <c r="F34" s="19">
        <v>656.62931806972824</v>
      </c>
      <c r="G34" s="7">
        <v>44767</v>
      </c>
      <c r="H34" s="7">
        <v>13207980</v>
      </c>
      <c r="I34" s="7">
        <v>14621217</v>
      </c>
      <c r="J34" s="7">
        <v>983774</v>
      </c>
      <c r="K34" s="7">
        <v>15596499</v>
      </c>
      <c r="L34" s="7">
        <v>1133644</v>
      </c>
      <c r="M34" s="7">
        <v>66567</v>
      </c>
      <c r="N34" s="7">
        <v>1183548</v>
      </c>
      <c r="O34" s="1">
        <v>14370701</v>
      </c>
      <c r="P34" s="7">
        <v>42249</v>
      </c>
      <c r="Q34" s="7">
        <v>14412950</v>
      </c>
      <c r="R34" s="1">
        <v>7341909</v>
      </c>
      <c r="S34" s="1">
        <v>0</v>
      </c>
      <c r="T34" s="47">
        <v>-1343030</v>
      </c>
      <c r="U34" s="7">
        <v>1678855</v>
      </c>
      <c r="V34" s="7">
        <v>774402</v>
      </c>
      <c r="W34" s="7">
        <v>923980</v>
      </c>
      <c r="X34" s="7">
        <v>3377237</v>
      </c>
      <c r="Y34" s="7">
        <v>1387706</v>
      </c>
      <c r="Z34" s="7">
        <v>646040</v>
      </c>
      <c r="AA34" s="7">
        <v>238402</v>
      </c>
      <c r="AB34" s="7">
        <v>217713</v>
      </c>
      <c r="AC34" s="7">
        <v>410008</v>
      </c>
      <c r="AD34" s="7">
        <v>577815</v>
      </c>
      <c r="AE34" s="7">
        <v>117473</v>
      </c>
      <c r="AF34" s="7">
        <v>165949</v>
      </c>
      <c r="AG34" s="1">
        <v>0</v>
      </c>
      <c r="AH34" s="3" t="s">
        <v>65</v>
      </c>
    </row>
    <row r="35" spans="1:34" x14ac:dyDescent="0.35">
      <c r="A35" s="3" t="s">
        <v>37</v>
      </c>
      <c r="B35" s="29">
        <v>9387419</v>
      </c>
      <c r="C35" s="18">
        <v>1.216142826799345</v>
      </c>
      <c r="D35" s="9">
        <v>6.9546770414470854E-2</v>
      </c>
      <c r="E35" s="9">
        <v>12.014236178906398</v>
      </c>
      <c r="F35" s="19">
        <v>385.28836273686829</v>
      </c>
      <c r="G35" s="7">
        <v>77600</v>
      </c>
      <c r="H35" s="7">
        <v>8080713</v>
      </c>
      <c r="I35" s="7">
        <v>8429945</v>
      </c>
      <c r="J35" s="7">
        <v>1659136</v>
      </c>
      <c r="K35" s="7">
        <v>10089081</v>
      </c>
      <c r="L35" s="7">
        <v>701663</v>
      </c>
      <c r="M35" s="1">
        <v>0</v>
      </c>
      <c r="N35" s="7">
        <v>701663</v>
      </c>
      <c r="O35" s="7">
        <v>9309819</v>
      </c>
      <c r="P35" s="7">
        <v>77600</v>
      </c>
      <c r="Q35" s="7">
        <v>9387419</v>
      </c>
      <c r="R35" s="7">
        <v>7655202</v>
      </c>
      <c r="S35" s="1">
        <v>0</v>
      </c>
      <c r="T35" s="47">
        <v>-758662</v>
      </c>
      <c r="U35" s="7">
        <v>4989434</v>
      </c>
      <c r="V35" s="7">
        <v>2031423</v>
      </c>
      <c r="W35" s="7">
        <v>582187</v>
      </c>
      <c r="X35" s="7">
        <v>7603044</v>
      </c>
      <c r="Y35" s="7">
        <v>3982702</v>
      </c>
      <c r="Z35" s="7">
        <v>1239884</v>
      </c>
      <c r="AA35" s="7">
        <v>388383</v>
      </c>
      <c r="AB35" s="7">
        <v>392814</v>
      </c>
      <c r="AC35" s="7">
        <v>384164</v>
      </c>
      <c r="AD35" s="7">
        <v>987393</v>
      </c>
      <c r="AE35" s="7">
        <v>50948</v>
      </c>
      <c r="AF35" s="7">
        <v>228915</v>
      </c>
      <c r="AG35" s="1">
        <v>0</v>
      </c>
      <c r="AH35" s="3" t="s">
        <v>65</v>
      </c>
    </row>
    <row r="36" spans="1:34" x14ac:dyDescent="0.35">
      <c r="A36" s="3" t="s">
        <v>38</v>
      </c>
      <c r="B36" s="28">
        <v>1000230</v>
      </c>
      <c r="C36" s="18">
        <v>0.12214617301830945</v>
      </c>
      <c r="D36" s="9">
        <v>0.45265576023955034</v>
      </c>
      <c r="E36" s="9">
        <v>2.9248313323057786</v>
      </c>
      <c r="F36" s="19">
        <v>63.456286788942947</v>
      </c>
      <c r="G36" s="1">
        <v>0</v>
      </c>
      <c r="H36" s="7">
        <v>1405595</v>
      </c>
      <c r="I36" s="7">
        <v>1730611</v>
      </c>
      <c r="J36" s="7">
        <v>96813</v>
      </c>
      <c r="K36" s="7">
        <v>1827424</v>
      </c>
      <c r="L36" s="7">
        <v>591696</v>
      </c>
      <c r="M36" s="7">
        <v>235498</v>
      </c>
      <c r="N36" s="7">
        <v>827194</v>
      </c>
      <c r="O36" s="7">
        <v>993830</v>
      </c>
      <c r="P36" s="7">
        <v>6400</v>
      </c>
      <c r="Q36" s="7">
        <v>1000230</v>
      </c>
      <c r="R36" s="1">
        <v>8136399</v>
      </c>
      <c r="S36" s="1">
        <v>51429</v>
      </c>
      <c r="T36" s="47">
        <v>-133358</v>
      </c>
      <c r="U36" s="7">
        <v>4351963</v>
      </c>
      <c r="V36" s="7">
        <v>2744317</v>
      </c>
      <c r="W36" s="7">
        <v>488509</v>
      </c>
      <c r="X36" s="7">
        <v>7584788</v>
      </c>
      <c r="Y36" s="7">
        <v>4516320</v>
      </c>
      <c r="Z36" s="7">
        <v>934005</v>
      </c>
      <c r="AA36" s="7">
        <v>518313</v>
      </c>
      <c r="AB36" s="7">
        <v>508582</v>
      </c>
      <c r="AC36" s="7">
        <v>851971</v>
      </c>
      <c r="AD36" s="7">
        <v>653969</v>
      </c>
      <c r="AE36" s="7">
        <v>16441</v>
      </c>
      <c r="AF36" s="7">
        <v>136798</v>
      </c>
      <c r="AG36" s="1">
        <v>0</v>
      </c>
      <c r="AH36" s="3" t="s">
        <v>65</v>
      </c>
    </row>
    <row r="37" spans="1:34" x14ac:dyDescent="0.35">
      <c r="A37" s="3" t="s">
        <v>39</v>
      </c>
      <c r="B37" s="16">
        <v>6518276</v>
      </c>
      <c r="C37" s="18">
        <v>0.63160150907416357</v>
      </c>
      <c r="D37" s="9">
        <v>0.60661154311464771</v>
      </c>
      <c r="E37" s="9">
        <v>1.675342653068624</v>
      </c>
      <c r="F37" s="19">
        <v>87.329289268765407</v>
      </c>
      <c r="G37" s="7">
        <v>3248721</v>
      </c>
      <c r="H37" s="7">
        <v>2457072</v>
      </c>
      <c r="I37" s="7">
        <v>16172669</v>
      </c>
      <c r="J37" s="7">
        <v>396897</v>
      </c>
      <c r="K37" s="7">
        <v>16569566</v>
      </c>
      <c r="L37" s="7">
        <v>9653350</v>
      </c>
      <c r="M37" s="7">
        <v>397940</v>
      </c>
      <c r="N37" s="7">
        <v>10051290</v>
      </c>
      <c r="O37" s="7">
        <v>6518276</v>
      </c>
      <c r="P37" s="1">
        <v>0</v>
      </c>
      <c r="Q37" s="7">
        <v>6518276</v>
      </c>
      <c r="R37" s="1">
        <v>10320235</v>
      </c>
      <c r="S37" s="1">
        <v>50699</v>
      </c>
      <c r="T37" s="47">
        <v>0</v>
      </c>
      <c r="U37" s="7">
        <v>5013816</v>
      </c>
      <c r="V37" s="7">
        <v>2478037</v>
      </c>
      <c r="W37" s="7">
        <v>1896541</v>
      </c>
      <c r="X37" s="7">
        <v>9388394</v>
      </c>
      <c r="Y37" s="7">
        <v>4558800</v>
      </c>
      <c r="Z37" s="7">
        <v>567798</v>
      </c>
      <c r="AA37" s="7">
        <v>2534715</v>
      </c>
      <c r="AB37" s="7">
        <v>827618</v>
      </c>
      <c r="AC37" s="7">
        <v>1004482</v>
      </c>
      <c r="AD37" s="7">
        <v>647104</v>
      </c>
      <c r="AE37" s="7">
        <v>52598</v>
      </c>
      <c r="AF37" s="7">
        <v>127120</v>
      </c>
      <c r="AG37" s="1">
        <v>0</v>
      </c>
      <c r="AH37" s="3" t="s">
        <v>65</v>
      </c>
    </row>
    <row r="38" spans="1:34" x14ac:dyDescent="0.35">
      <c r="A38" s="3" t="s">
        <v>72</v>
      </c>
      <c r="B38" s="16">
        <v>12774858</v>
      </c>
      <c r="C38" s="18">
        <v>0.52585946252737326</v>
      </c>
      <c r="D38" s="9">
        <v>0.23813767169302599</v>
      </c>
      <c r="E38" s="9">
        <v>4.0789857045080771</v>
      </c>
      <c r="F38" s="19">
        <v>177.4379679609512</v>
      </c>
      <c r="G38" s="1">
        <v>0</v>
      </c>
      <c r="H38" s="7">
        <v>11809733</v>
      </c>
      <c r="I38" s="7">
        <v>16287704</v>
      </c>
      <c r="J38" s="7">
        <v>480231</v>
      </c>
      <c r="K38" s="7">
        <v>16767935</v>
      </c>
      <c r="L38" s="7">
        <v>3993077</v>
      </c>
      <c r="M38" s="1">
        <v>0</v>
      </c>
      <c r="N38" s="7">
        <v>3993077</v>
      </c>
      <c r="O38" s="7">
        <v>12774858</v>
      </c>
      <c r="P38" s="1">
        <v>0</v>
      </c>
      <c r="Q38" s="7">
        <v>12774858</v>
      </c>
      <c r="R38" s="1">
        <v>24293293</v>
      </c>
      <c r="S38" s="1">
        <v>0</v>
      </c>
      <c r="T38" s="47">
        <v>0</v>
      </c>
      <c r="U38" s="7">
        <v>10831793</v>
      </c>
      <c r="V38" s="7">
        <v>10332573</v>
      </c>
      <c r="W38" s="7">
        <v>3611867</v>
      </c>
      <c r="X38" s="7">
        <v>24776232</v>
      </c>
      <c r="Y38" s="7">
        <v>12892121</v>
      </c>
      <c r="Z38" s="7">
        <v>2910327</v>
      </c>
      <c r="AA38" s="7">
        <v>1175408</v>
      </c>
      <c r="AB38" s="7">
        <v>1440240</v>
      </c>
      <c r="AC38" s="7">
        <v>2898072</v>
      </c>
      <c r="AD38" s="7">
        <v>2481925</v>
      </c>
      <c r="AE38" s="7">
        <v>39011</v>
      </c>
      <c r="AF38" s="7">
        <v>456190</v>
      </c>
      <c r="AG38" s="1">
        <v>0</v>
      </c>
      <c r="AH38" s="3" t="s">
        <v>65</v>
      </c>
    </row>
    <row r="39" spans="1:34" x14ac:dyDescent="0.35">
      <c r="A39" s="3" t="s">
        <v>62</v>
      </c>
      <c r="B39" s="7">
        <v>18232954</v>
      </c>
      <c r="C39" s="18">
        <v>0.64060704952716951</v>
      </c>
      <c r="D39" s="9">
        <v>0.38426537233178176</v>
      </c>
      <c r="E39" s="9">
        <v>1.6986433664002227</v>
      </c>
      <c r="F39" s="19">
        <v>197.8849545818891</v>
      </c>
      <c r="G39" s="1">
        <v>0</v>
      </c>
      <c r="H39" s="7">
        <v>15430686</v>
      </c>
      <c r="I39" s="7">
        <v>19328445</v>
      </c>
      <c r="J39" s="7">
        <v>10283263</v>
      </c>
      <c r="K39" s="7">
        <v>29611708</v>
      </c>
      <c r="L39" s="7">
        <v>11378754</v>
      </c>
      <c r="M39" s="1">
        <v>0</v>
      </c>
      <c r="N39" s="7">
        <v>11378754</v>
      </c>
      <c r="O39" s="7">
        <v>18232954</v>
      </c>
      <c r="P39" s="1">
        <v>0</v>
      </c>
      <c r="Q39" s="7">
        <v>18232954</v>
      </c>
      <c r="R39" s="7">
        <v>28461994</v>
      </c>
      <c r="S39" s="1">
        <v>0</v>
      </c>
      <c r="T39" s="47">
        <v>-2130404</v>
      </c>
      <c r="U39" s="1">
        <v>0</v>
      </c>
      <c r="V39" s="1">
        <v>0</v>
      </c>
      <c r="W39" s="1">
        <v>0</v>
      </c>
      <c r="X39" s="7">
        <v>29305966</v>
      </c>
      <c r="Y39" s="7">
        <v>13670191</v>
      </c>
      <c r="Z39" s="7">
        <v>2971932</v>
      </c>
      <c r="AA39" s="7">
        <v>2866035</v>
      </c>
      <c r="AB39" s="7">
        <v>2627105</v>
      </c>
      <c r="AC39" s="7">
        <v>2385470</v>
      </c>
      <c r="AD39" s="7">
        <v>1606669</v>
      </c>
      <c r="AE39" s="7">
        <v>326132</v>
      </c>
      <c r="AF39" s="7">
        <v>2008459</v>
      </c>
      <c r="AG39" s="1">
        <v>0</v>
      </c>
      <c r="AH39" s="3" t="s">
        <v>65</v>
      </c>
    </row>
    <row r="40" spans="1:34" x14ac:dyDescent="0.35">
      <c r="A40" s="3" t="s">
        <v>63</v>
      </c>
      <c r="B40" s="16">
        <v>2212882</v>
      </c>
      <c r="C40" s="18">
        <v>0.2763441950811244</v>
      </c>
      <c r="D40" s="9">
        <v>0.22743422800539184</v>
      </c>
      <c r="E40" s="9">
        <v>4.3881488258428174</v>
      </c>
      <c r="F40" s="19">
        <v>115.06094118251728</v>
      </c>
      <c r="G40" s="7">
        <v>395571</v>
      </c>
      <c r="H40" s="7">
        <v>2073070</v>
      </c>
      <c r="I40" s="7">
        <v>2858642</v>
      </c>
      <c r="J40" s="7">
        <v>5685</v>
      </c>
      <c r="K40" s="7">
        <v>2864327</v>
      </c>
      <c r="L40" s="7">
        <v>651446</v>
      </c>
      <c r="M40" s="1">
        <v>0</v>
      </c>
      <c r="N40" s="7">
        <v>651446</v>
      </c>
      <c r="O40" s="7">
        <v>1817311</v>
      </c>
      <c r="P40" s="7">
        <v>395571</v>
      </c>
      <c r="Q40" s="7">
        <v>2212882</v>
      </c>
      <c r="R40" s="1">
        <v>6576259</v>
      </c>
      <c r="S40" s="1">
        <v>0</v>
      </c>
      <c r="T40" s="47">
        <v>-180993</v>
      </c>
      <c r="U40" s="7">
        <v>3234671</v>
      </c>
      <c r="V40" s="7">
        <v>1854826</v>
      </c>
      <c r="W40" s="7">
        <v>197135</v>
      </c>
      <c r="X40" s="7">
        <v>6286632</v>
      </c>
      <c r="Y40" s="7">
        <v>3564476</v>
      </c>
      <c r="Z40" s="7">
        <v>806276</v>
      </c>
      <c r="AA40" s="7">
        <v>185380</v>
      </c>
      <c r="AB40" s="7">
        <v>232520</v>
      </c>
      <c r="AC40" s="7">
        <v>833956</v>
      </c>
      <c r="AD40" s="7">
        <v>856470</v>
      </c>
      <c r="AE40" s="1">
        <v>0</v>
      </c>
      <c r="AF40" s="7">
        <v>97180</v>
      </c>
      <c r="AG40" s="1">
        <v>0</v>
      </c>
      <c r="AH40" s="3" t="s">
        <v>65</v>
      </c>
    </row>
    <row r="41" spans="1:34" x14ac:dyDescent="0.35">
      <c r="A41" s="3" t="s">
        <v>41</v>
      </c>
      <c r="B41" s="16">
        <v>18770769</v>
      </c>
      <c r="C41" s="18">
        <v>1.4279626538781633</v>
      </c>
      <c r="D41" s="9">
        <v>6.8679840031849154E-2</v>
      </c>
      <c r="E41" s="9">
        <v>14.492383923920872</v>
      </c>
      <c r="F41" s="19">
        <v>531.36917224429874</v>
      </c>
      <c r="G41" s="7">
        <v>98804</v>
      </c>
      <c r="H41" s="7">
        <v>19135358</v>
      </c>
      <c r="I41" s="7">
        <v>20060981</v>
      </c>
      <c r="J41" s="7">
        <v>94031</v>
      </c>
      <c r="K41" s="7">
        <v>20155012</v>
      </c>
      <c r="L41" s="7">
        <v>1384243</v>
      </c>
      <c r="M41" s="1">
        <v>0</v>
      </c>
      <c r="N41" s="7">
        <v>1384243</v>
      </c>
      <c r="O41" s="7">
        <v>18770769</v>
      </c>
      <c r="P41" s="1">
        <v>0</v>
      </c>
      <c r="Q41" s="7">
        <v>18770769</v>
      </c>
      <c r="R41" s="1">
        <v>13145140</v>
      </c>
      <c r="S41" s="1">
        <v>972</v>
      </c>
      <c r="T41" s="47">
        <v>-398319</v>
      </c>
      <c r="U41" s="7">
        <v>5930305</v>
      </c>
      <c r="V41" s="7">
        <v>4562561</v>
      </c>
      <c r="W41" s="7">
        <v>2906531</v>
      </c>
      <c r="X41" s="7">
        <v>13399396</v>
      </c>
      <c r="Y41" s="7">
        <v>5962348</v>
      </c>
      <c r="Z41" s="7">
        <v>2112001</v>
      </c>
      <c r="AA41" s="7">
        <v>949456</v>
      </c>
      <c r="AB41" s="7">
        <v>658852</v>
      </c>
      <c r="AC41" s="7">
        <v>1587942</v>
      </c>
      <c r="AD41" s="7">
        <v>1661290</v>
      </c>
      <c r="AE41" s="7">
        <v>972</v>
      </c>
      <c r="AF41" s="7">
        <v>212279</v>
      </c>
      <c r="AG41" s="1">
        <v>0</v>
      </c>
      <c r="AH41" s="3" t="s">
        <v>65</v>
      </c>
    </row>
    <row r="42" spans="1:34" x14ac:dyDescent="0.35">
      <c r="A42" s="3" t="s">
        <v>42</v>
      </c>
      <c r="B42" s="16">
        <v>5776106</v>
      </c>
      <c r="C42" s="18">
        <v>1.6693788758662129</v>
      </c>
      <c r="D42" s="9">
        <v>6.5905043939337341E-2</v>
      </c>
      <c r="E42" s="9">
        <v>14.446663215003447</v>
      </c>
      <c r="F42" s="19">
        <v>418.23667178943907</v>
      </c>
      <c r="G42" s="1">
        <v>0</v>
      </c>
      <c r="H42" s="7">
        <v>3892751</v>
      </c>
      <c r="I42" s="7">
        <v>5887492</v>
      </c>
      <c r="J42" s="7">
        <v>296146</v>
      </c>
      <c r="K42" s="7">
        <v>6183639</v>
      </c>
      <c r="L42" s="7">
        <v>407533</v>
      </c>
      <c r="M42" s="1">
        <v>0</v>
      </c>
      <c r="N42" s="7">
        <v>407533</v>
      </c>
      <c r="O42" s="7">
        <v>5776106</v>
      </c>
      <c r="P42" s="1">
        <v>0</v>
      </c>
      <c r="Q42" s="7">
        <v>5776106</v>
      </c>
      <c r="R42" s="1">
        <v>3460033</v>
      </c>
      <c r="S42" s="7">
        <v>62784</v>
      </c>
      <c r="T42" s="47">
        <v>-391879</v>
      </c>
      <c r="U42" s="7">
        <v>1660733</v>
      </c>
      <c r="V42" s="7">
        <v>695986</v>
      </c>
      <c r="W42" s="7">
        <v>828431</v>
      </c>
      <c r="X42" s="7">
        <v>3185150</v>
      </c>
      <c r="Y42" s="7">
        <v>1522039</v>
      </c>
      <c r="Z42" s="7">
        <v>339669</v>
      </c>
      <c r="AA42" s="7">
        <v>394527</v>
      </c>
      <c r="AB42" s="7">
        <v>236527</v>
      </c>
      <c r="AC42" s="7">
        <v>359614</v>
      </c>
      <c r="AD42" s="7">
        <v>365357</v>
      </c>
      <c r="AE42" s="7">
        <v>62784</v>
      </c>
      <c r="AF42" s="7">
        <v>179517</v>
      </c>
      <c r="AG42" s="1">
        <v>0</v>
      </c>
      <c r="AH42" s="3" t="s">
        <v>65</v>
      </c>
    </row>
    <row r="43" spans="1:34" x14ac:dyDescent="0.35">
      <c r="A43" s="3" t="s">
        <v>43</v>
      </c>
      <c r="B43" s="16">
        <v>3271283</v>
      </c>
      <c r="C43" s="18">
        <v>0.45926899219754902</v>
      </c>
      <c r="D43" s="9">
        <v>0.29847356679354242</v>
      </c>
      <c r="E43" s="9">
        <v>2.3997937936931049</v>
      </c>
      <c r="F43" s="19">
        <v>131.3753710853882</v>
      </c>
      <c r="G43" s="1">
        <v>0</v>
      </c>
      <c r="H43" s="7">
        <v>2348965</v>
      </c>
      <c r="I43" s="7">
        <v>3340057</v>
      </c>
      <c r="J43" s="7">
        <v>1323036</v>
      </c>
      <c r="K43" s="7">
        <v>4663093</v>
      </c>
      <c r="L43" s="7">
        <v>1391810</v>
      </c>
      <c r="M43" s="1">
        <v>0</v>
      </c>
      <c r="N43" s="7">
        <v>1391810</v>
      </c>
      <c r="O43" s="7">
        <v>3087084</v>
      </c>
      <c r="P43" s="7">
        <v>184199</v>
      </c>
      <c r="Q43" s="7">
        <v>3271283</v>
      </c>
      <c r="R43" s="7">
        <v>6721734</v>
      </c>
      <c r="S43" s="7">
        <v>195608</v>
      </c>
      <c r="T43" s="47">
        <v>-1430658</v>
      </c>
      <c r="U43" s="7">
        <v>3263801</v>
      </c>
      <c r="V43" s="7">
        <v>2396469</v>
      </c>
      <c r="W43" s="7">
        <v>832217</v>
      </c>
      <c r="X43" s="7">
        <v>6492487</v>
      </c>
      <c r="Y43" s="7">
        <v>3637638</v>
      </c>
      <c r="Z43" s="7">
        <v>789781</v>
      </c>
      <c r="AA43" s="7">
        <v>556851</v>
      </c>
      <c r="AB43" s="7">
        <v>403173</v>
      </c>
      <c r="AC43" s="7">
        <v>781185</v>
      </c>
      <c r="AD43" s="7">
        <v>247635</v>
      </c>
      <c r="AE43" s="7">
        <v>78108</v>
      </c>
      <c r="AF43" s="7">
        <v>227364</v>
      </c>
      <c r="AG43" s="1">
        <v>0</v>
      </c>
      <c r="AH43" s="3" t="s">
        <v>65</v>
      </c>
    </row>
    <row r="44" spans="1:34" x14ac:dyDescent="0.35">
      <c r="A44" s="3" t="s">
        <v>44</v>
      </c>
      <c r="B44" s="16">
        <v>6766484</v>
      </c>
      <c r="C44" s="8">
        <v>1.6993884798944776</v>
      </c>
      <c r="D44" s="9">
        <v>4.057336324935145E-2</v>
      </c>
      <c r="E44" s="9">
        <v>24.646712027649929</v>
      </c>
      <c r="F44" s="19">
        <v>604.02626555327754</v>
      </c>
      <c r="G44" s="7">
        <v>92378</v>
      </c>
      <c r="H44" s="7">
        <v>6589210</v>
      </c>
      <c r="I44" s="7">
        <v>7052632</v>
      </c>
      <c r="J44" s="1">
        <v>0</v>
      </c>
      <c r="K44" s="7">
        <v>7052632</v>
      </c>
      <c r="L44" s="7">
        <v>286149</v>
      </c>
      <c r="M44" s="1">
        <v>0</v>
      </c>
      <c r="N44" s="7">
        <v>286149</v>
      </c>
      <c r="O44" s="7">
        <v>6766484</v>
      </c>
      <c r="P44" s="1">
        <v>0</v>
      </c>
      <c r="Q44" s="7">
        <v>6766484</v>
      </c>
      <c r="R44" s="7">
        <v>3981717</v>
      </c>
      <c r="S44" s="1">
        <v>0</v>
      </c>
      <c r="T44" s="47">
        <v>0</v>
      </c>
      <c r="U44" s="7">
        <v>1788978</v>
      </c>
      <c r="V44" s="7">
        <v>1219581</v>
      </c>
      <c r="W44" s="7">
        <v>1281551</v>
      </c>
      <c r="X44" s="31">
        <v>4290110</v>
      </c>
      <c r="Y44" s="7">
        <v>1846293</v>
      </c>
      <c r="Z44" s="7">
        <v>472267</v>
      </c>
      <c r="AA44" s="7">
        <v>139027</v>
      </c>
      <c r="AB44" s="7">
        <v>206220</v>
      </c>
      <c r="AC44" s="7">
        <v>700559</v>
      </c>
      <c r="AD44" s="7">
        <v>488207</v>
      </c>
      <c r="AE44" s="7">
        <v>85963</v>
      </c>
      <c r="AF44" s="7">
        <v>43181</v>
      </c>
      <c r="AG44" s="1">
        <v>0</v>
      </c>
      <c r="AH44" s="3" t="s">
        <v>65</v>
      </c>
    </row>
    <row r="45" spans="1:34" x14ac:dyDescent="0.35">
      <c r="A45" s="3" t="s">
        <v>67</v>
      </c>
      <c r="B45" s="16">
        <v>32874372</v>
      </c>
      <c r="C45" s="18">
        <v>0.8838264493565432</v>
      </c>
      <c r="D45" s="9">
        <v>0.15446091281694047</v>
      </c>
      <c r="E45" s="9">
        <v>6.2660645900603864</v>
      </c>
      <c r="F45" s="19">
        <v>335.06374339916323</v>
      </c>
      <c r="G45" s="7">
        <v>304849</v>
      </c>
      <c r="H45" s="7">
        <v>34098566</v>
      </c>
      <c r="I45" s="7">
        <v>36308022</v>
      </c>
      <c r="J45" s="7">
        <v>2571756</v>
      </c>
      <c r="K45" s="7">
        <v>38879778</v>
      </c>
      <c r="L45" s="7">
        <v>5794390</v>
      </c>
      <c r="M45" s="7">
        <v>211016</v>
      </c>
      <c r="N45" s="7">
        <v>6005406</v>
      </c>
      <c r="O45" s="7">
        <v>32874372</v>
      </c>
      <c r="P45" s="1">
        <v>0</v>
      </c>
      <c r="Q45" s="7">
        <v>32874372</v>
      </c>
      <c r="R45" s="7">
        <v>37195506</v>
      </c>
      <c r="S45" s="1">
        <v>50405</v>
      </c>
      <c r="T45" s="47">
        <v>-1918735</v>
      </c>
      <c r="U45" s="7">
        <v>15107707</v>
      </c>
      <c r="V45" s="7">
        <v>8088078</v>
      </c>
      <c r="W45" s="7">
        <v>3695199</v>
      </c>
      <c r="X45" s="7">
        <v>26890985</v>
      </c>
      <c r="Y45" s="7">
        <v>13946770</v>
      </c>
      <c r="Z45" s="7">
        <v>2896138</v>
      </c>
      <c r="AA45" s="7">
        <v>5787400</v>
      </c>
      <c r="AB45" s="7">
        <v>1270190</v>
      </c>
      <c r="AC45" s="7">
        <v>4540061</v>
      </c>
      <c r="AD45" s="7">
        <v>1821995</v>
      </c>
      <c r="AE45" s="7">
        <v>60190</v>
      </c>
      <c r="AF45" s="7">
        <v>372762</v>
      </c>
      <c r="AG45" s="7">
        <v>6500000</v>
      </c>
      <c r="AH45" s="3" t="s">
        <v>65</v>
      </c>
    </row>
    <row r="46" spans="1:34" x14ac:dyDescent="0.35">
      <c r="A46" s="3" t="s">
        <v>46</v>
      </c>
      <c r="B46" s="16">
        <v>7311015</v>
      </c>
      <c r="C46" s="18">
        <v>1.2181539049575314</v>
      </c>
      <c r="D46" s="9">
        <v>8.8835547679003063E-2</v>
      </c>
      <c r="E46" s="9">
        <v>10.425972222222223</v>
      </c>
      <c r="F46" s="19">
        <v>425.85600753917589</v>
      </c>
      <c r="G46" s="30">
        <v>0</v>
      </c>
      <c r="H46" s="7">
        <v>7002376</v>
      </c>
      <c r="I46" s="7">
        <v>7431633</v>
      </c>
      <c r="J46" s="7">
        <v>592182</v>
      </c>
      <c r="K46" s="7">
        <v>8023815</v>
      </c>
      <c r="L46" s="7">
        <v>712800</v>
      </c>
      <c r="M46" s="1">
        <v>0</v>
      </c>
      <c r="N46" s="7">
        <v>712800</v>
      </c>
      <c r="O46" s="7">
        <v>7311015</v>
      </c>
      <c r="P46" s="1">
        <v>0</v>
      </c>
      <c r="Q46" s="7">
        <v>7311015</v>
      </c>
      <c r="R46" s="7">
        <v>6001717</v>
      </c>
      <c r="S46" s="1">
        <v>0</v>
      </c>
      <c r="T46" s="47">
        <v>-1337442</v>
      </c>
      <c r="U46" s="7">
        <v>3460184</v>
      </c>
      <c r="V46" s="7">
        <v>1624712</v>
      </c>
      <c r="W46" s="7">
        <v>719694</v>
      </c>
      <c r="X46" s="7">
        <v>5804590</v>
      </c>
      <c r="Y46" s="7">
        <v>3346295</v>
      </c>
      <c r="Z46" s="7">
        <v>773000</v>
      </c>
      <c r="AA46" s="7">
        <v>397794</v>
      </c>
      <c r="AB46" s="7">
        <v>164821</v>
      </c>
      <c r="AC46" s="7">
        <v>481059</v>
      </c>
      <c r="AD46" s="7">
        <v>601674</v>
      </c>
      <c r="AE46" s="7">
        <v>144023</v>
      </c>
      <c r="AF46" s="7">
        <v>93050</v>
      </c>
      <c r="AG46" s="1">
        <v>0</v>
      </c>
      <c r="AH46" s="3" t="s">
        <v>65</v>
      </c>
    </row>
    <row r="47" spans="1:34" x14ac:dyDescent="0.35">
      <c r="A47" s="3" t="s">
        <v>47</v>
      </c>
      <c r="B47" s="16">
        <v>20078439</v>
      </c>
      <c r="C47" s="18">
        <v>1.5363731824025835</v>
      </c>
      <c r="D47" s="9">
        <v>7.7218931443936115E-2</v>
      </c>
      <c r="E47" s="9">
        <v>12.377870307711628</v>
      </c>
      <c r="F47" s="19">
        <v>572.77782210511384</v>
      </c>
      <c r="G47" s="7">
        <v>558074</v>
      </c>
      <c r="H47" s="7">
        <v>19883844</v>
      </c>
      <c r="I47" s="7">
        <v>20797013</v>
      </c>
      <c r="J47" s="7">
        <v>961602</v>
      </c>
      <c r="K47" s="7">
        <v>21758615</v>
      </c>
      <c r="L47" s="7">
        <v>1680177</v>
      </c>
      <c r="M47" s="1">
        <v>0</v>
      </c>
      <c r="N47" s="7">
        <v>1680177</v>
      </c>
      <c r="O47" s="7">
        <v>19535618</v>
      </c>
      <c r="P47" s="7">
        <v>542820</v>
      </c>
      <c r="Q47" s="7">
        <v>20078439</v>
      </c>
      <c r="R47" s="7">
        <v>12715412</v>
      </c>
      <c r="S47" s="1">
        <v>44525</v>
      </c>
      <c r="T47" s="47">
        <v>-163964</v>
      </c>
      <c r="U47" s="7">
        <v>8416676</v>
      </c>
      <c r="V47" s="7">
        <v>4258306</v>
      </c>
      <c r="W47" s="7">
        <v>773408</v>
      </c>
      <c r="X47" s="7">
        <v>13448390</v>
      </c>
      <c r="Y47" s="7">
        <v>6197955</v>
      </c>
      <c r="Z47" s="7">
        <v>2026698</v>
      </c>
      <c r="AA47" s="7">
        <v>315749</v>
      </c>
      <c r="AB47" s="7">
        <v>910128</v>
      </c>
      <c r="AC47" s="7">
        <v>1559150</v>
      </c>
      <c r="AD47" s="7">
        <v>1374540</v>
      </c>
      <c r="AE47" s="7">
        <v>66739</v>
      </c>
      <c r="AF47" s="7">
        <v>264453</v>
      </c>
      <c r="AG47" s="1">
        <v>0</v>
      </c>
      <c r="AH47" s="3" t="s">
        <v>65</v>
      </c>
    </row>
    <row r="48" spans="1:34" x14ac:dyDescent="0.35">
      <c r="A48" s="3" t="s">
        <v>48</v>
      </c>
      <c r="B48" s="16">
        <v>31854566</v>
      </c>
      <c r="C48" s="18">
        <v>0.58489597685892825</v>
      </c>
      <c r="D48" s="9">
        <v>0.16753402762455297</v>
      </c>
      <c r="E48" s="9">
        <v>5.5595558616328402</v>
      </c>
      <c r="F48" s="19">
        <v>227.67314501114595</v>
      </c>
      <c r="G48" s="7">
        <v>842173</v>
      </c>
      <c r="H48" s="7">
        <v>30260896</v>
      </c>
      <c r="I48" s="7">
        <v>35060355</v>
      </c>
      <c r="J48" s="7">
        <v>3204952</v>
      </c>
      <c r="K48" s="7">
        <v>38265307</v>
      </c>
      <c r="L48" s="7">
        <v>6306323</v>
      </c>
      <c r="M48" s="7">
        <v>104418</v>
      </c>
      <c r="N48" s="7">
        <v>6410741</v>
      </c>
      <c r="O48" s="7">
        <v>28479728</v>
      </c>
      <c r="P48" s="7">
        <v>3374838</v>
      </c>
      <c r="Q48" s="7">
        <v>31854566</v>
      </c>
      <c r="R48" s="7">
        <v>48691954</v>
      </c>
      <c r="S48" s="7">
        <v>178428</v>
      </c>
      <c r="T48" s="47">
        <v>-2968355</v>
      </c>
      <c r="U48" s="7">
        <v>22075299</v>
      </c>
      <c r="V48" s="7">
        <v>13789856</v>
      </c>
      <c r="W48" s="7">
        <v>9263838</v>
      </c>
      <c r="X48" s="7">
        <v>45128994</v>
      </c>
      <c r="Y48" s="7">
        <v>21674264</v>
      </c>
      <c r="Z48" s="7">
        <v>8300490</v>
      </c>
      <c r="AA48" s="7">
        <v>1271162</v>
      </c>
      <c r="AB48" s="7">
        <v>2091021</v>
      </c>
      <c r="AC48" s="7">
        <v>10604599</v>
      </c>
      <c r="AD48" s="7">
        <v>3085742</v>
      </c>
      <c r="AE48" s="7">
        <v>407693</v>
      </c>
      <c r="AF48" s="7">
        <v>723637</v>
      </c>
      <c r="AG48" s="7">
        <v>533347</v>
      </c>
      <c r="AH48" s="3" t="s">
        <v>65</v>
      </c>
    </row>
    <row r="49" spans="1:34" x14ac:dyDescent="0.35">
      <c r="A49" s="3" t="s">
        <v>49</v>
      </c>
      <c r="B49" s="28">
        <v>37450521.049999997</v>
      </c>
      <c r="C49" s="18">
        <v>0.65249306369015347</v>
      </c>
      <c r="D49" s="9">
        <v>0.12096062018762485</v>
      </c>
      <c r="E49" s="9">
        <v>8.9431728196496998</v>
      </c>
      <c r="F49" s="19">
        <v>171.32037578279326</v>
      </c>
      <c r="G49" s="7">
        <v>489872.28</v>
      </c>
      <c r="H49" s="7">
        <v>26940032.73</v>
      </c>
      <c r="I49" s="7">
        <v>31099987.399999999</v>
      </c>
      <c r="J49" s="7">
        <v>3836309.8299999982</v>
      </c>
      <c r="K49" s="7">
        <v>34936297.229999997</v>
      </c>
      <c r="L49" s="7">
        <v>3477511.62</v>
      </c>
      <c r="M49" s="7">
        <v>748404.56</v>
      </c>
      <c r="N49" s="7">
        <v>4225916.18</v>
      </c>
      <c r="O49" s="7">
        <v>37450521.049999997</v>
      </c>
      <c r="P49" s="1">
        <v>0</v>
      </c>
      <c r="Q49" s="7">
        <v>37450521.049999997</v>
      </c>
      <c r="R49" s="7">
        <v>57396044.700000003</v>
      </c>
      <c r="S49" s="1">
        <v>0</v>
      </c>
      <c r="T49" s="47">
        <v>0</v>
      </c>
      <c r="U49" s="1">
        <v>0</v>
      </c>
      <c r="V49" s="1">
        <v>0</v>
      </c>
      <c r="W49" s="1">
        <v>0</v>
      </c>
      <c r="X49" s="32">
        <v>55529728.18</v>
      </c>
      <c r="Y49" s="22">
        <v>35337369.560000002</v>
      </c>
      <c r="Z49" s="22">
        <v>35337369.560000002</v>
      </c>
      <c r="AA49" s="22">
        <v>1551360.6</v>
      </c>
      <c r="AB49" s="7">
        <v>4620058.28</v>
      </c>
      <c r="AC49" s="22">
        <v>13390531.67</v>
      </c>
      <c r="AD49" s="22">
        <v>1690162.97</v>
      </c>
      <c r="AE49" s="1">
        <v>0</v>
      </c>
      <c r="AF49" s="7">
        <v>806561.62</v>
      </c>
      <c r="AG49" s="1">
        <v>0</v>
      </c>
      <c r="AH49" s="3" t="s">
        <v>65</v>
      </c>
    </row>
    <row r="50" spans="1:34" x14ac:dyDescent="0.35">
      <c r="A50" s="3" t="s">
        <v>50</v>
      </c>
      <c r="B50" s="16">
        <v>6770615</v>
      </c>
      <c r="C50" s="18">
        <v>0.97761385836774828</v>
      </c>
      <c r="D50" s="9">
        <v>0.1252821903735003</v>
      </c>
      <c r="E50" s="9">
        <v>7.199709815236659</v>
      </c>
      <c r="F50" s="19">
        <v>354.76274446183845</v>
      </c>
      <c r="G50" s="7">
        <v>1291253</v>
      </c>
      <c r="H50" s="7">
        <v>4957683</v>
      </c>
      <c r="I50" s="7">
        <v>6981753</v>
      </c>
      <c r="J50" s="7">
        <v>758589</v>
      </c>
      <c r="K50" s="7">
        <v>7740342</v>
      </c>
      <c r="L50" s="7">
        <v>969727</v>
      </c>
      <c r="M50" s="1">
        <v>0</v>
      </c>
      <c r="N50" s="7">
        <v>969727</v>
      </c>
      <c r="O50" s="7">
        <v>4986559</v>
      </c>
      <c r="P50" s="7">
        <v>1784056</v>
      </c>
      <c r="Q50" s="7">
        <v>6770615</v>
      </c>
      <c r="R50" s="7">
        <v>5100745</v>
      </c>
      <c r="S50" s="1">
        <v>0</v>
      </c>
      <c r="T50" s="47">
        <v>-446055</v>
      </c>
      <c r="U50" s="7">
        <v>3015995</v>
      </c>
      <c r="V50" s="7">
        <v>1234584</v>
      </c>
      <c r="W50" s="7">
        <v>519825</v>
      </c>
      <c r="X50" s="7">
        <v>4770404</v>
      </c>
      <c r="Y50" s="22">
        <v>2954565</v>
      </c>
      <c r="Z50" s="22">
        <v>911665</v>
      </c>
      <c r="AA50" s="22">
        <v>371529</v>
      </c>
      <c r="AB50" s="7">
        <v>117420</v>
      </c>
      <c r="AC50" s="22">
        <v>226350</v>
      </c>
      <c r="AD50" s="22">
        <v>224132</v>
      </c>
      <c r="AE50" s="1">
        <v>65435</v>
      </c>
      <c r="AF50" s="7">
        <v>229649</v>
      </c>
      <c r="AG50" s="1">
        <v>0</v>
      </c>
      <c r="AH50" s="3" t="s">
        <v>65</v>
      </c>
    </row>
    <row r="51" spans="1:34" x14ac:dyDescent="0.35">
      <c r="A51" s="3" t="s">
        <v>51</v>
      </c>
      <c r="B51" s="16">
        <v>23868129</v>
      </c>
      <c r="C51" s="8">
        <v>4.4954516017965069</v>
      </c>
      <c r="D51" s="9">
        <v>1.7047916142961018E-2</v>
      </c>
      <c r="E51" s="9">
        <v>57.053529455815671</v>
      </c>
      <c r="F51" s="19">
        <v>1513.7232972715715</v>
      </c>
      <c r="G51" s="7">
        <v>352091</v>
      </c>
      <c r="H51" s="7">
        <v>21741193</v>
      </c>
      <c r="I51" s="7">
        <v>23617822</v>
      </c>
      <c r="J51" s="7">
        <v>664265</v>
      </c>
      <c r="K51" s="7">
        <v>24282088</v>
      </c>
      <c r="L51" s="7">
        <v>413959</v>
      </c>
      <c r="M51" s="1">
        <v>0</v>
      </c>
      <c r="N51" s="7">
        <v>413959</v>
      </c>
      <c r="O51" s="7">
        <v>23566933</v>
      </c>
      <c r="P51" s="7">
        <v>301195</v>
      </c>
      <c r="Q51" s="7">
        <v>23868129</v>
      </c>
      <c r="R51" s="7">
        <v>5242395</v>
      </c>
      <c r="S51" s="1">
        <v>0</v>
      </c>
      <c r="T51" s="47">
        <v>-853037</v>
      </c>
      <c r="U51" s="7">
        <v>3135661</v>
      </c>
      <c r="V51" s="7">
        <v>1741590</v>
      </c>
      <c r="W51" s="7">
        <v>829498</v>
      </c>
      <c r="X51" s="7">
        <v>5706750</v>
      </c>
      <c r="Y51" s="7">
        <v>2537556</v>
      </c>
      <c r="Z51" s="7">
        <v>802178</v>
      </c>
      <c r="AA51" s="7">
        <v>316942</v>
      </c>
      <c r="AB51" s="7">
        <v>159146</v>
      </c>
      <c r="AC51" s="33">
        <v>612033</v>
      </c>
      <c r="AD51" s="7">
        <v>366672</v>
      </c>
      <c r="AE51" s="33">
        <v>118574</v>
      </c>
      <c r="AF51" s="7">
        <v>329295</v>
      </c>
      <c r="AG51" s="1">
        <v>0</v>
      </c>
      <c r="AH51" s="3" t="s">
        <v>65</v>
      </c>
    </row>
    <row r="52" spans="1:34" x14ac:dyDescent="0.35">
      <c r="A52" s="3" t="s">
        <v>52</v>
      </c>
      <c r="B52" s="16">
        <v>6672898</v>
      </c>
      <c r="C52" s="8">
        <v>0.58292575370927446</v>
      </c>
      <c r="D52" s="9">
        <v>0.1091454367336738</v>
      </c>
      <c r="E52" s="9">
        <v>9.0165922979445856</v>
      </c>
      <c r="F52" s="19">
        <v>216.61678453483859</v>
      </c>
      <c r="G52" s="1">
        <v>0</v>
      </c>
      <c r="H52" s="7">
        <v>6793608</v>
      </c>
      <c r="I52" s="7">
        <v>7371497</v>
      </c>
      <c r="J52" s="7">
        <v>118949</v>
      </c>
      <c r="K52" s="7">
        <v>7490446</v>
      </c>
      <c r="L52" s="7">
        <v>817548</v>
      </c>
      <c r="M52" s="1">
        <v>0</v>
      </c>
      <c r="N52" s="7">
        <v>817548</v>
      </c>
      <c r="O52" s="7">
        <v>6672898</v>
      </c>
      <c r="P52" s="1">
        <v>0</v>
      </c>
      <c r="Q52" s="1">
        <v>6672898</v>
      </c>
      <c r="R52" s="7">
        <v>11447252</v>
      </c>
      <c r="S52" s="1">
        <v>0</v>
      </c>
      <c r="T52" s="47">
        <v>-60694</v>
      </c>
      <c r="U52" s="7">
        <v>6356307</v>
      </c>
      <c r="V52" s="7">
        <v>4287864</v>
      </c>
      <c r="W52" s="7">
        <v>844017</v>
      </c>
      <c r="X52" s="7">
        <v>11488187</v>
      </c>
      <c r="Y52" s="7">
        <v>5412085</v>
      </c>
      <c r="Z52" s="7">
        <v>1774388</v>
      </c>
      <c r="AA52" s="7">
        <v>847434</v>
      </c>
      <c r="AB52" s="7">
        <v>969505</v>
      </c>
      <c r="AC52" s="7">
        <v>1754828</v>
      </c>
      <c r="AD52" s="3"/>
      <c r="AE52" s="7">
        <v>731252</v>
      </c>
      <c r="AF52" s="7">
        <v>215013</v>
      </c>
      <c r="AG52" s="7">
        <v>111</v>
      </c>
      <c r="AH52" s="3" t="s">
        <v>65</v>
      </c>
    </row>
    <row r="53" spans="1:34" x14ac:dyDescent="0.35">
      <c r="A53" s="3" t="s">
        <v>53</v>
      </c>
      <c r="B53" s="16">
        <v>2207020</v>
      </c>
      <c r="C53" s="8">
        <v>0.44075010314697116</v>
      </c>
      <c r="D53" s="9">
        <v>0.28551047152622833</v>
      </c>
      <c r="E53" s="9">
        <v>3.5024814979017536</v>
      </c>
      <c r="F53" s="19">
        <v>14.330174752736839</v>
      </c>
      <c r="G53" s="7">
        <v>1500</v>
      </c>
      <c r="H53" s="7">
        <v>196595</v>
      </c>
      <c r="I53" s="7">
        <v>3088933</v>
      </c>
      <c r="J53" s="7">
        <v>15</v>
      </c>
      <c r="K53" s="7">
        <v>3088948</v>
      </c>
      <c r="L53" s="7">
        <v>881927</v>
      </c>
      <c r="M53" s="1">
        <v>0</v>
      </c>
      <c r="N53" s="7">
        <v>881927</v>
      </c>
      <c r="O53" s="7">
        <v>2207020</v>
      </c>
      <c r="P53" s="1">
        <v>0</v>
      </c>
      <c r="Q53" s="7">
        <v>2207020</v>
      </c>
      <c r="R53" s="7">
        <v>5007418</v>
      </c>
      <c r="S53" s="1">
        <v>0</v>
      </c>
      <c r="T53" s="47">
        <v>0</v>
      </c>
      <c r="U53" s="7">
        <v>2587194</v>
      </c>
      <c r="V53" s="7">
        <v>1566436</v>
      </c>
      <c r="W53" s="7">
        <v>12500</v>
      </c>
      <c r="X53" s="7">
        <v>4166130</v>
      </c>
      <c r="Y53" s="7">
        <v>2771459</v>
      </c>
      <c r="Z53" s="7">
        <v>427826</v>
      </c>
      <c r="AA53" s="7">
        <v>255744</v>
      </c>
      <c r="AB53" s="7">
        <v>309296</v>
      </c>
      <c r="AC53" s="7">
        <v>691498</v>
      </c>
      <c r="AD53" s="7">
        <v>468770</v>
      </c>
      <c r="AE53" s="1">
        <v>0</v>
      </c>
      <c r="AF53" s="7">
        <v>82825</v>
      </c>
      <c r="AG53" s="1">
        <v>0</v>
      </c>
      <c r="AH53" s="3" t="s">
        <v>65</v>
      </c>
    </row>
    <row r="54" spans="1:34" x14ac:dyDescent="0.35">
      <c r="A54" s="3" t="s">
        <v>54</v>
      </c>
      <c r="B54" s="16">
        <v>13019497</v>
      </c>
      <c r="C54" s="8">
        <v>0.54953996620494094</v>
      </c>
      <c r="D54" s="9">
        <v>0.11401628667022072</v>
      </c>
      <c r="E54" s="9">
        <v>8.4673705508620003</v>
      </c>
      <c r="F54" s="19">
        <v>171.4969180129969</v>
      </c>
      <c r="G54" s="1">
        <v>0</v>
      </c>
      <c r="H54" s="7">
        <v>11072348</v>
      </c>
      <c r="I54" s="7">
        <v>14186783</v>
      </c>
      <c r="J54" s="7">
        <v>508179</v>
      </c>
      <c r="K54" s="7">
        <v>14694962</v>
      </c>
      <c r="L54" s="7">
        <v>1675465</v>
      </c>
      <c r="M54" s="1">
        <v>0</v>
      </c>
      <c r="N54" s="7">
        <v>1675465</v>
      </c>
      <c r="O54" s="7">
        <v>13019497</v>
      </c>
      <c r="P54" s="1">
        <v>0</v>
      </c>
      <c r="Q54" s="1">
        <v>13019497</v>
      </c>
      <c r="R54" s="7">
        <v>23691629</v>
      </c>
      <c r="S54" s="1">
        <v>126150</v>
      </c>
      <c r="T54" s="47">
        <v>0</v>
      </c>
      <c r="U54" s="7">
        <v>11630210</v>
      </c>
      <c r="V54" s="7">
        <v>8286993</v>
      </c>
      <c r="W54" s="7">
        <v>3756188</v>
      </c>
      <c r="X54" s="31">
        <v>23673391</v>
      </c>
      <c r="Y54" s="7">
        <v>15112423</v>
      </c>
      <c r="Z54" s="7">
        <v>2985696</v>
      </c>
      <c r="AA54" s="7">
        <v>1238365</v>
      </c>
      <c r="AB54" s="7">
        <v>839353</v>
      </c>
      <c r="AC54" s="7">
        <v>1967371</v>
      </c>
      <c r="AD54" s="7">
        <v>1249092</v>
      </c>
      <c r="AE54" s="7">
        <v>126150</v>
      </c>
      <c r="AF54" s="7">
        <v>173179</v>
      </c>
      <c r="AG54" s="1">
        <v>0</v>
      </c>
      <c r="AH54" s="3" t="s">
        <v>65</v>
      </c>
    </row>
    <row r="55" spans="1:34" x14ac:dyDescent="0.35">
      <c r="A55" s="3" t="s">
        <v>55</v>
      </c>
      <c r="B55" s="16">
        <v>932752</v>
      </c>
      <c r="C55" s="8">
        <v>0.65586604121062453</v>
      </c>
      <c r="D55" s="9">
        <v>0.238370839729562</v>
      </c>
      <c r="E55" s="9">
        <v>3.2150358992628321</v>
      </c>
      <c r="F55" s="19">
        <v>201.82157274864304</v>
      </c>
      <c r="G55" s="1">
        <v>0</v>
      </c>
      <c r="H55" s="7">
        <v>786335</v>
      </c>
      <c r="I55" s="7">
        <v>938559</v>
      </c>
      <c r="J55" s="7">
        <v>286121</v>
      </c>
      <c r="K55" s="7">
        <v>1224680</v>
      </c>
      <c r="L55" s="7">
        <v>291928</v>
      </c>
      <c r="M55" s="1">
        <v>0</v>
      </c>
      <c r="N55" s="7">
        <v>291928</v>
      </c>
      <c r="O55" s="7">
        <v>932713</v>
      </c>
      <c r="P55" s="7">
        <v>39</v>
      </c>
      <c r="Q55" s="1">
        <v>932752</v>
      </c>
      <c r="R55" s="7">
        <v>1422109</v>
      </c>
      <c r="S55" s="1">
        <v>0</v>
      </c>
      <c r="T55" s="47">
        <v>0</v>
      </c>
      <c r="U55" s="7">
        <v>529976</v>
      </c>
      <c r="V55" s="7">
        <v>445067</v>
      </c>
      <c r="W55" s="7">
        <v>193019</v>
      </c>
      <c r="X55" s="7">
        <v>1168062</v>
      </c>
      <c r="Y55" s="7">
        <v>718682</v>
      </c>
      <c r="Z55" s="7">
        <v>151438</v>
      </c>
      <c r="AA55" s="7">
        <v>219225</v>
      </c>
      <c r="AB55" s="7">
        <v>108558</v>
      </c>
      <c r="AC55" s="7">
        <v>112562</v>
      </c>
      <c r="AD55" s="7">
        <v>76280</v>
      </c>
      <c r="AE55" s="1">
        <v>0</v>
      </c>
      <c r="AF55" s="7">
        <v>35364</v>
      </c>
      <c r="AG55" s="1">
        <v>0</v>
      </c>
      <c r="AH55" s="3" t="s">
        <v>65</v>
      </c>
    </row>
    <row r="56" spans="1:34" x14ac:dyDescent="0.35">
      <c r="A56" s="3" t="s">
        <v>56</v>
      </c>
      <c r="B56" s="16">
        <v>7474264</v>
      </c>
      <c r="C56" s="18">
        <v>1.6994777371505125</v>
      </c>
      <c r="D56" s="9">
        <v>2.1333369996032574E-2</v>
      </c>
      <c r="E56" s="9">
        <v>41.070632860115268</v>
      </c>
      <c r="F56" s="19">
        <v>540.4899798248149</v>
      </c>
      <c r="G56" s="1">
        <v>0</v>
      </c>
      <c r="H56" s="7">
        <v>6512500</v>
      </c>
      <c r="I56" s="7">
        <v>6691515</v>
      </c>
      <c r="J56" s="7">
        <v>945675</v>
      </c>
      <c r="K56" s="7">
        <v>7637190</v>
      </c>
      <c r="L56" s="7">
        <v>162927</v>
      </c>
      <c r="M56" s="1">
        <v>0</v>
      </c>
      <c r="N56" s="7">
        <v>162927</v>
      </c>
      <c r="O56" s="7">
        <v>7474264</v>
      </c>
      <c r="P56" s="1">
        <v>0</v>
      </c>
      <c r="Q56" s="1">
        <v>7474264</v>
      </c>
      <c r="R56" s="7">
        <v>4397977</v>
      </c>
      <c r="S56" s="1">
        <v>0</v>
      </c>
      <c r="T56" s="47">
        <v>-1114625</v>
      </c>
      <c r="U56" s="7">
        <v>2264950</v>
      </c>
      <c r="V56" s="7">
        <v>1368498</v>
      </c>
      <c r="W56" s="7">
        <v>417637</v>
      </c>
      <c r="X56" s="7">
        <v>4051086</v>
      </c>
      <c r="Y56" s="7">
        <v>2035612</v>
      </c>
      <c r="Z56" s="7">
        <v>316218</v>
      </c>
      <c r="AA56" s="7">
        <v>388425</v>
      </c>
      <c r="AB56" s="7">
        <v>427164</v>
      </c>
      <c r="AC56" s="7">
        <v>522045</v>
      </c>
      <c r="AD56" s="7">
        <v>541709</v>
      </c>
      <c r="AE56" s="7">
        <v>14244</v>
      </c>
      <c r="AF56" s="7">
        <v>152560</v>
      </c>
      <c r="AG56" s="1">
        <v>0</v>
      </c>
      <c r="AH56" s="3" t="s">
        <v>65</v>
      </c>
    </row>
    <row r="57" spans="1:34" x14ac:dyDescent="0.35">
      <c r="A57" s="3" t="s">
        <v>57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47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3" t="s">
        <v>65</v>
      </c>
    </row>
    <row r="58" spans="1:34" x14ac:dyDescent="0.35">
      <c r="A58" s="3" t="s">
        <v>58</v>
      </c>
      <c r="B58" s="34">
        <v>17369561</v>
      </c>
      <c r="C58" s="18">
        <v>1.1371338635670067</v>
      </c>
      <c r="D58" s="9">
        <v>0.24331345772058471</v>
      </c>
      <c r="E58" s="9">
        <v>15.827360470319563</v>
      </c>
      <c r="F58" s="19">
        <v>117.95821821322696</v>
      </c>
      <c r="G58" s="7">
        <v>177522</v>
      </c>
      <c r="H58" s="7">
        <v>4744286</v>
      </c>
      <c r="I58" s="7">
        <v>20514475</v>
      </c>
      <c r="J58" s="7">
        <v>2440289</v>
      </c>
      <c r="K58" s="21">
        <v>22954764</v>
      </c>
      <c r="L58" s="7">
        <v>1296140</v>
      </c>
      <c r="M58" s="7">
        <v>4289063</v>
      </c>
      <c r="N58" s="7">
        <v>5585203</v>
      </c>
      <c r="O58" s="7">
        <v>16693489</v>
      </c>
      <c r="P58" s="7">
        <v>676072</v>
      </c>
      <c r="Q58" s="7">
        <v>17369561</v>
      </c>
      <c r="R58" s="7">
        <v>14680320</v>
      </c>
      <c r="S58" s="1">
        <v>0</v>
      </c>
      <c r="T58" s="47">
        <v>-2967871</v>
      </c>
      <c r="U58" s="7">
        <v>11347862</v>
      </c>
      <c r="V58" s="7">
        <v>3867666</v>
      </c>
      <c r="W58" s="7">
        <v>246310</v>
      </c>
      <c r="X58" s="7">
        <v>15461838</v>
      </c>
      <c r="Y58" s="7">
        <v>8631231</v>
      </c>
      <c r="Z58" s="7">
        <v>2732675</v>
      </c>
      <c r="AA58" s="7">
        <v>475297</v>
      </c>
      <c r="AB58" s="7">
        <v>483430</v>
      </c>
      <c r="AC58" s="7">
        <v>942969</v>
      </c>
      <c r="AD58" s="7">
        <v>736277</v>
      </c>
      <c r="AE58" s="7">
        <v>97953</v>
      </c>
      <c r="AF58" s="7">
        <v>580488</v>
      </c>
      <c r="AG58" s="1">
        <v>0</v>
      </c>
      <c r="AH58" s="3" t="s">
        <v>65</v>
      </c>
    </row>
    <row r="59" spans="1:34" x14ac:dyDescent="0.35">
      <c r="A59" s="3" t="s">
        <v>59</v>
      </c>
      <c r="B59" s="16">
        <v>2842234</v>
      </c>
      <c r="C59" s="18">
        <v>0.64925295229297397</v>
      </c>
      <c r="D59" s="9">
        <v>8.9662757748839986E-2</v>
      </c>
      <c r="E59" s="9">
        <v>10.78562064420257</v>
      </c>
      <c r="F59" s="19">
        <v>214.71166038391274</v>
      </c>
      <c r="G59" s="1">
        <v>0</v>
      </c>
      <c r="H59" s="1">
        <v>2570598</v>
      </c>
      <c r="I59" s="1">
        <v>3019359</v>
      </c>
      <c r="J59" s="7">
        <v>102818</v>
      </c>
      <c r="K59" s="7">
        <v>3122177</v>
      </c>
      <c r="L59" s="7">
        <v>279943</v>
      </c>
      <c r="M59" s="1">
        <v>0</v>
      </c>
      <c r="N59" s="7">
        <v>279943</v>
      </c>
      <c r="O59" s="7">
        <v>2842234</v>
      </c>
      <c r="P59" s="1">
        <v>0</v>
      </c>
      <c r="Q59" s="1">
        <v>2842234</v>
      </c>
      <c r="R59" s="7">
        <v>4377699</v>
      </c>
      <c r="S59" s="1">
        <v>7800</v>
      </c>
      <c r="T59" s="47">
        <v>-388012</v>
      </c>
      <c r="U59" s="7">
        <v>1921375</v>
      </c>
      <c r="V59" s="7">
        <v>1425608</v>
      </c>
      <c r="W59" s="7">
        <v>788377</v>
      </c>
      <c r="X59" s="7">
        <v>4135360</v>
      </c>
      <c r="Y59" s="7">
        <v>2398040</v>
      </c>
      <c r="Z59" s="7">
        <v>396134</v>
      </c>
      <c r="AA59" s="7">
        <v>229796</v>
      </c>
      <c r="AB59" s="7">
        <v>309822</v>
      </c>
      <c r="AC59" s="7">
        <v>761483</v>
      </c>
      <c r="AD59" s="7">
        <v>218024</v>
      </c>
      <c r="AE59" s="7">
        <v>7800</v>
      </c>
      <c r="AF59" s="7">
        <v>56600</v>
      </c>
      <c r="AG59" s="1">
        <v>0</v>
      </c>
      <c r="AH59" s="3" t="s">
        <v>65</v>
      </c>
    </row>
    <row r="60" spans="1:34" x14ac:dyDescent="0.35">
      <c r="A60" s="3" t="s">
        <v>60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47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3" t="s">
        <v>65</v>
      </c>
    </row>
    <row r="61" spans="1:34" x14ac:dyDescent="0.35">
      <c r="A61" s="3" t="s">
        <v>61</v>
      </c>
      <c r="B61" s="16">
        <v>499790</v>
      </c>
      <c r="C61" s="8">
        <v>0.12631744426238664</v>
      </c>
      <c r="D61" s="9">
        <v>0.8025090311052524</v>
      </c>
      <c r="E61" s="9">
        <v>1.201281397286337</v>
      </c>
      <c r="F61" s="19">
        <v>104.87800190010715</v>
      </c>
      <c r="G61" s="1">
        <v>0</v>
      </c>
      <c r="H61" s="1">
        <v>1136883</v>
      </c>
      <c r="I61" s="1">
        <v>2439692</v>
      </c>
      <c r="J61" s="7">
        <v>91006</v>
      </c>
      <c r="K61" s="7">
        <v>2530698</v>
      </c>
      <c r="L61" s="7">
        <v>2030908</v>
      </c>
      <c r="M61" s="1">
        <v>0</v>
      </c>
      <c r="N61" s="7">
        <v>2030908</v>
      </c>
      <c r="O61" s="7">
        <v>499790</v>
      </c>
      <c r="P61" s="1">
        <v>0</v>
      </c>
      <c r="Q61" s="1">
        <v>499790</v>
      </c>
      <c r="R61" s="7">
        <v>3956619</v>
      </c>
      <c r="S61" s="1">
        <v>0</v>
      </c>
      <c r="T61" s="47">
        <v>-50114</v>
      </c>
      <c r="U61" s="7">
        <v>1998486</v>
      </c>
      <c r="V61" s="7">
        <v>1367195</v>
      </c>
      <c r="W61" s="7">
        <v>603264</v>
      </c>
      <c r="X61" s="7">
        <v>3968945</v>
      </c>
      <c r="Y61" s="7">
        <v>1883970</v>
      </c>
      <c r="Z61" s="7">
        <v>414487</v>
      </c>
      <c r="AA61" s="7">
        <v>542172</v>
      </c>
      <c r="AB61" s="7">
        <v>128487</v>
      </c>
      <c r="AC61" s="7">
        <v>639083</v>
      </c>
      <c r="AD61" s="7">
        <v>282811</v>
      </c>
      <c r="AE61" s="1">
        <v>0</v>
      </c>
      <c r="AF61" s="7">
        <v>65609</v>
      </c>
      <c r="AG61" s="1">
        <v>0</v>
      </c>
      <c r="AH61" s="3" t="s">
        <v>65</v>
      </c>
    </row>
    <row r="62" spans="1:34" x14ac:dyDescent="0.35">
      <c r="A62" s="3" t="s">
        <v>33</v>
      </c>
      <c r="B62" s="28">
        <f t="shared" ref="B62:B68" si="15">Q62</f>
        <v>9024906</v>
      </c>
      <c r="C62" s="18">
        <f t="shared" ref="C62:C75" si="16">O62/R62</f>
        <v>0.59859042921868044</v>
      </c>
      <c r="D62" s="9">
        <f t="shared" ref="D62:D90" si="17">N62/K62</f>
        <v>0.18105823067191304</v>
      </c>
      <c r="E62" s="35">
        <f t="shared" ref="E62:E91" si="18">I62/L62</f>
        <v>19.28609591430325</v>
      </c>
      <c r="F62" s="19">
        <f>H62/((R62-S62)/365)</f>
        <v>179.62614795449244</v>
      </c>
      <c r="G62" s="1">
        <v>0</v>
      </c>
      <c r="H62" s="7">
        <v>7145226</v>
      </c>
      <c r="I62" s="7">
        <v>8735560</v>
      </c>
      <c r="J62" s="7">
        <v>2284646</v>
      </c>
      <c r="K62" s="7">
        <v>11020206</v>
      </c>
      <c r="L62" s="7">
        <v>452946</v>
      </c>
      <c r="M62" s="7">
        <v>1542353</v>
      </c>
      <c r="N62" s="7">
        <v>1995299</v>
      </c>
      <c r="O62" s="7">
        <v>9024906</v>
      </c>
      <c r="P62" s="1">
        <v>0</v>
      </c>
      <c r="Q62" s="7">
        <v>9024906</v>
      </c>
      <c r="R62" s="7">
        <v>15076930</v>
      </c>
      <c r="S62" s="36">
        <v>557844</v>
      </c>
      <c r="T62" s="47">
        <v>-3788387</v>
      </c>
      <c r="U62" s="7">
        <v>8931444</v>
      </c>
      <c r="V62" s="7">
        <v>4946311</v>
      </c>
      <c r="W62" s="7">
        <v>1440679</v>
      </c>
      <c r="X62" s="7">
        <v>15318433</v>
      </c>
      <c r="Y62" s="7">
        <v>7314754</v>
      </c>
      <c r="Z62" s="7">
        <v>2234590</v>
      </c>
      <c r="AA62" s="7">
        <v>1614556</v>
      </c>
      <c r="AB62" s="7">
        <v>671253</v>
      </c>
      <c r="AC62" s="7">
        <v>1680910</v>
      </c>
      <c r="AD62" s="7">
        <v>632900</v>
      </c>
      <c r="AE62" s="7">
        <v>557844</v>
      </c>
      <c r="AF62" s="7">
        <v>370125</v>
      </c>
      <c r="AG62" s="1">
        <v>0</v>
      </c>
      <c r="AH62" s="3" t="s">
        <v>70</v>
      </c>
    </row>
    <row r="63" spans="1:34" x14ac:dyDescent="0.35">
      <c r="A63" s="3" t="s">
        <v>35</v>
      </c>
      <c r="B63" s="28">
        <f t="shared" si="15"/>
        <v>10326277</v>
      </c>
      <c r="C63" s="18">
        <f t="shared" si="16"/>
        <v>0.41208561285934409</v>
      </c>
      <c r="D63" s="9">
        <f t="shared" si="17"/>
        <v>6.4704143858157662E-2</v>
      </c>
      <c r="E63" s="35">
        <f t="shared" si="18"/>
        <v>15.027033382980392</v>
      </c>
      <c r="F63" s="10">
        <f t="shared" ref="F63" si="19">H63/((R63-S63)/365)</f>
        <v>141.73481447293108</v>
      </c>
      <c r="G63" s="7">
        <f>7626952-7358906</f>
        <v>268046</v>
      </c>
      <c r="H63" s="7">
        <f>2356887+7358906</f>
        <v>9715793</v>
      </c>
      <c r="I63" s="7">
        <v>10734952</v>
      </c>
      <c r="J63" s="7">
        <v>305701</v>
      </c>
      <c r="K63" s="7">
        <v>11040653</v>
      </c>
      <c r="L63" s="7">
        <v>714376</v>
      </c>
      <c r="M63" s="1">
        <v>0</v>
      </c>
      <c r="N63" s="7">
        <v>714376</v>
      </c>
      <c r="O63" s="7">
        <v>10326277</v>
      </c>
      <c r="P63" s="1">
        <v>0</v>
      </c>
      <c r="Q63" s="7">
        <v>10326277</v>
      </c>
      <c r="R63" s="7">
        <v>25058572</v>
      </c>
      <c r="S63" s="7">
        <v>38153</v>
      </c>
      <c r="T63" s="47">
        <v>-307063</v>
      </c>
      <c r="U63" s="7">
        <v>12473908</v>
      </c>
      <c r="V63" s="7">
        <v>5260712</v>
      </c>
      <c r="W63" s="7">
        <v>3727361</v>
      </c>
      <c r="X63" s="7">
        <v>21461980</v>
      </c>
      <c r="Y63" s="7">
        <v>12525625</v>
      </c>
      <c r="Z63" s="7">
        <v>3512971</v>
      </c>
      <c r="AA63" s="7">
        <v>1785851</v>
      </c>
      <c r="AB63" s="7">
        <v>2002129</v>
      </c>
      <c r="AC63" s="7">
        <v>2076324</v>
      </c>
      <c r="AD63" s="7">
        <v>2497386</v>
      </c>
      <c r="AE63" s="7">
        <v>90139</v>
      </c>
      <c r="AF63" s="7">
        <v>159714</v>
      </c>
      <c r="AG63" s="7">
        <v>408432</v>
      </c>
      <c r="AH63" s="3" t="s">
        <v>70</v>
      </c>
    </row>
    <row r="64" spans="1:34" x14ac:dyDescent="0.35">
      <c r="A64" s="3" t="s">
        <v>36</v>
      </c>
      <c r="B64" s="28">
        <f t="shared" si="15"/>
        <v>15620075</v>
      </c>
      <c r="C64" s="18">
        <f t="shared" si="16"/>
        <v>1.2780752279479752</v>
      </c>
      <c r="D64" s="9">
        <f t="shared" si="17"/>
        <v>0.11768100458422924</v>
      </c>
      <c r="E64" s="35">
        <f t="shared" si="18"/>
        <v>8.2502295499255709</v>
      </c>
      <c r="F64" s="19">
        <f t="shared" ref="F64:F72" si="20">H64/((R64-S64)/365)</f>
        <v>472.19820981838137</v>
      </c>
      <c r="G64" s="7">
        <v>57194</v>
      </c>
      <c r="H64" s="7">
        <v>13472128</v>
      </c>
      <c r="I64" s="7">
        <v>14753737</v>
      </c>
      <c r="J64" s="7">
        <v>866337</v>
      </c>
      <c r="K64" s="7">
        <v>15620074</v>
      </c>
      <c r="L64" s="7">
        <v>1788282</v>
      </c>
      <c r="M64" s="7">
        <v>49904</v>
      </c>
      <c r="N64" s="7">
        <v>1838186</v>
      </c>
      <c r="O64" s="7">
        <v>13739641</v>
      </c>
      <c r="P64" s="7">
        <v>42249</v>
      </c>
      <c r="Q64" s="7">
        <v>15620075</v>
      </c>
      <c r="R64" s="7">
        <v>10750260</v>
      </c>
      <c r="S64" s="7">
        <v>336568</v>
      </c>
      <c r="T64" s="47">
        <v>-1565082</v>
      </c>
      <c r="U64" s="7">
        <v>4981788</v>
      </c>
      <c r="V64" s="7">
        <v>2327837</v>
      </c>
      <c r="W64" s="7">
        <v>2405777</v>
      </c>
      <c r="X64" s="7">
        <v>9715402</v>
      </c>
      <c r="Y64" s="7">
        <v>4619900</v>
      </c>
      <c r="Z64" s="7">
        <v>1736682</v>
      </c>
      <c r="AA64" s="7">
        <v>969369</v>
      </c>
      <c r="AB64" s="7">
        <v>255438</v>
      </c>
      <c r="AC64" s="7">
        <v>1401993</v>
      </c>
      <c r="AD64" s="7">
        <v>913663</v>
      </c>
      <c r="AE64" s="7">
        <v>358292</v>
      </c>
      <c r="AF64" s="7">
        <v>494923</v>
      </c>
      <c r="AG64" s="1">
        <v>0</v>
      </c>
      <c r="AH64" s="3" t="s">
        <v>70</v>
      </c>
    </row>
    <row r="65" spans="1:34" x14ac:dyDescent="0.35">
      <c r="A65" s="3" t="s">
        <v>37</v>
      </c>
      <c r="B65" s="28">
        <f t="shared" si="15"/>
        <v>11365787</v>
      </c>
      <c r="C65" s="18">
        <f t="shared" si="16"/>
        <v>0.98143574115592658</v>
      </c>
      <c r="D65" s="9">
        <f t="shared" si="17"/>
        <v>4.8016674008115046E-2</v>
      </c>
      <c r="E65" s="35">
        <f t="shared" si="18"/>
        <v>17.832095995980978</v>
      </c>
      <c r="F65" s="19">
        <f t="shared" si="20"/>
        <v>275.1231791010419</v>
      </c>
      <c r="G65" s="7">
        <v>1336274</v>
      </c>
      <c r="H65" s="7">
        <v>8631490</v>
      </c>
      <c r="I65" s="7">
        <v>10222677</v>
      </c>
      <c r="J65" s="7">
        <v>1716384</v>
      </c>
      <c r="K65" s="7">
        <v>11939061</v>
      </c>
      <c r="L65" s="7">
        <v>573274</v>
      </c>
      <c r="M65" s="1">
        <v>0</v>
      </c>
      <c r="N65" s="7">
        <v>573274</v>
      </c>
      <c r="O65" s="7">
        <v>11313633</v>
      </c>
      <c r="P65" s="7">
        <v>52154</v>
      </c>
      <c r="Q65" s="7">
        <v>11365787</v>
      </c>
      <c r="R65" s="7">
        <v>11527635</v>
      </c>
      <c r="S65" s="7">
        <v>76423</v>
      </c>
      <c r="T65" s="47">
        <v>-784137</v>
      </c>
      <c r="U65" s="7">
        <v>8381835</v>
      </c>
      <c r="V65" s="7">
        <v>2649268</v>
      </c>
      <c r="W65" s="7">
        <v>707555</v>
      </c>
      <c r="X65" s="7">
        <v>11738657</v>
      </c>
      <c r="Y65" s="7">
        <v>6010257</v>
      </c>
      <c r="Z65" s="7">
        <v>1935208</v>
      </c>
      <c r="AA65" s="7">
        <v>543854</v>
      </c>
      <c r="AB65" s="7">
        <v>604868</v>
      </c>
      <c r="AC65" s="7">
        <v>592858</v>
      </c>
      <c r="AD65" s="7">
        <v>982658</v>
      </c>
      <c r="AE65" s="7">
        <v>353311</v>
      </c>
      <c r="AF65" s="7">
        <v>428197</v>
      </c>
      <c r="AG65" s="7">
        <v>76423</v>
      </c>
      <c r="AH65" s="3" t="s">
        <v>70</v>
      </c>
    </row>
    <row r="66" spans="1:34" x14ac:dyDescent="0.35">
      <c r="A66" s="3" t="s">
        <v>38</v>
      </c>
      <c r="B66" s="28">
        <f t="shared" si="15"/>
        <v>1259464</v>
      </c>
      <c r="C66" s="18">
        <f t="shared" si="16"/>
        <v>0.1035741420729905</v>
      </c>
      <c r="D66" s="9">
        <f t="shared" si="17"/>
        <v>0.2907922625228338</v>
      </c>
      <c r="E66" s="9">
        <f t="shared" si="18"/>
        <v>5.8637319330388635</v>
      </c>
      <c r="F66" s="19">
        <f t="shared" si="20"/>
        <v>36.219148005175931</v>
      </c>
      <c r="G66" s="1">
        <v>0</v>
      </c>
      <c r="H66" s="7">
        <v>1198067</v>
      </c>
      <c r="I66" s="7">
        <v>1687283</v>
      </c>
      <c r="J66" s="7">
        <v>88592</v>
      </c>
      <c r="K66" s="7">
        <v>1775876</v>
      </c>
      <c r="L66" s="7">
        <v>287749</v>
      </c>
      <c r="M66" s="7">
        <v>228663</v>
      </c>
      <c r="N66" s="7">
        <v>516411</v>
      </c>
      <c r="O66" s="7">
        <v>1253064</v>
      </c>
      <c r="P66" s="7">
        <v>6400</v>
      </c>
      <c r="Q66" s="7">
        <v>1259464</v>
      </c>
      <c r="R66" s="7">
        <v>12098232</v>
      </c>
      <c r="S66" s="7">
        <v>24661</v>
      </c>
      <c r="T66" s="47">
        <v>-141578</v>
      </c>
      <c r="U66" s="7">
        <v>6824622</v>
      </c>
      <c r="V66" s="7">
        <v>3960774</v>
      </c>
      <c r="W66" s="7">
        <v>1020460</v>
      </c>
      <c r="X66" s="21">
        <v>11805856</v>
      </c>
      <c r="Y66" s="7">
        <v>6672379</v>
      </c>
      <c r="Z66" s="7">
        <v>1484211</v>
      </c>
      <c r="AA66" s="7">
        <v>861287</v>
      </c>
      <c r="AB66" s="7">
        <v>771613</v>
      </c>
      <c r="AC66" s="7">
        <v>1203548</v>
      </c>
      <c r="AD66" s="7">
        <v>877658</v>
      </c>
      <c r="AE66" s="7">
        <v>24661</v>
      </c>
      <c r="AF66" s="7">
        <v>202875</v>
      </c>
      <c r="AG66" s="1">
        <v>0</v>
      </c>
      <c r="AH66" s="3" t="s">
        <v>70</v>
      </c>
    </row>
    <row r="67" spans="1:34" x14ac:dyDescent="0.35">
      <c r="A67" s="3" t="s">
        <v>39</v>
      </c>
      <c r="B67" s="16">
        <f t="shared" si="15"/>
        <v>5702934</v>
      </c>
      <c r="C67" s="18">
        <f t="shared" si="16"/>
        <v>0.40220137806520773</v>
      </c>
      <c r="D67" s="9">
        <f t="shared" si="17"/>
        <v>0.6576881648950138</v>
      </c>
      <c r="E67" s="9">
        <f t="shared" si="18"/>
        <v>1.4677644516445989</v>
      </c>
      <c r="F67" s="19">
        <f t="shared" si="20"/>
        <v>140.59122065264151</v>
      </c>
      <c r="G67" s="1">
        <v>0</v>
      </c>
      <c r="H67" s="7">
        <v>5461603</v>
      </c>
      <c r="I67" s="7">
        <v>16064428</v>
      </c>
      <c r="J67" s="7">
        <v>595627</v>
      </c>
      <c r="K67" s="7">
        <v>16660055</v>
      </c>
      <c r="L67" s="7">
        <v>10944827</v>
      </c>
      <c r="M67" s="7">
        <v>12294</v>
      </c>
      <c r="N67" s="7">
        <v>10957121</v>
      </c>
      <c r="O67" s="7">
        <v>5702934</v>
      </c>
      <c r="P67" s="7">
        <v>0</v>
      </c>
      <c r="Q67" s="7">
        <v>5702934</v>
      </c>
      <c r="R67" s="7">
        <v>14179300</v>
      </c>
      <c r="S67" s="37">
        <v>0</v>
      </c>
      <c r="T67" s="47">
        <v>0</v>
      </c>
      <c r="U67" s="7">
        <v>7065836</v>
      </c>
      <c r="V67" s="7">
        <v>3523031</v>
      </c>
      <c r="W67" s="7">
        <v>1843250</v>
      </c>
      <c r="X67" s="7">
        <v>12432117</v>
      </c>
      <c r="Y67" s="7">
        <v>6491251</v>
      </c>
      <c r="Z67" s="7">
        <v>1054254</v>
      </c>
      <c r="AA67" s="7">
        <v>3076920</v>
      </c>
      <c r="AB67" s="7">
        <v>1175876</v>
      </c>
      <c r="AC67" s="7">
        <v>1359555</v>
      </c>
      <c r="AD67" s="7">
        <v>648805</v>
      </c>
      <c r="AE67" s="7">
        <v>80189</v>
      </c>
      <c r="AF67" s="7">
        <v>182976</v>
      </c>
      <c r="AG67" s="7">
        <v>109475</v>
      </c>
      <c r="AH67" s="3" t="s">
        <v>70</v>
      </c>
    </row>
    <row r="68" spans="1:34" ht="15.5" x14ac:dyDescent="0.35">
      <c r="A68" s="3" t="s">
        <v>72</v>
      </c>
      <c r="B68" s="16">
        <f t="shared" si="15"/>
        <v>14178887</v>
      </c>
      <c r="C68" s="18">
        <f t="shared" si="16"/>
        <v>0.4069819414998766</v>
      </c>
      <c r="D68" s="9">
        <f t="shared" si="17"/>
        <v>0.16441532174894896</v>
      </c>
      <c r="E68" s="9">
        <f t="shared" si="18"/>
        <v>5.9100283375879146</v>
      </c>
      <c r="F68" s="19">
        <f t="shared" si="20"/>
        <v>128.8130101558863</v>
      </c>
      <c r="G68" s="1">
        <v>0</v>
      </c>
      <c r="H68" s="7">
        <v>12295151</v>
      </c>
      <c r="I68" s="7">
        <v>16488589</v>
      </c>
      <c r="J68" s="7">
        <v>480231</v>
      </c>
      <c r="K68" s="7">
        <v>16968820</v>
      </c>
      <c r="L68" s="7">
        <v>2789934</v>
      </c>
      <c r="M68" s="1">
        <v>0</v>
      </c>
      <c r="N68" s="7">
        <v>2789934</v>
      </c>
      <c r="O68" s="7">
        <v>14178887</v>
      </c>
      <c r="P68" s="1">
        <v>0</v>
      </c>
      <c r="Q68" s="7">
        <v>14178887</v>
      </c>
      <c r="R68" s="7">
        <v>34839106</v>
      </c>
      <c r="S68" s="37">
        <v>0</v>
      </c>
      <c r="T68" s="47">
        <v>0</v>
      </c>
      <c r="U68" s="7">
        <v>16210327</v>
      </c>
      <c r="V68" s="7">
        <v>15751545</v>
      </c>
      <c r="W68" s="7">
        <v>5482839</v>
      </c>
      <c r="X68" s="7">
        <v>37444712</v>
      </c>
      <c r="Y68" s="7">
        <v>17821318</v>
      </c>
      <c r="Z68" s="7">
        <v>4379478</v>
      </c>
      <c r="AA68" s="7">
        <v>1903591</v>
      </c>
      <c r="AB68" s="7">
        <v>2101694</v>
      </c>
      <c r="AC68" s="7">
        <v>4227798</v>
      </c>
      <c r="AD68" s="38">
        <v>3695178</v>
      </c>
      <c r="AE68" s="7">
        <v>39011</v>
      </c>
      <c r="AF68" s="7">
        <v>671039</v>
      </c>
      <c r="AG68" s="1">
        <v>0</v>
      </c>
      <c r="AH68" s="3" t="s">
        <v>70</v>
      </c>
    </row>
    <row r="69" spans="1:34" x14ac:dyDescent="0.35">
      <c r="A69" s="3" t="s">
        <v>62</v>
      </c>
      <c r="B69" s="16">
        <v>17759892</v>
      </c>
      <c r="C69" s="18">
        <f t="shared" si="16"/>
        <v>0.4195916370436556</v>
      </c>
      <c r="D69" s="9">
        <f t="shared" si="17"/>
        <v>0.38687168292456253</v>
      </c>
      <c r="E69" s="9">
        <f t="shared" si="18"/>
        <v>4.2159020698754093</v>
      </c>
      <c r="F69" s="19">
        <f t="shared" si="20"/>
        <v>119.78064497060727</v>
      </c>
      <c r="G69" s="1">
        <v>0</v>
      </c>
      <c r="H69" s="36">
        <v>13890161</v>
      </c>
      <c r="I69" s="7">
        <v>16935911</v>
      </c>
      <c r="J69" s="7">
        <v>12030117</v>
      </c>
      <c r="K69" s="7">
        <f>J69+I69</f>
        <v>28966028</v>
      </c>
      <c r="L69" s="7">
        <v>4017150</v>
      </c>
      <c r="M69" s="7">
        <v>7188986</v>
      </c>
      <c r="N69" s="7">
        <f>M69+L69</f>
        <v>11206136</v>
      </c>
      <c r="O69" s="36">
        <v>17759892</v>
      </c>
      <c r="P69" s="1">
        <v>0</v>
      </c>
      <c r="Q69" s="7">
        <v>17759892</v>
      </c>
      <c r="R69" s="7">
        <v>42326611</v>
      </c>
      <c r="S69" s="37">
        <v>0</v>
      </c>
      <c r="T69" s="47">
        <v>-2290148</v>
      </c>
      <c r="U69" s="1">
        <v>0</v>
      </c>
      <c r="V69" s="1">
        <v>0</v>
      </c>
      <c r="W69" s="1">
        <v>0</v>
      </c>
      <c r="X69" s="7">
        <v>42697441</v>
      </c>
      <c r="Y69" s="7">
        <v>20981597</v>
      </c>
      <c r="Z69" s="7">
        <v>4575497</v>
      </c>
      <c r="AA69" s="7">
        <v>4086272</v>
      </c>
      <c r="AB69" s="7">
        <v>3184387</v>
      </c>
      <c r="AC69" s="7">
        <v>3746710</v>
      </c>
      <c r="AD69" s="7">
        <v>2183795</v>
      </c>
      <c r="AE69" s="7">
        <v>497256</v>
      </c>
      <c r="AF69" s="7">
        <v>3071097</v>
      </c>
      <c r="AG69" s="1">
        <v>0</v>
      </c>
      <c r="AH69" s="3" t="s">
        <v>70</v>
      </c>
    </row>
    <row r="70" spans="1:34" x14ac:dyDescent="0.35">
      <c r="A70" s="3" t="s">
        <v>63</v>
      </c>
      <c r="B70" s="16">
        <f t="shared" ref="B70:B79" si="21">Q70</f>
        <v>1881977</v>
      </c>
      <c r="C70" s="18">
        <f t="shared" si="16"/>
        <v>0.15636281551236486</v>
      </c>
      <c r="D70" s="9">
        <f t="shared" si="17"/>
        <v>0.25657761416834191</v>
      </c>
      <c r="E70" s="9">
        <f t="shared" si="18"/>
        <v>3.8887036258692866</v>
      </c>
      <c r="F70" s="19">
        <f t="shared" si="20"/>
        <v>64.745543555342991</v>
      </c>
      <c r="G70" s="7">
        <v>364995</v>
      </c>
      <c r="H70" s="7">
        <v>1720933</v>
      </c>
      <c r="I70" s="7">
        <v>2525818</v>
      </c>
      <c r="J70" s="7">
        <v>5685</v>
      </c>
      <c r="K70" s="7">
        <v>2531503</v>
      </c>
      <c r="L70" s="7">
        <v>649527</v>
      </c>
      <c r="M70" s="1">
        <v>0</v>
      </c>
      <c r="N70" s="7">
        <v>649527</v>
      </c>
      <c r="O70" s="7">
        <v>1516982</v>
      </c>
      <c r="P70" s="7">
        <v>364995</v>
      </c>
      <c r="Q70" s="7">
        <v>1881977</v>
      </c>
      <c r="R70" s="7">
        <v>9701680</v>
      </c>
      <c r="S70" s="37">
        <v>0</v>
      </c>
      <c r="T70" s="47">
        <v>-180993</v>
      </c>
      <c r="U70" s="7">
        <v>4850881</v>
      </c>
      <c r="V70" s="7">
        <v>2613206</v>
      </c>
      <c r="W70" s="7">
        <v>1617062</v>
      </c>
      <c r="X70" s="7">
        <v>9081149</v>
      </c>
      <c r="Y70" s="7">
        <v>5547780</v>
      </c>
      <c r="Z70" s="7">
        <v>1230985</v>
      </c>
      <c r="AA70" s="7">
        <v>286842</v>
      </c>
      <c r="AB70" s="7">
        <v>336252</v>
      </c>
      <c r="AC70" s="7">
        <v>1124131</v>
      </c>
      <c r="AD70" s="7">
        <v>1034118</v>
      </c>
      <c r="AE70" s="1">
        <v>0</v>
      </c>
      <c r="AF70" s="7">
        <v>141572</v>
      </c>
      <c r="AG70" s="1">
        <v>0</v>
      </c>
      <c r="AH70" s="3" t="s">
        <v>70</v>
      </c>
    </row>
    <row r="71" spans="1:34" x14ac:dyDescent="0.35">
      <c r="A71" s="3" t="s">
        <v>41</v>
      </c>
      <c r="B71" s="16">
        <f t="shared" si="21"/>
        <v>17990413</v>
      </c>
      <c r="C71" s="18">
        <f t="shared" si="16"/>
        <v>0.90306898867028329</v>
      </c>
      <c r="D71" s="9">
        <f t="shared" si="17"/>
        <v>6.9746711650800763E-2</v>
      </c>
      <c r="E71" s="9">
        <f t="shared" si="18"/>
        <v>14.268241835637765</v>
      </c>
      <c r="F71" s="19">
        <f t="shared" si="20"/>
        <v>323.52589387729694</v>
      </c>
      <c r="G71" s="7">
        <v>98804</v>
      </c>
      <c r="H71" s="7">
        <v>17656501</v>
      </c>
      <c r="I71" s="7">
        <v>19245718</v>
      </c>
      <c r="J71" s="7">
        <v>93545</v>
      </c>
      <c r="K71" s="7">
        <v>19339263</v>
      </c>
      <c r="L71" s="7">
        <v>1348850</v>
      </c>
      <c r="M71" s="1">
        <v>0</v>
      </c>
      <c r="N71" s="7">
        <v>1348850</v>
      </c>
      <c r="O71" s="7">
        <v>17990413</v>
      </c>
      <c r="P71" s="1">
        <v>0</v>
      </c>
      <c r="Q71" s="7">
        <v>17990413</v>
      </c>
      <c r="R71" s="7">
        <v>19921416</v>
      </c>
      <c r="S71" s="7">
        <v>1456</v>
      </c>
      <c r="T71" s="47">
        <v>-398805</v>
      </c>
      <c r="U71" s="7">
        <v>9648844</v>
      </c>
      <c r="V71" s="7">
        <v>6351713</v>
      </c>
      <c r="W71" s="7">
        <v>4100859</v>
      </c>
      <c r="X71" s="7">
        <v>19921416</v>
      </c>
      <c r="Y71" s="7">
        <v>9666050</v>
      </c>
      <c r="Z71" s="7">
        <v>3175144</v>
      </c>
      <c r="AA71" s="7">
        <v>1358755</v>
      </c>
      <c r="AB71" s="7">
        <v>978975</v>
      </c>
      <c r="AC71" s="7">
        <v>2464953</v>
      </c>
      <c r="AD71" s="7">
        <v>1965105</v>
      </c>
      <c r="AE71" s="7">
        <v>1458</v>
      </c>
      <c r="AF71" s="7">
        <v>310976</v>
      </c>
      <c r="AG71" s="1">
        <v>0</v>
      </c>
      <c r="AH71" s="3" t="s">
        <v>70</v>
      </c>
    </row>
    <row r="72" spans="1:34" x14ac:dyDescent="0.35">
      <c r="A72" s="3" t="s">
        <v>42</v>
      </c>
      <c r="B72" s="16">
        <f t="shared" si="21"/>
        <v>5459508</v>
      </c>
      <c r="C72" s="18">
        <f t="shared" si="16"/>
        <v>1.021546086545849</v>
      </c>
      <c r="D72" s="9">
        <f t="shared" si="17"/>
        <v>9.0111723017048104E-2</v>
      </c>
      <c r="E72" s="9">
        <f t="shared" si="18"/>
        <v>10.472135501435208</v>
      </c>
      <c r="F72" s="19">
        <f t="shared" si="20"/>
        <v>366.04500203766287</v>
      </c>
      <c r="G72" s="1">
        <v>0</v>
      </c>
      <c r="H72" s="7">
        <v>5359659</v>
      </c>
      <c r="I72" s="7">
        <v>5662158</v>
      </c>
      <c r="J72" s="7">
        <v>338038</v>
      </c>
      <c r="K72" s="7">
        <v>6000196</v>
      </c>
      <c r="L72" s="7">
        <v>540688</v>
      </c>
      <c r="M72" s="1">
        <v>0</v>
      </c>
      <c r="N72" s="7">
        <v>540688</v>
      </c>
      <c r="O72" s="7">
        <v>5459508</v>
      </c>
      <c r="P72" s="1">
        <v>0</v>
      </c>
      <c r="Q72" s="7">
        <v>5459508</v>
      </c>
      <c r="R72" s="7">
        <v>5344358</v>
      </c>
      <c r="S72" s="37">
        <v>0</v>
      </c>
      <c r="T72" s="47">
        <v>-329095</v>
      </c>
      <c r="U72" s="7">
        <v>2508883</v>
      </c>
      <c r="V72" s="7">
        <v>1037492</v>
      </c>
      <c r="W72" s="7">
        <v>1206503</v>
      </c>
      <c r="X72" s="7">
        <v>4752878</v>
      </c>
      <c r="Y72" s="7">
        <v>2257709</v>
      </c>
      <c r="Z72" s="7">
        <v>518469</v>
      </c>
      <c r="AA72" s="7">
        <v>689822</v>
      </c>
      <c r="AB72" s="7">
        <v>344964</v>
      </c>
      <c r="AC72" s="7">
        <v>593313</v>
      </c>
      <c r="AD72" s="7">
        <v>635310</v>
      </c>
      <c r="AE72" s="7">
        <v>35471</v>
      </c>
      <c r="AF72" s="7">
        <v>269301</v>
      </c>
      <c r="AG72" s="1">
        <v>0</v>
      </c>
      <c r="AH72" s="3" t="s">
        <v>70</v>
      </c>
    </row>
    <row r="73" spans="1:34" x14ac:dyDescent="0.35">
      <c r="A73" s="3" t="s">
        <v>43</v>
      </c>
      <c r="B73" s="16">
        <f t="shared" si="21"/>
        <v>3933951</v>
      </c>
      <c r="C73" s="18">
        <f t="shared" si="16"/>
        <v>0.40805819142307248</v>
      </c>
      <c r="D73" s="9">
        <f t="shared" si="17"/>
        <v>0.18878392163728291</v>
      </c>
      <c r="E73" s="9">
        <f t="shared" si="18"/>
        <v>4.0671962145193108</v>
      </c>
      <c r="F73" s="19">
        <f>H73/((R73-S73)/365)</f>
        <v>94.295417681837151</v>
      </c>
      <c r="G73" s="1">
        <v>0</v>
      </c>
      <c r="H73" s="7">
        <v>2272533</v>
      </c>
      <c r="I73" s="7">
        <v>3723510</v>
      </c>
      <c r="J73" s="7">
        <v>1125939</v>
      </c>
      <c r="K73" s="7">
        <v>4849449</v>
      </c>
      <c r="L73" s="7">
        <v>915498</v>
      </c>
      <c r="M73" s="1">
        <v>0</v>
      </c>
      <c r="N73" s="7">
        <v>915498</v>
      </c>
      <c r="O73" s="7">
        <v>3749752</v>
      </c>
      <c r="P73" s="7">
        <v>184199</v>
      </c>
      <c r="Q73" s="7">
        <v>3933951</v>
      </c>
      <c r="R73" s="7">
        <v>9189258</v>
      </c>
      <c r="S73" s="7">
        <v>392706</v>
      </c>
      <c r="T73" s="47">
        <v>-1627756</v>
      </c>
      <c r="U73" s="7">
        <v>5039073</v>
      </c>
      <c r="V73" s="7">
        <v>3489306</v>
      </c>
      <c r="W73" s="7">
        <v>1094300</v>
      </c>
      <c r="X73" s="7">
        <v>9622679</v>
      </c>
      <c r="Y73" s="7">
        <v>4672996</v>
      </c>
      <c r="Z73" s="7">
        <v>1141970</v>
      </c>
      <c r="AA73" s="7">
        <v>788261</v>
      </c>
      <c r="AB73" s="7">
        <v>681877</v>
      </c>
      <c r="AC73" s="7">
        <v>1101079</v>
      </c>
      <c r="AD73" s="7">
        <v>336784</v>
      </c>
      <c r="AE73" s="7">
        <v>117541</v>
      </c>
      <c r="AF73" s="7">
        <v>342562</v>
      </c>
      <c r="AG73" s="7">
        <v>6189</v>
      </c>
      <c r="AH73" s="3" t="s">
        <v>70</v>
      </c>
    </row>
    <row r="74" spans="1:34" x14ac:dyDescent="0.35">
      <c r="A74" s="3" t="s">
        <v>44</v>
      </c>
      <c r="B74" s="16">
        <f t="shared" si="21"/>
        <v>6891027</v>
      </c>
      <c r="C74" s="18">
        <f t="shared" si="16"/>
        <v>1.2429760673480792</v>
      </c>
      <c r="D74" s="9">
        <f t="shared" si="17"/>
        <v>3.3179726735054225E-2</v>
      </c>
      <c r="E74" s="9">
        <f t="shared" si="18"/>
        <v>30.138885952412164</v>
      </c>
      <c r="F74" s="19">
        <f t="shared" ref="F74:F79" si="22">H74/((R74-S74)/365)</f>
        <v>454.08299984812339</v>
      </c>
      <c r="G74" s="7">
        <v>91382</v>
      </c>
      <c r="H74" s="7">
        <v>6897053</v>
      </c>
      <c r="I74" s="7">
        <v>7127515</v>
      </c>
      <c r="J74" s="1">
        <v>0</v>
      </c>
      <c r="K74" s="7">
        <v>7127515</v>
      </c>
      <c r="L74" s="7">
        <v>236489</v>
      </c>
      <c r="M74" s="1">
        <v>0</v>
      </c>
      <c r="N74" s="7">
        <v>236489</v>
      </c>
      <c r="O74" s="7">
        <v>6891027</v>
      </c>
      <c r="P74" s="1">
        <v>0</v>
      </c>
      <c r="Q74" s="7">
        <v>6891027</v>
      </c>
      <c r="R74" s="7">
        <v>5543974</v>
      </c>
      <c r="S74" s="1">
        <v>0</v>
      </c>
      <c r="T74" s="47">
        <v>0</v>
      </c>
      <c r="U74" s="7">
        <v>2682763</v>
      </c>
      <c r="V74" s="7">
        <v>1744590</v>
      </c>
      <c r="W74" s="7">
        <v>1549557</v>
      </c>
      <c r="X74" s="7">
        <v>5976910</v>
      </c>
      <c r="Y74" s="7">
        <v>2548399</v>
      </c>
      <c r="Z74" s="7">
        <v>694591</v>
      </c>
      <c r="AA74" s="7">
        <v>217389</v>
      </c>
      <c r="AB74" s="7">
        <v>306621</v>
      </c>
      <c r="AC74" s="7">
        <v>1077415</v>
      </c>
      <c r="AD74" s="7">
        <v>535725</v>
      </c>
      <c r="AE74" s="7">
        <v>85963</v>
      </c>
      <c r="AF74" s="7">
        <v>77872</v>
      </c>
      <c r="AG74" s="1">
        <v>0</v>
      </c>
      <c r="AH74" s="3" t="s">
        <v>70</v>
      </c>
    </row>
    <row r="75" spans="1:34" x14ac:dyDescent="0.35">
      <c r="A75" s="3" t="s">
        <v>67</v>
      </c>
      <c r="B75" s="16">
        <f t="shared" si="21"/>
        <v>30701367</v>
      </c>
      <c r="C75" s="18">
        <f t="shared" si="16"/>
        <v>0.57013212641550581</v>
      </c>
      <c r="D75" s="9">
        <f t="shared" si="17"/>
        <v>0.1824338637752069</v>
      </c>
      <c r="E75" s="9">
        <f t="shared" si="18"/>
        <v>5.5210429792060127</v>
      </c>
      <c r="F75" s="19">
        <f t="shared" si="22"/>
        <v>235.91968239465572</v>
      </c>
      <c r="G75" s="7">
        <v>335815</v>
      </c>
      <c r="H75" s="7">
        <v>34798402</v>
      </c>
      <c r="I75" s="7">
        <v>36763786</v>
      </c>
      <c r="J75" s="7">
        <v>788365</v>
      </c>
      <c r="K75" s="7">
        <v>37552151</v>
      </c>
      <c r="L75" s="7">
        <v>6658848</v>
      </c>
      <c r="M75" s="7">
        <v>191936</v>
      </c>
      <c r="N75" s="7">
        <v>6850784</v>
      </c>
      <c r="O75" s="36">
        <v>30701367</v>
      </c>
      <c r="P75" s="37">
        <v>0</v>
      </c>
      <c r="Q75" s="7">
        <v>30701367</v>
      </c>
      <c r="R75" s="7">
        <v>53849565</v>
      </c>
      <c r="S75" s="7">
        <v>11680</v>
      </c>
      <c r="T75" s="47">
        <v>-1856651</v>
      </c>
      <c r="U75" s="7">
        <v>22825553</v>
      </c>
      <c r="V75" s="7">
        <v>11619658</v>
      </c>
      <c r="W75" s="7">
        <v>6926828</v>
      </c>
      <c r="X75" s="21">
        <v>41372039</v>
      </c>
      <c r="Y75" s="7">
        <v>20678551</v>
      </c>
      <c r="Z75" s="7">
        <v>4322662</v>
      </c>
      <c r="AA75" s="7">
        <v>8682457</v>
      </c>
      <c r="AB75" s="7">
        <v>1729884</v>
      </c>
      <c r="AC75" s="7">
        <v>7347803</v>
      </c>
      <c r="AD75" s="7">
        <v>2285587</v>
      </c>
      <c r="AE75" s="7">
        <v>111911</v>
      </c>
      <c r="AF75" s="7">
        <v>564980</v>
      </c>
      <c r="AG75" s="23">
        <v>8125730</v>
      </c>
      <c r="AH75" s="3" t="s">
        <v>70</v>
      </c>
    </row>
    <row r="76" spans="1:34" x14ac:dyDescent="0.35">
      <c r="A76" s="3" t="s">
        <v>46</v>
      </c>
      <c r="B76" s="16">
        <f t="shared" si="21"/>
        <v>7103626</v>
      </c>
      <c r="C76" s="18">
        <f t="shared" ref="C76:C79" si="23">O76/R76</f>
        <v>0.79187478534147437</v>
      </c>
      <c r="D76" s="9">
        <f t="shared" si="17"/>
        <v>5.9286354855233182E-2</v>
      </c>
      <c r="E76" s="9">
        <f t="shared" si="18"/>
        <v>15.656668676986307</v>
      </c>
      <c r="F76" s="19">
        <f t="shared" si="22"/>
        <v>264.71324575061118</v>
      </c>
      <c r="G76" s="1">
        <v>0</v>
      </c>
      <c r="H76" s="7">
        <v>6505885</v>
      </c>
      <c r="I76" s="7">
        <v>7009334</v>
      </c>
      <c r="J76" s="7">
        <v>541982</v>
      </c>
      <c r="K76" s="7">
        <v>7551316</v>
      </c>
      <c r="L76" s="7">
        <v>447690</v>
      </c>
      <c r="M76" s="1">
        <v>0</v>
      </c>
      <c r="N76" s="7">
        <v>447690</v>
      </c>
      <c r="O76" s="7">
        <v>7103626</v>
      </c>
      <c r="P76" s="1">
        <v>0</v>
      </c>
      <c r="Q76" s="7">
        <v>7103626</v>
      </c>
      <c r="R76" s="7">
        <v>8970643</v>
      </c>
      <c r="S76" s="37">
        <v>0</v>
      </c>
      <c r="T76" s="47">
        <v>-1403543</v>
      </c>
      <c r="U76" s="7">
        <v>5047309</v>
      </c>
      <c r="V76" s="7">
        <v>2422271</v>
      </c>
      <c r="W76" s="7">
        <v>1097549</v>
      </c>
      <c r="X76" s="7">
        <v>8567129</v>
      </c>
      <c r="Y76" s="7">
        <v>5001801</v>
      </c>
      <c r="Z76" s="7">
        <v>1058760</v>
      </c>
      <c r="AA76" s="7">
        <v>654234</v>
      </c>
      <c r="AB76" s="7">
        <v>205728</v>
      </c>
      <c r="AC76" s="7">
        <v>791969</v>
      </c>
      <c r="AD76" s="7">
        <v>898221</v>
      </c>
      <c r="AE76" s="7">
        <v>214816</v>
      </c>
      <c r="AF76" s="7">
        <v>145115</v>
      </c>
      <c r="AG76" s="1">
        <v>0</v>
      </c>
      <c r="AH76" s="3" t="s">
        <v>70</v>
      </c>
    </row>
    <row r="77" spans="1:34" x14ac:dyDescent="0.35">
      <c r="A77" s="3" t="s">
        <v>47</v>
      </c>
      <c r="B77" s="16">
        <f t="shared" si="21"/>
        <v>19979491</v>
      </c>
      <c r="C77" s="18">
        <f t="shared" si="23"/>
        <v>0.99216338414783489</v>
      </c>
      <c r="D77" s="9">
        <f t="shared" si="17"/>
        <v>0.10869949742843439</v>
      </c>
      <c r="E77" s="9">
        <f t="shared" si="18"/>
        <v>8.8147967266130944</v>
      </c>
      <c r="F77" s="19">
        <f t="shared" si="22"/>
        <v>384.62921969021835</v>
      </c>
      <c r="G77" s="7">
        <v>728254</v>
      </c>
      <c r="H77" s="7">
        <v>20515543</v>
      </c>
      <c r="I77" s="7">
        <v>21478310</v>
      </c>
      <c r="J77" s="7">
        <v>937801</v>
      </c>
      <c r="K77" s="7">
        <v>22416111</v>
      </c>
      <c r="L77" s="7">
        <v>2436620</v>
      </c>
      <c r="M77" s="1">
        <v>0</v>
      </c>
      <c r="N77" s="7">
        <v>2436620</v>
      </c>
      <c r="O77" s="7">
        <v>19383774</v>
      </c>
      <c r="P77" s="7">
        <v>595717</v>
      </c>
      <c r="Q77" s="7">
        <v>19979491</v>
      </c>
      <c r="R77" s="7">
        <v>19536877</v>
      </c>
      <c r="S77" s="7">
        <v>68327</v>
      </c>
      <c r="T77" s="47">
        <v>-187766</v>
      </c>
      <c r="U77" s="7">
        <v>12937264</v>
      </c>
      <c r="V77" s="7">
        <v>6110950</v>
      </c>
      <c r="W77" s="7">
        <v>1122693</v>
      </c>
      <c r="X77" s="21">
        <v>20170908</v>
      </c>
      <c r="Y77" s="7">
        <v>10011618</v>
      </c>
      <c r="Z77" s="7">
        <v>3257406</v>
      </c>
      <c r="AA77" s="7">
        <v>467982</v>
      </c>
      <c r="AB77" s="7">
        <v>1414072</v>
      </c>
      <c r="AC77" s="7">
        <v>2288034</v>
      </c>
      <c r="AD77" s="7">
        <v>1614698</v>
      </c>
      <c r="AE77" s="7">
        <v>90541</v>
      </c>
      <c r="AF77" s="7">
        <v>392527</v>
      </c>
      <c r="AG77" s="1">
        <v>0</v>
      </c>
      <c r="AH77" s="3" t="s">
        <v>70</v>
      </c>
    </row>
    <row r="78" spans="1:34" x14ac:dyDescent="0.35">
      <c r="A78" s="3" t="s">
        <v>48</v>
      </c>
      <c r="B78" s="16">
        <f t="shared" si="21"/>
        <v>34050554</v>
      </c>
      <c r="C78" s="18">
        <f t="shared" si="23"/>
        <v>0.32760623164928004</v>
      </c>
      <c r="D78" s="9">
        <f t="shared" si="17"/>
        <v>0.11064461703607922</v>
      </c>
      <c r="E78" s="9">
        <f t="shared" si="18"/>
        <v>8.4426850321493561</v>
      </c>
      <c r="F78" s="19">
        <f t="shared" si="22"/>
        <v>151.60763647357902</v>
      </c>
      <c r="G78" s="7">
        <v>842173</v>
      </c>
      <c r="H78" s="7">
        <v>28825454</v>
      </c>
      <c r="I78" s="7">
        <v>34883562</v>
      </c>
      <c r="J78" s="7">
        <v>3403216</v>
      </c>
      <c r="K78" s="7">
        <v>38286779</v>
      </c>
      <c r="L78" s="7">
        <v>4131809</v>
      </c>
      <c r="M78" s="1">
        <v>104417</v>
      </c>
      <c r="N78" s="7">
        <v>4236226</v>
      </c>
      <c r="O78" s="7">
        <v>22858676</v>
      </c>
      <c r="P78" s="7">
        <v>11191877</v>
      </c>
      <c r="Q78" s="7">
        <v>34050554</v>
      </c>
      <c r="R78" s="7">
        <v>69774851</v>
      </c>
      <c r="S78" s="7">
        <v>376693</v>
      </c>
      <c r="T78" s="47">
        <v>-3174364</v>
      </c>
      <c r="U78" s="7">
        <v>33042973</v>
      </c>
      <c r="V78" s="7">
        <v>20570469</v>
      </c>
      <c r="W78" s="7">
        <v>14794435</v>
      </c>
      <c r="X78" s="7">
        <v>68407877</v>
      </c>
      <c r="Y78" s="7">
        <v>31891395</v>
      </c>
      <c r="Z78" s="7">
        <v>11569854</v>
      </c>
      <c r="AA78" s="7">
        <v>1756982</v>
      </c>
      <c r="AB78" s="7">
        <v>3033305</v>
      </c>
      <c r="AC78" s="7">
        <v>13643526</v>
      </c>
      <c r="AD78" s="7">
        <v>3913027</v>
      </c>
      <c r="AE78" s="7">
        <v>613702</v>
      </c>
      <c r="AF78" s="7">
        <v>1064852</v>
      </c>
      <c r="AG78" s="7">
        <v>288209</v>
      </c>
      <c r="AH78" s="3" t="s">
        <v>70</v>
      </c>
    </row>
    <row r="79" spans="1:34" x14ac:dyDescent="0.35">
      <c r="A79" s="3" t="s">
        <v>49</v>
      </c>
      <c r="B79" s="28">
        <f t="shared" si="21"/>
        <v>36582213.229999997</v>
      </c>
      <c r="C79" s="18">
        <f t="shared" si="23"/>
        <v>0.4306282311029152</v>
      </c>
      <c r="D79" s="9">
        <f t="shared" si="17"/>
        <v>0.11069869747666966</v>
      </c>
      <c r="E79" s="9">
        <f t="shared" si="18"/>
        <v>7.9821048268728765</v>
      </c>
      <c r="F79" s="19">
        <f t="shared" si="22"/>
        <v>107.91352377140001</v>
      </c>
      <c r="G79" s="7">
        <v>489872.28</v>
      </c>
      <c r="H79" s="36">
        <v>25116000.82</v>
      </c>
      <c r="I79" s="7">
        <v>30374195.420000002</v>
      </c>
      <c r="J79" s="7">
        <v>10761708.83</v>
      </c>
      <c r="K79" s="7">
        <v>41135904.25</v>
      </c>
      <c r="L79" s="7">
        <v>3805286.46</v>
      </c>
      <c r="M79" s="7">
        <v>748404.56</v>
      </c>
      <c r="N79" s="7">
        <v>4553691.0199999996</v>
      </c>
      <c r="O79" s="36">
        <v>36582213.229999997</v>
      </c>
      <c r="P79" s="37">
        <v>0</v>
      </c>
      <c r="Q79" s="7">
        <v>36582213.229999997</v>
      </c>
      <c r="R79" s="7">
        <v>84950801.150000006</v>
      </c>
      <c r="S79" s="37">
        <v>0</v>
      </c>
      <c r="T79" s="47">
        <v>0</v>
      </c>
      <c r="U79" s="1">
        <v>0</v>
      </c>
      <c r="V79" s="1">
        <v>0</v>
      </c>
      <c r="W79" s="1">
        <v>0</v>
      </c>
      <c r="X79" s="7">
        <v>82216176.810000002</v>
      </c>
      <c r="Y79" s="7">
        <v>52490413.409999996</v>
      </c>
      <c r="Z79" s="17">
        <v>52490413.409999996</v>
      </c>
      <c r="AA79" s="7">
        <v>2230891.11</v>
      </c>
      <c r="AB79" s="7">
        <v>6424011.9699999997</v>
      </c>
      <c r="AC79" s="7">
        <v>19861461.16</v>
      </c>
      <c r="AD79" s="7">
        <v>2422773.7799999998</v>
      </c>
      <c r="AE79" s="1">
        <v>0</v>
      </c>
      <c r="AF79" s="7">
        <v>1521249.72</v>
      </c>
      <c r="AG79" s="1">
        <v>0</v>
      </c>
      <c r="AH79" s="3" t="s">
        <v>70</v>
      </c>
    </row>
    <row r="80" spans="1:34" x14ac:dyDescent="0.35">
      <c r="A80" s="3" t="s">
        <v>50</v>
      </c>
      <c r="B80" s="16">
        <f>Q80</f>
        <v>6885943</v>
      </c>
      <c r="C80" s="18">
        <f>O80/R80</f>
        <v>0.59210178344879627</v>
      </c>
      <c r="D80" s="9">
        <f t="shared" si="17"/>
        <v>9.3822280312593112E-2</v>
      </c>
      <c r="E80" s="9">
        <f t="shared" si="18"/>
        <v>9.5615075496707327</v>
      </c>
      <c r="F80" s="19">
        <f>H80/((R80-S80)/365)</f>
        <v>241.51180841372644</v>
      </c>
      <c r="G80" s="7">
        <v>1385812</v>
      </c>
      <c r="H80" s="7">
        <v>4641321</v>
      </c>
      <c r="I80" s="7">
        <v>6816829</v>
      </c>
      <c r="J80" s="7">
        <v>782058</v>
      </c>
      <c r="K80" s="7">
        <v>7598888</v>
      </c>
      <c r="L80" s="7">
        <v>712945</v>
      </c>
      <c r="M80" s="1">
        <v>0</v>
      </c>
      <c r="N80" s="7">
        <v>712945</v>
      </c>
      <c r="O80" s="7">
        <v>4417402</v>
      </c>
      <c r="P80" s="7">
        <v>2468541</v>
      </c>
      <c r="Q80" s="7">
        <v>6885943</v>
      </c>
      <c r="R80" s="7">
        <v>7460545</v>
      </c>
      <c r="S80" s="36">
        <v>446055</v>
      </c>
      <c r="T80" s="47">
        <v>-4631071</v>
      </c>
      <c r="U80" s="7">
        <v>1739465</v>
      </c>
      <c r="V80" s="7">
        <v>688891</v>
      </c>
      <c r="W80" s="7">
        <f>V80+U80+T80</f>
        <v>-2202715</v>
      </c>
      <c r="X80" s="7">
        <v>4321287</v>
      </c>
      <c r="Y80" s="7">
        <v>1402951</v>
      </c>
      <c r="Z80" s="7">
        <v>535896</v>
      </c>
      <c r="AA80" s="7">
        <v>161389</v>
      </c>
      <c r="AB80" s="7">
        <v>323502</v>
      </c>
      <c r="AC80" s="7">
        <v>144790</v>
      </c>
      <c r="AD80" s="7">
        <v>337104</v>
      </c>
      <c r="AE80" s="7">
        <v>75372</v>
      </c>
      <c r="AF80" s="7">
        <v>303044</v>
      </c>
      <c r="AG80" s="1">
        <v>0</v>
      </c>
      <c r="AH80" s="3" t="s">
        <v>70</v>
      </c>
    </row>
    <row r="81" spans="1:34" x14ac:dyDescent="0.35">
      <c r="A81" s="3" t="s">
        <v>51</v>
      </c>
      <c r="B81" s="16">
        <f>Q81</f>
        <v>24197718</v>
      </c>
      <c r="C81" s="8">
        <f t="shared" ref="C81:C91" si="24">O81/R81</f>
        <v>3.1402371132002056</v>
      </c>
      <c r="D81" s="9">
        <f t="shared" si="17"/>
        <v>4.4814352820431849E-2</v>
      </c>
      <c r="E81" s="9">
        <f t="shared" si="18"/>
        <v>21.780582269427331</v>
      </c>
      <c r="F81" s="19">
        <f t="shared" ref="F81:F91" si="25">H81/((R81-S81)/365)</f>
        <v>1114.8097527879572</v>
      </c>
      <c r="G81" s="7">
        <v>372447</v>
      </c>
      <c r="H81" s="7">
        <v>23242357</v>
      </c>
      <c r="I81" s="7">
        <v>24727103</v>
      </c>
      <c r="J81" s="7">
        <v>605897</v>
      </c>
      <c r="K81" s="7">
        <v>25333000</v>
      </c>
      <c r="L81" s="7">
        <v>1135282</v>
      </c>
      <c r="M81" s="1">
        <v>0</v>
      </c>
      <c r="N81" s="7">
        <v>1135282</v>
      </c>
      <c r="O81" s="7">
        <v>23896523</v>
      </c>
      <c r="P81" s="7">
        <v>301195</v>
      </c>
      <c r="Q81" s="7">
        <v>24197718</v>
      </c>
      <c r="R81" s="7">
        <v>7609783</v>
      </c>
      <c r="S81" s="37">
        <v>0</v>
      </c>
      <c r="T81" s="47">
        <v>-911405</v>
      </c>
      <c r="U81" s="7">
        <v>4759412</v>
      </c>
      <c r="V81" s="7">
        <v>2559353</v>
      </c>
      <c r="W81" s="7">
        <v>1090664</v>
      </c>
      <c r="X81" s="7">
        <v>8409428</v>
      </c>
      <c r="Y81" s="7">
        <v>3673583</v>
      </c>
      <c r="Z81" s="7">
        <v>1187306</v>
      </c>
      <c r="AA81" s="7">
        <v>484716</v>
      </c>
      <c r="AB81" s="7">
        <v>246944</v>
      </c>
      <c r="AC81" s="7">
        <v>934596</v>
      </c>
      <c r="AD81" s="7">
        <v>444262</v>
      </c>
      <c r="AE81" s="7">
        <v>178251</v>
      </c>
      <c r="AF81" s="7">
        <v>460125</v>
      </c>
      <c r="AG81" s="1">
        <v>0</v>
      </c>
      <c r="AH81" s="3" t="s">
        <v>70</v>
      </c>
    </row>
    <row r="82" spans="1:34" x14ac:dyDescent="0.35">
      <c r="A82" s="3" t="s">
        <v>52</v>
      </c>
      <c r="B82" s="47">
        <v>6477668</v>
      </c>
      <c r="C82" s="8">
        <f t="shared" si="24"/>
        <v>0.37515003440402905</v>
      </c>
      <c r="D82" s="9">
        <f t="shared" si="17"/>
        <v>0.14046466648372849</v>
      </c>
      <c r="E82" s="51">
        <f t="shared" si="18"/>
        <v>7.0068611039736401</v>
      </c>
      <c r="F82" s="19">
        <f t="shared" si="25"/>
        <v>144.20967102729023</v>
      </c>
      <c r="G82" s="47">
        <v>0</v>
      </c>
      <c r="H82" s="7">
        <v>6822055</v>
      </c>
      <c r="I82" s="7">
        <v>7417295</v>
      </c>
      <c r="J82" s="7">
        <v>118949</v>
      </c>
      <c r="K82" s="7">
        <v>7536244</v>
      </c>
      <c r="L82" s="7">
        <v>1058576</v>
      </c>
      <c r="M82" s="47">
        <v>0</v>
      </c>
      <c r="N82" s="7">
        <v>1058576</v>
      </c>
      <c r="O82" s="7">
        <v>6477668</v>
      </c>
      <c r="P82" s="47">
        <v>0</v>
      </c>
      <c r="Q82" s="7">
        <v>6477668</v>
      </c>
      <c r="R82" s="7">
        <v>17266873</v>
      </c>
      <c r="S82" s="47">
        <v>0</v>
      </c>
      <c r="T82" s="47">
        <v>-60694</v>
      </c>
      <c r="U82" s="7">
        <v>9623442</v>
      </c>
      <c r="V82" s="7">
        <v>6096143</v>
      </c>
      <c r="W82" s="7">
        <v>1225203</v>
      </c>
      <c r="X82" s="7">
        <v>16944788</v>
      </c>
      <c r="Y82" s="7">
        <v>8175231</v>
      </c>
      <c r="Z82" s="7">
        <v>2708614</v>
      </c>
      <c r="AA82" s="7">
        <v>1339676</v>
      </c>
      <c r="AB82" s="7">
        <v>1426435</v>
      </c>
      <c r="AC82" s="7">
        <v>2332192</v>
      </c>
      <c r="AD82" s="7">
        <v>972614</v>
      </c>
      <c r="AE82" s="1">
        <v>0</v>
      </c>
      <c r="AF82" s="7">
        <v>312000</v>
      </c>
      <c r="AG82" s="7">
        <v>111</v>
      </c>
      <c r="AH82" s="3" t="s">
        <v>70</v>
      </c>
    </row>
    <row r="83" spans="1:34" x14ac:dyDescent="0.35">
      <c r="A83" s="3" t="s">
        <v>53</v>
      </c>
      <c r="B83" s="16">
        <v>2207020</v>
      </c>
      <c r="C83" s="8">
        <f t="shared" si="24"/>
        <v>0.31572399992790057</v>
      </c>
      <c r="D83" s="9">
        <f t="shared" si="17"/>
        <v>0.26644118340158657</v>
      </c>
      <c r="E83" s="9">
        <f t="shared" si="18"/>
        <v>3.7528891206394985</v>
      </c>
      <c r="F83" s="19">
        <f t="shared" si="25"/>
        <v>96.395488148941396</v>
      </c>
      <c r="G83" s="7">
        <v>1500</v>
      </c>
      <c r="H83" s="7">
        <v>1846131</v>
      </c>
      <c r="I83" s="7">
        <v>3008421</v>
      </c>
      <c r="J83" s="7">
        <v>229</v>
      </c>
      <c r="K83" s="7">
        <v>3008649</v>
      </c>
      <c r="L83" s="7">
        <v>801628</v>
      </c>
      <c r="M83" s="1">
        <v>0</v>
      </c>
      <c r="N83" s="7">
        <v>801628</v>
      </c>
      <c r="O83" s="7">
        <v>2207020</v>
      </c>
      <c r="P83" s="1">
        <v>0</v>
      </c>
      <c r="Q83" s="7">
        <v>2207020</v>
      </c>
      <c r="R83" s="7">
        <v>6990346</v>
      </c>
      <c r="S83" s="37">
        <v>0</v>
      </c>
      <c r="T83" s="47">
        <v>0</v>
      </c>
      <c r="U83" s="7">
        <v>4117348</v>
      </c>
      <c r="V83" s="7">
        <v>3635131</v>
      </c>
      <c r="W83" s="7">
        <v>46115</v>
      </c>
      <c r="X83" s="7">
        <v>7798593</v>
      </c>
      <c r="Y83" s="7">
        <v>3863000</v>
      </c>
      <c r="Z83" s="7">
        <v>804960</v>
      </c>
      <c r="AA83" s="7">
        <v>335172</v>
      </c>
      <c r="AB83" s="7">
        <v>382374</v>
      </c>
      <c r="AC83" s="7">
        <v>990642</v>
      </c>
      <c r="AD83" s="7">
        <v>505045</v>
      </c>
      <c r="AE83" s="1">
        <v>0</v>
      </c>
      <c r="AF83" s="7">
        <v>109152</v>
      </c>
      <c r="AG83" s="1">
        <v>0</v>
      </c>
      <c r="AH83" s="3" t="s">
        <v>70</v>
      </c>
    </row>
    <row r="84" spans="1:34" x14ac:dyDescent="0.35">
      <c r="A84" s="3" t="s">
        <v>54</v>
      </c>
      <c r="B84" s="16">
        <f t="shared" ref="B84:B89" si="26">Q84</f>
        <v>9743549</v>
      </c>
      <c r="C84" s="8">
        <f t="shared" si="24"/>
        <v>0.19126445265883452</v>
      </c>
      <c r="D84" s="9">
        <f t="shared" si="17"/>
        <v>0.20347125701225438</v>
      </c>
      <c r="E84" s="9">
        <f t="shared" si="18"/>
        <v>4.7612099808554964</v>
      </c>
      <c r="F84" s="19">
        <f t="shared" si="25"/>
        <v>70.12312583440827</v>
      </c>
      <c r="G84" s="1">
        <v>0</v>
      </c>
      <c r="H84" s="7">
        <v>7596351</v>
      </c>
      <c r="I84" s="7">
        <v>11850485</v>
      </c>
      <c r="J84" s="7">
        <v>382029</v>
      </c>
      <c r="K84" s="7">
        <v>12232514</v>
      </c>
      <c r="L84" s="7">
        <v>2488965</v>
      </c>
      <c r="M84" s="1">
        <v>0</v>
      </c>
      <c r="N84" s="7">
        <v>2488965</v>
      </c>
      <c r="O84" s="39">
        <v>7596351</v>
      </c>
      <c r="P84" s="37">
        <v>0</v>
      </c>
      <c r="Q84" s="7">
        <v>9743549</v>
      </c>
      <c r="R84" s="7">
        <v>39716481</v>
      </c>
      <c r="S84" s="7">
        <v>176485</v>
      </c>
      <c r="T84" s="47">
        <v>0</v>
      </c>
      <c r="U84" s="7">
        <v>13842470</v>
      </c>
      <c r="V84" s="7">
        <v>16551008</v>
      </c>
      <c r="W84" s="7">
        <v>6065293</v>
      </c>
      <c r="X84" s="7">
        <v>36458771</v>
      </c>
      <c r="Y84" s="7">
        <v>21265340</v>
      </c>
      <c r="Z84" s="7">
        <v>4677038</v>
      </c>
      <c r="AA84" s="7">
        <v>1981394</v>
      </c>
      <c r="AB84" s="7">
        <v>1935398</v>
      </c>
      <c r="AC84" s="7">
        <v>5926035</v>
      </c>
      <c r="AD84" s="7">
        <v>3307555</v>
      </c>
      <c r="AE84" s="7">
        <v>176485</v>
      </c>
      <c r="AF84" s="7">
        <v>447236</v>
      </c>
      <c r="AG84" s="1">
        <v>0</v>
      </c>
      <c r="AH84" s="3" t="s">
        <v>70</v>
      </c>
    </row>
    <row r="85" spans="1:34" x14ac:dyDescent="0.35">
      <c r="A85" s="3" t="s">
        <v>55</v>
      </c>
      <c r="B85" s="16">
        <f t="shared" si="26"/>
        <v>1024864</v>
      </c>
      <c r="C85" s="8">
        <f t="shared" si="24"/>
        <v>0.48892245407752638</v>
      </c>
      <c r="D85" s="9">
        <f t="shared" si="17"/>
        <v>0.23995983488995382</v>
      </c>
      <c r="E85" s="9">
        <f t="shared" si="18"/>
        <v>3.4187656457644406</v>
      </c>
      <c r="F85" s="19">
        <f t="shared" si="25"/>
        <v>164.43250052257474</v>
      </c>
      <c r="G85" s="1">
        <v>0</v>
      </c>
      <c r="H85" s="7">
        <v>943975</v>
      </c>
      <c r="I85" s="7">
        <v>1106210</v>
      </c>
      <c r="J85" s="7">
        <v>242224</v>
      </c>
      <c r="K85" s="7">
        <v>1348434</v>
      </c>
      <c r="L85" s="7">
        <v>323570</v>
      </c>
      <c r="M85" s="1">
        <v>0</v>
      </c>
      <c r="N85" s="7">
        <v>323570</v>
      </c>
      <c r="O85" s="7">
        <v>1024824</v>
      </c>
      <c r="P85" s="7">
        <v>39</v>
      </c>
      <c r="Q85" s="7">
        <v>1024864</v>
      </c>
      <c r="R85" s="7">
        <v>2096087</v>
      </c>
      <c r="S85" s="7">
        <v>693</v>
      </c>
      <c r="T85" s="47">
        <v>-693</v>
      </c>
      <c r="U85" s="7">
        <v>928950</v>
      </c>
      <c r="V85" s="7">
        <v>716389</v>
      </c>
      <c r="W85" s="7">
        <v>288814</v>
      </c>
      <c r="X85" s="7">
        <v>1934152</v>
      </c>
      <c r="Y85" s="7">
        <v>1002520</v>
      </c>
      <c r="Z85" s="7">
        <v>212665</v>
      </c>
      <c r="AA85" s="7">
        <v>318835</v>
      </c>
      <c r="AB85" s="7">
        <v>165499</v>
      </c>
      <c r="AC85" s="7">
        <v>234781</v>
      </c>
      <c r="AD85" s="7">
        <v>116543</v>
      </c>
      <c r="AE85" s="7">
        <v>693</v>
      </c>
      <c r="AF85" s="7">
        <v>44553</v>
      </c>
      <c r="AG85" s="1">
        <v>0</v>
      </c>
      <c r="AH85" s="3" t="s">
        <v>70</v>
      </c>
    </row>
    <row r="86" spans="1:34" x14ac:dyDescent="0.35">
      <c r="A86" s="3" t="s">
        <v>56</v>
      </c>
      <c r="B86" s="16">
        <f t="shared" si="26"/>
        <v>6548083</v>
      </c>
      <c r="C86" s="8">
        <f t="shared" si="24"/>
        <v>0.9419005205703691</v>
      </c>
      <c r="D86" s="9">
        <f t="shared" si="17"/>
        <v>1.1584302503295557E-2</v>
      </c>
      <c r="E86" s="9">
        <f t="shared" si="18"/>
        <v>77.076396851871152</v>
      </c>
      <c r="F86" s="19">
        <f t="shared" si="25"/>
        <v>296.28303229548629</v>
      </c>
      <c r="G86" s="1">
        <v>0</v>
      </c>
      <c r="H86" s="7">
        <v>5624396</v>
      </c>
      <c r="I86" s="7">
        <v>5915151</v>
      </c>
      <c r="J86" s="7">
        <v>709676</v>
      </c>
      <c r="K86" s="7">
        <v>6624827</v>
      </c>
      <c r="L86" s="7">
        <v>76744</v>
      </c>
      <c r="M86" s="1">
        <v>0</v>
      </c>
      <c r="N86" s="7">
        <v>76744</v>
      </c>
      <c r="O86" s="7">
        <v>6548083</v>
      </c>
      <c r="P86" s="1">
        <v>0</v>
      </c>
      <c r="Q86" s="7">
        <v>6548083</v>
      </c>
      <c r="R86" s="7">
        <v>6951990</v>
      </c>
      <c r="S86" s="7">
        <v>23127</v>
      </c>
      <c r="T86" s="47">
        <v>-1114624</v>
      </c>
      <c r="U86" s="7">
        <v>3403599</v>
      </c>
      <c r="V86" s="7">
        <v>1964364</v>
      </c>
      <c r="W86" s="7">
        <v>658393</v>
      </c>
      <c r="X86" s="7">
        <v>6026356</v>
      </c>
      <c r="Y86" s="7">
        <v>3317029</v>
      </c>
      <c r="Z86" s="7">
        <v>527257</v>
      </c>
      <c r="AA86" s="7">
        <v>567073</v>
      </c>
      <c r="AB86" s="7">
        <v>698125</v>
      </c>
      <c r="AC86" s="7">
        <v>669407</v>
      </c>
      <c r="AD86" s="7">
        <v>935430</v>
      </c>
      <c r="AE86" s="7">
        <v>14244</v>
      </c>
      <c r="AF86" s="7">
        <v>223425</v>
      </c>
      <c r="AG86" s="1">
        <v>0</v>
      </c>
      <c r="AH86" s="3" t="s">
        <v>70</v>
      </c>
    </row>
    <row r="87" spans="1:34" x14ac:dyDescent="0.35">
      <c r="A87" s="3" t="s">
        <v>57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47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3" t="s">
        <v>70</v>
      </c>
    </row>
    <row r="88" spans="1:34" x14ac:dyDescent="0.35">
      <c r="A88" s="3" t="s">
        <v>58</v>
      </c>
      <c r="B88" s="16">
        <f t="shared" si="26"/>
        <v>17308555</v>
      </c>
      <c r="C88" s="8">
        <f>O88/R88</f>
        <v>0.75088162011381543</v>
      </c>
      <c r="D88" s="9">
        <f t="shared" si="17"/>
        <v>0.24190460848352846</v>
      </c>
      <c r="E88" s="9">
        <f t="shared" si="18"/>
        <v>16.524400857688811</v>
      </c>
      <c r="F88" s="19">
        <f t="shared" si="25"/>
        <v>76.840022916995807</v>
      </c>
      <c r="G88" s="7">
        <v>32877</v>
      </c>
      <c r="H88" s="7">
        <v>4639777</v>
      </c>
      <c r="I88" s="7">
        <v>20391342</v>
      </c>
      <c r="J88" s="7">
        <v>2440290</v>
      </c>
      <c r="K88" s="7">
        <v>22831632</v>
      </c>
      <c r="L88" s="7">
        <v>1234014</v>
      </c>
      <c r="M88" s="7">
        <v>4289063</v>
      </c>
      <c r="N88" s="7">
        <v>5523077</v>
      </c>
      <c r="O88" s="7">
        <v>16549084</v>
      </c>
      <c r="P88" s="7">
        <v>759471</v>
      </c>
      <c r="Q88" s="7">
        <v>17308555</v>
      </c>
      <c r="R88" s="7">
        <v>22039538</v>
      </c>
      <c r="S88" s="37">
        <v>0</v>
      </c>
      <c r="T88" s="47">
        <v>-2967870</v>
      </c>
      <c r="U88" s="7">
        <v>16997362</v>
      </c>
      <c r="V88" s="7">
        <v>5753634</v>
      </c>
      <c r="W88" s="7">
        <v>246309</v>
      </c>
      <c r="X88" s="7">
        <f>W88+V88+U88</f>
        <v>22997305</v>
      </c>
      <c r="Y88" s="7">
        <v>13256503</v>
      </c>
      <c r="Z88" s="7">
        <v>3664802</v>
      </c>
      <c r="AA88" s="7">
        <v>982245</v>
      </c>
      <c r="AB88" s="7">
        <v>743796</v>
      </c>
      <c r="AC88" s="7">
        <v>1325365</v>
      </c>
      <c r="AD88" s="7">
        <v>1004454</v>
      </c>
      <c r="AE88" s="7">
        <v>196610</v>
      </c>
      <c r="AF88" s="7">
        <v>865763</v>
      </c>
      <c r="AG88" s="1">
        <v>0</v>
      </c>
      <c r="AH88" s="3" t="s">
        <v>70</v>
      </c>
    </row>
    <row r="89" spans="1:34" x14ac:dyDescent="0.35">
      <c r="A89" s="3" t="s">
        <v>59</v>
      </c>
      <c r="B89" s="16">
        <f t="shared" si="26"/>
        <v>2776642</v>
      </c>
      <c r="C89" s="8">
        <f t="shared" si="24"/>
        <v>0.42305577986683529</v>
      </c>
      <c r="D89" s="9">
        <f t="shared" si="17"/>
        <v>0.10612705449078567</v>
      </c>
      <c r="E89" s="9">
        <f t="shared" si="18"/>
        <v>9.1281065815696643</v>
      </c>
      <c r="F89" s="19">
        <f t="shared" si="25"/>
        <v>137.68061729631555</v>
      </c>
      <c r="G89" s="1">
        <v>0</v>
      </c>
      <c r="H89" s="7">
        <v>2470627</v>
      </c>
      <c r="I89" s="7">
        <v>3009199</v>
      </c>
      <c r="J89" s="7">
        <v>97106</v>
      </c>
      <c r="K89" s="7">
        <v>3106305</v>
      </c>
      <c r="L89" s="7">
        <v>329663</v>
      </c>
      <c r="M89" s="1">
        <v>0</v>
      </c>
      <c r="N89" s="7">
        <v>329663</v>
      </c>
      <c r="O89" s="7">
        <v>2776642</v>
      </c>
      <c r="P89" s="1">
        <v>0</v>
      </c>
      <c r="Q89" s="7">
        <v>2776642</v>
      </c>
      <c r="R89" s="7">
        <v>6563300</v>
      </c>
      <c r="S89" s="7">
        <v>13512</v>
      </c>
      <c r="T89" s="47">
        <v>-393724</v>
      </c>
      <c r="U89" s="7">
        <v>2855348</v>
      </c>
      <c r="V89" s="7">
        <v>2244729</v>
      </c>
      <c r="W89" s="7">
        <v>1155291</v>
      </c>
      <c r="X89" s="7">
        <v>6255368</v>
      </c>
      <c r="Y89" s="7">
        <v>3507217</v>
      </c>
      <c r="Z89" s="7">
        <v>627089</v>
      </c>
      <c r="AA89" s="7">
        <v>363924</v>
      </c>
      <c r="AB89" s="7">
        <v>477723</v>
      </c>
      <c r="AC89" s="7">
        <v>1198948</v>
      </c>
      <c r="AD89" s="7">
        <v>290122</v>
      </c>
      <c r="AE89" s="7">
        <v>13512</v>
      </c>
      <c r="AF89" s="7">
        <v>84764</v>
      </c>
      <c r="AG89" s="1">
        <v>0</v>
      </c>
      <c r="AH89" s="3" t="s">
        <v>70</v>
      </c>
    </row>
    <row r="90" spans="1:34" x14ac:dyDescent="0.35">
      <c r="A90" s="43" t="s">
        <v>60</v>
      </c>
      <c r="B90" s="40">
        <v>6239442</v>
      </c>
      <c r="C90" s="25">
        <f t="shared" si="24"/>
        <v>5.8702001570300283E-2</v>
      </c>
      <c r="D90" s="9">
        <f t="shared" si="17"/>
        <v>0.7056149431871046</v>
      </c>
      <c r="E90" s="9">
        <f t="shared" si="18"/>
        <v>4.2956482853784435</v>
      </c>
      <c r="F90" s="19">
        <f t="shared" si="25"/>
        <v>113.4595167100383</v>
      </c>
      <c r="G90" s="41">
        <v>310809</v>
      </c>
      <c r="H90" s="41">
        <v>5497988</v>
      </c>
      <c r="I90" s="41">
        <v>6724236</v>
      </c>
      <c r="J90" s="41">
        <v>14470600</v>
      </c>
      <c r="K90" s="41">
        <v>21194836</v>
      </c>
      <c r="L90" s="41">
        <v>1565360</v>
      </c>
      <c r="M90" s="41">
        <v>13390033</v>
      </c>
      <c r="N90" s="41">
        <v>14955393</v>
      </c>
      <c r="O90" s="41">
        <v>1038266</v>
      </c>
      <c r="P90" s="41">
        <v>5201176</v>
      </c>
      <c r="Q90" s="41">
        <v>6239442</v>
      </c>
      <c r="R90" s="41">
        <v>17687063</v>
      </c>
      <c r="S90" s="42">
        <v>0</v>
      </c>
      <c r="T90" s="47">
        <v>-2819650</v>
      </c>
      <c r="U90" s="41">
        <v>7472711</v>
      </c>
      <c r="V90" s="41">
        <v>3505430</v>
      </c>
      <c r="W90" s="7">
        <v>5826355</v>
      </c>
      <c r="X90" s="7">
        <v>16804495</v>
      </c>
      <c r="Y90" s="7">
        <v>7689063</v>
      </c>
      <c r="Z90" s="7">
        <v>2353689</v>
      </c>
      <c r="AA90" s="7">
        <v>619899</v>
      </c>
      <c r="AB90" s="7">
        <v>1694861</v>
      </c>
      <c r="AC90" s="7">
        <v>2889266</v>
      </c>
      <c r="AD90" s="7">
        <v>1945598</v>
      </c>
      <c r="AE90" s="7">
        <v>2682</v>
      </c>
      <c r="AF90" s="7">
        <v>293850</v>
      </c>
      <c r="AG90" s="7">
        <v>198155</v>
      </c>
      <c r="AH90" s="3" t="s">
        <v>70</v>
      </c>
    </row>
    <row r="91" spans="1:34" x14ac:dyDescent="0.35">
      <c r="A91" s="3" t="s">
        <v>61</v>
      </c>
      <c r="B91" s="16">
        <f t="shared" ref="B91" si="27">Q91</f>
        <v>537149</v>
      </c>
      <c r="C91" s="25">
        <f t="shared" si="24"/>
        <v>9.2754322413001758E-2</v>
      </c>
      <c r="D91" s="9">
        <f>N91/K91</f>
        <v>0.76033604326853788</v>
      </c>
      <c r="E91" s="26">
        <f t="shared" si="18"/>
        <v>1.2618041088896843</v>
      </c>
      <c r="F91" s="27">
        <f t="shared" si="25"/>
        <v>40.901585261783005</v>
      </c>
      <c r="G91" s="1">
        <v>0</v>
      </c>
      <c r="H91" s="7">
        <v>648945</v>
      </c>
      <c r="I91" s="7">
        <v>2150253</v>
      </c>
      <c r="J91" s="7">
        <v>91006</v>
      </c>
      <c r="K91" s="7">
        <v>2241259</v>
      </c>
      <c r="L91" s="7">
        <v>1704110</v>
      </c>
      <c r="M91" s="1">
        <v>0</v>
      </c>
      <c r="N91" s="7">
        <v>1704110</v>
      </c>
      <c r="O91" s="7">
        <v>537149</v>
      </c>
      <c r="P91" s="1">
        <v>0</v>
      </c>
      <c r="Q91" s="7">
        <v>537149</v>
      </c>
      <c r="R91" s="7">
        <v>5791094</v>
      </c>
      <c r="S91" s="37">
        <v>0</v>
      </c>
      <c r="T91" s="47">
        <v>-50114</v>
      </c>
      <c r="U91" s="7">
        <v>2993230</v>
      </c>
      <c r="V91" s="7">
        <v>1934174</v>
      </c>
      <c r="W91" s="7">
        <v>913375</v>
      </c>
      <c r="X91" s="7">
        <v>5840779</v>
      </c>
      <c r="Y91" s="7">
        <v>2768445</v>
      </c>
      <c r="Z91" s="7">
        <v>620551</v>
      </c>
      <c r="AA91" s="7">
        <v>769801</v>
      </c>
      <c r="AB91" s="7">
        <v>206402</v>
      </c>
      <c r="AC91" s="7">
        <v>971425</v>
      </c>
      <c r="AD91" s="7">
        <v>342550</v>
      </c>
      <c r="AE91" s="7">
        <v>6498</v>
      </c>
      <c r="AF91" s="7">
        <v>105422</v>
      </c>
      <c r="AG91" s="1">
        <v>0</v>
      </c>
      <c r="AH91" s="3" t="s">
        <v>70</v>
      </c>
    </row>
    <row r="92" spans="1:34" x14ac:dyDescent="0.35">
      <c r="A92" s="3" t="s">
        <v>33</v>
      </c>
      <c r="B92" s="47">
        <v>7018192</v>
      </c>
      <c r="C92" s="18">
        <f t="shared" ref="C92:C100" si="28">O92/R92</f>
        <v>1.8901257769152418</v>
      </c>
      <c r="D92" s="9">
        <f t="shared" ref="D92" si="29">N92/K92</f>
        <v>0.26460316901467484</v>
      </c>
      <c r="E92" s="9">
        <f t="shared" ref="E92:E100" si="30">I92/L92</f>
        <v>8.0963514066795348</v>
      </c>
      <c r="F92" s="19">
        <f t="shared" ref="F92:F100" si="31">H92/((R92-S92)/365)</f>
        <v>539.68329409369358</v>
      </c>
      <c r="G92" s="47">
        <v>491289</v>
      </c>
      <c r="H92" s="47">
        <v>5490105</v>
      </c>
      <c r="I92" s="47">
        <v>6921166</v>
      </c>
      <c r="J92" s="47">
        <v>2622242</v>
      </c>
      <c r="K92" s="46">
        <v>9543408</v>
      </c>
      <c r="L92" s="47">
        <v>854850</v>
      </c>
      <c r="M92" s="47">
        <v>1670366</v>
      </c>
      <c r="N92" s="47">
        <v>2525216</v>
      </c>
      <c r="O92" s="47">
        <v>7018192</v>
      </c>
      <c r="P92" s="49">
        <v>0</v>
      </c>
      <c r="Q92" s="47">
        <v>7018192</v>
      </c>
      <c r="R92" s="47">
        <v>3713082</v>
      </c>
      <c r="S92" s="37">
        <v>0</v>
      </c>
      <c r="T92" s="47">
        <v>-2057144</v>
      </c>
      <c r="U92" s="47">
        <v>2251755</v>
      </c>
      <c r="V92" s="47">
        <v>1885218</v>
      </c>
      <c r="W92" s="47">
        <v>0</v>
      </c>
      <c r="X92" s="47">
        <v>4136973</v>
      </c>
      <c r="Y92" s="47">
        <v>1454438</v>
      </c>
      <c r="Z92" s="47">
        <v>764516</v>
      </c>
      <c r="AA92" s="47">
        <v>324881</v>
      </c>
      <c r="AB92" s="47">
        <v>137680</v>
      </c>
      <c r="AC92" s="47">
        <v>530042</v>
      </c>
      <c r="AD92" s="47">
        <v>377386</v>
      </c>
      <c r="AE92" s="7">
        <v>0</v>
      </c>
      <c r="AF92" s="47">
        <v>124089</v>
      </c>
      <c r="AG92" s="47">
        <v>50</v>
      </c>
      <c r="AH92" s="3" t="s">
        <v>76</v>
      </c>
    </row>
    <row r="93" spans="1:34" x14ac:dyDescent="0.35">
      <c r="A93" s="3" t="s">
        <v>33</v>
      </c>
      <c r="B93" s="47">
        <v>7356998</v>
      </c>
      <c r="C93" s="18">
        <f t="shared" si="28"/>
        <v>0.52752904344581519</v>
      </c>
      <c r="D93" s="51">
        <f>N93/K93</f>
        <v>0.18938797618648864</v>
      </c>
      <c r="E93" s="51">
        <f t="shared" si="30"/>
        <v>65.700391764286877</v>
      </c>
      <c r="F93" s="52">
        <f t="shared" si="31"/>
        <v>184.85842238650977</v>
      </c>
      <c r="G93" s="47">
        <v>709664</v>
      </c>
      <c r="H93" s="47">
        <v>4462967</v>
      </c>
      <c r="I93" s="47">
        <v>6825548</v>
      </c>
      <c r="J93" s="47">
        <v>2250308</v>
      </c>
      <c r="K93" s="47">
        <v>9075856</v>
      </c>
      <c r="L93" s="47">
        <v>103889</v>
      </c>
      <c r="M93" s="47">
        <v>1822747</v>
      </c>
      <c r="N93" s="47">
        <v>1718858</v>
      </c>
      <c r="O93" s="47">
        <v>4648616</v>
      </c>
      <c r="P93" s="47">
        <v>2708383</v>
      </c>
      <c r="Q93" s="47">
        <v>7356998</v>
      </c>
      <c r="R93" s="47">
        <v>8812057</v>
      </c>
      <c r="S93" s="37">
        <v>0</v>
      </c>
      <c r="T93" s="47">
        <v>-2643745</v>
      </c>
      <c r="U93" s="47">
        <v>4717213</v>
      </c>
      <c r="V93" s="47">
        <v>3343804</v>
      </c>
      <c r="W93" s="47">
        <v>1323126</v>
      </c>
      <c r="X93" s="47">
        <v>9384143</v>
      </c>
      <c r="Y93" s="47">
        <v>4352077</v>
      </c>
      <c r="Z93" s="47">
        <v>1422252</v>
      </c>
      <c r="AA93" s="47">
        <v>676619</v>
      </c>
      <c r="AB93" s="47">
        <v>309644</v>
      </c>
      <c r="AC93" s="47">
        <v>1068658</v>
      </c>
      <c r="AD93" s="47">
        <v>631225</v>
      </c>
      <c r="AE93" s="50">
        <v>111513</v>
      </c>
      <c r="AF93" s="47">
        <v>240070</v>
      </c>
      <c r="AG93" s="7">
        <v>0</v>
      </c>
      <c r="AH93" s="3" t="s">
        <v>75</v>
      </c>
    </row>
    <row r="94" spans="1:34" x14ac:dyDescent="0.35">
      <c r="A94" s="3" t="s">
        <v>33</v>
      </c>
      <c r="B94" s="47">
        <v>5638616</v>
      </c>
      <c r="C94" s="18">
        <f t="shared" si="28"/>
        <v>0.3897430934949459</v>
      </c>
      <c r="D94" s="51">
        <f>N94/K94</f>
        <v>0.29358312051059915</v>
      </c>
      <c r="E94" s="51">
        <f t="shared" si="30"/>
        <v>11.415558749882365</v>
      </c>
      <c r="F94" s="52">
        <f t="shared" si="31"/>
        <v>133.7520009682313</v>
      </c>
      <c r="G94" s="47">
        <v>0</v>
      </c>
      <c r="H94" s="7">
        <v>5095683</v>
      </c>
      <c r="I94" s="7">
        <v>6186468</v>
      </c>
      <c r="J94" s="7">
        <v>1795527</v>
      </c>
      <c r="K94" s="7">
        <v>7981995</v>
      </c>
      <c r="L94" s="7">
        <v>541933</v>
      </c>
      <c r="M94" s="7">
        <v>1801446</v>
      </c>
      <c r="N94" s="7">
        <v>2343379</v>
      </c>
      <c r="O94" s="47">
        <v>5638616</v>
      </c>
      <c r="P94" s="7">
        <v>0</v>
      </c>
      <c r="Q94" s="47">
        <v>5638616</v>
      </c>
      <c r="R94" s="7">
        <v>14467520</v>
      </c>
      <c r="S94" s="47">
        <v>561752</v>
      </c>
      <c r="T94" s="47">
        <v>-3094283</v>
      </c>
      <c r="U94" s="7">
        <v>7138071</v>
      </c>
      <c r="V94" s="7">
        <v>4813979</v>
      </c>
      <c r="W94" s="7">
        <v>1369174</v>
      </c>
      <c r="X94" s="7">
        <v>13321224</v>
      </c>
      <c r="Y94" s="7">
        <v>7289371</v>
      </c>
      <c r="Z94" s="7">
        <v>2150007</v>
      </c>
      <c r="AA94" s="7">
        <v>1236356</v>
      </c>
      <c r="AB94" s="7">
        <v>469260</v>
      </c>
      <c r="AC94" s="7">
        <v>1650596</v>
      </c>
      <c r="AD94" s="7">
        <v>810471</v>
      </c>
      <c r="AE94" s="7">
        <v>562052</v>
      </c>
      <c r="AF94" s="7">
        <v>299408</v>
      </c>
      <c r="AG94" s="7">
        <v>0</v>
      </c>
      <c r="AH94" s="3" t="s">
        <v>77</v>
      </c>
    </row>
    <row r="95" spans="1:34" x14ac:dyDescent="0.35">
      <c r="A95" s="3" t="s">
        <v>33</v>
      </c>
      <c r="B95" s="47">
        <v>4513373</v>
      </c>
      <c r="C95" s="18">
        <f t="shared" ref="C95:C96" si="32">O95/R95</f>
        <v>1.2740147313950789</v>
      </c>
      <c r="D95" s="51">
        <f t="shared" ref="D95:D96" si="33">N95/K95</f>
        <v>0.46265633229738828</v>
      </c>
      <c r="E95" s="51">
        <f t="shared" ref="E95:E96" si="34">I95/L95</f>
        <v>3.1032759615519936</v>
      </c>
      <c r="F95" s="52">
        <f t="shared" ref="F95:F97" si="35">H95/((R95-S95)/365)</f>
        <v>311.26780805715964</v>
      </c>
      <c r="G95" s="7">
        <v>152213</v>
      </c>
      <c r="H95" s="7">
        <v>3021121</v>
      </c>
      <c r="I95" s="7">
        <v>5512737</v>
      </c>
      <c r="J95" s="7">
        <v>2886679</v>
      </c>
      <c r="K95" s="7">
        <v>8399416</v>
      </c>
      <c r="L95" s="7">
        <v>1776425</v>
      </c>
      <c r="M95" s="7">
        <v>2109618</v>
      </c>
      <c r="N95" s="7">
        <v>3886043</v>
      </c>
      <c r="O95" s="47">
        <v>4513373</v>
      </c>
      <c r="P95" s="7">
        <v>0</v>
      </c>
      <c r="Q95" s="47">
        <v>4513373</v>
      </c>
      <c r="R95" s="7">
        <v>3542638</v>
      </c>
      <c r="S95" s="47">
        <v>0</v>
      </c>
      <c r="T95" s="47">
        <v>-1791475</v>
      </c>
      <c r="U95" s="7">
        <v>1900576</v>
      </c>
      <c r="V95" s="7">
        <v>1315773</v>
      </c>
      <c r="W95" s="7">
        <v>630103</v>
      </c>
      <c r="X95" s="7">
        <v>3846453</v>
      </c>
      <c r="Y95" s="7">
        <v>1713638</v>
      </c>
      <c r="Z95" s="7">
        <v>846996</v>
      </c>
      <c r="AA95" s="7">
        <v>262842</v>
      </c>
      <c r="AB95" s="7">
        <v>164845</v>
      </c>
      <c r="AC95" s="7">
        <v>159528</v>
      </c>
      <c r="AD95" s="7">
        <v>297858</v>
      </c>
      <c r="AE95" s="7">
        <v>0</v>
      </c>
      <c r="AF95" s="7">
        <v>96931</v>
      </c>
      <c r="AG95" s="7">
        <v>0</v>
      </c>
      <c r="AH95" s="3" t="s">
        <v>78</v>
      </c>
    </row>
    <row r="96" spans="1:34" x14ac:dyDescent="0.35">
      <c r="A96" s="3" t="s">
        <v>33</v>
      </c>
      <c r="B96" s="47">
        <v>5168551</v>
      </c>
      <c r="C96" s="18">
        <f t="shared" si="32"/>
        <v>0.67453923688876893</v>
      </c>
      <c r="D96" s="51">
        <f t="shared" si="33"/>
        <v>0.37954244933360143</v>
      </c>
      <c r="E96" s="51">
        <f t="shared" si="34"/>
        <v>5.0711321939413363</v>
      </c>
      <c r="F96" s="52">
        <f t="shared" si="35"/>
        <v>114.72853146876875</v>
      </c>
      <c r="G96" s="47">
        <v>312541</v>
      </c>
      <c r="H96" s="7">
        <v>2408464</v>
      </c>
      <c r="I96" s="7">
        <v>5443546</v>
      </c>
      <c r="J96" s="7">
        <v>2886679</v>
      </c>
      <c r="K96" s="7">
        <v>8330225</v>
      </c>
      <c r="L96" s="7">
        <v>1073438</v>
      </c>
      <c r="M96" s="7">
        <v>2088235</v>
      </c>
      <c r="N96" s="7">
        <v>3161674</v>
      </c>
      <c r="O96" s="47">
        <v>5168551</v>
      </c>
      <c r="P96" s="7">
        <v>0</v>
      </c>
      <c r="Q96" s="47">
        <v>5168551</v>
      </c>
      <c r="R96" s="7">
        <v>7662343</v>
      </c>
      <c r="S96" s="47">
        <v>0</v>
      </c>
      <c r="T96" s="47">
        <v>-1791475</v>
      </c>
      <c r="U96" s="7">
        <v>3917163</v>
      </c>
      <c r="V96" s="7">
        <v>2784573</v>
      </c>
      <c r="W96" s="7">
        <v>1471131</v>
      </c>
      <c r="X96" s="7">
        <v>8172867</v>
      </c>
      <c r="Y96" s="7">
        <v>3993692</v>
      </c>
      <c r="Z96" s="7">
        <v>1147167</v>
      </c>
      <c r="AA96" s="7">
        <v>670402</v>
      </c>
      <c r="AB96" s="7">
        <v>354998</v>
      </c>
      <c r="AC96" s="7">
        <v>645091</v>
      </c>
      <c r="AD96" s="7">
        <v>542900</v>
      </c>
      <c r="AE96" s="7">
        <v>4515</v>
      </c>
      <c r="AF96" s="7">
        <v>303577</v>
      </c>
      <c r="AG96" s="7">
        <v>0</v>
      </c>
      <c r="AH96" s="3" t="s">
        <v>79</v>
      </c>
    </row>
    <row r="97" spans="1:34" x14ac:dyDescent="0.35">
      <c r="A97" s="3" t="s">
        <v>33</v>
      </c>
      <c r="B97" s="47">
        <v>4814938</v>
      </c>
      <c r="C97" s="18">
        <f t="shared" ref="C97" si="36">O97/R97</f>
        <v>0.39172340830926422</v>
      </c>
      <c r="D97" s="51">
        <f t="shared" ref="D97" si="37">N97/K97</f>
        <v>0.35591154404638564</v>
      </c>
      <c r="E97" s="51">
        <f t="shared" ref="E97" si="38">I97/L97</f>
        <v>5.2153496417204224</v>
      </c>
      <c r="F97" s="52">
        <f t="shared" si="35"/>
        <v>62.748297262586924</v>
      </c>
      <c r="G97" s="47">
        <v>447473</v>
      </c>
      <c r="H97" s="47">
        <v>2113101</v>
      </c>
      <c r="I97" s="7">
        <v>4902679</v>
      </c>
      <c r="J97" s="7">
        <v>2572906</v>
      </c>
      <c r="K97" s="7">
        <v>7475585</v>
      </c>
      <c r="L97" s="7">
        <v>940048</v>
      </c>
      <c r="M97" s="7">
        <v>1720599</v>
      </c>
      <c r="N97" s="7">
        <v>2660647</v>
      </c>
      <c r="O97" s="47">
        <v>4814938</v>
      </c>
      <c r="P97" s="7">
        <v>0</v>
      </c>
      <c r="Q97" s="47">
        <v>4814938</v>
      </c>
      <c r="R97" s="7">
        <v>12291678</v>
      </c>
      <c r="S97" s="47">
        <v>0</v>
      </c>
      <c r="T97" s="47">
        <v>-2098194</v>
      </c>
      <c r="U97" s="7">
        <v>5881847</v>
      </c>
      <c r="V97" s="7">
        <v>4318228</v>
      </c>
      <c r="W97" s="7">
        <v>2398643</v>
      </c>
      <c r="X97" s="7">
        <v>12598718</v>
      </c>
      <c r="Y97" s="7">
        <v>6198276</v>
      </c>
      <c r="Z97" s="7">
        <v>1788671</v>
      </c>
      <c r="AA97" s="7">
        <v>1101536</v>
      </c>
      <c r="AB97" s="7">
        <v>551854</v>
      </c>
      <c r="AC97" s="7">
        <v>1094665</v>
      </c>
      <c r="AD97" s="7">
        <v>815064</v>
      </c>
      <c r="AE97" s="7">
        <v>322554</v>
      </c>
      <c r="AF97" s="7">
        <v>419058</v>
      </c>
      <c r="AG97" s="7">
        <v>0</v>
      </c>
      <c r="AH97" s="3" t="s">
        <v>80</v>
      </c>
    </row>
    <row r="98" spans="1:34" x14ac:dyDescent="0.35">
      <c r="A98" s="3" t="s">
        <v>72</v>
      </c>
      <c r="B98" s="47">
        <v>11396957</v>
      </c>
      <c r="C98" s="18">
        <f t="shared" si="28"/>
        <v>0.90677784185263755</v>
      </c>
      <c r="D98" s="51">
        <f t="shared" ref="D98:D100" si="39">N98/K98</f>
        <v>0.16801666454965275</v>
      </c>
      <c r="E98" s="51">
        <f t="shared" si="30"/>
        <v>5.8792765674755154</v>
      </c>
      <c r="F98" s="52">
        <f t="shared" si="31"/>
        <v>365.44783433869338</v>
      </c>
      <c r="G98" s="47">
        <v>0</v>
      </c>
      <c r="H98" s="7">
        <v>12584053</v>
      </c>
      <c r="I98" s="7">
        <v>13531643</v>
      </c>
      <c r="J98" s="7">
        <v>166897</v>
      </c>
      <c r="K98" s="7">
        <v>13698540</v>
      </c>
      <c r="L98" s="7">
        <v>2301583</v>
      </c>
      <c r="M98" s="47">
        <v>0</v>
      </c>
      <c r="N98" s="7">
        <v>2301583</v>
      </c>
      <c r="O98" s="47">
        <v>11396957</v>
      </c>
      <c r="P98" s="7">
        <v>0</v>
      </c>
      <c r="Q98" s="48">
        <v>11396957</v>
      </c>
      <c r="R98" s="7">
        <v>12568632</v>
      </c>
      <c r="S98" s="37">
        <v>0</v>
      </c>
      <c r="T98" s="47">
        <v>0</v>
      </c>
      <c r="U98" s="7">
        <v>5270805</v>
      </c>
      <c r="V98" s="7">
        <v>5684938</v>
      </c>
      <c r="W98" s="7">
        <v>2030329</v>
      </c>
      <c r="X98" s="7">
        <v>12986072</v>
      </c>
      <c r="Y98" s="7">
        <v>5618376</v>
      </c>
      <c r="Z98" s="7">
        <v>1077173</v>
      </c>
      <c r="AA98" s="7">
        <v>424232</v>
      </c>
      <c r="AB98" s="7">
        <v>770518</v>
      </c>
      <c r="AC98" s="7">
        <v>1615115</v>
      </c>
      <c r="AD98" s="7">
        <v>1449043</v>
      </c>
      <c r="AE98" s="7">
        <v>171973</v>
      </c>
      <c r="AF98" s="7">
        <v>223771</v>
      </c>
      <c r="AG98" s="7">
        <v>1218433</v>
      </c>
      <c r="AH98" s="3" t="s">
        <v>76</v>
      </c>
    </row>
    <row r="99" spans="1:34" x14ac:dyDescent="0.35">
      <c r="A99" s="3" t="s">
        <v>72</v>
      </c>
      <c r="B99" s="47">
        <v>9276414</v>
      </c>
      <c r="C99" s="18">
        <f t="shared" si="28"/>
        <v>0.35848065705227045</v>
      </c>
      <c r="D99" s="51">
        <f t="shared" si="39"/>
        <v>0.21390299151814099</v>
      </c>
      <c r="E99" s="51">
        <f t="shared" si="30"/>
        <v>4.6088972154554559</v>
      </c>
      <c r="F99" s="52">
        <f t="shared" si="31"/>
        <v>181.08492656111821</v>
      </c>
      <c r="G99" s="47">
        <v>0</v>
      </c>
      <c r="H99" s="46">
        <v>12838191</v>
      </c>
      <c r="I99" s="7">
        <v>11633700</v>
      </c>
      <c r="J99" s="7">
        <v>166897</v>
      </c>
      <c r="K99" s="7">
        <v>11800597</v>
      </c>
      <c r="L99" s="7">
        <v>2524183</v>
      </c>
      <c r="M99" s="47">
        <v>0</v>
      </c>
      <c r="N99" s="7">
        <v>2524183</v>
      </c>
      <c r="O99" s="47">
        <v>9276414</v>
      </c>
      <c r="P99" s="7">
        <v>0</v>
      </c>
      <c r="Q99" s="47">
        <v>9276414</v>
      </c>
      <c r="R99" s="7">
        <v>25877028</v>
      </c>
      <c r="S99" s="37">
        <v>0</v>
      </c>
      <c r="T99" s="47">
        <v>0</v>
      </c>
      <c r="U99" s="7">
        <v>10068048</v>
      </c>
      <c r="V99" s="7">
        <v>10334811</v>
      </c>
      <c r="W99" s="7">
        <v>4583665</v>
      </c>
      <c r="X99" s="7">
        <v>24986524</v>
      </c>
      <c r="Y99" s="7">
        <v>12090944</v>
      </c>
      <c r="Z99" s="7">
        <v>2331886</v>
      </c>
      <c r="AA99" s="7">
        <v>1022744</v>
      </c>
      <c r="AB99" s="47">
        <v>1385108</v>
      </c>
      <c r="AC99" s="7">
        <v>3316502</v>
      </c>
      <c r="AD99" s="7">
        <v>2708547</v>
      </c>
      <c r="AE99" s="7">
        <v>172440</v>
      </c>
      <c r="AF99" s="7">
        <v>411990</v>
      </c>
      <c r="AG99" s="7">
        <v>2436866</v>
      </c>
      <c r="AH99" s="3" t="s">
        <v>75</v>
      </c>
    </row>
    <row r="100" spans="1:34" x14ac:dyDescent="0.35">
      <c r="A100" s="3" t="s">
        <v>72</v>
      </c>
      <c r="B100" s="47">
        <v>9146651</v>
      </c>
      <c r="C100" s="18">
        <f t="shared" si="28"/>
        <v>0.24104116574664591</v>
      </c>
      <c r="D100" s="51">
        <f t="shared" si="39"/>
        <v>0.18505245238896909</v>
      </c>
      <c r="E100" s="51">
        <f t="shared" si="30"/>
        <v>5.3235167235126788</v>
      </c>
      <c r="F100" s="52">
        <f t="shared" si="31"/>
        <v>137.08994103713638</v>
      </c>
      <c r="G100" s="47">
        <v>0</v>
      </c>
      <c r="H100" s="47">
        <v>14252256</v>
      </c>
      <c r="I100" s="7">
        <v>11056710</v>
      </c>
      <c r="J100" s="7">
        <v>166897</v>
      </c>
      <c r="K100" s="7">
        <v>11223607</v>
      </c>
      <c r="L100" s="7">
        <v>2076956</v>
      </c>
      <c r="M100" s="47">
        <v>0</v>
      </c>
      <c r="N100" s="7">
        <v>2076956</v>
      </c>
      <c r="O100" s="47">
        <v>9146651</v>
      </c>
      <c r="P100" s="7">
        <v>0</v>
      </c>
      <c r="Q100" s="47">
        <v>9146651</v>
      </c>
      <c r="R100" s="7">
        <v>37946427</v>
      </c>
      <c r="S100" s="37">
        <v>0</v>
      </c>
      <c r="T100" s="47">
        <v>0</v>
      </c>
      <c r="U100" s="7">
        <v>15191375</v>
      </c>
      <c r="V100" s="7">
        <v>14974003</v>
      </c>
      <c r="W100" s="7">
        <v>7048041</v>
      </c>
      <c r="X100" s="7">
        <v>52000020</v>
      </c>
      <c r="Y100" s="7">
        <v>23552165</v>
      </c>
      <c r="Z100" s="7">
        <v>5049053</v>
      </c>
      <c r="AA100" s="7">
        <v>2440935</v>
      </c>
      <c r="AB100" s="47">
        <v>3253183</v>
      </c>
      <c r="AC100" s="7">
        <v>6369365</v>
      </c>
      <c r="AD100" s="7">
        <v>5090915</v>
      </c>
      <c r="AE100" s="7">
        <v>425605</v>
      </c>
      <c r="AF100" s="7">
        <v>861327</v>
      </c>
      <c r="AG100" s="7">
        <v>4873731</v>
      </c>
      <c r="AH100" s="3" t="s">
        <v>77</v>
      </c>
    </row>
    <row r="101" spans="1:34" x14ac:dyDescent="0.35">
      <c r="A101" s="3" t="s">
        <v>72</v>
      </c>
      <c r="B101" s="47">
        <v>9456959</v>
      </c>
      <c r="C101" s="18">
        <f t="shared" ref="C101" si="40">O101/R101</f>
        <v>0.96482519978864967</v>
      </c>
      <c r="D101" s="51">
        <f t="shared" ref="D101" si="41">N101/K101</f>
        <v>0.14152406707162365</v>
      </c>
      <c r="E101" s="51">
        <f t="shared" ref="E101" si="42">I101/L101</f>
        <v>6.9448495760496769</v>
      </c>
      <c r="F101" s="52">
        <f t="shared" ref="F101" si="43">H101/((R101-S101)/365)</f>
        <v>344.68605347646178</v>
      </c>
      <c r="G101" s="47">
        <v>381883</v>
      </c>
      <c r="H101" s="47">
        <v>9256221</v>
      </c>
      <c r="I101" s="7">
        <v>10827208</v>
      </c>
      <c r="J101" s="7">
        <v>188777</v>
      </c>
      <c r="K101" s="7">
        <v>11015985</v>
      </c>
      <c r="L101" s="7">
        <v>1559027</v>
      </c>
      <c r="M101" s="47">
        <v>0</v>
      </c>
      <c r="N101" s="7">
        <v>1559027</v>
      </c>
      <c r="O101" s="47">
        <v>9456959</v>
      </c>
      <c r="P101" s="7">
        <v>0</v>
      </c>
      <c r="Q101" s="47">
        <v>9456959</v>
      </c>
      <c r="R101" s="7">
        <v>9801733</v>
      </c>
      <c r="S101" s="37">
        <v>0</v>
      </c>
      <c r="T101" s="47">
        <v>0</v>
      </c>
      <c r="U101" s="7">
        <v>3946239</v>
      </c>
      <c r="V101" s="7">
        <v>4502932</v>
      </c>
      <c r="W101" s="7">
        <v>203925</v>
      </c>
      <c r="X101" s="7">
        <v>8653096</v>
      </c>
      <c r="Y101" s="7">
        <v>5998967</v>
      </c>
      <c r="Z101" s="7">
        <v>1173187</v>
      </c>
      <c r="AA101" s="7">
        <v>278472</v>
      </c>
      <c r="AB101" s="47">
        <v>711000</v>
      </c>
      <c r="AC101" s="7">
        <v>438098</v>
      </c>
      <c r="AD101" s="7">
        <v>825408</v>
      </c>
      <c r="AE101" s="7">
        <v>163469</v>
      </c>
      <c r="AF101" s="7">
        <v>213133</v>
      </c>
      <c r="AG101" s="7">
        <v>0</v>
      </c>
      <c r="AH101" s="3" t="s">
        <v>78</v>
      </c>
    </row>
    <row r="102" spans="1:34" x14ac:dyDescent="0.35">
      <c r="A102" s="3" t="s">
        <v>72</v>
      </c>
      <c r="B102" s="47">
        <v>11872703</v>
      </c>
      <c r="C102" s="18">
        <f t="shared" ref="C102:C103" si="44">O102/R102</f>
        <v>0.62058647594658922</v>
      </c>
      <c r="D102" s="51">
        <f t="shared" ref="D102:D103" si="45">N102/K102</f>
        <v>0.15158848360994875</v>
      </c>
      <c r="E102" s="51">
        <f t="shared" ref="E102:E103" si="46">I102/L102</f>
        <v>6.5077906129866339</v>
      </c>
      <c r="F102" s="52">
        <f t="shared" ref="F102:F103" si="47">H102/((R102-S102)/365)</f>
        <v>182.06974033924499</v>
      </c>
      <c r="G102" s="47">
        <v>438846</v>
      </c>
      <c r="H102" s="47">
        <v>9543160</v>
      </c>
      <c r="I102" s="21">
        <v>13805204</v>
      </c>
      <c r="J102" s="7">
        <v>188834</v>
      </c>
      <c r="K102" s="7">
        <v>13994038</v>
      </c>
      <c r="L102" s="7">
        <v>2121335</v>
      </c>
      <c r="M102" s="47">
        <v>0</v>
      </c>
      <c r="N102" s="7">
        <v>2121335</v>
      </c>
      <c r="O102" s="47">
        <v>11872703</v>
      </c>
      <c r="P102" s="7">
        <v>0</v>
      </c>
      <c r="Q102" s="47">
        <v>11872703</v>
      </c>
      <c r="R102" s="7">
        <v>19131424</v>
      </c>
      <c r="S102" s="37">
        <v>0</v>
      </c>
      <c r="T102" s="47">
        <v>0</v>
      </c>
      <c r="U102" s="7">
        <v>8604437</v>
      </c>
      <c r="V102" s="7">
        <v>9007099</v>
      </c>
      <c r="W102" s="7">
        <v>4337327</v>
      </c>
      <c r="X102" s="7">
        <v>21948864</v>
      </c>
      <c r="Y102" s="7">
        <v>10549616</v>
      </c>
      <c r="Z102" s="7">
        <v>2025842</v>
      </c>
      <c r="AA102" s="7">
        <v>847212</v>
      </c>
      <c r="AB102" s="47">
        <v>1401541</v>
      </c>
      <c r="AC102" s="7">
        <v>1935935</v>
      </c>
      <c r="AD102" s="7">
        <v>1778923</v>
      </c>
      <c r="AE102" s="7">
        <v>171442</v>
      </c>
      <c r="AF102" s="7">
        <v>420914</v>
      </c>
      <c r="AG102" s="7">
        <v>0</v>
      </c>
      <c r="AH102" s="3" t="s">
        <v>79</v>
      </c>
    </row>
    <row r="103" spans="1:34" x14ac:dyDescent="0.35">
      <c r="A103" s="3" t="s">
        <v>72</v>
      </c>
      <c r="B103" s="47">
        <v>11436203</v>
      </c>
      <c r="C103" s="18">
        <f t="shared" si="44"/>
        <v>0.37069942732233835</v>
      </c>
      <c r="D103" s="51">
        <f t="shared" si="45"/>
        <v>0.16586321522805059</v>
      </c>
      <c r="E103" s="51">
        <f t="shared" si="46"/>
        <v>5.9460247086439795</v>
      </c>
      <c r="F103" s="52">
        <f t="shared" si="47"/>
        <v>127.33801417870968</v>
      </c>
      <c r="G103" s="47">
        <v>567813</v>
      </c>
      <c r="H103" s="47">
        <v>10762797</v>
      </c>
      <c r="I103" s="7">
        <v>13521391</v>
      </c>
      <c r="J103" s="7">
        <v>188834</v>
      </c>
      <c r="K103" s="7">
        <v>13710225</v>
      </c>
      <c r="L103" s="7">
        <v>2274022</v>
      </c>
      <c r="M103" s="47">
        <v>0</v>
      </c>
      <c r="N103" s="7">
        <v>2274022</v>
      </c>
      <c r="O103" s="47">
        <v>11436203</v>
      </c>
      <c r="P103" s="7">
        <v>0</v>
      </c>
      <c r="Q103" s="47">
        <v>11436203</v>
      </c>
      <c r="R103" s="7">
        <v>30850339</v>
      </c>
      <c r="S103" s="37">
        <v>0</v>
      </c>
      <c r="T103" s="47">
        <v>0</v>
      </c>
      <c r="U103" s="7">
        <v>12801253</v>
      </c>
      <c r="V103" s="7">
        <v>13505016</v>
      </c>
      <c r="W103" s="7">
        <v>7227723</v>
      </c>
      <c r="X103" s="7">
        <v>33533992</v>
      </c>
      <c r="Y103" s="7">
        <v>15841069</v>
      </c>
      <c r="Z103" s="7">
        <v>2915720</v>
      </c>
      <c r="AA103" s="7">
        <v>1026796</v>
      </c>
      <c r="AB103" s="47">
        <v>2560993</v>
      </c>
      <c r="AC103" s="7">
        <v>3931500</v>
      </c>
      <c r="AD103" s="7">
        <v>3743617</v>
      </c>
      <c r="AE103" s="7">
        <v>178458</v>
      </c>
      <c r="AF103" s="7">
        <v>652187</v>
      </c>
      <c r="AG103" s="7">
        <v>0</v>
      </c>
      <c r="AH103" s="3" t="s">
        <v>80</v>
      </c>
    </row>
    <row r="104" spans="1:34" x14ac:dyDescent="0.35">
      <c r="A104" s="3" t="s">
        <v>62</v>
      </c>
      <c r="B104" s="47">
        <v>15286126</v>
      </c>
      <c r="C104" s="18">
        <f t="shared" ref="C104" si="48">O104/R104</f>
        <v>0.37489839738755409</v>
      </c>
      <c r="D104" s="51">
        <f t="shared" ref="D104" si="49">N104/K104</f>
        <v>0.38245447477450745</v>
      </c>
      <c r="E104" s="51">
        <f t="shared" ref="E104" si="50">I104/L104</f>
        <v>6.1405345669278129</v>
      </c>
      <c r="F104" s="52">
        <f t="shared" ref="F104" si="51">H104/((R104-S104)/365)</f>
        <v>93.023001394269144</v>
      </c>
      <c r="G104" s="47">
        <v>0</v>
      </c>
      <c r="H104" s="47">
        <v>10391574</v>
      </c>
      <c r="I104" s="47">
        <v>14641245</v>
      </c>
      <c r="J104" s="47">
        <v>10111790</v>
      </c>
      <c r="K104" s="47">
        <v>24753035</v>
      </c>
      <c r="L104" s="53">
        <f>N104-M104</f>
        <v>2384360</v>
      </c>
      <c r="M104" s="47">
        <v>7082549</v>
      </c>
      <c r="N104" s="47">
        <v>9466909</v>
      </c>
      <c r="O104" s="47">
        <v>15286126</v>
      </c>
      <c r="P104" s="7">
        <v>0</v>
      </c>
      <c r="Q104" s="47">
        <v>15286126</v>
      </c>
      <c r="R104" s="47">
        <v>40774050</v>
      </c>
      <c r="S104" s="37">
        <v>0</v>
      </c>
      <c r="T104" s="47">
        <v>-1868113</v>
      </c>
      <c r="U104" s="7">
        <v>0</v>
      </c>
      <c r="V104" s="7">
        <v>0</v>
      </c>
      <c r="W104" s="7">
        <v>0</v>
      </c>
      <c r="X104" s="47">
        <v>44184599</v>
      </c>
      <c r="Y104" s="47">
        <v>19119139</v>
      </c>
      <c r="Z104" s="47">
        <v>4258589</v>
      </c>
      <c r="AA104" s="47">
        <v>3578262</v>
      </c>
      <c r="AB104" s="47">
        <v>2449102</v>
      </c>
      <c r="AC104" s="47">
        <v>5276565</v>
      </c>
      <c r="AD104" s="47">
        <v>2856367</v>
      </c>
      <c r="AE104" s="47">
        <v>101396</v>
      </c>
      <c r="AF104" s="47">
        <v>3134630</v>
      </c>
      <c r="AG104" s="7">
        <v>0</v>
      </c>
      <c r="AH104" s="3" t="s">
        <v>77</v>
      </c>
    </row>
    <row r="105" spans="1:34" x14ac:dyDescent="0.35">
      <c r="A105" s="3" t="s">
        <v>62</v>
      </c>
      <c r="B105" s="47">
        <v>14569373</v>
      </c>
      <c r="C105" s="18">
        <f t="shared" ref="C105" si="52">O105/R105</f>
        <v>0.53524094263182498</v>
      </c>
      <c r="D105" s="51">
        <f t="shared" ref="D105:D121" si="53">N105/K105</f>
        <v>0.44726865936470944</v>
      </c>
      <c r="E105" s="51">
        <f t="shared" ref="E105:E121" si="54">I105/L105</f>
        <v>3.494730306714902</v>
      </c>
      <c r="F105" s="52">
        <f t="shared" ref="F105:F116" si="55">H105/((R105-S105)/365)</f>
        <v>169.88952346223289</v>
      </c>
      <c r="G105" s="47">
        <v>0</v>
      </c>
      <c r="H105" s="47">
        <v>12669669</v>
      </c>
      <c r="I105" s="47">
        <v>16250447</v>
      </c>
      <c r="J105" s="47">
        <v>10108422</v>
      </c>
      <c r="K105" s="47">
        <v>26358869</v>
      </c>
      <c r="L105" s="53">
        <f>N105-M105</f>
        <v>4649986</v>
      </c>
      <c r="M105" s="47">
        <v>7139510</v>
      </c>
      <c r="N105" s="47">
        <v>11789496</v>
      </c>
      <c r="O105" s="47">
        <v>14569373</v>
      </c>
      <c r="P105" s="7">
        <v>0</v>
      </c>
      <c r="Q105" s="47">
        <v>14569373</v>
      </c>
      <c r="R105" s="47">
        <v>27220214</v>
      </c>
      <c r="S105" s="37">
        <v>0</v>
      </c>
      <c r="T105" s="47">
        <v>-1744342</v>
      </c>
      <c r="U105" s="7">
        <v>0</v>
      </c>
      <c r="V105" s="7">
        <v>0</v>
      </c>
      <c r="W105" s="7">
        <v>0</v>
      </c>
      <c r="X105" s="47">
        <v>29914011</v>
      </c>
      <c r="Y105" s="47">
        <v>12461703</v>
      </c>
      <c r="Z105" s="47">
        <v>2732436</v>
      </c>
      <c r="AA105" s="47">
        <v>2347060</v>
      </c>
      <c r="AB105" s="47">
        <v>1989218</v>
      </c>
      <c r="AC105" s="47">
        <v>3484738</v>
      </c>
      <c r="AD105" s="47">
        <v>2083140</v>
      </c>
      <c r="AE105" s="47">
        <v>63846</v>
      </c>
      <c r="AF105" s="47">
        <v>2058073</v>
      </c>
      <c r="AG105" s="7">
        <v>0</v>
      </c>
      <c r="AH105" s="3" t="s">
        <v>75</v>
      </c>
    </row>
    <row r="106" spans="1:34" x14ac:dyDescent="0.35">
      <c r="A106" s="3" t="s">
        <v>62</v>
      </c>
      <c r="B106" s="47">
        <v>16145295</v>
      </c>
      <c r="C106" s="18">
        <f t="shared" ref="C106:C121" si="56">O106/R106</f>
        <v>1.2813428227422965</v>
      </c>
      <c r="D106" s="51">
        <f t="shared" si="53"/>
        <v>0.38684030282585691</v>
      </c>
      <c r="E106" s="51">
        <f t="shared" si="54"/>
        <v>7.6547957810905052</v>
      </c>
      <c r="F106" s="52">
        <f t="shared" si="55"/>
        <v>335.07712677792489</v>
      </c>
      <c r="G106" s="47">
        <v>0</v>
      </c>
      <c r="H106" s="47">
        <v>11567315</v>
      </c>
      <c r="I106" s="47">
        <v>15755537</v>
      </c>
      <c r="J106" s="47">
        <v>10575767</v>
      </c>
      <c r="K106" s="47">
        <v>26331305</v>
      </c>
      <c r="L106" s="53">
        <f>N106-M106</f>
        <v>2058257</v>
      </c>
      <c r="M106" s="47">
        <v>8127753</v>
      </c>
      <c r="N106" s="47">
        <v>10186010</v>
      </c>
      <c r="O106" s="47">
        <v>16145295</v>
      </c>
      <c r="P106" s="7">
        <v>0</v>
      </c>
      <c r="Q106" s="47">
        <v>16145295</v>
      </c>
      <c r="R106" s="47">
        <v>12600293</v>
      </c>
      <c r="S106" s="37">
        <v>0</v>
      </c>
      <c r="T106" s="47">
        <v>-1633319</v>
      </c>
      <c r="U106" s="7">
        <v>0</v>
      </c>
      <c r="V106" s="7">
        <v>0</v>
      </c>
      <c r="W106" s="7">
        <v>0</v>
      </c>
      <c r="X106" s="47">
        <v>14053845</v>
      </c>
      <c r="Y106" s="47">
        <v>5612459</v>
      </c>
      <c r="Z106" s="47">
        <v>1147834</v>
      </c>
      <c r="AA106" s="47">
        <v>1218602</v>
      </c>
      <c r="AB106" s="47">
        <v>956818</v>
      </c>
      <c r="AC106" s="47">
        <v>1319233</v>
      </c>
      <c r="AD106" s="47">
        <v>1339470</v>
      </c>
      <c r="AE106" s="47">
        <v>28712</v>
      </c>
      <c r="AF106" s="47">
        <v>977163</v>
      </c>
      <c r="AG106" s="7">
        <v>0</v>
      </c>
      <c r="AH106" s="3" t="s">
        <v>76</v>
      </c>
    </row>
    <row r="107" spans="1:34" x14ac:dyDescent="0.35">
      <c r="A107" s="3" t="s">
        <v>62</v>
      </c>
      <c r="B107" s="47">
        <v>10008885</v>
      </c>
      <c r="C107" s="18">
        <f t="shared" ref="C107" si="57">O107/R107</f>
        <v>0.88466548362254038</v>
      </c>
      <c r="D107" s="51">
        <f t="shared" ref="D107" si="58">N107/K107</f>
        <v>0.464051578867893</v>
      </c>
      <c r="E107" s="51">
        <f t="shared" ref="E107" si="59">I107/L107</f>
        <v>6.5169047701999068</v>
      </c>
      <c r="F107" s="52">
        <f t="shared" ref="F107" si="60">H107/((R107-S107)/365)</f>
        <v>216.24319246552272</v>
      </c>
      <c r="G107" s="47">
        <v>0</v>
      </c>
      <c r="H107" s="47">
        <v>6702799</v>
      </c>
      <c r="I107" s="47">
        <v>9913887</v>
      </c>
      <c r="J107" s="47">
        <v>8761203</v>
      </c>
      <c r="K107" s="47">
        <v>18675090</v>
      </c>
      <c r="L107" s="47">
        <f>N107-M107</f>
        <v>1521257</v>
      </c>
      <c r="M107" s="47">
        <v>7144948</v>
      </c>
      <c r="N107" s="47">
        <v>8666205</v>
      </c>
      <c r="O107" s="47">
        <v>10008885</v>
      </c>
      <c r="P107" s="7">
        <v>0</v>
      </c>
      <c r="Q107" s="47">
        <v>10008885</v>
      </c>
      <c r="R107" s="47">
        <v>11313751</v>
      </c>
      <c r="S107" s="37">
        <v>0</v>
      </c>
      <c r="T107" s="47">
        <v>-1179950</v>
      </c>
      <c r="U107" s="7">
        <v>0</v>
      </c>
      <c r="V107" s="7">
        <v>0</v>
      </c>
      <c r="W107" s="7">
        <v>0</v>
      </c>
      <c r="X107" s="47">
        <v>11426991</v>
      </c>
      <c r="Y107" s="47">
        <v>4674987</v>
      </c>
      <c r="Z107" s="47">
        <v>980022</v>
      </c>
      <c r="AA107" s="47">
        <v>1116951</v>
      </c>
      <c r="AB107" s="47">
        <v>861783</v>
      </c>
      <c r="AC107" s="47">
        <v>1147892</v>
      </c>
      <c r="AD107" s="47">
        <v>1692009</v>
      </c>
      <c r="AE107" s="47">
        <v>28473</v>
      </c>
      <c r="AF107" s="47">
        <v>811635</v>
      </c>
      <c r="AG107" s="7">
        <v>0</v>
      </c>
      <c r="AH107" s="3" t="s">
        <v>78</v>
      </c>
    </row>
    <row r="108" spans="1:34" x14ac:dyDescent="0.35">
      <c r="A108" s="3" t="s">
        <v>62</v>
      </c>
      <c r="B108" s="47">
        <v>10553189</v>
      </c>
      <c r="C108" s="18">
        <f t="shared" ref="C108" si="61">O108/R108</f>
        <v>0.44996884214511862</v>
      </c>
      <c r="D108" s="51">
        <f t="shared" ref="D108" si="62">N108/K108</f>
        <v>0.5028640744112427</v>
      </c>
      <c r="E108" s="51">
        <f t="shared" ref="E108" si="63">I108/L108</f>
        <v>3.5384859276394556</v>
      </c>
      <c r="F108" s="52">
        <f t="shared" ref="F108" si="64">H108/((R108-S108)/365)</f>
        <v>125.95373735431332</v>
      </c>
      <c r="G108" s="47">
        <v>0</v>
      </c>
      <c r="H108" s="47">
        <v>8093185</v>
      </c>
      <c r="I108" s="47">
        <v>12555369</v>
      </c>
      <c r="J108" s="47">
        <v>8672605</v>
      </c>
      <c r="K108" s="47">
        <v>21227975</v>
      </c>
      <c r="L108" s="47">
        <v>3548232</v>
      </c>
      <c r="M108" s="47">
        <v>7126554</v>
      </c>
      <c r="N108" s="47">
        <f>L108+M108</f>
        <v>10674786</v>
      </c>
      <c r="O108" s="47">
        <v>10553189</v>
      </c>
      <c r="P108" s="7">
        <v>0</v>
      </c>
      <c r="Q108" s="47">
        <v>10553189</v>
      </c>
      <c r="R108" s="47">
        <v>23453155</v>
      </c>
      <c r="S108" s="37">
        <v>0</v>
      </c>
      <c r="T108" s="47">
        <v>-1280492</v>
      </c>
      <c r="U108" s="7">
        <v>0</v>
      </c>
      <c r="V108" s="7">
        <v>0</v>
      </c>
      <c r="W108" s="7">
        <v>0</v>
      </c>
      <c r="X108" s="47">
        <v>24112742</v>
      </c>
      <c r="Y108" s="47">
        <v>10104768</v>
      </c>
      <c r="Z108" s="47">
        <v>2281966</v>
      </c>
      <c r="AA108" s="47">
        <v>2056939</v>
      </c>
      <c r="AB108" s="47">
        <v>1725295</v>
      </c>
      <c r="AC108" s="47">
        <v>3215670</v>
      </c>
      <c r="AD108" s="47">
        <v>2339347</v>
      </c>
      <c r="AE108" s="47">
        <v>58397</v>
      </c>
      <c r="AF108" s="47">
        <v>1670773</v>
      </c>
      <c r="AG108" s="7">
        <v>0</v>
      </c>
      <c r="AH108" s="3" t="s">
        <v>79</v>
      </c>
    </row>
    <row r="109" spans="1:34" x14ac:dyDescent="0.35">
      <c r="A109" s="3" t="s">
        <v>62</v>
      </c>
      <c r="B109" s="54">
        <v>10467846</v>
      </c>
      <c r="C109" s="18">
        <f t="shared" ref="C109" si="65">O109/R109</f>
        <v>0.29368693146593428</v>
      </c>
      <c r="D109" s="51">
        <f t="shared" ref="D109" si="66">N109/K109</f>
        <v>0.48674572801916072</v>
      </c>
      <c r="E109" s="51">
        <f t="shared" ref="E109" si="67">I109/L109</f>
        <v>4.270201856736235</v>
      </c>
      <c r="F109" s="52">
        <f t="shared" ref="F109" si="68">H109/((R109-S109)/365)</f>
        <v>77.36156636419291</v>
      </c>
      <c r="G109" s="47">
        <v>0</v>
      </c>
      <c r="H109" s="47">
        <v>7554489</v>
      </c>
      <c r="I109" s="47">
        <v>11412281</v>
      </c>
      <c r="J109" s="47">
        <v>8982766</v>
      </c>
      <c r="K109" s="47">
        <v>20395047</v>
      </c>
      <c r="L109" s="53">
        <f>N109-M109</f>
        <v>2672539</v>
      </c>
      <c r="M109" s="47">
        <v>7254663</v>
      </c>
      <c r="N109" s="47">
        <v>9927202</v>
      </c>
      <c r="O109" s="47">
        <v>10467846</v>
      </c>
      <c r="P109" s="7">
        <v>0</v>
      </c>
      <c r="Q109" s="47">
        <v>10467846</v>
      </c>
      <c r="R109" s="47">
        <v>35642873</v>
      </c>
      <c r="S109" s="37">
        <v>0</v>
      </c>
      <c r="T109" s="47">
        <v>-1382490</v>
      </c>
      <c r="U109" s="7">
        <v>0</v>
      </c>
      <c r="V109" s="7">
        <v>0</v>
      </c>
      <c r="W109" s="7">
        <v>0</v>
      </c>
      <c r="X109" s="47">
        <v>36217197</v>
      </c>
      <c r="Y109" s="47">
        <v>15523452</v>
      </c>
      <c r="Z109" s="47">
        <v>3624148</v>
      </c>
      <c r="AA109" s="47">
        <v>3051538</v>
      </c>
      <c r="AB109" s="47">
        <v>2566609</v>
      </c>
      <c r="AC109" s="47">
        <v>5240582</v>
      </c>
      <c r="AD109" s="47">
        <v>2992094</v>
      </c>
      <c r="AE109" s="47">
        <v>89571</v>
      </c>
      <c r="AF109" s="47">
        <v>2554879</v>
      </c>
      <c r="AG109" s="7">
        <v>0</v>
      </c>
      <c r="AH109" s="3" t="s">
        <v>80</v>
      </c>
    </row>
    <row r="110" spans="1:34" x14ac:dyDescent="0.35">
      <c r="A110" s="3" t="s">
        <v>46</v>
      </c>
      <c r="B110" s="47">
        <v>5607043</v>
      </c>
      <c r="C110" s="18">
        <f t="shared" si="56"/>
        <v>2.2692870721240843</v>
      </c>
      <c r="D110" s="51">
        <f t="shared" si="53"/>
        <v>9.0263295934415094E-2</v>
      </c>
      <c r="E110" s="51">
        <f t="shared" si="54"/>
        <v>9.6367543490687115</v>
      </c>
      <c r="F110" s="52">
        <f t="shared" si="55"/>
        <v>128.01743051651687</v>
      </c>
      <c r="G110" s="47">
        <v>0</v>
      </c>
      <c r="H110" s="47">
        <v>866604</v>
      </c>
      <c r="I110" s="47">
        <v>5361177</v>
      </c>
      <c r="J110" s="47">
        <v>802192</v>
      </c>
      <c r="K110" s="47">
        <v>6163369</v>
      </c>
      <c r="L110" s="47">
        <v>556326</v>
      </c>
      <c r="M110" s="47">
        <v>0</v>
      </c>
      <c r="N110" s="47">
        <v>556326</v>
      </c>
      <c r="O110" s="47">
        <v>5607043</v>
      </c>
      <c r="P110" s="7">
        <v>0</v>
      </c>
      <c r="Q110" s="47">
        <v>5607043</v>
      </c>
      <c r="R110" s="47">
        <v>2470839</v>
      </c>
      <c r="S110" s="36">
        <v>0</v>
      </c>
      <c r="T110" s="47">
        <v>-746786</v>
      </c>
      <c r="U110" s="36">
        <v>974580</v>
      </c>
      <c r="V110" s="36">
        <v>743170</v>
      </c>
      <c r="W110" s="36">
        <v>776815</v>
      </c>
      <c r="X110" s="36">
        <v>2494565</v>
      </c>
      <c r="Y110" s="36">
        <v>1333074</v>
      </c>
      <c r="Z110" s="36">
        <v>304004</v>
      </c>
      <c r="AA110" s="36">
        <v>237961</v>
      </c>
      <c r="AB110" s="36">
        <v>51640</v>
      </c>
      <c r="AC110" s="36">
        <v>160493</v>
      </c>
      <c r="AD110" s="36">
        <v>262309</v>
      </c>
      <c r="AE110" s="36">
        <v>84927</v>
      </c>
      <c r="AF110" s="36">
        <v>36499</v>
      </c>
      <c r="AG110" s="36">
        <v>68</v>
      </c>
      <c r="AH110" s="3" t="s">
        <v>78</v>
      </c>
    </row>
    <row r="111" spans="1:34" x14ac:dyDescent="0.35">
      <c r="A111" s="3" t="s">
        <v>46</v>
      </c>
      <c r="B111" s="47">
        <v>5545788</v>
      </c>
      <c r="C111" s="18">
        <f t="shared" si="56"/>
        <v>0.97845827472827607</v>
      </c>
      <c r="D111" s="51">
        <f t="shared" si="53"/>
        <v>0.15204676306017931</v>
      </c>
      <c r="E111" s="51">
        <f t="shared" si="54"/>
        <v>5.7998576050087642</v>
      </c>
      <c r="F111" s="52">
        <f t="shared" si="55"/>
        <v>183.44098256068753</v>
      </c>
      <c r="G111" s="47">
        <v>0</v>
      </c>
      <c r="H111" s="47">
        <v>2848554</v>
      </c>
      <c r="I111" s="47">
        <v>5767477</v>
      </c>
      <c r="J111" s="47">
        <v>772728</v>
      </c>
      <c r="K111" s="47">
        <v>6540205</v>
      </c>
      <c r="L111" s="47">
        <v>994417</v>
      </c>
      <c r="M111" s="47">
        <v>0</v>
      </c>
      <c r="N111" s="47">
        <v>994417</v>
      </c>
      <c r="O111" s="47">
        <v>5545788</v>
      </c>
      <c r="P111" s="7">
        <v>0</v>
      </c>
      <c r="Q111" s="47">
        <v>5545788</v>
      </c>
      <c r="R111" s="47">
        <v>5667884</v>
      </c>
      <c r="S111" s="36">
        <v>0</v>
      </c>
      <c r="T111" s="47">
        <v>-800700</v>
      </c>
      <c r="U111" s="36">
        <v>2450026</v>
      </c>
      <c r="V111" s="36">
        <v>1627076</v>
      </c>
      <c r="W111" s="36">
        <v>1451482</v>
      </c>
      <c r="X111" s="36">
        <v>5528584</v>
      </c>
      <c r="Y111" s="36">
        <v>3062133</v>
      </c>
      <c r="Z111" s="36">
        <v>648040</v>
      </c>
      <c r="AA111" s="36">
        <v>387125</v>
      </c>
      <c r="AB111" s="36">
        <v>278271</v>
      </c>
      <c r="AC111" s="36">
        <v>510168</v>
      </c>
      <c r="AD111" s="36">
        <v>523016</v>
      </c>
      <c r="AE111" s="36">
        <v>165680</v>
      </c>
      <c r="AF111" s="36">
        <v>93451</v>
      </c>
      <c r="AG111" s="36">
        <v>0</v>
      </c>
      <c r="AH111" s="3" t="s">
        <v>79</v>
      </c>
    </row>
    <row r="112" spans="1:34" x14ac:dyDescent="0.35">
      <c r="A112" s="3" t="s">
        <v>46</v>
      </c>
      <c r="B112" s="47">
        <v>5775029</v>
      </c>
      <c r="C112" s="18">
        <f t="shared" si="56"/>
        <v>0.69147912809170442</v>
      </c>
      <c r="D112" s="51">
        <f t="shared" si="53"/>
        <v>0.15216513951917499</v>
      </c>
      <c r="E112" s="51">
        <f t="shared" si="54"/>
        <v>5.8790870577429413</v>
      </c>
      <c r="F112" s="52">
        <f t="shared" si="55"/>
        <v>202.20916893127438</v>
      </c>
      <c r="G112" s="47">
        <v>0</v>
      </c>
      <c r="H112" s="47">
        <v>4626825</v>
      </c>
      <c r="I112" s="47">
        <v>6093515</v>
      </c>
      <c r="J112" s="47">
        <v>717986</v>
      </c>
      <c r="K112" s="47">
        <v>6811501</v>
      </c>
      <c r="L112" s="47">
        <v>1036473</v>
      </c>
      <c r="M112" s="47">
        <v>0</v>
      </c>
      <c r="N112" s="47">
        <v>1036473</v>
      </c>
      <c r="O112" s="47">
        <v>5775029</v>
      </c>
      <c r="P112" s="47">
        <v>0</v>
      </c>
      <c r="Q112" s="47">
        <v>5775029</v>
      </c>
      <c r="R112" s="47">
        <v>8351704</v>
      </c>
      <c r="S112" s="47">
        <v>0</v>
      </c>
      <c r="T112" s="47">
        <v>-875612</v>
      </c>
      <c r="U112" s="47">
        <v>4019486</v>
      </c>
      <c r="V112" s="47">
        <v>2627645</v>
      </c>
      <c r="W112" s="47">
        <v>1821448</v>
      </c>
      <c r="X112" s="47">
        <v>8468579</v>
      </c>
      <c r="Y112" s="47">
        <v>4844573</v>
      </c>
      <c r="Z112" s="47">
        <v>918291</v>
      </c>
      <c r="AA112" s="47">
        <v>594130</v>
      </c>
      <c r="AB112" s="47">
        <v>413331</v>
      </c>
      <c r="AC112" s="47">
        <v>478506</v>
      </c>
      <c r="AD112" s="47">
        <v>724062</v>
      </c>
      <c r="AE112" s="47">
        <v>243176</v>
      </c>
      <c r="AF112" s="47">
        <v>135635</v>
      </c>
      <c r="AG112" s="47">
        <v>0</v>
      </c>
      <c r="AH112" s="3" t="s">
        <v>80</v>
      </c>
    </row>
    <row r="113" spans="1:34" x14ac:dyDescent="0.35">
      <c r="A113" s="3" t="s">
        <v>46</v>
      </c>
      <c r="B113" s="47">
        <v>6995360</v>
      </c>
      <c r="C113" s="18">
        <f t="shared" si="56"/>
        <v>2.6194016946898153</v>
      </c>
      <c r="D113" s="51">
        <f t="shared" si="53"/>
        <v>5.7704702949791513E-2</v>
      </c>
      <c r="E113" s="51">
        <f t="shared" si="54"/>
        <v>15.854411335597652</v>
      </c>
      <c r="F113" s="52">
        <f t="shared" si="55"/>
        <v>901.3049170259211</v>
      </c>
      <c r="G113" s="47">
        <v>0</v>
      </c>
      <c r="H113" s="47">
        <v>6312147</v>
      </c>
      <c r="I113" s="47">
        <v>6791792</v>
      </c>
      <c r="J113" s="47">
        <v>631953</v>
      </c>
      <c r="K113" s="47">
        <v>7423745</v>
      </c>
      <c r="L113" s="47">
        <v>428385</v>
      </c>
      <c r="M113" s="47">
        <v>0</v>
      </c>
      <c r="N113" s="47">
        <v>428385</v>
      </c>
      <c r="O113" s="47">
        <v>6695767</v>
      </c>
      <c r="P113" s="7">
        <v>299594</v>
      </c>
      <c r="Q113" s="53">
        <v>6995360</v>
      </c>
      <c r="R113" s="47">
        <v>2556220</v>
      </c>
      <c r="S113" s="47">
        <v>0</v>
      </c>
      <c r="T113" s="47">
        <v>-1014756</v>
      </c>
      <c r="U113" s="7">
        <v>1141708</v>
      </c>
      <c r="V113" s="7">
        <v>1420338</v>
      </c>
      <c r="W113" s="7">
        <v>90762</v>
      </c>
      <c r="X113" s="7">
        <v>2652808</v>
      </c>
      <c r="Y113" s="7">
        <v>1156892</v>
      </c>
      <c r="Z113" s="7">
        <v>347288</v>
      </c>
      <c r="AA113" s="7">
        <v>358812</v>
      </c>
      <c r="AB113" s="7">
        <v>79629</v>
      </c>
      <c r="AC113" s="7">
        <v>232148</v>
      </c>
      <c r="AD113" s="7">
        <v>225289</v>
      </c>
      <c r="AE113" s="7">
        <v>87567</v>
      </c>
      <c r="AF113" s="7">
        <v>68595</v>
      </c>
      <c r="AG113" s="7">
        <v>0</v>
      </c>
      <c r="AH113" s="3" t="s">
        <v>76</v>
      </c>
    </row>
    <row r="114" spans="1:34" x14ac:dyDescent="0.35">
      <c r="A114" s="3" t="s">
        <v>46</v>
      </c>
      <c r="B114" s="47">
        <v>7316549</v>
      </c>
      <c r="C114" s="18">
        <f t="shared" si="56"/>
        <v>1.3420128705669403</v>
      </c>
      <c r="D114" s="51">
        <f t="shared" si="53"/>
        <v>6.2516945438890067E-2</v>
      </c>
      <c r="E114" s="51">
        <f t="shared" si="54"/>
        <v>14.708498066245689</v>
      </c>
      <c r="F114" s="52">
        <f t="shared" si="55"/>
        <v>484.10277128496818</v>
      </c>
      <c r="G114" s="47">
        <v>0</v>
      </c>
      <c r="H114" s="47">
        <v>6629810</v>
      </c>
      <c r="I114" s="47">
        <v>7176438</v>
      </c>
      <c r="J114" s="47">
        <v>628022</v>
      </c>
      <c r="K114" s="47">
        <v>7804460</v>
      </c>
      <c r="L114" s="47">
        <v>487911</v>
      </c>
      <c r="M114" s="47">
        <v>0</v>
      </c>
      <c r="N114" s="47">
        <v>487911</v>
      </c>
      <c r="O114" s="47">
        <v>6708309</v>
      </c>
      <c r="P114" s="47">
        <v>608240</v>
      </c>
      <c r="Q114" s="53">
        <f>P114+O114</f>
        <v>7316549</v>
      </c>
      <c r="R114" s="47">
        <v>4998692</v>
      </c>
      <c r="S114" s="47">
        <v>0</v>
      </c>
      <c r="T114" s="47">
        <v>-1077678</v>
      </c>
      <c r="U114" s="47">
        <v>2817010</v>
      </c>
      <c r="V114" s="47">
        <v>1980486</v>
      </c>
      <c r="W114" s="47">
        <v>811788</v>
      </c>
      <c r="X114" s="47">
        <v>5609284</v>
      </c>
      <c r="Y114" s="47">
        <v>2599852</v>
      </c>
      <c r="Z114" s="47">
        <v>585175</v>
      </c>
      <c r="AA114" s="47">
        <v>484014</v>
      </c>
      <c r="AB114" s="47">
        <v>119105</v>
      </c>
      <c r="AC114" s="47">
        <v>591404</v>
      </c>
      <c r="AD114" s="47">
        <v>385278</v>
      </c>
      <c r="AE114" s="47">
        <v>130125</v>
      </c>
      <c r="AF114" s="47">
        <v>103741</v>
      </c>
      <c r="AG114" s="47">
        <v>0</v>
      </c>
      <c r="AH114" s="3" t="s">
        <v>75</v>
      </c>
    </row>
    <row r="115" spans="1:34" x14ac:dyDescent="0.35">
      <c r="A115" s="3" t="s">
        <v>46</v>
      </c>
      <c r="B115" s="47">
        <v>7599972</v>
      </c>
      <c r="C115" s="18">
        <f t="shared" si="56"/>
        <v>0.97951617908921151</v>
      </c>
      <c r="D115" s="51">
        <f t="shared" si="53"/>
        <v>5.0342883711933448E-2</v>
      </c>
      <c r="E115" s="51">
        <f t="shared" si="54"/>
        <v>18.414607569864504</v>
      </c>
      <c r="F115" s="52">
        <f t="shared" si="55"/>
        <v>322.69875680895137</v>
      </c>
      <c r="G115" s="47">
        <v>0</v>
      </c>
      <c r="H115" s="47">
        <v>6859695</v>
      </c>
      <c r="I115" s="47">
        <v>7419006</v>
      </c>
      <c r="J115" s="47">
        <v>583853</v>
      </c>
      <c r="K115" s="47">
        <v>8002859</v>
      </c>
      <c r="L115" s="47">
        <v>402887</v>
      </c>
      <c r="M115" s="47">
        <v>0</v>
      </c>
      <c r="N115" s="47">
        <v>402887</v>
      </c>
      <c r="O115" s="47">
        <v>7599972</v>
      </c>
      <c r="P115" s="7">
        <v>0</v>
      </c>
      <c r="Q115" s="47">
        <v>7599972</v>
      </c>
      <c r="R115" s="47">
        <v>7758904</v>
      </c>
      <c r="S115" s="36">
        <v>0</v>
      </c>
      <c r="T115" s="47">
        <v>-1147584</v>
      </c>
      <c r="U115" s="36">
        <v>4445234</v>
      </c>
      <c r="V115" s="36">
        <v>2588061</v>
      </c>
      <c r="W115" s="36">
        <v>1332212</v>
      </c>
      <c r="X115" s="36">
        <v>8365507</v>
      </c>
      <c r="Y115" s="36">
        <v>4075044</v>
      </c>
      <c r="Z115" s="36">
        <v>891771</v>
      </c>
      <c r="AA115" s="36">
        <v>720958</v>
      </c>
      <c r="AB115" s="36">
        <v>176394</v>
      </c>
      <c r="AC115" s="36">
        <v>793338</v>
      </c>
      <c r="AD115" s="36">
        <v>750765</v>
      </c>
      <c r="AE115" s="36">
        <v>200894</v>
      </c>
      <c r="AF115" s="36">
        <v>149739</v>
      </c>
      <c r="AG115" s="36">
        <v>0</v>
      </c>
      <c r="AH115" s="3" t="s">
        <v>77</v>
      </c>
    </row>
    <row r="116" spans="1:34" x14ac:dyDescent="0.35">
      <c r="A116" s="3" t="s">
        <v>52</v>
      </c>
      <c r="B116" s="47">
        <v>4577832</v>
      </c>
      <c r="C116" s="18">
        <f t="shared" si="56"/>
        <v>1.0989697200885258</v>
      </c>
      <c r="D116" s="51">
        <f t="shared" si="53"/>
        <v>0.14045286540308477</v>
      </c>
      <c r="E116" s="51">
        <f t="shared" si="54"/>
        <v>7.1198262643493004</v>
      </c>
      <c r="F116" s="52">
        <f t="shared" si="55"/>
        <v>438.55812426015473</v>
      </c>
      <c r="G116" s="47">
        <v>0</v>
      </c>
      <c r="H116" s="47">
        <v>5005050</v>
      </c>
      <c r="I116" s="47">
        <v>5325865</v>
      </c>
      <c r="J116" s="47">
        <v>0</v>
      </c>
      <c r="K116" s="47">
        <v>5325865</v>
      </c>
      <c r="L116" s="47">
        <v>748033</v>
      </c>
      <c r="M116" s="47">
        <v>0</v>
      </c>
      <c r="N116" s="47">
        <v>748033</v>
      </c>
      <c r="O116" s="47">
        <v>4577832</v>
      </c>
      <c r="P116" s="47">
        <v>0</v>
      </c>
      <c r="Q116" s="47">
        <v>4577832</v>
      </c>
      <c r="R116" s="47">
        <v>4165567</v>
      </c>
      <c r="S116" s="47">
        <v>0</v>
      </c>
      <c r="T116" s="47">
        <v>0</v>
      </c>
      <c r="U116" s="47">
        <v>2702554</v>
      </c>
      <c r="V116" s="47">
        <v>2025451</v>
      </c>
      <c r="W116" s="47">
        <v>28277</v>
      </c>
      <c r="X116" s="47">
        <v>4756282</v>
      </c>
      <c r="Y116" s="47">
        <v>1842828</v>
      </c>
      <c r="Z116" s="47">
        <v>729105</v>
      </c>
      <c r="AA116" s="47">
        <v>305281</v>
      </c>
      <c r="AB116" s="47">
        <v>395193</v>
      </c>
      <c r="AC116" s="47">
        <v>292086</v>
      </c>
      <c r="AD116" s="47">
        <v>518527</v>
      </c>
      <c r="AE116" s="47">
        <v>0</v>
      </c>
      <c r="AF116" s="47">
        <v>82546</v>
      </c>
      <c r="AG116" s="47">
        <v>0</v>
      </c>
      <c r="AH116" s="3" t="s">
        <v>78</v>
      </c>
    </row>
    <row r="117" spans="1:34" x14ac:dyDescent="0.35">
      <c r="A117" s="3" t="s">
        <v>52</v>
      </c>
      <c r="B117" s="47">
        <v>3363474</v>
      </c>
      <c r="C117" s="18">
        <f t="shared" si="56"/>
        <v>0.32909612880746908</v>
      </c>
      <c r="D117" s="51">
        <f t="shared" si="53"/>
        <v>0.26325133425112723</v>
      </c>
      <c r="E117" s="51">
        <f t="shared" si="54"/>
        <v>3.7986512123279694</v>
      </c>
      <c r="F117" s="52">
        <f>H117/((R117-S117)/365)</f>
        <v>161.60171105870361</v>
      </c>
      <c r="G117" s="47">
        <v>0</v>
      </c>
      <c r="H117" s="47">
        <v>4524998</v>
      </c>
      <c r="I117" s="47">
        <v>4565295</v>
      </c>
      <c r="J117" s="47">
        <v>0</v>
      </c>
      <c r="K117" s="47">
        <v>4565295</v>
      </c>
      <c r="L117" s="47">
        <v>1201820</v>
      </c>
      <c r="M117" s="47">
        <v>0</v>
      </c>
      <c r="N117" s="47">
        <v>1201820</v>
      </c>
      <c r="O117" s="47">
        <v>3363474</v>
      </c>
      <c r="P117" s="47">
        <v>0</v>
      </c>
      <c r="Q117" s="47">
        <v>3363474</v>
      </c>
      <c r="R117" s="47">
        <v>10220339</v>
      </c>
      <c r="S117" s="47">
        <v>0</v>
      </c>
      <c r="T117" s="47">
        <v>0</v>
      </c>
      <c r="U117" s="47">
        <v>5077415</v>
      </c>
      <c r="V117" s="47">
        <v>4072757</v>
      </c>
      <c r="W117" s="47">
        <v>461897</v>
      </c>
      <c r="X117" s="47">
        <v>9612069</v>
      </c>
      <c r="Y117" s="47">
        <v>4675719</v>
      </c>
      <c r="Z117" s="47">
        <v>1708020</v>
      </c>
      <c r="AA117" s="47">
        <v>874741</v>
      </c>
      <c r="AB117" s="47">
        <v>835599</v>
      </c>
      <c r="AC117" s="47">
        <v>1134772</v>
      </c>
      <c r="AD117" s="47">
        <v>802039</v>
      </c>
      <c r="AE117" s="47">
        <v>0</v>
      </c>
      <c r="AF117" s="47">
        <v>189449</v>
      </c>
      <c r="AG117" s="47">
        <v>0</v>
      </c>
      <c r="AH117" s="3" t="s">
        <v>79</v>
      </c>
    </row>
    <row r="118" spans="1:34" x14ac:dyDescent="0.35">
      <c r="A118" s="3" t="s">
        <v>52</v>
      </c>
      <c r="B118" s="47">
        <v>3191518</v>
      </c>
      <c r="C118" s="18">
        <f t="shared" si="56"/>
        <v>0.2054019474298836</v>
      </c>
      <c r="D118" s="51">
        <f t="shared" si="53"/>
        <v>0.23249877414525039</v>
      </c>
      <c r="E118" s="51">
        <f t="shared" si="54"/>
        <v>4.3010979463283698</v>
      </c>
      <c r="F118" s="52">
        <f>H118/((R118-S118)/365)</f>
        <v>78.510947575656061</v>
      </c>
      <c r="G118" s="47">
        <v>0</v>
      </c>
      <c r="H118" s="47">
        <v>3342182</v>
      </c>
      <c r="I118" s="47">
        <v>4158323</v>
      </c>
      <c r="J118" s="47">
        <v>0</v>
      </c>
      <c r="K118" s="47">
        <v>4158323</v>
      </c>
      <c r="L118" s="47">
        <v>966805</v>
      </c>
      <c r="M118" s="47">
        <v>0</v>
      </c>
      <c r="N118" s="47">
        <v>966805</v>
      </c>
      <c r="O118" s="47">
        <v>3191518</v>
      </c>
      <c r="P118" s="47">
        <v>0</v>
      </c>
      <c r="Q118" s="47">
        <v>3191518</v>
      </c>
      <c r="R118" s="47">
        <v>15537915</v>
      </c>
      <c r="S118" s="47">
        <v>0</v>
      </c>
      <c r="T118" s="47">
        <v>0</v>
      </c>
      <c r="U118" s="47">
        <v>7492664</v>
      </c>
      <c r="V118" s="47">
        <v>6123015</v>
      </c>
      <c r="W118" s="47">
        <v>1143509</v>
      </c>
      <c r="X118" s="54">
        <v>14759188</v>
      </c>
      <c r="Y118" s="47">
        <v>7180199</v>
      </c>
      <c r="Z118" s="47">
        <v>2599661</v>
      </c>
      <c r="AA118" s="47">
        <v>1377399</v>
      </c>
      <c r="AB118" s="47">
        <v>1210178</v>
      </c>
      <c r="AC118" s="47">
        <v>1915176</v>
      </c>
      <c r="AD118" s="47">
        <v>1011255</v>
      </c>
      <c r="AE118" s="47">
        <v>0</v>
      </c>
      <c r="AF118" s="47">
        <v>244047</v>
      </c>
      <c r="AG118" s="47">
        <v>0</v>
      </c>
      <c r="AH118" s="3" t="s">
        <v>80</v>
      </c>
    </row>
    <row r="119" spans="1:34" x14ac:dyDescent="0.35">
      <c r="A119" s="3" t="s">
        <v>52</v>
      </c>
      <c r="B119" s="47">
        <v>5418738</v>
      </c>
      <c r="C119" s="18">
        <f t="shared" si="56"/>
        <v>1.0886670687502686</v>
      </c>
      <c r="D119" s="51">
        <f t="shared" si="53"/>
        <v>0.19509595294462961</v>
      </c>
      <c r="E119" s="51">
        <f t="shared" si="54"/>
        <v>5.1256829519360201</v>
      </c>
      <c r="F119" s="52">
        <f t="shared" ref="F119:F121" si="69">H119/((R119-S119)/365)</f>
        <v>438.07097009968646</v>
      </c>
      <c r="G119" s="47">
        <v>0</v>
      </c>
      <c r="H119" s="47">
        <v>5973855</v>
      </c>
      <c r="I119" s="47">
        <v>6732154</v>
      </c>
      <c r="J119" s="47">
        <v>0</v>
      </c>
      <c r="K119" s="47">
        <v>6732154</v>
      </c>
      <c r="L119" s="47">
        <v>1313416</v>
      </c>
      <c r="M119" s="47">
        <v>0</v>
      </c>
      <c r="N119" s="47">
        <v>1313416</v>
      </c>
      <c r="O119" s="47">
        <v>5418738</v>
      </c>
      <c r="P119" s="47">
        <v>0</v>
      </c>
      <c r="Q119" s="47">
        <v>5418738</v>
      </c>
      <c r="R119" s="47">
        <v>4977406</v>
      </c>
      <c r="S119" s="47">
        <v>0</v>
      </c>
      <c r="T119" s="47">
        <v>0</v>
      </c>
      <c r="U119" s="47">
        <v>2660137</v>
      </c>
      <c r="V119" s="47">
        <v>2584673</v>
      </c>
      <c r="W119" s="47">
        <v>209965</v>
      </c>
      <c r="X119" s="47">
        <v>5454774</v>
      </c>
      <c r="Y119" s="47">
        <v>2206873</v>
      </c>
      <c r="Z119" s="47">
        <v>833127</v>
      </c>
      <c r="AA119" s="47">
        <v>427741</v>
      </c>
      <c r="AB119" s="47">
        <v>446938</v>
      </c>
      <c r="AC119" s="47">
        <v>426154</v>
      </c>
      <c r="AD119" s="47">
        <v>520584</v>
      </c>
      <c r="AE119" s="47">
        <v>0</v>
      </c>
      <c r="AF119" s="47">
        <v>115989</v>
      </c>
      <c r="AG119" s="47">
        <v>0</v>
      </c>
      <c r="AH119" s="3" t="s">
        <v>76</v>
      </c>
    </row>
    <row r="120" spans="1:34" x14ac:dyDescent="0.35">
      <c r="A120" s="3" t="s">
        <v>52</v>
      </c>
      <c r="B120" s="47">
        <v>3622302</v>
      </c>
      <c r="C120" s="18">
        <f t="shared" si="56"/>
        <v>0.3057153797547037</v>
      </c>
      <c r="D120" s="51">
        <f t="shared" si="53"/>
        <v>0.27339291201926974</v>
      </c>
      <c r="E120" s="51">
        <f t="shared" si="54"/>
        <v>3.6577393049952822</v>
      </c>
      <c r="F120" s="52">
        <f t="shared" si="69"/>
        <v>139.82949433135991</v>
      </c>
      <c r="G120" s="47">
        <v>0</v>
      </c>
      <c r="H120" s="47">
        <v>4539137</v>
      </c>
      <c r="I120" s="47">
        <v>4985228</v>
      </c>
      <c r="J120" s="47">
        <v>0</v>
      </c>
      <c r="K120" s="47">
        <v>4985228</v>
      </c>
      <c r="L120" s="47">
        <v>1362926</v>
      </c>
      <c r="M120" s="47">
        <v>0</v>
      </c>
      <c r="N120" s="47">
        <v>1362926</v>
      </c>
      <c r="O120" s="47">
        <v>3622302</v>
      </c>
      <c r="P120" s="47">
        <v>0</v>
      </c>
      <c r="Q120" s="47">
        <v>3622302</v>
      </c>
      <c r="R120" s="47">
        <v>11848609</v>
      </c>
      <c r="S120" s="47">
        <v>0</v>
      </c>
      <c r="T120" s="47">
        <v>0</v>
      </c>
      <c r="U120" s="47">
        <v>5501256</v>
      </c>
      <c r="V120" s="47">
        <v>4628851</v>
      </c>
      <c r="W120" s="47">
        <v>399434</v>
      </c>
      <c r="X120" s="47">
        <v>10529541</v>
      </c>
      <c r="Y120" s="47">
        <v>5432977</v>
      </c>
      <c r="Z120" s="47">
        <v>1903844</v>
      </c>
      <c r="AA120" s="47">
        <v>1077847</v>
      </c>
      <c r="AB120" s="47">
        <v>886776</v>
      </c>
      <c r="AC120" s="47">
        <v>1400028</v>
      </c>
      <c r="AD120" s="47">
        <v>935083</v>
      </c>
      <c r="AE120" s="47">
        <v>0</v>
      </c>
      <c r="AF120" s="47">
        <v>212053</v>
      </c>
      <c r="AG120" s="47">
        <v>0</v>
      </c>
      <c r="AH120" s="3" t="s">
        <v>75</v>
      </c>
    </row>
    <row r="121" spans="1:34" x14ac:dyDescent="0.35">
      <c r="A121" s="3" t="s">
        <v>52</v>
      </c>
      <c r="B121" s="47">
        <v>6276398</v>
      </c>
      <c r="C121" s="18">
        <f t="shared" si="56"/>
        <v>0.35218815845217621</v>
      </c>
      <c r="D121" s="51">
        <f t="shared" si="53"/>
        <v>0.12563822909197644</v>
      </c>
      <c r="E121" s="51">
        <f t="shared" si="54"/>
        <v>7.959360834893066</v>
      </c>
      <c r="F121" s="52">
        <f t="shared" si="69"/>
        <v>93.538260998869319</v>
      </c>
      <c r="G121" s="47">
        <v>0</v>
      </c>
      <c r="H121" s="47">
        <v>4567012</v>
      </c>
      <c r="I121" s="47">
        <v>7178261</v>
      </c>
      <c r="J121" s="47">
        <v>0</v>
      </c>
      <c r="K121" s="47">
        <v>7178261</v>
      </c>
      <c r="L121" s="47">
        <v>901864</v>
      </c>
      <c r="M121" s="47">
        <v>0</v>
      </c>
      <c r="N121" s="47">
        <v>901864</v>
      </c>
      <c r="O121" s="47">
        <v>6276398</v>
      </c>
      <c r="P121" s="47">
        <v>0</v>
      </c>
      <c r="Q121" s="47">
        <v>6276398</v>
      </c>
      <c r="R121" s="47">
        <v>17821150</v>
      </c>
      <c r="S121" s="47">
        <v>0</v>
      </c>
      <c r="T121" s="47">
        <v>0</v>
      </c>
      <c r="U121" s="47">
        <v>8296441</v>
      </c>
      <c r="V121" s="47">
        <v>6700618</v>
      </c>
      <c r="W121" s="47">
        <v>3973286</v>
      </c>
      <c r="X121" s="47">
        <v>18970344</v>
      </c>
      <c r="Y121" s="47">
        <v>8305662</v>
      </c>
      <c r="Z121" s="47">
        <v>2741679</v>
      </c>
      <c r="AA121" s="47">
        <v>1525229</v>
      </c>
      <c r="AB121" s="47">
        <v>1301885</v>
      </c>
      <c r="AC121" s="47">
        <v>2099697</v>
      </c>
      <c r="AD121" s="47">
        <v>1318489</v>
      </c>
      <c r="AE121" s="47">
        <v>0</v>
      </c>
      <c r="AF121" s="47">
        <v>304557</v>
      </c>
      <c r="AG121" s="47">
        <v>223951</v>
      </c>
      <c r="AH121" s="3" t="s">
        <v>77</v>
      </c>
    </row>
    <row r="122" spans="1:34" x14ac:dyDescent="0.35">
      <c r="A122" s="3" t="s">
        <v>67</v>
      </c>
      <c r="B122" s="47">
        <v>38693423</v>
      </c>
      <c r="C122" s="18">
        <f t="shared" ref="C122" si="70">O122/R122</f>
        <v>3.5478834790719067</v>
      </c>
      <c r="D122" s="51">
        <f t="shared" ref="D122" si="71">N122/K122</f>
        <v>4.0781143123120776E-2</v>
      </c>
      <c r="E122" s="51">
        <f t="shared" ref="E122" si="72">I122/L122</f>
        <v>24.126537264239545</v>
      </c>
      <c r="F122" s="52">
        <f t="shared" ref="F122" si="73">H122/((R122-S122)/365)</f>
        <v>1174.9590062697264</v>
      </c>
      <c r="G122" s="47">
        <v>0</v>
      </c>
      <c r="H122" s="47">
        <v>35107318</v>
      </c>
      <c r="I122" s="47">
        <v>39689336</v>
      </c>
      <c r="J122" s="47">
        <v>649136</v>
      </c>
      <c r="K122" s="47">
        <v>40338472</v>
      </c>
      <c r="L122" s="46">
        <v>1645049</v>
      </c>
      <c r="M122" s="47">
        <v>0</v>
      </c>
      <c r="N122" s="47">
        <v>1645049</v>
      </c>
      <c r="O122" s="47">
        <v>38693423</v>
      </c>
      <c r="P122" s="47">
        <v>0</v>
      </c>
      <c r="Q122" s="47">
        <v>38693423</v>
      </c>
      <c r="R122" s="47">
        <v>10906058</v>
      </c>
      <c r="S122" s="47">
        <v>0</v>
      </c>
      <c r="T122" s="47">
        <v>0</v>
      </c>
      <c r="U122" s="47">
        <v>5127032</v>
      </c>
      <c r="V122" s="47">
        <v>4501603</v>
      </c>
      <c r="W122" s="47">
        <v>2830913</v>
      </c>
      <c r="X122" s="47">
        <v>12459548</v>
      </c>
      <c r="Y122" s="47">
        <v>4736636</v>
      </c>
      <c r="Z122" s="47">
        <v>1077427</v>
      </c>
      <c r="AA122" s="47">
        <v>1221199</v>
      </c>
      <c r="AB122" s="47">
        <v>615928</v>
      </c>
      <c r="AC122" s="47">
        <v>2071821</v>
      </c>
      <c r="AD122" s="47">
        <v>840857</v>
      </c>
      <c r="AE122" s="47">
        <v>161508</v>
      </c>
      <c r="AF122" s="47">
        <v>180681</v>
      </c>
      <c r="AG122" s="47">
        <v>0</v>
      </c>
      <c r="AH122" s="3" t="s">
        <v>76</v>
      </c>
    </row>
    <row r="123" spans="1:34" x14ac:dyDescent="0.35">
      <c r="A123" s="3" t="s">
        <v>67</v>
      </c>
      <c r="B123" s="47">
        <v>37495631</v>
      </c>
      <c r="C123" s="18">
        <f t="shared" ref="C123" si="74">O123/R123</f>
        <v>1.5120746779319005</v>
      </c>
      <c r="D123" s="51">
        <f t="shared" ref="D123" si="75">N123/K123</f>
        <v>4.3384066758856067E-2</v>
      </c>
      <c r="E123" s="51">
        <f t="shared" ref="E123" si="76">I123/L123</f>
        <v>22.665201792192473</v>
      </c>
      <c r="F123" s="52">
        <f t="shared" ref="F123" si="77">H123/((R123-S123)/365)</f>
        <v>505.47861812370968</v>
      </c>
      <c r="G123" s="47">
        <v>0</v>
      </c>
      <c r="H123" s="47">
        <v>34341349</v>
      </c>
      <c r="I123" s="47">
        <v>38541881</v>
      </c>
      <c r="J123" s="47">
        <v>654237</v>
      </c>
      <c r="K123" s="47">
        <v>39196118</v>
      </c>
      <c r="L123" s="47">
        <v>1700487</v>
      </c>
      <c r="M123" s="47">
        <v>0</v>
      </c>
      <c r="N123" s="47">
        <v>1700487</v>
      </c>
      <c r="O123" s="47">
        <v>37495631</v>
      </c>
      <c r="P123" s="47">
        <v>0</v>
      </c>
      <c r="Q123" s="47">
        <v>37495631</v>
      </c>
      <c r="R123" s="47">
        <v>24797473</v>
      </c>
      <c r="S123" s="47">
        <v>0</v>
      </c>
      <c r="T123" s="47">
        <v>0</v>
      </c>
      <c r="U123" s="47">
        <v>11027752</v>
      </c>
      <c r="V123" s="47">
        <v>8026327</v>
      </c>
      <c r="W123" s="47">
        <v>6005972</v>
      </c>
      <c r="X123" s="47">
        <v>25060051</v>
      </c>
      <c r="Y123" s="47">
        <v>11723460</v>
      </c>
      <c r="Z123" s="47">
        <v>2636996</v>
      </c>
      <c r="AA123" s="47">
        <v>2564545</v>
      </c>
      <c r="AB123" s="47">
        <v>1324637</v>
      </c>
      <c r="AC123" s="47">
        <v>4267186</v>
      </c>
      <c r="AD123" s="47">
        <v>1691620</v>
      </c>
      <c r="AE123" s="47">
        <v>211728</v>
      </c>
      <c r="AF123" s="47">
        <v>377300</v>
      </c>
      <c r="AG123" s="47">
        <v>0</v>
      </c>
      <c r="AH123" s="3" t="s">
        <v>75</v>
      </c>
    </row>
    <row r="124" spans="1:34" x14ac:dyDescent="0.35">
      <c r="A124" s="3" t="s">
        <v>67</v>
      </c>
      <c r="B124" s="47">
        <v>39933453</v>
      </c>
      <c r="C124" s="18">
        <f t="shared" ref="C124:C126" si="78">O124/R124</f>
        <v>1.1056117305532984</v>
      </c>
      <c r="D124" s="51">
        <f t="shared" ref="D124:D126" si="79">N124/K124</f>
        <v>3.2165792702070456E-2</v>
      </c>
      <c r="E124" s="51">
        <f t="shared" ref="E124:E126" si="80">I124/L124</f>
        <v>38.172079383521591</v>
      </c>
      <c r="F124" s="52">
        <f t="shared" ref="F124:F126" si="81">H124/((R124-S124)/365)</f>
        <v>363.60371028710858</v>
      </c>
      <c r="G124" s="47">
        <v>0</v>
      </c>
      <c r="H124" s="47">
        <v>35980705</v>
      </c>
      <c r="I124" s="47">
        <v>39687969</v>
      </c>
      <c r="J124" s="47">
        <v>1572665</v>
      </c>
      <c r="K124" s="47">
        <v>41260634</v>
      </c>
      <c r="L124" s="47">
        <v>1039712</v>
      </c>
      <c r="M124" s="47">
        <v>287469</v>
      </c>
      <c r="N124" s="47">
        <v>1327181</v>
      </c>
      <c r="O124" s="47">
        <v>39933453</v>
      </c>
      <c r="P124" s="47">
        <v>0</v>
      </c>
      <c r="Q124" s="47">
        <v>39933453</v>
      </c>
      <c r="R124" s="47">
        <v>36118876</v>
      </c>
      <c r="S124" s="47">
        <v>0</v>
      </c>
      <c r="T124" s="47">
        <v>0</v>
      </c>
      <c r="U124" s="47">
        <v>17290514</v>
      </c>
      <c r="V124" s="47">
        <v>11584105</v>
      </c>
      <c r="W124" s="47">
        <v>9944168</v>
      </c>
      <c r="X124" s="47">
        <v>38818788</v>
      </c>
      <c r="Y124" s="47">
        <v>17632593</v>
      </c>
      <c r="Z124" s="47">
        <v>3849336</v>
      </c>
      <c r="AA124" s="47">
        <v>3776791</v>
      </c>
      <c r="AB124" s="47">
        <v>1801047</v>
      </c>
      <c r="AC124" s="47">
        <v>6073193</v>
      </c>
      <c r="AD124" s="47">
        <v>2354622</v>
      </c>
      <c r="AE124" s="47">
        <v>83678</v>
      </c>
      <c r="AF124" s="47">
        <v>547616</v>
      </c>
      <c r="AG124" s="47">
        <v>0</v>
      </c>
      <c r="AH124" s="3" t="s">
        <v>77</v>
      </c>
    </row>
    <row r="125" spans="1:34" x14ac:dyDescent="0.35">
      <c r="A125" s="3" t="s">
        <v>67</v>
      </c>
      <c r="B125" s="47">
        <v>20681233</v>
      </c>
      <c r="C125" s="18">
        <f t="shared" si="78"/>
        <v>1.674592680425794</v>
      </c>
      <c r="D125" s="51">
        <f t="shared" si="79"/>
        <v>0.39056208455417474</v>
      </c>
      <c r="E125" s="51">
        <f t="shared" si="80"/>
        <v>2.5312874588878862</v>
      </c>
      <c r="F125" s="52">
        <f t="shared" si="81"/>
        <v>494.45864812395268</v>
      </c>
      <c r="G125" s="47">
        <v>0</v>
      </c>
      <c r="H125" s="47">
        <v>16730324</v>
      </c>
      <c r="I125" s="47">
        <v>33548917</v>
      </c>
      <c r="J125" s="47">
        <v>386013</v>
      </c>
      <c r="K125" s="47">
        <v>33934930</v>
      </c>
      <c r="L125" s="47">
        <v>13253697</v>
      </c>
      <c r="M125" s="47">
        <v>0</v>
      </c>
      <c r="N125" s="47">
        <v>13253697</v>
      </c>
      <c r="O125" s="47">
        <v>20681233</v>
      </c>
      <c r="P125" s="47">
        <v>0</v>
      </c>
      <c r="Q125" s="47">
        <v>20681233</v>
      </c>
      <c r="R125" s="47">
        <v>12350008</v>
      </c>
      <c r="S125" s="47">
        <v>0</v>
      </c>
      <c r="T125" s="47">
        <v>0</v>
      </c>
      <c r="U125" s="47">
        <v>5234814</v>
      </c>
      <c r="V125" s="47">
        <v>3273635</v>
      </c>
      <c r="W125" s="47">
        <v>713820</v>
      </c>
      <c r="X125" s="47">
        <v>9222268</v>
      </c>
      <c r="Y125" s="47">
        <v>4759178</v>
      </c>
      <c r="Z125" s="47">
        <v>994796</v>
      </c>
      <c r="AA125" s="47">
        <v>2411215</v>
      </c>
      <c r="AB125" s="47">
        <v>810399</v>
      </c>
      <c r="AC125" s="47">
        <v>2373189</v>
      </c>
      <c r="AD125" s="47">
        <v>758859</v>
      </c>
      <c r="AE125" s="47">
        <v>0</v>
      </c>
      <c r="AF125" s="47">
        <v>242372</v>
      </c>
      <c r="AG125" s="47">
        <v>0</v>
      </c>
      <c r="AH125" s="3" t="s">
        <v>78</v>
      </c>
    </row>
    <row r="126" spans="1:34" x14ac:dyDescent="0.35">
      <c r="A126" s="3" t="s">
        <v>67</v>
      </c>
      <c r="B126" s="47">
        <v>27721732</v>
      </c>
      <c r="C126" s="18">
        <f t="shared" si="78"/>
        <v>1.2355081211087771</v>
      </c>
      <c r="D126" s="51">
        <f t="shared" si="79"/>
        <v>0.10595816797254083</v>
      </c>
      <c r="E126" s="51">
        <f t="shared" si="80"/>
        <v>9.3201956739165777</v>
      </c>
      <c r="F126" s="52">
        <f t="shared" si="81"/>
        <v>451.34310595446959</v>
      </c>
      <c r="G126" s="47">
        <v>0</v>
      </c>
      <c r="H126" s="47">
        <v>27745254</v>
      </c>
      <c r="I126" s="47">
        <v>30621186</v>
      </c>
      <c r="J126" s="47">
        <v>386013</v>
      </c>
      <c r="K126" s="47">
        <v>31007199</v>
      </c>
      <c r="L126" s="47">
        <v>3285466</v>
      </c>
      <c r="M126" s="47">
        <v>0</v>
      </c>
      <c r="N126" s="47">
        <v>3285466</v>
      </c>
      <c r="O126" s="47">
        <v>27721732</v>
      </c>
      <c r="P126" s="47">
        <v>0</v>
      </c>
      <c r="Q126" s="47">
        <v>27721732</v>
      </c>
      <c r="R126" s="47">
        <v>22437515</v>
      </c>
      <c r="S126" s="47">
        <v>0</v>
      </c>
      <c r="T126" s="47">
        <v>0</v>
      </c>
      <c r="U126" s="47">
        <v>16808362</v>
      </c>
      <c r="V126" s="47">
        <v>6474930</v>
      </c>
      <c r="W126" s="47">
        <v>4244839</v>
      </c>
      <c r="X126" s="47">
        <v>27528131</v>
      </c>
      <c r="Y126" s="47">
        <v>10053950</v>
      </c>
      <c r="Z126" s="47">
        <v>3132051</v>
      </c>
      <c r="AA126" s="47">
        <v>2688418</v>
      </c>
      <c r="AB126" s="47">
        <v>1065175</v>
      </c>
      <c r="AC126" s="47">
        <v>3864217</v>
      </c>
      <c r="AD126" s="47">
        <v>1305074</v>
      </c>
      <c r="AE126" s="47">
        <v>37500</v>
      </c>
      <c r="AF126" s="47">
        <v>291131</v>
      </c>
      <c r="AG126" s="47">
        <v>0</v>
      </c>
      <c r="AH126" s="3" t="s">
        <v>79</v>
      </c>
    </row>
    <row r="127" spans="1:34" x14ac:dyDescent="0.35">
      <c r="A127" s="3" t="s">
        <v>67</v>
      </c>
      <c r="B127" s="47">
        <v>31021134</v>
      </c>
      <c r="C127" s="18">
        <f t="shared" ref="C127:C133" si="82">O127/R127</f>
        <v>0.93851964980156266</v>
      </c>
      <c r="D127" s="51">
        <f t="shared" ref="D127:D133" si="83">N127/K127</f>
        <v>6.4065624522828948E-2</v>
      </c>
      <c r="E127" s="51">
        <f t="shared" ref="E127:E133" si="84">I127/L127</f>
        <v>15.460535257392884</v>
      </c>
      <c r="F127" s="52">
        <f t="shared" ref="F127:F133" si="85">H127/((R127-S127)/365)</f>
        <v>317.60766320780459</v>
      </c>
      <c r="G127" s="47">
        <v>0</v>
      </c>
      <c r="H127" s="47">
        <v>28761558</v>
      </c>
      <c r="I127" s="47">
        <v>32829318</v>
      </c>
      <c r="J127" s="47">
        <v>315243</v>
      </c>
      <c r="K127" s="47">
        <v>33144561</v>
      </c>
      <c r="L127" s="47">
        <v>2123427</v>
      </c>
      <c r="M127" s="47">
        <v>0</v>
      </c>
      <c r="N127" s="47">
        <v>2123427</v>
      </c>
      <c r="O127" s="47">
        <v>31021134</v>
      </c>
      <c r="P127" s="47">
        <v>0</v>
      </c>
      <c r="Q127" s="47">
        <v>31021134</v>
      </c>
      <c r="R127" s="47">
        <v>33053260</v>
      </c>
      <c r="S127" s="47">
        <v>0</v>
      </c>
      <c r="T127" s="47">
        <v>0</v>
      </c>
      <c r="U127" s="47">
        <v>21724435</v>
      </c>
      <c r="V127" s="47">
        <v>10114091</v>
      </c>
      <c r="W127" s="47">
        <v>9715311</v>
      </c>
      <c r="X127" s="47">
        <v>41553836</v>
      </c>
      <c r="Y127" s="47">
        <v>15269990</v>
      </c>
      <c r="Z127" s="47">
        <v>4045393</v>
      </c>
      <c r="AA127" s="47">
        <v>3636678</v>
      </c>
      <c r="AB127" s="47">
        <v>1571499</v>
      </c>
      <c r="AC127" s="47">
        <v>5863420</v>
      </c>
      <c r="AD127" s="47">
        <v>2145972</v>
      </c>
      <c r="AE127" s="47">
        <v>43875</v>
      </c>
      <c r="AF127" s="47">
        <v>476432</v>
      </c>
      <c r="AG127" s="47">
        <v>0</v>
      </c>
      <c r="AH127" s="3" t="s">
        <v>80</v>
      </c>
    </row>
    <row r="128" spans="1:34" x14ac:dyDescent="0.35">
      <c r="A128" s="3" t="s">
        <v>61</v>
      </c>
      <c r="B128" s="47">
        <v>-131050</v>
      </c>
      <c r="C128" s="18">
        <f t="shared" si="82"/>
        <v>-6.788741412410472E-2</v>
      </c>
      <c r="D128" s="51">
        <f t="shared" si="83"/>
        <v>1.0622956851265666</v>
      </c>
      <c r="E128" s="51">
        <f t="shared" si="84"/>
        <v>0.89109721232168404</v>
      </c>
      <c r="F128" s="52">
        <f t="shared" si="85"/>
        <v>99.739776999816627</v>
      </c>
      <c r="G128" s="47">
        <v>0</v>
      </c>
      <c r="H128" s="47">
        <v>527501</v>
      </c>
      <c r="I128" s="47">
        <v>1991359</v>
      </c>
      <c r="J128" s="47">
        <v>112318</v>
      </c>
      <c r="K128" s="47">
        <v>2103677</v>
      </c>
      <c r="L128" s="47">
        <v>2234727</v>
      </c>
      <c r="M128" s="47">
        <v>0</v>
      </c>
      <c r="N128" s="47">
        <v>2234727</v>
      </c>
      <c r="O128" s="47">
        <v>-131050</v>
      </c>
      <c r="P128" s="47">
        <v>0</v>
      </c>
      <c r="Q128" s="47">
        <v>-131050</v>
      </c>
      <c r="R128" s="47">
        <v>1930402</v>
      </c>
      <c r="S128" s="47">
        <v>0</v>
      </c>
      <c r="T128" s="47">
        <v>-28802</v>
      </c>
      <c r="U128" s="47">
        <v>722909</v>
      </c>
      <c r="V128" s="47">
        <v>542035</v>
      </c>
      <c r="W128" s="47">
        <v>432077</v>
      </c>
      <c r="X128" s="47">
        <v>1697021</v>
      </c>
      <c r="Y128" s="47">
        <v>834868</v>
      </c>
      <c r="Z128" s="47">
        <v>164507</v>
      </c>
      <c r="AA128" s="47">
        <v>191323</v>
      </c>
      <c r="AB128" s="47">
        <v>82272</v>
      </c>
      <c r="AC128" s="47">
        <v>290400</v>
      </c>
      <c r="AD128" s="47">
        <v>320760</v>
      </c>
      <c r="AE128" s="47">
        <v>20081</v>
      </c>
      <c r="AF128" s="47">
        <v>26191</v>
      </c>
      <c r="AG128" s="47">
        <v>0</v>
      </c>
      <c r="AH128" s="3" t="s">
        <v>76</v>
      </c>
    </row>
    <row r="129" spans="1:34" x14ac:dyDescent="0.35">
      <c r="A129" s="3" t="s">
        <v>61</v>
      </c>
      <c r="B129" s="47">
        <v>50301</v>
      </c>
      <c r="C129" s="18">
        <f t="shared" si="82"/>
        <v>1.6470061265445288E-2</v>
      </c>
      <c r="D129" s="51">
        <f t="shared" si="83"/>
        <v>0.97364958096856558</v>
      </c>
      <c r="E129" s="51">
        <f t="shared" si="84"/>
        <v>0.96663286031340367</v>
      </c>
      <c r="F129" s="52">
        <f t="shared" si="85"/>
        <v>61.451628588183638</v>
      </c>
      <c r="G129" s="47">
        <v>0</v>
      </c>
      <c r="H129" s="47">
        <v>514188</v>
      </c>
      <c r="I129" s="47">
        <v>1796608</v>
      </c>
      <c r="J129" s="47">
        <v>112318</v>
      </c>
      <c r="K129" s="47">
        <v>1908926</v>
      </c>
      <c r="L129" s="47">
        <v>1858625</v>
      </c>
      <c r="M129" s="47">
        <v>0</v>
      </c>
      <c r="N129" s="47">
        <v>1858625</v>
      </c>
      <c r="O129" s="47">
        <v>50301</v>
      </c>
      <c r="P129" s="47">
        <v>0</v>
      </c>
      <c r="Q129" s="47">
        <v>50301</v>
      </c>
      <c r="R129" s="47">
        <v>3054087</v>
      </c>
      <c r="S129" s="47">
        <v>0</v>
      </c>
      <c r="T129" s="47">
        <v>-28802</v>
      </c>
      <c r="U129" s="47">
        <v>1600155</v>
      </c>
      <c r="V129" s="47">
        <v>1351811</v>
      </c>
      <c r="W129" s="47">
        <v>934404</v>
      </c>
      <c r="X129" s="47">
        <v>3886330</v>
      </c>
      <c r="Y129" s="47">
        <v>1794566</v>
      </c>
      <c r="Z129" s="47">
        <v>372324</v>
      </c>
      <c r="AA129" s="47">
        <v>406336</v>
      </c>
      <c r="AB129" s="47">
        <v>139554</v>
      </c>
      <c r="AC129" s="47">
        <v>636139</v>
      </c>
      <c r="AD129" s="47">
        <v>499096</v>
      </c>
      <c r="AE129" s="47">
        <v>20081</v>
      </c>
      <c r="AF129" s="47">
        <v>70264</v>
      </c>
      <c r="AG129" s="47">
        <v>0</v>
      </c>
      <c r="AH129" s="3" t="s">
        <v>75</v>
      </c>
    </row>
    <row r="130" spans="1:34" x14ac:dyDescent="0.35">
      <c r="A130" s="3" t="s">
        <v>61</v>
      </c>
      <c r="B130" s="47">
        <v>110337</v>
      </c>
      <c r="C130" s="18">
        <f t="shared" si="82"/>
        <v>1.9135550462931972E-2</v>
      </c>
      <c r="D130" s="51">
        <f t="shared" si="83"/>
        <v>0.94465661490309383</v>
      </c>
      <c r="E130" s="51">
        <f t="shared" si="84"/>
        <v>0.99894814699181189</v>
      </c>
      <c r="F130" s="52">
        <f t="shared" si="85"/>
        <v>21.214798838863324</v>
      </c>
      <c r="G130" s="47">
        <v>0</v>
      </c>
      <c r="H130" s="47">
        <v>335140</v>
      </c>
      <c r="I130" s="47">
        <v>1881362</v>
      </c>
      <c r="J130" s="47">
        <v>112318</v>
      </c>
      <c r="K130" s="47">
        <v>1993680</v>
      </c>
      <c r="L130" s="47">
        <v>1883343</v>
      </c>
      <c r="M130" s="47">
        <v>0</v>
      </c>
      <c r="N130" s="47">
        <v>1883343</v>
      </c>
      <c r="O130" s="47">
        <v>110337</v>
      </c>
      <c r="P130" s="47">
        <v>0</v>
      </c>
      <c r="Q130" s="47">
        <v>110337</v>
      </c>
      <c r="R130" s="47">
        <v>5766074</v>
      </c>
      <c r="S130" s="47">
        <v>0</v>
      </c>
      <c r="T130" s="47">
        <v>-28802</v>
      </c>
      <c r="U130" s="47">
        <v>2413474</v>
      </c>
      <c r="V130" s="47">
        <v>1965022</v>
      </c>
      <c r="W130" s="47">
        <v>1395584</v>
      </c>
      <c r="X130" s="47">
        <v>5774080</v>
      </c>
      <c r="Y130" s="47">
        <v>2637195</v>
      </c>
      <c r="Z130" s="47">
        <v>575015</v>
      </c>
      <c r="AA130" s="47">
        <v>614051</v>
      </c>
      <c r="AB130" s="47">
        <v>208583</v>
      </c>
      <c r="AC130" s="47">
        <v>1004929</v>
      </c>
      <c r="AD130" s="47">
        <v>610019</v>
      </c>
      <c r="AE130" s="47">
        <v>20081</v>
      </c>
      <c r="AF130" s="47">
        <v>96201</v>
      </c>
      <c r="AG130" s="47">
        <v>0</v>
      </c>
      <c r="AH130" s="3" t="s">
        <v>77</v>
      </c>
    </row>
    <row r="131" spans="1:34" x14ac:dyDescent="0.35">
      <c r="A131" s="3" t="s">
        <v>61</v>
      </c>
      <c r="B131" s="47">
        <v>-368515</v>
      </c>
      <c r="C131" s="18">
        <f t="shared" si="82"/>
        <v>-0.22931732180715853</v>
      </c>
      <c r="D131" s="51">
        <f t="shared" si="83"/>
        <v>1.2440178334349756</v>
      </c>
      <c r="E131" s="51">
        <f t="shared" si="84"/>
        <v>0.77318609770949454</v>
      </c>
      <c r="F131" s="52">
        <f t="shared" si="85"/>
        <v>49.749425796619683</v>
      </c>
      <c r="G131" s="47">
        <v>0</v>
      </c>
      <c r="H131" s="47">
        <v>219035</v>
      </c>
      <c r="I131" s="47">
        <v>1452594</v>
      </c>
      <c r="J131" s="47">
        <v>57603</v>
      </c>
      <c r="K131" s="47">
        <v>1510197</v>
      </c>
      <c r="L131" s="47">
        <v>1878712</v>
      </c>
      <c r="M131" s="47">
        <v>0</v>
      </c>
      <c r="N131" s="47">
        <v>1878712</v>
      </c>
      <c r="O131" s="47">
        <v>-368515</v>
      </c>
      <c r="P131" s="47">
        <v>0</v>
      </c>
      <c r="Q131" s="47">
        <v>-368515</v>
      </c>
      <c r="R131" s="47">
        <v>1607009</v>
      </c>
      <c r="S131" s="47">
        <v>0</v>
      </c>
      <c r="T131" s="47">
        <v>-14401</v>
      </c>
      <c r="U131" s="47">
        <v>599632</v>
      </c>
      <c r="V131" s="47">
        <v>468579</v>
      </c>
      <c r="W131" s="47">
        <v>364346</v>
      </c>
      <c r="X131" s="47">
        <v>1432557</v>
      </c>
      <c r="Y131" s="47">
        <v>721668</v>
      </c>
      <c r="Z131" s="47">
        <v>104238</v>
      </c>
      <c r="AA131" s="47">
        <v>200926</v>
      </c>
      <c r="AB131" s="47">
        <v>53408</v>
      </c>
      <c r="AC131" s="47">
        <v>267855</v>
      </c>
      <c r="AD131" s="47">
        <v>226751</v>
      </c>
      <c r="AE131" s="47">
        <v>11327</v>
      </c>
      <c r="AF131" s="47">
        <v>20836</v>
      </c>
      <c r="AG131" s="47">
        <v>0</v>
      </c>
      <c r="AH131" s="3" t="s">
        <v>78</v>
      </c>
    </row>
    <row r="132" spans="1:34" x14ac:dyDescent="0.35">
      <c r="A132" s="3" t="s">
        <v>61</v>
      </c>
      <c r="B132" s="47">
        <v>-270323</v>
      </c>
      <c r="C132" s="18">
        <f t="shared" si="82"/>
        <v>-7.9605522380411936E-2</v>
      </c>
      <c r="D132" s="51">
        <f t="shared" si="83"/>
        <v>1.1210160544154344</v>
      </c>
      <c r="E132" s="51">
        <f t="shared" si="84"/>
        <v>0.86904441953419609</v>
      </c>
      <c r="F132" s="52">
        <f t="shared" si="85"/>
        <v>15.362155167793457</v>
      </c>
      <c r="G132" s="47">
        <v>0</v>
      </c>
      <c r="H132" s="47">
        <v>142922</v>
      </c>
      <c r="I132" s="47">
        <v>2176175</v>
      </c>
      <c r="J132" s="47">
        <v>57603</v>
      </c>
      <c r="K132" s="47">
        <v>2233778</v>
      </c>
      <c r="L132" s="47">
        <v>2504101</v>
      </c>
      <c r="M132" s="47">
        <v>0</v>
      </c>
      <c r="N132" s="47">
        <v>2504101</v>
      </c>
      <c r="O132" s="47">
        <v>-270323</v>
      </c>
      <c r="P132" s="47">
        <v>0</v>
      </c>
      <c r="Q132" s="47">
        <v>-270323</v>
      </c>
      <c r="R132" s="47">
        <v>3395782</v>
      </c>
      <c r="S132" s="47">
        <v>0</v>
      </c>
      <c r="T132" s="47">
        <v>-14401</v>
      </c>
      <c r="U132" s="47">
        <v>1240496</v>
      </c>
      <c r="V132" s="47">
        <v>999557</v>
      </c>
      <c r="W132" s="47">
        <v>1145268</v>
      </c>
      <c r="X132" s="47">
        <v>3385321</v>
      </c>
      <c r="Y132" s="47">
        <v>1520618</v>
      </c>
      <c r="Z132" s="47">
        <v>279518</v>
      </c>
      <c r="AA132" s="47">
        <v>538363</v>
      </c>
      <c r="AB132" s="47">
        <v>123980</v>
      </c>
      <c r="AC132" s="47">
        <v>563735</v>
      </c>
      <c r="AD132" s="47">
        <v>306818</v>
      </c>
      <c r="AE132" s="47">
        <v>17360</v>
      </c>
      <c r="AF132" s="47">
        <v>45390</v>
      </c>
      <c r="AG132" s="47">
        <v>0</v>
      </c>
      <c r="AH132" s="3" t="s">
        <v>79</v>
      </c>
    </row>
    <row r="133" spans="1:34" x14ac:dyDescent="0.35">
      <c r="A133" s="3" t="s">
        <v>61</v>
      </c>
      <c r="B133" s="47">
        <v>-336390</v>
      </c>
      <c r="C133" s="18">
        <f t="shared" si="82"/>
        <v>-6.3704423896232182E-2</v>
      </c>
      <c r="D133" s="51">
        <f t="shared" si="83"/>
        <v>1.1452125696352526</v>
      </c>
      <c r="E133" s="51">
        <f t="shared" si="84"/>
        <v>0.85148732059896148</v>
      </c>
      <c r="F133" s="52">
        <f t="shared" si="85"/>
        <v>24.80965181012866</v>
      </c>
      <c r="G133" s="47">
        <v>0</v>
      </c>
      <c r="H133" s="47">
        <v>358923</v>
      </c>
      <c r="I133" s="47">
        <v>2258932</v>
      </c>
      <c r="J133" s="47">
        <v>57603</v>
      </c>
      <c r="K133" s="47">
        <v>2316535</v>
      </c>
      <c r="L133" s="47">
        <v>2652925</v>
      </c>
      <c r="M133" s="47">
        <v>0</v>
      </c>
      <c r="N133" s="47">
        <v>2652925</v>
      </c>
      <c r="O133" s="47">
        <v>-336390</v>
      </c>
      <c r="P133" s="47">
        <v>0</v>
      </c>
      <c r="Q133" s="47">
        <v>-336390</v>
      </c>
      <c r="R133" s="47">
        <v>5280481</v>
      </c>
      <c r="S133" s="47">
        <v>0</v>
      </c>
      <c r="T133" s="47">
        <v>-14401</v>
      </c>
      <c r="U133" s="47">
        <v>1824178</v>
      </c>
      <c r="V133" s="47">
        <v>1502465</v>
      </c>
      <c r="W133" s="47">
        <v>1877310</v>
      </c>
      <c r="X133" s="47">
        <v>5203953</v>
      </c>
      <c r="Y133" s="47">
        <v>2380026</v>
      </c>
      <c r="Z133" s="47">
        <v>446112</v>
      </c>
      <c r="AA133" s="47">
        <v>807513</v>
      </c>
      <c r="AB133" s="47">
        <v>194620</v>
      </c>
      <c r="AC133" s="47">
        <v>968569</v>
      </c>
      <c r="AD133" s="47">
        <v>391031</v>
      </c>
      <c r="AE133" s="47">
        <v>17360</v>
      </c>
      <c r="AF133" s="47">
        <v>75250</v>
      </c>
      <c r="AG133" s="47">
        <v>0</v>
      </c>
      <c r="AH133" s="3" t="s">
        <v>80</v>
      </c>
    </row>
    <row r="134" spans="1:34" x14ac:dyDescent="0.35">
      <c r="A134" s="3" t="s">
        <v>49</v>
      </c>
      <c r="B134" s="47">
        <v>41943854.039999999</v>
      </c>
      <c r="C134" s="18">
        <f t="shared" ref="C134" si="86">O134/R134</f>
        <v>1.5981676683299177</v>
      </c>
      <c r="D134" s="51">
        <f t="shared" ref="D134" si="87">N134/K134</f>
        <v>5.8370636608533324E-2</v>
      </c>
      <c r="E134" s="51">
        <f t="shared" ref="E134" si="88">I134/L134</f>
        <v>15.938167779982894</v>
      </c>
      <c r="F134" s="52">
        <f t="shared" ref="F134" si="89">H134/((R134-S134)/365)</f>
        <v>466.97722931782039</v>
      </c>
      <c r="G134" s="47">
        <v>488900.07</v>
      </c>
      <c r="H134" s="47">
        <v>33577536.710000001</v>
      </c>
      <c r="I134" s="47">
        <v>41440135.299999997</v>
      </c>
      <c r="J134" s="47">
        <v>3103775.15</v>
      </c>
      <c r="K134" s="47">
        <v>44543910.450000003</v>
      </c>
      <c r="L134" s="47">
        <v>2600056.41</v>
      </c>
      <c r="M134" s="47">
        <v>0</v>
      </c>
      <c r="N134" s="47">
        <v>2600056.41</v>
      </c>
      <c r="O134" s="47">
        <v>41943854.039999999</v>
      </c>
      <c r="P134" s="47">
        <v>0</v>
      </c>
      <c r="Q134" s="57">
        <v>41943854.039999999</v>
      </c>
      <c r="R134" s="47">
        <v>26244964.699999999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29433087.640000001</v>
      </c>
      <c r="Y134" s="47">
        <v>15913043.789999999</v>
      </c>
      <c r="Z134" s="47">
        <v>15913043.789999999</v>
      </c>
      <c r="AA134" s="47">
        <v>850004.67</v>
      </c>
      <c r="AB134" s="47">
        <v>2536798.2400000002</v>
      </c>
      <c r="AC134" s="47">
        <v>5359957.4000000004</v>
      </c>
      <c r="AD134" s="47">
        <v>1206921.6299999999</v>
      </c>
      <c r="AE134" s="47">
        <v>0</v>
      </c>
      <c r="AF134" s="47">
        <v>378238.97</v>
      </c>
      <c r="AG134" s="47">
        <v>0</v>
      </c>
      <c r="AH134" s="3" t="s">
        <v>76</v>
      </c>
    </row>
    <row r="135" spans="1:34" x14ac:dyDescent="0.35">
      <c r="A135" s="3" t="s">
        <v>49</v>
      </c>
      <c r="B135" s="47">
        <v>40442901.619999997</v>
      </c>
      <c r="C135" s="18">
        <f t="shared" ref="C135" si="90">O135/R135</f>
        <v>0.70702488313181788</v>
      </c>
      <c r="D135" s="51">
        <f t="shared" ref="D135" si="91">N135/K135</f>
        <v>0.18283562129271089</v>
      </c>
      <c r="E135" s="51">
        <f t="shared" ref="E135" si="92">I135/L135</f>
        <v>7.6047754907476293</v>
      </c>
      <c r="F135" s="52">
        <f t="shared" ref="F135" si="93">H135/((R135-S135)/365)</f>
        <v>201.49509278302699</v>
      </c>
      <c r="G135" s="47">
        <v>575984.26</v>
      </c>
      <c r="H135" s="47">
        <v>31577607.16</v>
      </c>
      <c r="I135" s="47">
        <v>40639849.270000003</v>
      </c>
      <c r="J135" s="47">
        <v>8851908.6600000001</v>
      </c>
      <c r="K135" s="47">
        <v>49491757.93</v>
      </c>
      <c r="L135" s="57">
        <v>5343990.67</v>
      </c>
      <c r="M135" s="47">
        <v>3704865.64</v>
      </c>
      <c r="N135" s="47">
        <v>9048856.3100000005</v>
      </c>
      <c r="O135" s="47">
        <v>40442901.619999997</v>
      </c>
      <c r="P135" s="47">
        <v>0</v>
      </c>
      <c r="Q135" s="47">
        <v>40442901.619999997</v>
      </c>
      <c r="R135" s="47">
        <v>57201525.130000003</v>
      </c>
      <c r="S135" s="47">
        <v>0</v>
      </c>
      <c r="T135" s="47">
        <v>-1834337.2</v>
      </c>
      <c r="U135" s="47">
        <v>0</v>
      </c>
      <c r="V135" s="47">
        <v>0</v>
      </c>
      <c r="W135" s="47">
        <v>0</v>
      </c>
      <c r="X135" s="47">
        <v>58888695.649999999</v>
      </c>
      <c r="Y135" s="47">
        <v>34631056.869999997</v>
      </c>
      <c r="Z135" s="47">
        <v>34631056.869999997</v>
      </c>
      <c r="AA135" s="47">
        <v>1726407.02</v>
      </c>
      <c r="AB135" s="47">
        <v>4834330.09</v>
      </c>
      <c r="AC135" s="47">
        <v>12850899.109999999</v>
      </c>
      <c r="AD135" s="47">
        <v>2367605.29</v>
      </c>
      <c r="AE135" s="47">
        <v>31939.08</v>
      </c>
      <c r="AF135" s="47">
        <v>759287.67</v>
      </c>
      <c r="AG135" s="47">
        <v>0</v>
      </c>
      <c r="AH135" s="3" t="s">
        <v>75</v>
      </c>
    </row>
    <row r="136" spans="1:34" x14ac:dyDescent="0.35">
      <c r="A136" s="3" t="s">
        <v>49</v>
      </c>
      <c r="B136" s="47">
        <v>40973065.5</v>
      </c>
      <c r="C136" s="18">
        <f t="shared" ref="C136" si="94">O136/R136</f>
        <v>0.48612126320693277</v>
      </c>
      <c r="D136" s="51">
        <f t="shared" ref="D136" si="95">N136/K136</f>
        <v>0.17164702524740055</v>
      </c>
      <c r="E136" s="51">
        <f t="shared" ref="E136" si="96">I136/L136</f>
        <v>8.4865866201310798</v>
      </c>
      <c r="F136" s="52">
        <f t="shared" ref="F136" si="97">H136/((R136-S136)/365)</f>
        <v>150.43457677667686</v>
      </c>
      <c r="G136" s="47">
        <v>549862.67000000004</v>
      </c>
      <c r="H136" s="47">
        <v>34738306.630000003</v>
      </c>
      <c r="I136" s="47">
        <v>40611383.859999999</v>
      </c>
      <c r="J136" s="47">
        <v>8851908.6600000001</v>
      </c>
      <c r="K136" s="47">
        <v>49463292.520000003</v>
      </c>
      <c r="L136" s="47">
        <v>4785361.38</v>
      </c>
      <c r="M136" s="47">
        <v>3704865.64</v>
      </c>
      <c r="N136" s="47">
        <v>8490227.0199999996</v>
      </c>
      <c r="O136" s="47">
        <v>40973065.5</v>
      </c>
      <c r="P136" s="47">
        <v>0</v>
      </c>
      <c r="Q136" s="47">
        <v>40973065.5</v>
      </c>
      <c r="R136" s="47">
        <v>84285688.780000001</v>
      </c>
      <c r="S136" s="47">
        <v>0</v>
      </c>
      <c r="T136" s="47">
        <v>-1834337.2</v>
      </c>
      <c r="U136" s="47">
        <v>0</v>
      </c>
      <c r="V136" s="47">
        <v>0</v>
      </c>
      <c r="W136" s="47">
        <v>0</v>
      </c>
      <c r="X136" s="47">
        <v>86503023.180000007</v>
      </c>
      <c r="Y136" s="47">
        <v>50967395.020000003</v>
      </c>
      <c r="Z136" s="47">
        <v>50967395.020000003</v>
      </c>
      <c r="AA136" s="47">
        <v>2393092.37</v>
      </c>
      <c r="AB136" s="47">
        <v>6992236.9500000002</v>
      </c>
      <c r="AC136" s="47">
        <v>19398308.829999998</v>
      </c>
      <c r="AD136" s="47">
        <v>3258512.47</v>
      </c>
      <c r="AE136" s="47">
        <v>31939.08</v>
      </c>
      <c r="AF136" s="47">
        <v>1244204.06</v>
      </c>
      <c r="AG136" s="47">
        <v>0</v>
      </c>
      <c r="AH136" s="3" t="s">
        <v>77</v>
      </c>
    </row>
    <row r="137" spans="1:34" x14ac:dyDescent="0.35">
      <c r="A137" s="3" t="s">
        <v>49</v>
      </c>
      <c r="B137" s="47">
        <v>-25697904</v>
      </c>
      <c r="C137" s="18">
        <f t="shared" ref="C137" si="98">O137/R137</f>
        <v>-1.043881916357928</v>
      </c>
      <c r="D137" s="51">
        <f t="shared" ref="D137" si="99">N137/K137</f>
        <v>-0.11001666170844331</v>
      </c>
      <c r="E137" s="51">
        <f t="shared" ref="E137" si="100">I137/L137</f>
        <v>-8.7967850772786491</v>
      </c>
      <c r="F137" s="52">
        <f t="shared" ref="F137" si="101">H137/((R137-S137)/365)</f>
        <v>366.68045122937275</v>
      </c>
      <c r="G137" s="47">
        <v>481266</v>
      </c>
      <c r="H137" s="47">
        <v>24730974</v>
      </c>
      <c r="I137" s="47">
        <v>27944624</v>
      </c>
      <c r="J137" s="47">
        <v>929966</v>
      </c>
      <c r="K137" s="47">
        <v>28874590</v>
      </c>
      <c r="L137" s="47">
        <v>-3176686</v>
      </c>
      <c r="M137" s="47">
        <v>0</v>
      </c>
      <c r="N137" s="47">
        <v>-3176686</v>
      </c>
      <c r="O137" s="47">
        <v>-25697904</v>
      </c>
      <c r="P137" s="47">
        <v>0</v>
      </c>
      <c r="Q137" s="47">
        <v>-25697904</v>
      </c>
      <c r="R137" s="47">
        <v>24617635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20590286</v>
      </c>
      <c r="Y137" s="47">
        <v>15137373</v>
      </c>
      <c r="Z137" s="47">
        <v>15137373</v>
      </c>
      <c r="AA137" s="47">
        <v>1156864</v>
      </c>
      <c r="AB137" s="47">
        <v>1969770</v>
      </c>
      <c r="AC137" s="47">
        <v>3794936</v>
      </c>
      <c r="AD137" s="47">
        <v>2221515</v>
      </c>
      <c r="AE137" s="47">
        <v>0</v>
      </c>
      <c r="AF137" s="47">
        <v>337177</v>
      </c>
      <c r="AG137" s="47">
        <v>0</v>
      </c>
      <c r="AH137" s="3" t="s">
        <v>78</v>
      </c>
    </row>
    <row r="138" spans="1:34" x14ac:dyDescent="0.35">
      <c r="A138" s="3" t="s">
        <v>49</v>
      </c>
      <c r="B138" s="47">
        <v>-29054935</v>
      </c>
      <c r="C138" s="18">
        <f t="shared" ref="C138" si="102">O138/R138</f>
        <v>-0.54491508504810993</v>
      </c>
      <c r="D138" s="51">
        <f t="shared" ref="D138" si="103">N138/K138</f>
        <v>-0.17235876030658487</v>
      </c>
      <c r="E138" s="51">
        <f t="shared" ref="E138" si="104">I138/L138</f>
        <v>-5.6046079701830029</v>
      </c>
      <c r="F138" s="52">
        <f t="shared" ref="F138" si="105">H138/((R138-S138)/365)</f>
        <v>143.78092526619645</v>
      </c>
      <c r="G138" s="47">
        <v>617059</v>
      </c>
      <c r="H138" s="47">
        <v>21003878</v>
      </c>
      <c r="I138" s="47">
        <v>33912233</v>
      </c>
      <c r="J138" s="47">
        <v>1193479</v>
      </c>
      <c r="K138" s="47">
        <v>35105712</v>
      </c>
      <c r="L138" s="47">
        <v>-6050777</v>
      </c>
      <c r="M138" s="47">
        <v>0</v>
      </c>
      <c r="N138" s="47">
        <v>-6050777</v>
      </c>
      <c r="O138" s="47">
        <v>-29054935</v>
      </c>
      <c r="P138" s="47">
        <v>0</v>
      </c>
      <c r="Q138" s="47">
        <v>-29054935</v>
      </c>
      <c r="R138" s="47">
        <v>53320115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  <c r="X138" s="47">
        <v>52297029</v>
      </c>
      <c r="Y138" s="47">
        <v>33223850</v>
      </c>
      <c r="Z138" s="47">
        <v>52297029</v>
      </c>
      <c r="AA138" s="47">
        <v>1274172</v>
      </c>
      <c r="AB138" s="47">
        <v>4814870</v>
      </c>
      <c r="AC138" s="47">
        <v>10851051</v>
      </c>
      <c r="AD138" s="47">
        <v>2485100</v>
      </c>
      <c r="AE138" s="47">
        <v>0</v>
      </c>
      <c r="AF138" s="47">
        <v>671072</v>
      </c>
      <c r="AG138" s="47">
        <v>0</v>
      </c>
      <c r="AH138" s="3" t="s">
        <v>79</v>
      </c>
    </row>
    <row r="139" spans="1:34" x14ac:dyDescent="0.35">
      <c r="A139" s="3" t="s">
        <v>49</v>
      </c>
      <c r="B139" s="47">
        <v>-33883734</v>
      </c>
      <c r="C139" s="18">
        <f t="shared" ref="C139:C141" si="106">O139/R139</f>
        <v>-0.43053821193220532</v>
      </c>
      <c r="D139" s="51">
        <f t="shared" ref="D139:D141" si="107">N139/K139</f>
        <v>-9.425042296625219E-2</v>
      </c>
      <c r="E139" s="51">
        <f t="shared" ref="E139:E141" si="108">I139/L139</f>
        <v>-10.271539996783773</v>
      </c>
      <c r="F139" s="52">
        <f t="shared" ref="F139:F141" si="109">H139/((R139-S139)/365)</f>
        <v>128.24169985403594</v>
      </c>
      <c r="G139" s="47">
        <v>669729</v>
      </c>
      <c r="H139" s="47">
        <v>27651326</v>
      </c>
      <c r="I139" s="47">
        <v>36216125</v>
      </c>
      <c r="J139" s="47">
        <v>1193479</v>
      </c>
      <c r="K139" s="47">
        <v>37409604</v>
      </c>
      <c r="L139" s="47">
        <v>-3525871</v>
      </c>
      <c r="M139" s="47">
        <v>0</v>
      </c>
      <c r="N139" s="47">
        <v>-3525871</v>
      </c>
      <c r="O139" s="47">
        <v>-33883734</v>
      </c>
      <c r="P139" s="47">
        <v>0</v>
      </c>
      <c r="Q139" s="47">
        <v>-33883734</v>
      </c>
      <c r="R139" s="47">
        <v>78700875</v>
      </c>
      <c r="S139" s="47">
        <v>0</v>
      </c>
      <c r="T139" s="47">
        <v>0</v>
      </c>
      <c r="U139" s="47">
        <v>0</v>
      </c>
      <c r="V139" s="47">
        <v>0</v>
      </c>
      <c r="W139" s="47">
        <v>0</v>
      </c>
      <c r="X139" s="47">
        <v>82505639</v>
      </c>
      <c r="Y139" s="47">
        <v>48966237</v>
      </c>
      <c r="Z139" s="47">
        <v>48966237</v>
      </c>
      <c r="AA139" s="47">
        <v>2054965</v>
      </c>
      <c r="AB139" s="47">
        <v>6809629</v>
      </c>
      <c r="AC139" s="47">
        <v>16391774</v>
      </c>
      <c r="AD139" s="47">
        <v>3344353</v>
      </c>
      <c r="AE139" s="47">
        <v>129000</v>
      </c>
      <c r="AF139" s="47">
        <v>1004917</v>
      </c>
      <c r="AG139" s="47">
        <v>0</v>
      </c>
      <c r="AH139" s="3" t="s">
        <v>80</v>
      </c>
    </row>
    <row r="140" spans="1:34" x14ac:dyDescent="0.35">
      <c r="A140" s="3" t="s">
        <v>47</v>
      </c>
      <c r="B140" s="16">
        <v>15141146</v>
      </c>
      <c r="C140" s="8">
        <f t="shared" si="106"/>
        <v>2.9542810740178109</v>
      </c>
      <c r="D140" s="1">
        <f t="shared" si="107"/>
        <v>7.0336549537119125E-2</v>
      </c>
      <c r="E140" s="9">
        <f t="shared" si="108"/>
        <v>14.082510584435424</v>
      </c>
      <c r="F140" s="52">
        <f t="shared" si="109"/>
        <v>1106.4463856203522</v>
      </c>
      <c r="G140" s="7">
        <v>508840</v>
      </c>
      <c r="H140" s="7">
        <v>14995101</v>
      </c>
      <c r="I140" s="7">
        <v>16132220</v>
      </c>
      <c r="J140" s="7">
        <v>154476</v>
      </c>
      <c r="K140" s="7">
        <v>16286696</v>
      </c>
      <c r="L140" s="7">
        <v>1145550</v>
      </c>
      <c r="M140" s="1">
        <v>0</v>
      </c>
      <c r="N140" s="7">
        <v>1145550</v>
      </c>
      <c r="O140" s="7">
        <v>14632306</v>
      </c>
      <c r="P140" s="7">
        <v>508840</v>
      </c>
      <c r="Q140" s="58">
        <f>P140+O140</f>
        <v>15141146</v>
      </c>
      <c r="R140" s="7">
        <v>4952916</v>
      </c>
      <c r="S140" s="7">
        <v>6258</v>
      </c>
      <c r="T140" s="47">
        <v>0</v>
      </c>
      <c r="U140" s="7">
        <v>5096829</v>
      </c>
      <c r="V140" s="7">
        <v>1924556</v>
      </c>
      <c r="W140" s="7">
        <v>2231458</v>
      </c>
      <c r="X140" s="7">
        <v>7252843</v>
      </c>
      <c r="Y140" s="7">
        <v>2359787</v>
      </c>
      <c r="Z140" s="7">
        <v>748094</v>
      </c>
      <c r="AA140" s="7">
        <v>68891</v>
      </c>
      <c r="AB140" s="7">
        <v>192075</v>
      </c>
      <c r="AC140" s="7">
        <v>594677</v>
      </c>
      <c r="AD140" s="7">
        <v>869343</v>
      </c>
      <c r="AE140" s="7">
        <v>6258</v>
      </c>
      <c r="AF140" s="7">
        <v>113792</v>
      </c>
      <c r="AG140" s="47">
        <v>0</v>
      </c>
      <c r="AH140" s="3" t="s">
        <v>76</v>
      </c>
    </row>
    <row r="141" spans="1:34" x14ac:dyDescent="0.35">
      <c r="A141" s="3" t="s">
        <v>47</v>
      </c>
      <c r="B141" s="16">
        <v>15405301</v>
      </c>
      <c r="C141" s="18">
        <f t="shared" si="106"/>
        <v>1.4378551296301207</v>
      </c>
      <c r="D141" s="9">
        <f t="shared" si="107"/>
        <v>8.4018675784957822E-2</v>
      </c>
      <c r="E141" s="9">
        <f t="shared" si="108"/>
        <v>11.476061812129172</v>
      </c>
      <c r="F141" s="52">
        <f t="shared" si="109"/>
        <v>544.81675163863474</v>
      </c>
      <c r="G141" s="7">
        <v>496289</v>
      </c>
      <c r="H141" s="7">
        <v>15455181</v>
      </c>
      <c r="I141" s="47">
        <v>16216318</v>
      </c>
      <c r="J141" s="7">
        <v>602039</v>
      </c>
      <c r="K141" s="7">
        <v>16818356</v>
      </c>
      <c r="L141" s="7">
        <v>1413056</v>
      </c>
      <c r="M141" s="1">
        <v>0</v>
      </c>
      <c r="N141" s="7">
        <v>1413056</v>
      </c>
      <c r="O141" s="7">
        <v>14909012</v>
      </c>
      <c r="P141" s="7">
        <v>496289</v>
      </c>
      <c r="Q141" s="7">
        <v>15405301</v>
      </c>
      <c r="R141" s="7">
        <v>10368925</v>
      </c>
      <c r="S141" s="7">
        <v>14726</v>
      </c>
      <c r="T141" s="47">
        <v>-99779</v>
      </c>
      <c r="U141" s="7">
        <v>8594652</v>
      </c>
      <c r="V141" s="7">
        <v>3882105</v>
      </c>
      <c r="W141" s="7">
        <v>456400</v>
      </c>
      <c r="X141" s="7">
        <v>12933157</v>
      </c>
      <c r="Y141" s="7">
        <v>5387037</v>
      </c>
      <c r="Z141" s="7">
        <v>1873542</v>
      </c>
      <c r="AA141" s="7">
        <v>174100</v>
      </c>
      <c r="AB141" s="7">
        <v>404078</v>
      </c>
      <c r="AC141" s="7">
        <v>1156361</v>
      </c>
      <c r="AD141" s="7">
        <v>1115312</v>
      </c>
      <c r="AE141" s="7">
        <v>14726</v>
      </c>
      <c r="AF141" s="7">
        <v>243919</v>
      </c>
      <c r="AG141" s="47">
        <v>0</v>
      </c>
      <c r="AH141" s="3" t="s">
        <v>75</v>
      </c>
    </row>
    <row r="142" spans="1:34" x14ac:dyDescent="0.35">
      <c r="A142" s="3" t="s">
        <v>47</v>
      </c>
      <c r="B142" s="16">
        <v>16030695</v>
      </c>
      <c r="C142" s="18">
        <f t="shared" ref="C142:C148" si="110">O142/R142</f>
        <v>0.93743862651422549</v>
      </c>
      <c r="D142" s="9">
        <f t="shared" ref="D142:D148" si="111">N142/K142</f>
        <v>0.12625702745270614</v>
      </c>
      <c r="E142" s="9">
        <f t="shared" ref="E142:E148" si="112">I142/L142</f>
        <v>7.6646987187761306</v>
      </c>
      <c r="F142" s="52">
        <f t="shared" ref="F142:F151" si="113">H142/((R142-S142)/365)</f>
        <v>366.78410236551878</v>
      </c>
      <c r="G142" s="7">
        <v>683816</v>
      </c>
      <c r="H142" s="7">
        <v>16426421</v>
      </c>
      <c r="I142" s="7">
        <v>17754945</v>
      </c>
      <c r="J142" s="7">
        <v>592208</v>
      </c>
      <c r="K142" s="7">
        <v>18347153</v>
      </c>
      <c r="L142" s="7">
        <v>2316457</v>
      </c>
      <c r="M142" s="1">
        <v>0</v>
      </c>
      <c r="N142" s="7">
        <v>2316457</v>
      </c>
      <c r="O142" s="7">
        <v>15346879</v>
      </c>
      <c r="P142" s="7">
        <v>683816</v>
      </c>
      <c r="Q142" s="7">
        <f>P142+O142</f>
        <v>16030695</v>
      </c>
      <c r="R142" s="7">
        <v>16371076</v>
      </c>
      <c r="S142" s="7">
        <v>24556</v>
      </c>
      <c r="T142" s="47">
        <v>-109609</v>
      </c>
      <c r="U142" s="7">
        <v>12200394</v>
      </c>
      <c r="V142" s="7">
        <v>5840640</v>
      </c>
      <c r="W142" s="7">
        <v>1519518</v>
      </c>
      <c r="X142" s="21">
        <v>19560553</v>
      </c>
      <c r="Y142" s="7">
        <v>8744715</v>
      </c>
      <c r="Z142" s="7">
        <v>3087094</v>
      </c>
      <c r="AA142" s="7">
        <v>306480</v>
      </c>
      <c r="AB142" s="7">
        <v>616510</v>
      </c>
      <c r="AC142" s="7">
        <v>1853336</v>
      </c>
      <c r="AD142" s="7">
        <v>1364233</v>
      </c>
      <c r="AE142" s="7">
        <v>24556</v>
      </c>
      <c r="AF142" s="7">
        <v>374151</v>
      </c>
      <c r="AG142" s="47">
        <v>0</v>
      </c>
      <c r="AH142" s="3" t="s">
        <v>77</v>
      </c>
    </row>
    <row r="143" spans="1:34" x14ac:dyDescent="0.35">
      <c r="A143" s="3" t="s">
        <v>47</v>
      </c>
      <c r="B143" s="16">
        <v>7023731</v>
      </c>
      <c r="C143" s="18">
        <f t="shared" si="110"/>
        <v>1.4231161876590186</v>
      </c>
      <c r="D143" s="9">
        <f t="shared" si="111"/>
        <v>0.11578799349203096</v>
      </c>
      <c r="E143" s="9">
        <f t="shared" si="112"/>
        <v>8.529875695968844</v>
      </c>
      <c r="F143" s="52">
        <f t="shared" si="113"/>
        <v>519.67646573493118</v>
      </c>
      <c r="G143" s="7">
        <v>357573</v>
      </c>
      <c r="H143" s="47">
        <v>6661025</v>
      </c>
      <c r="I143" s="47">
        <v>7845447</v>
      </c>
      <c r="J143" s="7">
        <v>98045</v>
      </c>
      <c r="K143" s="7">
        <v>7943492</v>
      </c>
      <c r="L143" s="7">
        <v>919761</v>
      </c>
      <c r="M143" s="1">
        <v>0</v>
      </c>
      <c r="N143" s="7">
        <v>919761</v>
      </c>
      <c r="O143" s="7">
        <v>6666158</v>
      </c>
      <c r="P143" s="7">
        <v>357573</v>
      </c>
      <c r="Q143" s="53">
        <f>P143+O143</f>
        <v>7023731</v>
      </c>
      <c r="R143" s="7">
        <v>4684198</v>
      </c>
      <c r="S143" s="47">
        <v>5760</v>
      </c>
      <c r="T143" s="47">
        <v>-65593</v>
      </c>
      <c r="U143" s="7">
        <v>3035830</v>
      </c>
      <c r="V143" s="7">
        <v>1665053</v>
      </c>
      <c r="W143" s="7">
        <v>0</v>
      </c>
      <c r="X143" s="7">
        <v>4700883</v>
      </c>
      <c r="Y143" s="7">
        <v>1956470</v>
      </c>
      <c r="Z143" s="7">
        <v>641187</v>
      </c>
      <c r="AA143" s="7">
        <v>50380</v>
      </c>
      <c r="AB143" s="7">
        <v>181673</v>
      </c>
      <c r="AC143" s="7">
        <v>680508</v>
      </c>
      <c r="AD143" s="7">
        <v>879884</v>
      </c>
      <c r="AE143" s="7">
        <v>205760</v>
      </c>
      <c r="AF143" s="7">
        <v>88335</v>
      </c>
      <c r="AG143" s="47">
        <v>0</v>
      </c>
      <c r="AH143" s="3" t="s">
        <v>78</v>
      </c>
    </row>
    <row r="144" spans="1:34" x14ac:dyDescent="0.35">
      <c r="A144" s="3" t="s">
        <v>47</v>
      </c>
      <c r="B144" s="16">
        <v>7362380</v>
      </c>
      <c r="C144" s="18">
        <f t="shared" si="110"/>
        <v>0.71007913437495784</v>
      </c>
      <c r="D144" s="9">
        <f t="shared" si="111"/>
        <v>0.15021765170694479</v>
      </c>
      <c r="E144" s="9">
        <f t="shared" si="112"/>
        <v>6.586654854309999</v>
      </c>
      <c r="F144" s="52">
        <f t="shared" si="113"/>
        <v>291.68232118234494</v>
      </c>
      <c r="G144" s="7">
        <v>361394</v>
      </c>
      <c r="H144" s="47">
        <v>7862818</v>
      </c>
      <c r="I144" s="7">
        <v>8572281</v>
      </c>
      <c r="J144" s="7">
        <v>91561</v>
      </c>
      <c r="K144" s="7">
        <v>8663842</v>
      </c>
      <c r="L144" s="7">
        <v>1301462</v>
      </c>
      <c r="M144" s="1">
        <v>0</v>
      </c>
      <c r="N144" s="7">
        <v>1301462</v>
      </c>
      <c r="O144" s="7">
        <v>6995324</v>
      </c>
      <c r="P144" s="7">
        <v>367056</v>
      </c>
      <c r="Q144" s="7">
        <v>7362380</v>
      </c>
      <c r="R144" s="7">
        <v>9851471</v>
      </c>
      <c r="S144" s="47">
        <v>12244</v>
      </c>
      <c r="T144" s="47">
        <v>-72078</v>
      </c>
      <c r="U144" s="7">
        <v>5812646</v>
      </c>
      <c r="V144" s="7">
        <v>3534114</v>
      </c>
      <c r="W144" s="7">
        <v>860045</v>
      </c>
      <c r="X144" s="7">
        <v>10206805</v>
      </c>
      <c r="Y144" s="7">
        <v>4768967</v>
      </c>
      <c r="Z144" s="7">
        <v>1699555</v>
      </c>
      <c r="AA144" s="7">
        <v>151631</v>
      </c>
      <c r="AB144" s="7">
        <v>359161</v>
      </c>
      <c r="AC144" s="7">
        <v>1220152</v>
      </c>
      <c r="AD144" s="7">
        <v>1245063</v>
      </c>
      <c r="AE144" s="7">
        <v>212244</v>
      </c>
      <c r="AF144" s="7">
        <v>194699</v>
      </c>
      <c r="AG144" s="47">
        <v>0</v>
      </c>
      <c r="AH144" s="3" t="s">
        <v>79</v>
      </c>
    </row>
    <row r="145" spans="1:34" x14ac:dyDescent="0.35">
      <c r="A145" s="3" t="s">
        <v>47</v>
      </c>
      <c r="B145" s="7">
        <v>6687373</v>
      </c>
      <c r="C145" s="18">
        <f t="shared" si="110"/>
        <v>0.38715851424219921</v>
      </c>
      <c r="D145" s="9">
        <f t="shared" si="111"/>
        <v>0.25957385182203124</v>
      </c>
      <c r="E145" s="9">
        <f t="shared" si="112"/>
        <v>3.8161793811337237</v>
      </c>
      <c r="F145" s="52">
        <f t="shared" si="113"/>
        <v>180.40153411582767</v>
      </c>
      <c r="G145" s="7">
        <v>522769</v>
      </c>
      <c r="H145" s="47">
        <v>8020627</v>
      </c>
      <c r="I145" s="47">
        <v>8946712</v>
      </c>
      <c r="J145" s="7">
        <v>85076</v>
      </c>
      <c r="K145" s="7">
        <v>9031788</v>
      </c>
      <c r="L145" s="7">
        <v>2344416</v>
      </c>
      <c r="M145" s="1">
        <v>0</v>
      </c>
      <c r="N145" s="7">
        <v>2344416</v>
      </c>
      <c r="O145" s="7">
        <v>6290001</v>
      </c>
      <c r="P145" s="7">
        <v>397372</v>
      </c>
      <c r="Q145" s="7">
        <v>6687373</v>
      </c>
      <c r="R145" s="7">
        <v>16246578</v>
      </c>
      <c r="S145" s="47">
        <v>18729</v>
      </c>
      <c r="T145" s="47">
        <v>-78562</v>
      </c>
      <c r="U145" s="7">
        <v>8547840</v>
      </c>
      <c r="V145" s="7">
        <v>5409175</v>
      </c>
      <c r="W145" s="7">
        <v>1969889</v>
      </c>
      <c r="X145" s="7">
        <v>15926904</v>
      </c>
      <c r="Y145" s="7">
        <v>7930910</v>
      </c>
      <c r="Z145" s="7">
        <v>2825128</v>
      </c>
      <c r="AA145" s="7">
        <v>270751</v>
      </c>
      <c r="AB145" s="7">
        <v>616215</v>
      </c>
      <c r="AC145" s="7">
        <v>1861903</v>
      </c>
      <c r="AD145" s="7">
        <v>1520576</v>
      </c>
      <c r="AE145" s="7">
        <v>918729</v>
      </c>
      <c r="AF145" s="7">
        <v>302366</v>
      </c>
      <c r="AG145" s="47">
        <v>0</v>
      </c>
      <c r="AH145" s="3" t="s">
        <v>80</v>
      </c>
    </row>
    <row r="146" spans="1:34" x14ac:dyDescent="0.35">
      <c r="A146" s="3" t="s">
        <v>35</v>
      </c>
      <c r="B146" s="16">
        <v>13819416</v>
      </c>
      <c r="C146" s="18">
        <f t="shared" si="110"/>
        <v>1.4196286463185095</v>
      </c>
      <c r="D146" s="9">
        <f t="shared" si="111"/>
        <v>6.4708273431299923E-2</v>
      </c>
      <c r="E146" s="9">
        <f t="shared" si="112"/>
        <v>15.035728555022603</v>
      </c>
      <c r="F146" s="52">
        <f t="shared" si="113"/>
        <v>921.19598740227013</v>
      </c>
      <c r="G146" s="7">
        <v>100462</v>
      </c>
      <c r="H146" s="47">
        <v>13443591</v>
      </c>
      <c r="I146" s="7">
        <v>14375630</v>
      </c>
      <c r="J146" s="7">
        <v>399884</v>
      </c>
      <c r="K146" s="7">
        <v>14775514</v>
      </c>
      <c r="L146" s="7">
        <v>956098</v>
      </c>
      <c r="M146" s="1">
        <v>0</v>
      </c>
      <c r="N146" s="7">
        <v>956098</v>
      </c>
      <c r="O146" s="47">
        <v>7561899</v>
      </c>
      <c r="P146" s="47">
        <v>6257517</v>
      </c>
      <c r="Q146" s="16">
        <v>13819416</v>
      </c>
      <c r="R146" s="7">
        <v>5326674</v>
      </c>
      <c r="S146" s="47">
        <v>0</v>
      </c>
      <c r="T146" s="47">
        <v>0</v>
      </c>
      <c r="U146" s="7">
        <v>2707052</v>
      </c>
      <c r="V146" s="7">
        <v>2327989</v>
      </c>
      <c r="W146" s="7">
        <v>743318</v>
      </c>
      <c r="X146" s="7">
        <v>5778359</v>
      </c>
      <c r="Y146" s="7">
        <v>2213442</v>
      </c>
      <c r="Z146" s="7">
        <v>707503</v>
      </c>
      <c r="AA146" s="7">
        <v>633752</v>
      </c>
      <c r="AB146" s="7">
        <v>470596</v>
      </c>
      <c r="AC146" s="7">
        <v>453111</v>
      </c>
      <c r="AD146" s="7">
        <v>619227</v>
      </c>
      <c r="AE146" s="7">
        <v>6063</v>
      </c>
      <c r="AF146" s="7">
        <v>95285</v>
      </c>
      <c r="AG146" s="47">
        <v>127696</v>
      </c>
      <c r="AH146" s="3" t="s">
        <v>76</v>
      </c>
    </row>
    <row r="147" spans="1:34" x14ac:dyDescent="0.35">
      <c r="A147" s="3" t="s">
        <v>35</v>
      </c>
      <c r="B147" s="16">
        <v>13792690</v>
      </c>
      <c r="C147" s="18">
        <f t="shared" si="110"/>
        <v>0.63134384000296195</v>
      </c>
      <c r="D147" s="9">
        <f t="shared" si="111"/>
        <v>5.6690721719286651E-2</v>
      </c>
      <c r="E147" s="9">
        <f t="shared" si="112"/>
        <v>17.157148734058865</v>
      </c>
      <c r="F147" s="52">
        <f t="shared" si="113"/>
        <v>349.32059413776818</v>
      </c>
      <c r="G147" s="7">
        <v>100462</v>
      </c>
      <c r="H147" s="47">
        <v>12355746</v>
      </c>
      <c r="I147" s="47">
        <v>14221715</v>
      </c>
      <c r="J147" s="7">
        <v>399884</v>
      </c>
      <c r="K147" s="7">
        <v>14621599</v>
      </c>
      <c r="L147" s="7">
        <v>828909</v>
      </c>
      <c r="M147" s="1">
        <v>0</v>
      </c>
      <c r="N147" s="7">
        <v>828909</v>
      </c>
      <c r="O147" s="47">
        <v>8150863</v>
      </c>
      <c r="P147" s="47">
        <v>5641827</v>
      </c>
      <c r="Q147" s="16">
        <v>13792690</v>
      </c>
      <c r="R147" s="7">
        <v>12910339</v>
      </c>
      <c r="S147" s="47">
        <v>0</v>
      </c>
      <c r="T147" s="47">
        <v>0</v>
      </c>
      <c r="U147" s="7">
        <v>5640230</v>
      </c>
      <c r="V147" s="7">
        <v>4196443</v>
      </c>
      <c r="W147" s="7">
        <v>3498524</v>
      </c>
      <c r="X147" s="7">
        <v>13335298</v>
      </c>
      <c r="Y147" s="7">
        <v>5758911</v>
      </c>
      <c r="Z147" s="7">
        <v>1755585</v>
      </c>
      <c r="AA147" s="7">
        <v>1553748</v>
      </c>
      <c r="AB147" s="7">
        <v>914786</v>
      </c>
      <c r="AC147" s="7">
        <v>1224213</v>
      </c>
      <c r="AD147" s="7">
        <v>1013702</v>
      </c>
      <c r="AE147" s="7">
        <v>12125</v>
      </c>
      <c r="AF147" s="7">
        <v>185456</v>
      </c>
      <c r="AG147" s="47">
        <v>491814</v>
      </c>
      <c r="AH147" s="3" t="s">
        <v>75</v>
      </c>
    </row>
    <row r="148" spans="1:34" x14ac:dyDescent="0.35">
      <c r="A148" s="3" t="s">
        <v>35</v>
      </c>
      <c r="B148" s="47">
        <v>13987139</v>
      </c>
      <c r="C148" s="18">
        <f t="shared" si="110"/>
        <v>0.37508341596495087</v>
      </c>
      <c r="D148" s="9">
        <f t="shared" si="111"/>
        <v>8.8978560824487379E-2</v>
      </c>
      <c r="E148" s="9">
        <f t="shared" si="112"/>
        <v>10.945945055669016</v>
      </c>
      <c r="F148" s="52">
        <f t="shared" si="113"/>
        <v>220.4792400565361</v>
      </c>
      <c r="G148" s="7">
        <v>100462</v>
      </c>
      <c r="H148" s="47">
        <v>12257968</v>
      </c>
      <c r="I148" s="7">
        <v>14953365</v>
      </c>
      <c r="J148" s="7">
        <v>399884</v>
      </c>
      <c r="K148" s="7">
        <v>15353249</v>
      </c>
      <c r="L148" s="7">
        <v>1366110</v>
      </c>
      <c r="M148" s="1">
        <v>0</v>
      </c>
      <c r="N148" s="7">
        <v>1366110</v>
      </c>
      <c r="O148" s="47">
        <v>7611522</v>
      </c>
      <c r="P148" s="47">
        <v>6375617</v>
      </c>
      <c r="Q148" s="47">
        <v>13987139</v>
      </c>
      <c r="R148" s="7">
        <v>20292878</v>
      </c>
      <c r="S148" s="47">
        <v>0</v>
      </c>
      <c r="T148" s="47">
        <v>0</v>
      </c>
      <c r="U148" s="7">
        <v>8538629</v>
      </c>
      <c r="V148" s="7">
        <v>6408213</v>
      </c>
      <c r="W148" s="7">
        <v>5728843</v>
      </c>
      <c r="X148" s="7">
        <v>20675685</v>
      </c>
      <c r="Y148" s="7">
        <v>8939504</v>
      </c>
      <c r="Z148" s="7">
        <v>2792791</v>
      </c>
      <c r="AA148" s="7">
        <v>2262958</v>
      </c>
      <c r="AB148" s="7">
        <v>2009566</v>
      </c>
      <c r="AC148" s="7">
        <v>1946315</v>
      </c>
      <c r="AD148" s="7">
        <v>1283876</v>
      </c>
      <c r="AE148" s="7">
        <v>12125</v>
      </c>
      <c r="AF148" s="7">
        <v>273027</v>
      </c>
      <c r="AG148" s="47">
        <v>772716</v>
      </c>
      <c r="AH148" s="3" t="s">
        <v>77</v>
      </c>
    </row>
    <row r="149" spans="1:34" x14ac:dyDescent="0.35">
      <c r="A149" s="3" t="s">
        <v>35</v>
      </c>
      <c r="B149" s="47">
        <v>10506836</v>
      </c>
      <c r="C149" s="18">
        <f t="shared" ref="C149:C155" si="114">O149/R149</f>
        <v>2.0681541621587001</v>
      </c>
      <c r="D149" s="9">
        <f t="shared" ref="D149:D155" si="115">N149/K149</f>
        <v>0.12021484275238137</v>
      </c>
      <c r="E149" s="9">
        <f t="shared" ref="E149:E155" si="116">I149/L149</f>
        <v>8.088085251026353</v>
      </c>
      <c r="F149" s="52">
        <f t="shared" si="113"/>
        <v>654.96203205783615</v>
      </c>
      <c r="G149" s="7">
        <v>119222</v>
      </c>
      <c r="H149" s="47">
        <v>9413990</v>
      </c>
      <c r="I149" s="47">
        <v>11611789</v>
      </c>
      <c r="J149" s="7">
        <v>330713</v>
      </c>
      <c r="K149" s="7">
        <v>11942502</v>
      </c>
      <c r="L149" s="7">
        <v>1435666</v>
      </c>
      <c r="M149" s="1">
        <v>0</v>
      </c>
      <c r="N149" s="7">
        <v>1435666</v>
      </c>
      <c r="O149" s="47">
        <v>10850091</v>
      </c>
      <c r="P149" s="47">
        <v>-343255</v>
      </c>
      <c r="Q149" s="47">
        <v>10506836</v>
      </c>
      <c r="R149" s="7">
        <v>5246268</v>
      </c>
      <c r="S149" s="47">
        <v>0</v>
      </c>
      <c r="T149" s="47">
        <v>0</v>
      </c>
      <c r="U149" s="7">
        <v>2545277</v>
      </c>
      <c r="V149" s="7">
        <v>1948495</v>
      </c>
      <c r="W149" s="7">
        <v>204682</v>
      </c>
      <c r="X149" s="7">
        <v>4698455</v>
      </c>
      <c r="Y149" s="7">
        <v>2237373</v>
      </c>
      <c r="Z149" s="7">
        <v>1096851</v>
      </c>
      <c r="AA149" s="7">
        <v>354433</v>
      </c>
      <c r="AB149" s="7">
        <v>320974</v>
      </c>
      <c r="AC149" s="7">
        <v>506398</v>
      </c>
      <c r="AD149" s="7">
        <v>673849</v>
      </c>
      <c r="AE149" s="7">
        <v>0</v>
      </c>
      <c r="AF149" s="7">
        <v>41076</v>
      </c>
      <c r="AG149" s="47">
        <v>15314</v>
      </c>
      <c r="AH149" s="3" t="s">
        <v>78</v>
      </c>
    </row>
    <row r="150" spans="1:34" x14ac:dyDescent="0.35">
      <c r="A150" s="3" t="s">
        <v>35</v>
      </c>
      <c r="B150" s="47">
        <v>10835958</v>
      </c>
      <c r="C150" s="18">
        <f t="shared" si="114"/>
        <v>0.71798671600778208</v>
      </c>
      <c r="D150" s="9">
        <f t="shared" si="115"/>
        <v>9.9900985411130669E-2</v>
      </c>
      <c r="E150" s="9">
        <f t="shared" si="116"/>
        <v>9.7349283386728374</v>
      </c>
      <c r="F150" s="52">
        <f t="shared" si="113"/>
        <v>231.63566927579097</v>
      </c>
      <c r="G150" s="7">
        <v>119222</v>
      </c>
      <c r="H150" s="47">
        <v>7806803</v>
      </c>
      <c r="I150" s="7">
        <v>11707916</v>
      </c>
      <c r="J150" s="7">
        <v>330713</v>
      </c>
      <c r="K150" s="7">
        <v>12038630</v>
      </c>
      <c r="L150" s="7">
        <v>1202671</v>
      </c>
      <c r="M150" s="1">
        <v>0</v>
      </c>
      <c r="N150" s="7">
        <v>1202671</v>
      </c>
      <c r="O150" s="47">
        <v>8832366</v>
      </c>
      <c r="P150" s="47">
        <v>2003593</v>
      </c>
      <c r="Q150" s="53">
        <v>10835958</v>
      </c>
      <c r="R150" s="7">
        <v>12301573</v>
      </c>
      <c r="S150" s="47">
        <v>0</v>
      </c>
      <c r="T150" s="47">
        <v>0</v>
      </c>
      <c r="U150" s="7">
        <v>4958061</v>
      </c>
      <c r="V150" s="7">
        <v>3916830</v>
      </c>
      <c r="W150" s="7">
        <v>3207846</v>
      </c>
      <c r="X150" s="7">
        <v>12082737</v>
      </c>
      <c r="Y150" s="7">
        <v>5578380</v>
      </c>
      <c r="Z150" s="7">
        <v>1824025</v>
      </c>
      <c r="AA150" s="7">
        <v>1375058</v>
      </c>
      <c r="AB150" s="7">
        <v>654214</v>
      </c>
      <c r="AC150" s="7">
        <v>1290799</v>
      </c>
      <c r="AD150" s="7">
        <v>992211</v>
      </c>
      <c r="AE150" s="7">
        <v>0</v>
      </c>
      <c r="AF150" s="7">
        <v>166768</v>
      </c>
      <c r="AG150" s="47">
        <v>420118</v>
      </c>
      <c r="AH150" s="3" t="s">
        <v>79</v>
      </c>
    </row>
    <row r="151" spans="1:34" ht="15.5" customHeight="1" x14ac:dyDescent="0.35">
      <c r="A151" s="3" t="s">
        <v>35</v>
      </c>
      <c r="B151" s="47">
        <v>10779663</v>
      </c>
      <c r="C151" s="18">
        <f t="shared" si="114"/>
        <v>0.47205199574565615</v>
      </c>
      <c r="D151" s="9">
        <f t="shared" si="115"/>
        <v>6.6279914299486653E-2</v>
      </c>
      <c r="E151" s="9">
        <f t="shared" si="116"/>
        <v>14.655330949617873</v>
      </c>
      <c r="F151" s="52">
        <f t="shared" si="113"/>
        <v>220.19449388348539</v>
      </c>
      <c r="G151" s="7">
        <v>119222</v>
      </c>
      <c r="H151" s="47">
        <v>10781456</v>
      </c>
      <c r="I151" s="47">
        <v>11214142</v>
      </c>
      <c r="J151" s="7">
        <v>330713</v>
      </c>
      <c r="K151" s="7">
        <v>11544855</v>
      </c>
      <c r="L151" s="7">
        <v>765192</v>
      </c>
      <c r="M151" s="1">
        <v>0</v>
      </c>
      <c r="N151" s="7">
        <v>765192</v>
      </c>
      <c r="O151" s="47">
        <v>8436332</v>
      </c>
      <c r="P151" s="47">
        <v>2343331</v>
      </c>
      <c r="Q151" s="53">
        <v>10779663</v>
      </c>
      <c r="R151" s="7">
        <v>17871616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3" t="s">
        <v>80</v>
      </c>
    </row>
    <row r="152" spans="1:34" ht="15.5" customHeight="1" x14ac:dyDescent="0.35">
      <c r="A152" s="3" t="s">
        <v>41</v>
      </c>
      <c r="B152" s="47">
        <v>10779664</v>
      </c>
      <c r="C152" s="18">
        <f t="shared" ref="C152" si="117">O152/R152</f>
        <v>2.8260715682663133</v>
      </c>
      <c r="D152" s="9">
        <f t="shared" ref="D152" si="118">N152/K152</f>
        <v>4.6417141325715471E-2</v>
      </c>
      <c r="E152" s="9">
        <f t="shared" ref="E152" si="119">I152/L152</f>
        <v>21.408721181412002</v>
      </c>
      <c r="F152" s="52">
        <f t="shared" ref="F152:F155" si="120">H152/((R152-S152)/365)</f>
        <v>610.06208965154747</v>
      </c>
      <c r="G152" s="7">
        <v>119000</v>
      </c>
      <c r="H152" s="47">
        <v>8802036</v>
      </c>
      <c r="I152" s="47">
        <v>15510383</v>
      </c>
      <c r="J152" s="7">
        <v>97838</v>
      </c>
      <c r="K152" s="7">
        <v>15608221</v>
      </c>
      <c r="L152" s="7">
        <v>724489</v>
      </c>
      <c r="M152" s="1">
        <v>0</v>
      </c>
      <c r="N152" s="7">
        <v>724489</v>
      </c>
      <c r="O152" s="47">
        <v>14883732</v>
      </c>
      <c r="P152" s="47">
        <v>0</v>
      </c>
      <c r="Q152" s="53">
        <v>14883732</v>
      </c>
      <c r="R152" s="7">
        <v>5266580</v>
      </c>
      <c r="S152" s="47">
        <v>324</v>
      </c>
      <c r="T152" s="47">
        <v>-394513</v>
      </c>
      <c r="U152" s="47">
        <v>2755507</v>
      </c>
      <c r="V152" s="47">
        <v>2661671</v>
      </c>
      <c r="W152" s="47">
        <v>1765730</v>
      </c>
      <c r="X152" s="47">
        <v>7182909</v>
      </c>
      <c r="Y152" s="47">
        <v>2151679</v>
      </c>
      <c r="Z152" s="47">
        <v>932347</v>
      </c>
      <c r="AA152" s="47">
        <v>399974</v>
      </c>
      <c r="AB152" s="47">
        <v>366589</v>
      </c>
      <c r="AC152" s="47">
        <v>357677</v>
      </c>
      <c r="AD152" s="47">
        <v>916780</v>
      </c>
      <c r="AE152" s="47">
        <v>324</v>
      </c>
      <c r="AF152" s="47">
        <v>141210</v>
      </c>
      <c r="AG152" s="47">
        <v>0</v>
      </c>
      <c r="AH152" s="3" t="s">
        <v>76</v>
      </c>
    </row>
    <row r="153" spans="1:34" x14ac:dyDescent="0.35">
      <c r="A153" s="3" t="s">
        <v>41</v>
      </c>
      <c r="B153" s="47">
        <v>15885875</v>
      </c>
      <c r="C153" s="18">
        <f t="shared" si="114"/>
        <v>1.2970630997667865</v>
      </c>
      <c r="D153" s="9">
        <f t="shared" si="115"/>
        <v>5.6602173525743808E-2</v>
      </c>
      <c r="E153" s="9">
        <f t="shared" si="116"/>
        <v>17.565026166584829</v>
      </c>
      <c r="F153" s="52">
        <f t="shared" si="120"/>
        <v>356.99753232752192</v>
      </c>
      <c r="G153" s="7">
        <v>119000</v>
      </c>
      <c r="H153" s="47">
        <v>11978258</v>
      </c>
      <c r="I153" s="7">
        <v>16741648</v>
      </c>
      <c r="J153" s="7">
        <v>97352</v>
      </c>
      <c r="K153" s="7">
        <v>16839000</v>
      </c>
      <c r="L153" s="7">
        <v>953124</v>
      </c>
      <c r="M153" s="47">
        <v>0</v>
      </c>
      <c r="N153" s="7">
        <v>953124</v>
      </c>
      <c r="O153" s="47">
        <v>15885875</v>
      </c>
      <c r="P153" s="47">
        <v>0</v>
      </c>
      <c r="Q153" s="53">
        <v>15885875</v>
      </c>
      <c r="R153" s="7">
        <v>12247573</v>
      </c>
      <c r="S153" s="47">
        <v>810</v>
      </c>
      <c r="T153" s="47">
        <v>-394999</v>
      </c>
      <c r="U153" s="7">
        <v>5624002</v>
      </c>
      <c r="V153" s="7">
        <v>4763836</v>
      </c>
      <c r="W153" s="7">
        <v>3531460</v>
      </c>
      <c r="X153" s="7">
        <v>13919298</v>
      </c>
      <c r="Y153" s="7">
        <v>6132387</v>
      </c>
      <c r="Z153" s="7">
        <v>2164240</v>
      </c>
      <c r="AA153" s="7">
        <v>809521</v>
      </c>
      <c r="AB153" s="7">
        <v>494207</v>
      </c>
      <c r="AC153" s="7">
        <v>1161342</v>
      </c>
      <c r="AD153" s="7">
        <v>1248616</v>
      </c>
      <c r="AE153" s="7">
        <v>810</v>
      </c>
      <c r="AF153" s="7">
        <v>236450</v>
      </c>
      <c r="AG153" s="47">
        <v>0</v>
      </c>
      <c r="AH153" s="3" t="s">
        <v>75</v>
      </c>
    </row>
    <row r="154" spans="1:34" x14ac:dyDescent="0.35">
      <c r="A154" s="3" t="s">
        <v>41</v>
      </c>
      <c r="B154" s="47">
        <v>19699182</v>
      </c>
      <c r="C154" s="18">
        <f t="shared" si="114"/>
        <v>1.0950183545482031</v>
      </c>
      <c r="D154" s="9">
        <f t="shared" si="115"/>
        <v>3.0144652800243883E-2</v>
      </c>
      <c r="E154" s="9">
        <f t="shared" si="116"/>
        <v>33.015438964398754</v>
      </c>
      <c r="F154" s="52">
        <f t="shared" si="120"/>
        <v>242.69468407933331</v>
      </c>
      <c r="G154" s="7">
        <v>119000</v>
      </c>
      <c r="H154" s="47">
        <v>11960766</v>
      </c>
      <c r="I154" s="47">
        <v>20214759</v>
      </c>
      <c r="J154" s="7">
        <v>96704</v>
      </c>
      <c r="K154" s="7">
        <v>20311463</v>
      </c>
      <c r="L154" s="7">
        <v>612282</v>
      </c>
      <c r="M154" s="1">
        <v>0</v>
      </c>
      <c r="N154" s="7">
        <v>612282</v>
      </c>
      <c r="O154" s="47">
        <v>19699182</v>
      </c>
      <c r="P154" s="47">
        <v>0</v>
      </c>
      <c r="Q154" s="47">
        <v>19699182</v>
      </c>
      <c r="R154" s="7">
        <v>17989819</v>
      </c>
      <c r="S154" s="47">
        <v>1458</v>
      </c>
      <c r="T154" s="47">
        <v>395647</v>
      </c>
      <c r="U154" s="7">
        <v>8693503</v>
      </c>
      <c r="V154" s="7">
        <v>6914681</v>
      </c>
      <c r="W154" s="7">
        <v>7807359</v>
      </c>
      <c r="X154" s="53">
        <f>W154+V154+U154</f>
        <v>23415543</v>
      </c>
      <c r="Y154" s="7">
        <v>8688334</v>
      </c>
      <c r="Z154" s="7">
        <v>3197407</v>
      </c>
      <c r="AA154" s="7">
        <v>1226881</v>
      </c>
      <c r="AB154" s="7">
        <v>951460</v>
      </c>
      <c r="AC154" s="7">
        <v>1908340</v>
      </c>
      <c r="AD154" s="7">
        <v>1682596</v>
      </c>
      <c r="AE154" s="7">
        <v>1458</v>
      </c>
      <c r="AF154" s="7">
        <v>333543</v>
      </c>
      <c r="AG154" s="47">
        <v>0</v>
      </c>
      <c r="AH154" s="3" t="s">
        <v>77</v>
      </c>
    </row>
    <row r="155" spans="1:34" x14ac:dyDescent="0.35">
      <c r="A155" s="3" t="s">
        <v>41</v>
      </c>
      <c r="B155" s="47">
        <v>4484019</v>
      </c>
      <c r="C155" s="18">
        <f t="shared" si="114"/>
        <v>1.823117525664826</v>
      </c>
      <c r="D155" s="9">
        <f t="shared" si="115"/>
        <v>0.13791501374682649</v>
      </c>
      <c r="E155" s="9">
        <f t="shared" si="116"/>
        <v>7.2445761458924904</v>
      </c>
      <c r="F155" s="52">
        <f t="shared" si="120"/>
        <v>548.79136766945146</v>
      </c>
      <c r="G155" s="7">
        <v>0</v>
      </c>
      <c r="H155" s="47">
        <v>8123497</v>
      </c>
      <c r="I155" s="47">
        <v>11417126</v>
      </c>
      <c r="J155" s="7">
        <v>9875</v>
      </c>
      <c r="K155" s="7">
        <v>11427001</v>
      </c>
      <c r="L155" s="7">
        <v>1575955</v>
      </c>
      <c r="M155" s="7">
        <v>0</v>
      </c>
      <c r="N155" s="47">
        <v>1575955</v>
      </c>
      <c r="O155" s="47">
        <v>9851046</v>
      </c>
      <c r="P155" s="47">
        <v>0</v>
      </c>
      <c r="Q155" s="47">
        <v>9851046</v>
      </c>
      <c r="R155" s="7">
        <v>5403407</v>
      </c>
      <c r="S155" s="47">
        <v>486</v>
      </c>
      <c r="T155" s="47">
        <v>0</v>
      </c>
      <c r="U155" s="47">
        <v>2756260</v>
      </c>
      <c r="V155" s="47">
        <v>2142899</v>
      </c>
      <c r="W155" s="7">
        <v>1726876</v>
      </c>
      <c r="X155" s="47">
        <v>6626035</v>
      </c>
      <c r="Y155" s="47">
        <v>2150367</v>
      </c>
      <c r="Z155" s="47">
        <v>841280</v>
      </c>
      <c r="AA155" s="47">
        <v>512029</v>
      </c>
      <c r="AB155" s="7">
        <v>207927</v>
      </c>
      <c r="AC155" s="47">
        <v>441047</v>
      </c>
      <c r="AD155" s="7">
        <v>1150130</v>
      </c>
      <c r="AE155" s="47">
        <v>486</v>
      </c>
      <c r="AF155" s="47">
        <v>100141</v>
      </c>
      <c r="AG155" s="47">
        <v>0</v>
      </c>
      <c r="AH155" s="3" t="s">
        <v>78</v>
      </c>
    </row>
    <row r="156" spans="1:34" x14ac:dyDescent="0.35">
      <c r="A156" s="3" t="s">
        <v>41</v>
      </c>
      <c r="B156" s="47">
        <v>11039239</v>
      </c>
      <c r="C156" s="18">
        <f t="shared" ref="C156" si="121">O156/R156</f>
        <v>0.9742147124858016</v>
      </c>
      <c r="D156" s="9">
        <f t="shared" ref="D156" si="122">N156/K156</f>
        <v>0.11805468118354995</v>
      </c>
      <c r="E156" s="9">
        <f t="shared" ref="E156" si="123">I156/L156</f>
        <v>8.4642970979528052</v>
      </c>
      <c r="F156" s="52">
        <f t="shared" ref="F156" si="124">H156/((R156-S156)/365)</f>
        <v>235.02345493573029</v>
      </c>
      <c r="G156" s="7">
        <v>0</v>
      </c>
      <c r="H156" s="47">
        <v>7295676</v>
      </c>
      <c r="I156" s="47">
        <v>12507531</v>
      </c>
      <c r="J156" s="47">
        <v>9389</v>
      </c>
      <c r="K156" s="47">
        <v>12516920</v>
      </c>
      <c r="L156" s="47">
        <v>1477681</v>
      </c>
      <c r="M156" s="1">
        <v>0</v>
      </c>
      <c r="N156" s="47">
        <v>1477681</v>
      </c>
      <c r="O156" s="47">
        <v>11039239</v>
      </c>
      <c r="P156" s="47">
        <v>0</v>
      </c>
      <c r="Q156" s="47">
        <v>11039239</v>
      </c>
      <c r="R156" s="47">
        <v>11331423</v>
      </c>
      <c r="S156" s="47">
        <v>972</v>
      </c>
      <c r="T156" s="47">
        <v>0</v>
      </c>
      <c r="U156" s="47">
        <v>5335196</v>
      </c>
      <c r="V156" s="47">
        <v>4260683</v>
      </c>
      <c r="W156" s="47">
        <v>4102750</v>
      </c>
      <c r="X156" s="47">
        <v>13698629</v>
      </c>
      <c r="Y156" s="47">
        <v>5210630</v>
      </c>
      <c r="Z156" s="47">
        <v>1964475</v>
      </c>
      <c r="AA156" s="47">
        <v>793048</v>
      </c>
      <c r="AB156" s="47">
        <v>456063</v>
      </c>
      <c r="AC156" s="47">
        <v>1411397</v>
      </c>
      <c r="AD156" s="47">
        <v>1282071</v>
      </c>
      <c r="AE156">
        <v>972</v>
      </c>
      <c r="AF156" s="47">
        <v>212767</v>
      </c>
      <c r="AG156" s="47">
        <v>0</v>
      </c>
      <c r="AH156" s="3" t="s">
        <v>79</v>
      </c>
    </row>
    <row r="157" spans="1:34" x14ac:dyDescent="0.35">
      <c r="A157" s="3" t="s">
        <v>41</v>
      </c>
      <c r="B157" s="47">
        <v>13141570</v>
      </c>
      <c r="C157" s="18">
        <f t="shared" ref="C157" si="125">O157/R157</f>
        <v>0.78400503421439049</v>
      </c>
      <c r="D157" s="9">
        <f t="shared" ref="D157" si="126">N157/K157</f>
        <v>7.0690637626649233E-2</v>
      </c>
      <c r="E157" s="9">
        <f t="shared" ref="E157" si="127">I157/L157</f>
        <v>14.137238759088163</v>
      </c>
      <c r="F157" s="52">
        <f t="shared" ref="F157" si="128">H157/((R157-S157)/365)</f>
        <v>151.88848356098075</v>
      </c>
      <c r="G157" s="7">
        <v>0</v>
      </c>
      <c r="H157" s="47">
        <v>6974653</v>
      </c>
      <c r="I157" s="47">
        <v>14132319</v>
      </c>
      <c r="J157" s="47">
        <v>8903</v>
      </c>
      <c r="K157" s="47">
        <v>14141222</v>
      </c>
      <c r="L157" s="47">
        <v>999652</v>
      </c>
      <c r="M157" s="1">
        <v>0</v>
      </c>
      <c r="N157" s="47">
        <v>999652</v>
      </c>
      <c r="O157" s="47">
        <v>13141570</v>
      </c>
      <c r="P157" s="47">
        <v>0</v>
      </c>
      <c r="Q157" s="47">
        <v>13141570</v>
      </c>
      <c r="R157" s="47">
        <v>16762099</v>
      </c>
      <c r="S157" s="47">
        <v>1458</v>
      </c>
      <c r="T157" s="47">
        <v>0</v>
      </c>
      <c r="U157" s="47">
        <v>7780252</v>
      </c>
      <c r="V157" s="47">
        <v>6355737</v>
      </c>
      <c r="W157" s="47">
        <v>7090300</v>
      </c>
      <c r="X157" s="47">
        <v>21226289</v>
      </c>
      <c r="Y157" s="47">
        <v>7999287</v>
      </c>
      <c r="Z157" s="47">
        <v>2944249</v>
      </c>
      <c r="AA157" s="47">
        <v>1243185</v>
      </c>
      <c r="AB157" s="47">
        <v>705332</v>
      </c>
      <c r="AC157" s="47">
        <v>2005228</v>
      </c>
      <c r="AD157" s="47">
        <v>1556193</v>
      </c>
      <c r="AE157" s="47">
        <v>1458</v>
      </c>
      <c r="AF157" s="47">
        <v>307168</v>
      </c>
      <c r="AG157" s="47">
        <v>0</v>
      </c>
      <c r="AH157" s="3" t="s">
        <v>80</v>
      </c>
    </row>
    <row r="158" spans="1:34" x14ac:dyDescent="0.35">
      <c r="A158" s="3" t="s">
        <v>55</v>
      </c>
      <c r="B158" s="47">
        <v>1786179</v>
      </c>
      <c r="C158" s="18">
        <f t="shared" ref="C158:C159" si="129">O158/R158</f>
        <v>2.5826129201566763</v>
      </c>
      <c r="D158" s="9">
        <f t="shared" ref="D158:D159" si="130">N158/K158</f>
        <v>1.8696733510565534E-2</v>
      </c>
      <c r="E158" s="9">
        <f t="shared" ref="E158:E159" si="131">I158/L158</f>
        <v>53.485278561354022</v>
      </c>
      <c r="F158" s="52">
        <f t="shared" ref="F158:F159" si="132">H158/((R158-S158)/365)</f>
        <v>885.15760167838562</v>
      </c>
      <c r="G158" s="7">
        <v>0</v>
      </c>
      <c r="H158" s="47">
        <v>1677233</v>
      </c>
      <c r="I158" s="47">
        <v>1820211</v>
      </c>
      <c r="J158" s="7">
        <v>0</v>
      </c>
      <c r="K158" s="47">
        <v>1820211</v>
      </c>
      <c r="L158" s="47">
        <v>34032</v>
      </c>
      <c r="M158" s="1">
        <v>0</v>
      </c>
      <c r="N158" s="47">
        <v>34032</v>
      </c>
      <c r="O158" s="47">
        <v>1786179</v>
      </c>
      <c r="P158" s="47">
        <v>0</v>
      </c>
      <c r="Q158" s="47">
        <v>1786179</v>
      </c>
      <c r="R158" s="47">
        <v>691617</v>
      </c>
      <c r="S158" s="47">
        <v>0</v>
      </c>
      <c r="T158" s="47">
        <v>0</v>
      </c>
      <c r="U158" s="47">
        <v>292159</v>
      </c>
      <c r="V158" s="47">
        <v>342162</v>
      </c>
      <c r="W158" s="7">
        <v>0</v>
      </c>
      <c r="X158" s="47">
        <v>634321</v>
      </c>
      <c r="Y158" s="47">
        <v>348713</v>
      </c>
      <c r="Z158" s="47">
        <v>78410</v>
      </c>
      <c r="AA158" s="47">
        <v>85582</v>
      </c>
      <c r="AB158" s="47">
        <v>2460</v>
      </c>
      <c r="AC158" s="47">
        <v>130673</v>
      </c>
      <c r="AD158" s="47">
        <v>29647</v>
      </c>
      <c r="AE158" s="47">
        <v>0</v>
      </c>
      <c r="AF158" s="47">
        <v>16131</v>
      </c>
      <c r="AG158" s="47">
        <v>0</v>
      </c>
      <c r="AH158" s="3" t="s">
        <v>76</v>
      </c>
    </row>
    <row r="159" spans="1:34" x14ac:dyDescent="0.35">
      <c r="A159" s="3" t="s">
        <v>55</v>
      </c>
      <c r="B159" s="47">
        <v>1548026</v>
      </c>
      <c r="C159" s="18">
        <f t="shared" si="129"/>
        <v>0.9997319884968171</v>
      </c>
      <c r="D159" s="9">
        <f t="shared" si="130"/>
        <v>7.6419577415630782E-2</v>
      </c>
      <c r="E159" s="9">
        <f t="shared" si="131"/>
        <v>13.085652051714446</v>
      </c>
      <c r="F159" s="52">
        <f t="shared" si="132"/>
        <v>363.88433269333478</v>
      </c>
      <c r="G159" s="7">
        <v>0</v>
      </c>
      <c r="H159" s="47">
        <v>1543708</v>
      </c>
      <c r="I159" s="47">
        <v>1676115</v>
      </c>
      <c r="J159" s="7">
        <v>0</v>
      </c>
      <c r="K159" s="47">
        <v>1676115</v>
      </c>
      <c r="L159" s="47">
        <v>128088</v>
      </c>
      <c r="M159" s="1">
        <v>0</v>
      </c>
      <c r="N159" s="47">
        <v>128088</v>
      </c>
      <c r="O159" s="47">
        <v>1548026</v>
      </c>
      <c r="P159" s="47">
        <v>0</v>
      </c>
      <c r="Q159" s="47">
        <v>1548026</v>
      </c>
      <c r="R159" s="47">
        <v>1548441</v>
      </c>
      <c r="S159" s="47">
        <v>0</v>
      </c>
      <c r="T159" s="47">
        <v>0</v>
      </c>
      <c r="U159" s="47">
        <v>550978</v>
      </c>
      <c r="V159" s="47">
        <v>507705</v>
      </c>
      <c r="W159" s="7">
        <v>233809</v>
      </c>
      <c r="X159" s="47">
        <v>1292492</v>
      </c>
      <c r="Y159" s="47">
        <v>739575</v>
      </c>
      <c r="Z159" s="47">
        <v>153084</v>
      </c>
      <c r="AA159" s="47">
        <v>240324</v>
      </c>
      <c r="AB159" s="47">
        <v>93220</v>
      </c>
      <c r="AC159" s="47">
        <v>241048</v>
      </c>
      <c r="AD159" s="47">
        <v>57136</v>
      </c>
      <c r="AE159" s="47">
        <v>0</v>
      </c>
      <c r="AF159" s="47">
        <v>24053</v>
      </c>
      <c r="AG159" s="47">
        <v>0</v>
      </c>
      <c r="AH159" s="3" t="s">
        <v>75</v>
      </c>
    </row>
    <row r="160" spans="1:34" x14ac:dyDescent="0.35">
      <c r="A160" s="3" t="s">
        <v>55</v>
      </c>
      <c r="B160" s="47">
        <v>1389665</v>
      </c>
      <c r="C160" s="18">
        <f t="shared" ref="C160" si="133">O160/R160</f>
        <v>0.62976373635088567</v>
      </c>
      <c r="D160" s="9">
        <f t="shared" ref="D160" si="134">N160/K160</f>
        <v>1.743796347099117E-2</v>
      </c>
      <c r="E160" s="9">
        <f t="shared" ref="E160" si="135">I160/L160</f>
        <v>57.346146048736976</v>
      </c>
      <c r="F160" s="52">
        <f t="shared" ref="F160" si="136">H160/((R160-S160)/365)</f>
        <v>201.71652893872823</v>
      </c>
      <c r="G160" s="7">
        <v>0</v>
      </c>
      <c r="H160" s="47">
        <v>1219498</v>
      </c>
      <c r="I160" s="47">
        <v>1414328</v>
      </c>
      <c r="J160" s="7">
        <v>0</v>
      </c>
      <c r="K160" s="47">
        <v>1414328</v>
      </c>
      <c r="L160" s="47">
        <v>24663</v>
      </c>
      <c r="M160" s="1">
        <v>0</v>
      </c>
      <c r="N160" s="47">
        <v>24663</v>
      </c>
      <c r="O160" s="47">
        <v>1389665</v>
      </c>
      <c r="P160" s="47">
        <v>0</v>
      </c>
      <c r="Q160" s="47">
        <v>1389665</v>
      </c>
      <c r="R160" s="47">
        <v>2206645</v>
      </c>
      <c r="S160" s="47">
        <v>0</v>
      </c>
      <c r="T160" s="47">
        <v>0</v>
      </c>
      <c r="U160" s="47">
        <v>782404</v>
      </c>
      <c r="V160" s="47">
        <v>674645</v>
      </c>
      <c r="W160" s="47">
        <v>344445</v>
      </c>
      <c r="X160" s="47">
        <v>1801494</v>
      </c>
      <c r="Y160" s="47">
        <v>1087050</v>
      </c>
      <c r="Z160" s="47">
        <v>221007</v>
      </c>
      <c r="AA160" s="47">
        <v>352497</v>
      </c>
      <c r="AB160" s="47">
        <v>114435</v>
      </c>
      <c r="AC160" s="47">
        <v>309737</v>
      </c>
      <c r="AD160" s="47">
        <v>90122</v>
      </c>
      <c r="AE160" s="47">
        <v>0</v>
      </c>
      <c r="AF160" s="47">
        <v>31797</v>
      </c>
      <c r="AG160" s="47">
        <v>0</v>
      </c>
      <c r="AH160" s="3" t="s">
        <v>77</v>
      </c>
    </row>
    <row r="161" spans="1:34" x14ac:dyDescent="0.35">
      <c r="A161" s="3" t="s">
        <v>55</v>
      </c>
      <c r="B161" s="47">
        <v>2013415</v>
      </c>
      <c r="C161" s="18">
        <f t="shared" ref="C161" si="137">O161/R161</f>
        <v>2.6725056777380902</v>
      </c>
      <c r="D161" s="9">
        <f t="shared" ref="D161" si="138">N161/K161</f>
        <v>3.8778904673061387E-2</v>
      </c>
      <c r="E161" s="9">
        <f t="shared" ref="E161" si="139">I161/L161</f>
        <v>25.787216230856355</v>
      </c>
      <c r="F161" s="52">
        <f t="shared" ref="F161" si="140">H161/((R161-S161)/365)</f>
        <v>843.33308113690146</v>
      </c>
      <c r="G161" s="7">
        <v>0</v>
      </c>
      <c r="H161" s="47">
        <v>1740688</v>
      </c>
      <c r="I161" s="47">
        <v>2094644</v>
      </c>
      <c r="J161" s="7">
        <v>0</v>
      </c>
      <c r="K161" s="47">
        <v>2094644</v>
      </c>
      <c r="L161" s="47">
        <v>81228</v>
      </c>
      <c r="M161" s="1">
        <v>0</v>
      </c>
      <c r="N161" s="47">
        <v>81228</v>
      </c>
      <c r="O161" s="47">
        <v>2013415</v>
      </c>
      <c r="P161" s="47">
        <v>0</v>
      </c>
      <c r="Q161" s="47">
        <v>2013415</v>
      </c>
      <c r="R161" s="47">
        <v>753381</v>
      </c>
      <c r="S161" s="47">
        <v>0</v>
      </c>
      <c r="T161" s="47">
        <v>0</v>
      </c>
      <c r="U161" s="47">
        <v>356204</v>
      </c>
      <c r="V161" s="47">
        <v>325216</v>
      </c>
      <c r="W161" s="47">
        <v>166879</v>
      </c>
      <c r="X161" s="47">
        <v>848299</v>
      </c>
      <c r="Y161" s="47">
        <v>341347</v>
      </c>
      <c r="Z161" s="47">
        <v>83339</v>
      </c>
      <c r="AA161" s="47">
        <v>64900</v>
      </c>
      <c r="AB161" s="47">
        <v>68086</v>
      </c>
      <c r="AC161" s="47">
        <v>76798</v>
      </c>
      <c r="AD161" s="47">
        <v>93977</v>
      </c>
      <c r="AE161" s="47">
        <v>0</v>
      </c>
      <c r="AF161" s="47">
        <v>24934</v>
      </c>
      <c r="AG161" s="47">
        <v>0</v>
      </c>
      <c r="AH161" s="3" t="s">
        <v>78</v>
      </c>
    </row>
    <row r="162" spans="1:34" x14ac:dyDescent="0.35">
      <c r="A162" s="3" t="s">
        <v>55</v>
      </c>
      <c r="B162" s="47">
        <v>1915225</v>
      </c>
      <c r="C162" s="18">
        <f t="shared" ref="C162" si="141">O162/R162</f>
        <v>1.3020158820478203</v>
      </c>
      <c r="D162" s="9">
        <f t="shared" ref="D162" si="142">N162/K162</f>
        <v>0.10217085167065759</v>
      </c>
      <c r="E162" s="9">
        <f t="shared" ref="E162" si="143">I162/L162</f>
        <v>9.7875273000899305</v>
      </c>
      <c r="F162" s="52">
        <f t="shared" ref="F162" si="144">H162/((R162-S162)/365)</f>
        <v>432.0993814281606</v>
      </c>
      <c r="G162" s="7">
        <v>0</v>
      </c>
      <c r="H162" s="47">
        <v>1741383</v>
      </c>
      <c r="I162" s="47">
        <v>2133172</v>
      </c>
      <c r="J162" s="7">
        <v>0</v>
      </c>
      <c r="K162" s="47">
        <v>2133172</v>
      </c>
      <c r="L162" s="47">
        <v>217948</v>
      </c>
      <c r="M162" s="1">
        <v>0</v>
      </c>
      <c r="N162" s="47">
        <v>217948</v>
      </c>
      <c r="O162" s="47">
        <v>1915225</v>
      </c>
      <c r="P162" s="47">
        <v>0</v>
      </c>
      <c r="Q162" s="47">
        <v>1915225</v>
      </c>
      <c r="R162" s="47">
        <v>1470969</v>
      </c>
      <c r="S162" s="47">
        <v>0</v>
      </c>
      <c r="T162" s="47">
        <v>0</v>
      </c>
      <c r="U162" s="47">
        <v>587414</v>
      </c>
      <c r="V162" s="47">
        <v>595950</v>
      </c>
      <c r="W162" s="47">
        <v>284333</v>
      </c>
      <c r="X162" s="47">
        <v>1467697</v>
      </c>
      <c r="Y162" s="47">
        <v>701727</v>
      </c>
      <c r="Z162" s="47">
        <v>156079</v>
      </c>
      <c r="AA162" s="47">
        <v>158711</v>
      </c>
      <c r="AB162" s="47">
        <v>101616</v>
      </c>
      <c r="AC162" s="47">
        <v>192746</v>
      </c>
      <c r="AD162" s="47">
        <v>118616</v>
      </c>
      <c r="AE162" s="47">
        <v>0</v>
      </c>
      <c r="AF162" s="47">
        <v>41473</v>
      </c>
      <c r="AG162" s="47">
        <v>0</v>
      </c>
      <c r="AH162" s="3" t="s">
        <v>79</v>
      </c>
    </row>
    <row r="163" spans="1:34" x14ac:dyDescent="0.35">
      <c r="A163" s="3" t="s">
        <v>55</v>
      </c>
      <c r="B163" s="47">
        <v>1888904</v>
      </c>
      <c r="C163" s="18">
        <f t="shared" ref="C163:C167" si="145">O163/R163</f>
        <v>0.86595849147773774</v>
      </c>
      <c r="D163" s="9">
        <f t="shared" ref="D163:D167" si="146">N163/K163</f>
        <v>2.0496466037139019E-2</v>
      </c>
      <c r="E163" s="9">
        <f t="shared" ref="E163" si="147">I163/L163</f>
        <v>48.788898446592114</v>
      </c>
      <c r="F163" s="52">
        <f t="shared" ref="F163:F167" si="148">H163/((R163-S163)/365)</f>
        <v>281.96664858865432</v>
      </c>
      <c r="G163" s="7">
        <v>0</v>
      </c>
      <c r="H163" s="47">
        <v>1685069</v>
      </c>
      <c r="I163" s="47">
        <v>1928430</v>
      </c>
      <c r="J163" s="7">
        <v>0</v>
      </c>
      <c r="K163" s="47">
        <v>1928430</v>
      </c>
      <c r="L163" s="47">
        <v>39526</v>
      </c>
      <c r="M163" s="1">
        <v>0</v>
      </c>
      <c r="N163" s="47">
        <v>39526</v>
      </c>
      <c r="O163" s="47">
        <v>1888904</v>
      </c>
      <c r="P163" s="47">
        <v>0</v>
      </c>
      <c r="Q163" s="47">
        <v>1888904</v>
      </c>
      <c r="R163" s="47">
        <v>2181287</v>
      </c>
      <c r="S163" s="47">
        <v>0</v>
      </c>
      <c r="T163" s="47">
        <v>0</v>
      </c>
      <c r="U163" s="47">
        <v>839200</v>
      </c>
      <c r="V163" s="47">
        <v>869808</v>
      </c>
      <c r="W163" s="47">
        <v>442687</v>
      </c>
      <c r="X163" s="47">
        <v>2151695</v>
      </c>
      <c r="Y163" s="47">
        <v>1064605</v>
      </c>
      <c r="Z163" s="47">
        <v>235030</v>
      </c>
      <c r="AA163" s="47">
        <v>240860</v>
      </c>
      <c r="AB163" s="47">
        <v>157254</v>
      </c>
      <c r="AC163" s="47">
        <v>297173</v>
      </c>
      <c r="AD163" s="47">
        <v>135872</v>
      </c>
      <c r="AE163" s="47">
        <v>0</v>
      </c>
      <c r="AF163" s="47">
        <v>50493</v>
      </c>
      <c r="AG163" s="47">
        <v>0</v>
      </c>
      <c r="AH163" s="3" t="s">
        <v>80</v>
      </c>
    </row>
    <row r="164" spans="1:34" x14ac:dyDescent="0.35">
      <c r="A164" s="3" t="s">
        <v>57</v>
      </c>
      <c r="B164" s="47">
        <v>406092</v>
      </c>
      <c r="C164" s="18">
        <f t="shared" si="145"/>
        <v>0.47757606263061275</v>
      </c>
      <c r="D164" s="9">
        <f t="shared" si="146"/>
        <v>0.70193770000880773</v>
      </c>
      <c r="E164" s="62">
        <f>I164/L164</f>
        <v>1.6553923825017394</v>
      </c>
      <c r="F164" s="52">
        <f t="shared" si="148"/>
        <v>101.53723495686287</v>
      </c>
      <c r="G164" s="7">
        <v>0</v>
      </c>
      <c r="H164" s="7">
        <v>228192</v>
      </c>
      <c r="I164" s="47">
        <v>787591</v>
      </c>
      <c r="J164" s="7">
        <v>574849</v>
      </c>
      <c r="K164" s="60">
        <v>1362440</v>
      </c>
      <c r="L164" s="47">
        <v>475773</v>
      </c>
      <c r="M164" s="60">
        <v>480575</v>
      </c>
      <c r="N164" s="60">
        <v>956348</v>
      </c>
      <c r="O164" s="47">
        <v>406092</v>
      </c>
      <c r="P164" s="47">
        <v>0</v>
      </c>
      <c r="Q164" s="47">
        <v>406092</v>
      </c>
      <c r="R164" s="59">
        <v>850319</v>
      </c>
      <c r="S164" s="47">
        <v>30028</v>
      </c>
      <c r="T164" s="47">
        <v>-104397</v>
      </c>
      <c r="U164" s="47">
        <v>370391</v>
      </c>
      <c r="V164" s="47">
        <v>144934</v>
      </c>
      <c r="W164" s="47">
        <v>188843</v>
      </c>
      <c r="X164" s="59">
        <v>704168</v>
      </c>
      <c r="Y164" s="60">
        <v>443255</v>
      </c>
      <c r="Z164" s="47">
        <v>65844</v>
      </c>
      <c r="AA164" s="47">
        <v>24470</v>
      </c>
      <c r="AB164" s="47">
        <v>62863</v>
      </c>
      <c r="AC164" s="47">
        <v>71609</v>
      </c>
      <c r="AD164" s="47">
        <v>116731</v>
      </c>
      <c r="AE164" s="47">
        <v>49605</v>
      </c>
      <c r="AF164" s="47">
        <v>15942</v>
      </c>
      <c r="AG164" s="47">
        <v>0</v>
      </c>
      <c r="AH164" s="3" t="s">
        <v>76</v>
      </c>
    </row>
    <row r="165" spans="1:34" x14ac:dyDescent="0.35">
      <c r="A165" s="3" t="s">
        <v>57</v>
      </c>
      <c r="B165" s="47">
        <v>468686</v>
      </c>
      <c r="C165" s="18">
        <f t="shared" si="145"/>
        <v>0.26523325887867549</v>
      </c>
      <c r="D165" s="9">
        <f t="shared" si="146"/>
        <v>0.68042751943270152</v>
      </c>
      <c r="E165" s="62">
        <f>I165/L165</f>
        <v>1.6179681849092067</v>
      </c>
      <c r="F165" s="61">
        <f t="shared" si="148"/>
        <v>52.563643143426027</v>
      </c>
      <c r="G165" s="7">
        <v>0</v>
      </c>
      <c r="H165" s="47">
        <v>245624</v>
      </c>
      <c r="I165" s="47">
        <v>896987</v>
      </c>
      <c r="J165" s="7">
        <v>569613</v>
      </c>
      <c r="K165" s="60">
        <v>1466600</v>
      </c>
      <c r="L165" s="47">
        <v>554391</v>
      </c>
      <c r="M165" s="7">
        <v>443524</v>
      </c>
      <c r="N165" s="60">
        <v>997915</v>
      </c>
      <c r="O165" s="47">
        <v>468686</v>
      </c>
      <c r="P165" s="47">
        <v>0</v>
      </c>
      <c r="Q165" s="47">
        <v>468686</v>
      </c>
      <c r="R165" s="59">
        <v>1767071</v>
      </c>
      <c r="S165" s="47">
        <v>61467</v>
      </c>
      <c r="T165" s="47">
        <v>-135836</v>
      </c>
      <c r="U165" s="47">
        <v>609347</v>
      </c>
      <c r="V165" s="47">
        <v>367397</v>
      </c>
      <c r="W165" s="47">
        <v>706770</v>
      </c>
      <c r="X165" s="59">
        <v>1683515</v>
      </c>
      <c r="Y165" s="60">
        <v>918960</v>
      </c>
      <c r="Z165" s="47">
        <v>135530</v>
      </c>
      <c r="AA165" s="47">
        <v>89878</v>
      </c>
      <c r="AB165" s="47">
        <v>133084</v>
      </c>
      <c r="AC165" s="47">
        <v>144280</v>
      </c>
      <c r="AD165" s="47">
        <v>218933</v>
      </c>
      <c r="AE165" s="47">
        <v>95810</v>
      </c>
      <c r="AF165" s="47">
        <v>30596</v>
      </c>
      <c r="AG165" s="47">
        <v>0</v>
      </c>
      <c r="AH165" s="3" t="s">
        <v>75</v>
      </c>
    </row>
    <row r="166" spans="1:34" x14ac:dyDescent="0.35">
      <c r="A166" s="3" t="s">
        <v>57</v>
      </c>
      <c r="B166" s="47">
        <v>78821</v>
      </c>
      <c r="C166" s="55">
        <f t="shared" si="145"/>
        <v>2.9113375620202699E-2</v>
      </c>
      <c r="D166" s="56">
        <f t="shared" si="146"/>
        <v>0.92832675434408796</v>
      </c>
      <c r="E166" s="56">
        <f>I166/L166</f>
        <v>0.9136520304246365</v>
      </c>
      <c r="F166" s="61">
        <f t="shared" si="148"/>
        <v>20.92454676155533</v>
      </c>
      <c r="G166" s="7">
        <v>0</v>
      </c>
      <c r="H166" s="47">
        <v>149887</v>
      </c>
      <c r="I166" s="47">
        <v>561441</v>
      </c>
      <c r="J166" s="7">
        <v>538272</v>
      </c>
      <c r="K166" s="60">
        <v>1099713</v>
      </c>
      <c r="L166" s="47">
        <v>614502</v>
      </c>
      <c r="M166" s="1">
        <v>406390</v>
      </c>
      <c r="N166" s="60">
        <v>1020893</v>
      </c>
      <c r="O166" s="47">
        <v>78821</v>
      </c>
      <c r="P166" s="47">
        <v>0</v>
      </c>
      <c r="Q166" s="47">
        <v>78821</v>
      </c>
      <c r="R166" s="59">
        <v>2707381</v>
      </c>
      <c r="S166" s="47">
        <v>92808</v>
      </c>
      <c r="T166" s="47">
        <v>-167177</v>
      </c>
      <c r="U166" s="47">
        <v>906607</v>
      </c>
      <c r="V166" s="47">
        <v>580448</v>
      </c>
      <c r="W166" s="47">
        <v>746905</v>
      </c>
      <c r="X166" s="59">
        <v>2233961</v>
      </c>
      <c r="Y166" s="60">
        <v>1371233</v>
      </c>
      <c r="Z166" s="47">
        <v>206672</v>
      </c>
      <c r="AA166" s="47">
        <v>303400</v>
      </c>
      <c r="AB166" s="47">
        <v>151897</v>
      </c>
      <c r="AC166" s="47">
        <v>166265</v>
      </c>
      <c r="AD166" s="47">
        <v>274290</v>
      </c>
      <c r="AE166" s="47">
        <v>129437</v>
      </c>
      <c r="AF166" s="47">
        <v>104187</v>
      </c>
      <c r="AG166" s="47">
        <v>0</v>
      </c>
      <c r="AH166" s="3" t="s">
        <v>77</v>
      </c>
    </row>
    <row r="167" spans="1:34" x14ac:dyDescent="0.35">
      <c r="A167" s="3" t="s">
        <v>57</v>
      </c>
      <c r="B167" s="47">
        <v>406184</v>
      </c>
      <c r="C167" s="18">
        <f t="shared" si="145"/>
        <v>0.63724771216160325</v>
      </c>
      <c r="D167" s="9">
        <f t="shared" si="146"/>
        <v>0.43674832869486357</v>
      </c>
      <c r="E167" s="62">
        <f>I167/L167</f>
        <v>1.7789754780137259</v>
      </c>
      <c r="F167" s="61">
        <f t="shared" si="148"/>
        <v>47.188400407344716</v>
      </c>
      <c r="G167" s="7">
        <v>0</v>
      </c>
      <c r="H167" s="47">
        <v>74394</v>
      </c>
      <c r="I167" s="47">
        <v>528281</v>
      </c>
      <c r="J167" s="7">
        <v>192862</v>
      </c>
      <c r="K167" s="60">
        <v>721143</v>
      </c>
      <c r="L167" s="47">
        <v>296958</v>
      </c>
      <c r="M167" s="1">
        <v>18000</v>
      </c>
      <c r="N167" s="60">
        <v>314958</v>
      </c>
      <c r="O167" s="47">
        <v>366694</v>
      </c>
      <c r="P167" s="47">
        <v>39490</v>
      </c>
      <c r="Q167" s="47">
        <v>406184</v>
      </c>
      <c r="R167" s="59">
        <v>575434</v>
      </c>
      <c r="S167" s="47">
        <v>0</v>
      </c>
      <c r="T167" s="47">
        <v>-32515</v>
      </c>
      <c r="U167" s="47">
        <v>214560</v>
      </c>
      <c r="V167" s="47">
        <v>90236</v>
      </c>
      <c r="W167" s="47">
        <v>310127</v>
      </c>
      <c r="X167" s="59">
        <v>614924</v>
      </c>
      <c r="Y167" s="60">
        <v>284733</v>
      </c>
      <c r="Z167" s="47">
        <v>41380</v>
      </c>
      <c r="AA167" s="47">
        <v>48645</v>
      </c>
      <c r="AB167" s="47">
        <v>48145</v>
      </c>
      <c r="AC167" s="47">
        <v>60194</v>
      </c>
      <c r="AD167" s="47">
        <v>60007</v>
      </c>
      <c r="AE167" s="47">
        <v>128880</v>
      </c>
      <c r="AF167" s="47">
        <v>19451</v>
      </c>
      <c r="AG167" s="47">
        <v>0</v>
      </c>
      <c r="AH167" s="3" t="s">
        <v>78</v>
      </c>
    </row>
    <row r="168" spans="1:34" x14ac:dyDescent="0.35">
      <c r="A168" s="3" t="s">
        <v>57</v>
      </c>
      <c r="B168" s="47">
        <v>0</v>
      </c>
      <c r="C168" s="47">
        <v>0</v>
      </c>
      <c r="D168" s="47">
        <v>0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47">
        <v>0</v>
      </c>
      <c r="N168" s="47">
        <v>0</v>
      </c>
      <c r="O168" s="47">
        <v>0</v>
      </c>
      <c r="P168" s="47">
        <v>0</v>
      </c>
      <c r="Q168" s="47">
        <v>0</v>
      </c>
      <c r="R168" s="47">
        <v>0</v>
      </c>
      <c r="S168" s="47">
        <v>0</v>
      </c>
      <c r="T168" s="47">
        <v>0</v>
      </c>
      <c r="U168" s="47">
        <v>0</v>
      </c>
      <c r="V168" s="47">
        <v>0</v>
      </c>
      <c r="W168" s="47">
        <v>0</v>
      </c>
      <c r="X168" s="47">
        <v>0</v>
      </c>
      <c r="Y168" s="47">
        <v>0</v>
      </c>
      <c r="Z168" s="47">
        <v>0</v>
      </c>
      <c r="AA168" s="47">
        <v>0</v>
      </c>
      <c r="AB168" s="47">
        <v>0</v>
      </c>
      <c r="AC168" s="47">
        <v>0</v>
      </c>
      <c r="AD168" s="47">
        <v>0</v>
      </c>
      <c r="AE168" s="47">
        <v>0</v>
      </c>
      <c r="AF168" s="47">
        <v>0</v>
      </c>
      <c r="AG168" s="47">
        <v>0</v>
      </c>
      <c r="AH168" s="3" t="s">
        <v>79</v>
      </c>
    </row>
    <row r="169" spans="1:34" x14ac:dyDescent="0.35">
      <c r="A169" s="3" t="s">
        <v>57</v>
      </c>
      <c r="B169" s="47">
        <v>323806</v>
      </c>
      <c r="C169" s="63">
        <f t="shared" ref="C169" si="149">O169/R169</f>
        <v>0.1604716063658338</v>
      </c>
      <c r="D169" s="62">
        <f t="shared" ref="D169" si="150">N169/K169</f>
        <v>0.61675971306125199</v>
      </c>
      <c r="E169" s="62">
        <f t="shared" ref="E169" si="151">I169/L169</f>
        <v>1.2625804129036298</v>
      </c>
      <c r="F169" s="61">
        <f t="shared" ref="F169" si="152">H169/((R169-S169)/365)</f>
        <v>26.028953769445856</v>
      </c>
      <c r="G169" s="7">
        <v>0</v>
      </c>
      <c r="H169" s="47">
        <v>141165</v>
      </c>
      <c r="I169" s="47">
        <v>645320</v>
      </c>
      <c r="J169" s="7">
        <v>199599</v>
      </c>
      <c r="K169" s="60">
        <v>844919</v>
      </c>
      <c r="L169" s="47">
        <v>511112</v>
      </c>
      <c r="M169" s="47">
        <v>10000</v>
      </c>
      <c r="N169" s="60">
        <v>521112</v>
      </c>
      <c r="O169" s="47">
        <v>323906</v>
      </c>
      <c r="P169" s="47">
        <v>0</v>
      </c>
      <c r="Q169" s="47">
        <v>323806</v>
      </c>
      <c r="R169" s="59">
        <v>2018463</v>
      </c>
      <c r="S169" s="47">
        <v>38928</v>
      </c>
      <c r="T169" s="47">
        <v>-59925</v>
      </c>
      <c r="U169" s="47">
        <v>824916</v>
      </c>
      <c r="V169" s="47">
        <v>323574</v>
      </c>
      <c r="W169" s="47">
        <v>827085</v>
      </c>
      <c r="X169" s="59">
        <v>1975575</v>
      </c>
      <c r="Y169" s="60">
        <v>967422</v>
      </c>
      <c r="Z169" s="47">
        <v>143471</v>
      </c>
      <c r="AA169" s="47">
        <v>220811</v>
      </c>
      <c r="AB169" s="47">
        <v>118891</v>
      </c>
      <c r="AC169" s="47">
        <v>284381</v>
      </c>
      <c r="AD169" s="47">
        <v>165650</v>
      </c>
      <c r="AE169" s="47">
        <v>47133</v>
      </c>
      <c r="AF169" s="47">
        <v>70704</v>
      </c>
      <c r="AG169" s="47">
        <v>0</v>
      </c>
      <c r="AH169" s="3" t="s">
        <v>80</v>
      </c>
    </row>
    <row r="170" spans="1:34" x14ac:dyDescent="0.35">
      <c r="A170" s="3" t="s">
        <v>84</v>
      </c>
      <c r="B170" s="47">
        <v>720498</v>
      </c>
      <c r="C170" s="18">
        <f t="shared" ref="C170" si="153">O170/R170</f>
        <v>0.72746933867249852</v>
      </c>
      <c r="D170" s="51">
        <f t="shared" ref="D170" si="154">N170/K170</f>
        <v>0.19728200380359034</v>
      </c>
      <c r="E170" s="51">
        <f t="shared" ref="E170" si="155">I170/L170</f>
        <v>4.9546293943244386</v>
      </c>
      <c r="F170" s="52">
        <f t="shared" ref="F170" si="156">H170/((R170-S170)/365)</f>
        <v>205.93289998051327</v>
      </c>
      <c r="G170" s="47">
        <v>0</v>
      </c>
      <c r="H170" s="47">
        <v>558793</v>
      </c>
      <c r="I170" s="47">
        <v>877341</v>
      </c>
      <c r="J170" s="47">
        <v>20232</v>
      </c>
      <c r="K170" s="47">
        <v>897573</v>
      </c>
      <c r="L170" s="47">
        <v>177075</v>
      </c>
      <c r="M170" s="47">
        <v>0</v>
      </c>
      <c r="N170" s="47">
        <v>177075</v>
      </c>
      <c r="O170" s="47">
        <v>720498</v>
      </c>
      <c r="P170" s="47">
        <v>0</v>
      </c>
      <c r="Q170" s="47">
        <v>720498</v>
      </c>
      <c r="R170" s="47">
        <v>990417</v>
      </c>
      <c r="S170" s="47">
        <v>0</v>
      </c>
      <c r="T170" s="47">
        <v>-19442</v>
      </c>
      <c r="U170" s="47">
        <v>513521</v>
      </c>
      <c r="V170" s="47">
        <v>501693</v>
      </c>
      <c r="W170" s="47">
        <v>89757</v>
      </c>
      <c r="X170" s="47">
        <v>1104971</v>
      </c>
      <c r="Y170" s="47">
        <v>502322</v>
      </c>
      <c r="Z170" s="47">
        <v>105699</v>
      </c>
      <c r="AA170" s="47">
        <v>90827</v>
      </c>
      <c r="AB170" s="47">
        <v>76843</v>
      </c>
      <c r="AC170" s="47">
        <v>95063</v>
      </c>
      <c r="AD170" s="47">
        <v>63352</v>
      </c>
      <c r="AE170" s="47">
        <v>33682</v>
      </c>
      <c r="AF170" s="47">
        <v>22629</v>
      </c>
      <c r="AG170" s="47">
        <v>0</v>
      </c>
      <c r="AH170" s="3" t="s">
        <v>76</v>
      </c>
    </row>
    <row r="171" spans="1:34" x14ac:dyDescent="0.35">
      <c r="A171" s="3" t="s">
        <v>84</v>
      </c>
      <c r="B171" s="47">
        <v>462003</v>
      </c>
      <c r="C171" s="18">
        <f t="shared" ref="C171" si="157">O171/R171</f>
        <v>0.22766888289222362</v>
      </c>
      <c r="D171" s="51">
        <f t="shared" ref="D171" si="158">N171/K171</f>
        <v>0.42911847568208777</v>
      </c>
      <c r="E171" s="51">
        <f t="shared" ref="E171" si="159">I171/L171</f>
        <v>2.2720997935365719</v>
      </c>
      <c r="F171" s="52">
        <f t="shared" ref="F171" si="160">H171/((R171-S171)/365)</f>
        <v>81.29669399332569</v>
      </c>
      <c r="G171" s="7">
        <v>0</v>
      </c>
      <c r="H171" s="47">
        <v>451982</v>
      </c>
      <c r="I171" s="47">
        <v>789048</v>
      </c>
      <c r="J171" s="7">
        <v>20232</v>
      </c>
      <c r="K171" s="60">
        <v>809280</v>
      </c>
      <c r="L171" s="47">
        <v>347277</v>
      </c>
      <c r="M171" s="47">
        <v>0</v>
      </c>
      <c r="N171" s="47">
        <v>347277</v>
      </c>
      <c r="O171" s="47">
        <v>462003</v>
      </c>
      <c r="P171" s="47">
        <v>0</v>
      </c>
      <c r="Q171" s="47">
        <v>462003</v>
      </c>
      <c r="R171" s="47">
        <v>2029276</v>
      </c>
      <c r="S171" s="47">
        <v>0</v>
      </c>
      <c r="T171" s="47">
        <v>-19442</v>
      </c>
      <c r="U171" s="47">
        <v>891562</v>
      </c>
      <c r="V171" s="47">
        <v>814892</v>
      </c>
      <c r="W171" s="47">
        <v>178873</v>
      </c>
      <c r="X171" s="47">
        <v>1885327</v>
      </c>
      <c r="Y171" s="47">
        <v>1011859</v>
      </c>
      <c r="Z171" s="47">
        <v>203572</v>
      </c>
      <c r="AA171" s="47">
        <v>190070</v>
      </c>
      <c r="AB171" s="47">
        <v>125736</v>
      </c>
      <c r="AC171" s="47">
        <v>303935</v>
      </c>
      <c r="AD171" s="47">
        <v>119324</v>
      </c>
      <c r="AE171" s="47">
        <v>36679</v>
      </c>
      <c r="AF171" s="47">
        <v>38101</v>
      </c>
      <c r="AG171" s="47">
        <v>0</v>
      </c>
      <c r="AH171" s="3" t="s">
        <v>75</v>
      </c>
    </row>
    <row r="172" spans="1:34" x14ac:dyDescent="0.35">
      <c r="A172" s="3" t="s">
        <v>84</v>
      </c>
      <c r="B172" s="47">
        <v>424692</v>
      </c>
      <c r="C172" s="18">
        <f t="shared" ref="C172" si="161">O172/R172</f>
        <v>0.13944732899321202</v>
      </c>
      <c r="D172" s="51">
        <f t="shared" ref="D172" si="162">N172/K172</f>
        <v>0.53001508362392091</v>
      </c>
      <c r="E172" s="51">
        <f t="shared" ref="E172" si="163">I172/L172</f>
        <v>1.8444952050060863</v>
      </c>
      <c r="F172" s="61">
        <f t="shared" ref="F172" si="164">H172/((R172-S172)/365)</f>
        <v>44.226484524732427</v>
      </c>
      <c r="G172" s="47">
        <v>0</v>
      </c>
      <c r="H172" s="47">
        <v>369023</v>
      </c>
      <c r="I172" s="47">
        <v>883397</v>
      </c>
      <c r="J172" s="47">
        <v>20232</v>
      </c>
      <c r="K172" s="47">
        <v>903629</v>
      </c>
      <c r="L172" s="47">
        <v>478937</v>
      </c>
      <c r="M172" s="47">
        <v>0</v>
      </c>
      <c r="N172" s="47">
        <v>478937</v>
      </c>
      <c r="O172" s="47">
        <v>424692</v>
      </c>
      <c r="P172" s="47">
        <v>0</v>
      </c>
      <c r="Q172" s="47">
        <v>424692</v>
      </c>
      <c r="R172" s="47">
        <v>3045537</v>
      </c>
      <c r="S172" s="47">
        <v>0</v>
      </c>
      <c r="T172" s="47">
        <v>-19442</v>
      </c>
      <c r="U172" s="47">
        <v>1250537</v>
      </c>
      <c r="V172" s="47">
        <v>1111625</v>
      </c>
      <c r="W172" s="47">
        <v>502125</v>
      </c>
      <c r="X172" s="47">
        <v>2864287</v>
      </c>
      <c r="Y172" s="47">
        <v>1551469</v>
      </c>
      <c r="Z172" s="47">
        <v>308005</v>
      </c>
      <c r="AA172" s="47">
        <v>314033</v>
      </c>
      <c r="AB172" s="47">
        <v>177861</v>
      </c>
      <c r="AC172" s="47">
        <v>465641</v>
      </c>
      <c r="AD172" s="47">
        <v>137646</v>
      </c>
      <c r="AE172" s="47">
        <v>38178</v>
      </c>
      <c r="AF172" s="47">
        <v>52704</v>
      </c>
      <c r="AG172" s="47">
        <v>0</v>
      </c>
      <c r="AH172" s="3" t="s">
        <v>77</v>
      </c>
    </row>
    <row r="173" spans="1:34" x14ac:dyDescent="0.35">
      <c r="A173" s="3" t="s">
        <v>84</v>
      </c>
      <c r="B173" s="47">
        <v>370039</v>
      </c>
      <c r="C173" s="18">
        <f t="shared" ref="C173" si="165">O173/R173</f>
        <v>0.31200800679937135</v>
      </c>
      <c r="D173" s="51">
        <f t="shared" ref="D173" si="166">N173/K173</f>
        <v>0.45930058403994323</v>
      </c>
      <c r="E173" s="51">
        <f t="shared" ref="E173" si="167">I173/L173</f>
        <v>2.0797787053179442</v>
      </c>
      <c r="F173" s="61">
        <f t="shared" ref="F173" si="168">H173/((R173-S173)/365)</f>
        <v>55.190772787674796</v>
      </c>
      <c r="G173" s="47">
        <v>0</v>
      </c>
      <c r="H173" s="47">
        <v>179331</v>
      </c>
      <c r="I173" s="47">
        <v>653741</v>
      </c>
      <c r="J173" s="47">
        <v>30630</v>
      </c>
      <c r="K173" s="47">
        <v>684371</v>
      </c>
      <c r="L173" s="47">
        <v>314332</v>
      </c>
      <c r="M173" s="47">
        <v>0</v>
      </c>
      <c r="N173" s="47">
        <v>314332</v>
      </c>
      <c r="O173" s="47">
        <v>370039</v>
      </c>
      <c r="P173" s="47">
        <v>0</v>
      </c>
      <c r="Q173" s="47">
        <v>370039</v>
      </c>
      <c r="R173" s="47">
        <v>1185992</v>
      </c>
      <c r="S173" s="47">
        <v>0</v>
      </c>
      <c r="T173" s="47">
        <v>-9045</v>
      </c>
      <c r="U173" s="47">
        <v>637548</v>
      </c>
      <c r="V173" s="47">
        <v>335154</v>
      </c>
      <c r="W173" s="47">
        <v>134195</v>
      </c>
      <c r="X173" s="47">
        <v>1106897</v>
      </c>
      <c r="Y173" s="47">
        <v>503051</v>
      </c>
      <c r="Z173" s="47">
        <v>105591</v>
      </c>
      <c r="AA173" s="47">
        <v>136034</v>
      </c>
      <c r="AB173" s="47">
        <v>190212</v>
      </c>
      <c r="AC173" s="47">
        <v>122828</v>
      </c>
      <c r="AD173" s="47">
        <v>89148</v>
      </c>
      <c r="AE173" s="47">
        <v>5058</v>
      </c>
      <c r="AF173" s="47">
        <v>34070</v>
      </c>
      <c r="AG173" s="47">
        <v>0</v>
      </c>
      <c r="AH173" s="3" t="s">
        <v>78</v>
      </c>
    </row>
    <row r="174" spans="1:34" x14ac:dyDescent="0.35">
      <c r="A174" s="3" t="s">
        <v>84</v>
      </c>
      <c r="B174" s="47">
        <v>446284</v>
      </c>
      <c r="C174" s="18">
        <f t="shared" ref="C174" si="169">O174/R174</f>
        <v>0.19484955267697432</v>
      </c>
      <c r="D174" s="51">
        <f t="shared" ref="D174" si="170">N174/K174</f>
        <v>0.26778791175076005</v>
      </c>
      <c r="E174" s="51">
        <f t="shared" ref="E174" si="171">I174/L174</f>
        <v>3.5466342354044005</v>
      </c>
      <c r="F174" s="61">
        <f t="shared" ref="F174" si="172">H174/((R174-S174)/365)</f>
        <v>14.624363048773514</v>
      </c>
      <c r="G174" s="47">
        <v>0</v>
      </c>
      <c r="H174" s="47">
        <v>91769</v>
      </c>
      <c r="I174" s="47">
        <v>578871</v>
      </c>
      <c r="J174" s="47">
        <v>30630</v>
      </c>
      <c r="K174" s="47">
        <v>609501</v>
      </c>
      <c r="L174" s="47">
        <v>163217</v>
      </c>
      <c r="M174" s="47">
        <v>0</v>
      </c>
      <c r="N174" s="47">
        <v>163217</v>
      </c>
      <c r="O174" s="47">
        <v>446284</v>
      </c>
      <c r="P174" s="47">
        <v>0</v>
      </c>
      <c r="Q174" s="47">
        <v>446284</v>
      </c>
      <c r="R174" s="47">
        <v>2290403</v>
      </c>
      <c r="S174" s="47">
        <v>0</v>
      </c>
      <c r="T174" s="47">
        <v>-9045</v>
      </c>
      <c r="U174" s="47">
        <v>1046638</v>
      </c>
      <c r="V174" s="47">
        <v>697677</v>
      </c>
      <c r="W174" s="47">
        <v>430394</v>
      </c>
      <c r="X174" s="47">
        <v>2174709</v>
      </c>
      <c r="Y174" s="47">
        <v>1035662</v>
      </c>
      <c r="Z174" s="47">
        <v>217191</v>
      </c>
      <c r="AA174" s="47">
        <v>221467</v>
      </c>
      <c r="AB174" s="47">
        <v>306281</v>
      </c>
      <c r="AC174" s="47">
        <v>304501</v>
      </c>
      <c r="AD174" s="47">
        <v>136118</v>
      </c>
      <c r="AE174" s="47">
        <v>12031</v>
      </c>
      <c r="AF174" s="47">
        <v>57152</v>
      </c>
      <c r="AG174" s="47">
        <v>0</v>
      </c>
      <c r="AH174" s="3" t="s">
        <v>79</v>
      </c>
    </row>
    <row r="175" spans="1:34" x14ac:dyDescent="0.35">
      <c r="A175" s="3" t="s">
        <v>84</v>
      </c>
      <c r="B175" s="47">
        <v>454193</v>
      </c>
      <c r="C175" s="18">
        <f t="shared" ref="C175" si="173">O175/R175</f>
        <v>0.14012671451163761</v>
      </c>
      <c r="D175" s="51">
        <f t="shared" ref="D175" si="174">N175/K175</f>
        <v>0.2838760843721127</v>
      </c>
      <c r="E175" s="51">
        <f t="shared" ref="E175" si="175">I175/L175</f>
        <v>3.3525396428670611</v>
      </c>
      <c r="F175" s="61">
        <f t="shared" ref="F175" si="176">H175/((R175-S175)/365)</f>
        <v>26.871676875527182</v>
      </c>
      <c r="G175" s="47">
        <v>0</v>
      </c>
      <c r="H175" s="47">
        <v>238628</v>
      </c>
      <c r="I175" s="47">
        <v>603608</v>
      </c>
      <c r="J175" s="47">
        <v>30630</v>
      </c>
      <c r="K175" s="47">
        <v>634238</v>
      </c>
      <c r="L175" s="47">
        <v>180045</v>
      </c>
      <c r="M175" s="47">
        <v>0</v>
      </c>
      <c r="N175" s="47">
        <v>180045</v>
      </c>
      <c r="O175" s="47">
        <v>454193</v>
      </c>
      <c r="P175" s="47">
        <v>0</v>
      </c>
      <c r="Q175" s="47">
        <v>454193</v>
      </c>
      <c r="R175" s="47">
        <v>3241302</v>
      </c>
      <c r="S175" s="47">
        <v>0</v>
      </c>
      <c r="T175" s="47">
        <v>-9045</v>
      </c>
      <c r="U175" s="47">
        <v>1440570</v>
      </c>
      <c r="V175" s="47">
        <v>1162008</v>
      </c>
      <c r="W175" s="47">
        <v>530942</v>
      </c>
      <c r="X175" s="47">
        <v>3133520</v>
      </c>
      <c r="Y175" s="47">
        <v>1506887</v>
      </c>
      <c r="Z175" s="47">
        <v>313174</v>
      </c>
      <c r="AA175" s="47">
        <v>392050</v>
      </c>
      <c r="AB175" s="47">
        <v>351502</v>
      </c>
      <c r="AC175" s="47">
        <v>420433</v>
      </c>
      <c r="AD175" s="47">
        <v>153365</v>
      </c>
      <c r="AE175" s="47">
        <v>21117</v>
      </c>
      <c r="AF175" s="47">
        <v>82774</v>
      </c>
      <c r="AG175" s="47">
        <v>0</v>
      </c>
      <c r="AH175" s="3" t="s">
        <v>80</v>
      </c>
    </row>
    <row r="176" spans="1:34" x14ac:dyDescent="0.35">
      <c r="A176" s="3" t="s">
        <v>84</v>
      </c>
      <c r="B176" s="47">
        <v>325513</v>
      </c>
      <c r="C176" s="18">
        <f t="shared" ref="C176" si="177">O176/R176</f>
        <v>0.38238788474028546</v>
      </c>
      <c r="D176" s="51">
        <f t="shared" ref="D176" si="178">N176/K176</f>
        <v>0.22242340997312632</v>
      </c>
      <c r="E176" s="51">
        <f t="shared" ref="E176" si="179">I176/L176</f>
        <v>4.4094638714666212</v>
      </c>
      <c r="F176" s="52">
        <f t="shared" ref="F176" si="180">H176/((R176-S176)/365)</f>
        <v>97.272911485312676</v>
      </c>
      <c r="G176" s="47">
        <v>0</v>
      </c>
      <c r="H176" s="47">
        <v>201881</v>
      </c>
      <c r="I176" s="47">
        <v>410574</v>
      </c>
      <c r="J176" s="47">
        <v>8051</v>
      </c>
      <c r="K176" s="47">
        <v>418625</v>
      </c>
      <c r="L176" s="47">
        <v>93112</v>
      </c>
      <c r="M176" s="47">
        <v>0</v>
      </c>
      <c r="N176" s="47">
        <v>93112</v>
      </c>
      <c r="O176" s="47">
        <v>289668</v>
      </c>
      <c r="P176" s="47">
        <v>35845</v>
      </c>
      <c r="Q176" s="47">
        <v>325513</v>
      </c>
      <c r="R176" s="47">
        <v>757524</v>
      </c>
      <c r="S176" s="47">
        <v>0</v>
      </c>
      <c r="T176" s="47">
        <v>-906</v>
      </c>
      <c r="U176" s="47">
        <v>296942</v>
      </c>
      <c r="V176" s="47">
        <v>172737</v>
      </c>
      <c r="W176" s="47">
        <v>69554</v>
      </c>
      <c r="X176" s="47">
        <v>539233</v>
      </c>
      <c r="Y176" s="47">
        <v>288599</v>
      </c>
      <c r="Z176" s="47">
        <v>62275</v>
      </c>
      <c r="AA176" s="47">
        <v>122487</v>
      </c>
      <c r="AB176" s="47">
        <v>121010</v>
      </c>
      <c r="AC176" s="47">
        <v>54261</v>
      </c>
      <c r="AD176" s="47">
        <v>43764</v>
      </c>
      <c r="AE176" s="47">
        <v>59015</v>
      </c>
      <c r="AF176" s="47">
        <v>6113</v>
      </c>
      <c r="AG176" s="47">
        <v>0</v>
      </c>
      <c r="AH176" s="3" t="s">
        <v>81</v>
      </c>
    </row>
    <row r="177" spans="1:34" x14ac:dyDescent="0.35">
      <c r="A177" s="3" t="s">
        <v>84</v>
      </c>
      <c r="B177" s="47">
        <v>334904</v>
      </c>
      <c r="C177" s="18">
        <f t="shared" ref="C177" si="181">O177/R177</f>
        <v>0.23592830232276354</v>
      </c>
      <c r="D177" s="51">
        <f t="shared" ref="D177" si="182">N177/K177</f>
        <v>0.1680000765228038</v>
      </c>
      <c r="E177" s="51">
        <f t="shared" ref="E177" si="183">I177/L177</f>
        <v>7.279593626662769</v>
      </c>
      <c r="F177" s="52">
        <f t="shared" ref="F177" si="184">H177/((R177-S177)/365)</f>
        <v>73.276363211122657</v>
      </c>
      <c r="G177" s="47">
        <v>0</v>
      </c>
      <c r="H177" s="47">
        <v>284978</v>
      </c>
      <c r="I177" s="47">
        <v>497997</v>
      </c>
      <c r="J177" s="47">
        <v>24723</v>
      </c>
      <c r="K177" s="47">
        <v>522720</v>
      </c>
      <c r="L177" s="47">
        <v>68410</v>
      </c>
      <c r="M177" s="47">
        <v>19407</v>
      </c>
      <c r="N177" s="47">
        <v>87817</v>
      </c>
      <c r="O177" s="47">
        <v>334904</v>
      </c>
      <c r="P177" s="47">
        <v>0</v>
      </c>
      <c r="Q177" s="47">
        <v>334904</v>
      </c>
      <c r="R177" s="47">
        <v>1419516</v>
      </c>
      <c r="S177" s="47">
        <v>0</v>
      </c>
      <c r="T177" s="47">
        <v>-906</v>
      </c>
      <c r="U177" s="47">
        <v>755230</v>
      </c>
      <c r="V177" s="47">
        <v>313299</v>
      </c>
      <c r="W177" s="47">
        <v>226013</v>
      </c>
      <c r="X177" s="47">
        <v>1294543</v>
      </c>
      <c r="Y177" s="47">
        <v>570097</v>
      </c>
      <c r="Z177" s="47">
        <v>124199</v>
      </c>
      <c r="AA177" s="47">
        <v>195508</v>
      </c>
      <c r="AB177" s="47">
        <v>175036</v>
      </c>
      <c r="AC177" s="47">
        <v>185513</v>
      </c>
      <c r="AD177" s="47">
        <v>73585</v>
      </c>
      <c r="AE177" s="47">
        <v>82785</v>
      </c>
      <c r="AF177" s="47">
        <v>12793</v>
      </c>
      <c r="AG177" s="47">
        <v>0</v>
      </c>
      <c r="AH177" s="3" t="s">
        <v>82</v>
      </c>
    </row>
    <row r="178" spans="1:34" x14ac:dyDescent="0.35">
      <c r="A178" s="3" t="s">
        <v>84</v>
      </c>
      <c r="B178" s="47">
        <v>559983</v>
      </c>
      <c r="C178" s="18">
        <f t="shared" ref="C178" si="185">O178/R178</f>
        <v>0.26131114983196252</v>
      </c>
      <c r="D178" s="51">
        <f t="shared" ref="D178" si="186">N178/K178</f>
        <v>0.24904854243943259</v>
      </c>
      <c r="E178" s="51">
        <f t="shared" ref="E178" si="187">I178/L178</f>
        <v>4.335179305866224</v>
      </c>
      <c r="F178" s="61">
        <f t="shared" ref="F178" si="188">H178/((R178-S178)/365)</f>
        <v>51.895011325382384</v>
      </c>
      <c r="G178" s="47">
        <v>0</v>
      </c>
      <c r="H178" s="47">
        <v>304684</v>
      </c>
      <c r="I178" s="47">
        <v>720975</v>
      </c>
      <c r="J178" s="47">
        <v>24723</v>
      </c>
      <c r="K178" s="47">
        <v>745698</v>
      </c>
      <c r="L178" s="47">
        <v>166308</v>
      </c>
      <c r="M178" s="47">
        <v>19407</v>
      </c>
      <c r="N178" s="47">
        <v>185715</v>
      </c>
      <c r="O178" s="47">
        <v>559983</v>
      </c>
      <c r="P178" s="47">
        <v>0</v>
      </c>
      <c r="Q178" s="47">
        <v>559983</v>
      </c>
      <c r="R178" s="47">
        <v>2142974</v>
      </c>
      <c r="S178" s="47">
        <v>0</v>
      </c>
      <c r="T178" s="47">
        <v>-906</v>
      </c>
      <c r="U178" s="47">
        <v>1133174</v>
      </c>
      <c r="V178" s="47">
        <v>453862</v>
      </c>
      <c r="W178" s="47">
        <v>556041</v>
      </c>
      <c r="X178" s="47">
        <v>2143077</v>
      </c>
      <c r="Y178" s="47">
        <v>810046</v>
      </c>
      <c r="Z178" s="47">
        <v>265414</v>
      </c>
      <c r="AA178" s="47">
        <v>278758</v>
      </c>
      <c r="AB178" s="47">
        <v>228843</v>
      </c>
      <c r="AC178" s="47">
        <v>285369</v>
      </c>
      <c r="AD178" s="47">
        <v>113893</v>
      </c>
      <c r="AE178" s="47">
        <v>134113</v>
      </c>
      <c r="AF178" s="47">
        <v>26538</v>
      </c>
      <c r="AG178" s="47">
        <v>0</v>
      </c>
      <c r="AH178" s="3" t="s">
        <v>83</v>
      </c>
    </row>
    <row r="179" spans="1:34" x14ac:dyDescent="0.35">
      <c r="A179" s="3" t="s">
        <v>36</v>
      </c>
      <c r="B179" s="47">
        <v>9468522</v>
      </c>
      <c r="C179" s="18">
        <f t="shared" ref="C179:C242" si="189">O179/R179</f>
        <v>2.9472862259230199</v>
      </c>
      <c r="D179" s="51">
        <f t="shared" ref="D179:D242" si="190">N179/K179</f>
        <v>0.11643779115676614</v>
      </c>
      <c r="E179" s="51">
        <f t="shared" ref="E179:E242" si="191">I179/L179</f>
        <v>7.7941717430033908</v>
      </c>
      <c r="F179" s="52">
        <f t="shared" ref="F179:F242" si="192">H179/((R179-S179)/365)</f>
        <v>444.60220713834445</v>
      </c>
      <c r="G179" s="47">
        <v>28382</v>
      </c>
      <c r="H179" s="47">
        <v>3748077</v>
      </c>
      <c r="I179" s="47">
        <v>9725435</v>
      </c>
      <c r="J179" s="47">
        <v>990870</v>
      </c>
      <c r="K179" s="47">
        <v>10716306</v>
      </c>
      <c r="L179" s="47">
        <v>1247783</v>
      </c>
      <c r="M179" s="47">
        <v>0</v>
      </c>
      <c r="N179" s="47">
        <v>1247783</v>
      </c>
      <c r="O179" s="47">
        <v>9349290</v>
      </c>
      <c r="P179" s="47">
        <v>119232</v>
      </c>
      <c r="Q179" s="47">
        <v>9468522</v>
      </c>
      <c r="R179" s="47">
        <v>3172169</v>
      </c>
      <c r="S179" s="47">
        <v>95153</v>
      </c>
      <c r="T179" s="47">
        <v>-910147</v>
      </c>
      <c r="U179" s="47">
        <v>1340254</v>
      </c>
      <c r="V179" s="47">
        <v>850037</v>
      </c>
      <c r="W179" s="47">
        <v>985149</v>
      </c>
      <c r="X179" s="47">
        <v>3175440</v>
      </c>
      <c r="Y179" s="47">
        <v>1132912</v>
      </c>
      <c r="Z179" s="47">
        <v>597495</v>
      </c>
      <c r="AA179" s="47">
        <v>150856</v>
      </c>
      <c r="AB179" s="47">
        <v>147819</v>
      </c>
      <c r="AC179" s="47">
        <v>453983</v>
      </c>
      <c r="AD179" s="47">
        <v>397124</v>
      </c>
      <c r="AE179" s="47">
        <v>99002</v>
      </c>
      <c r="AF179" s="47">
        <v>192972</v>
      </c>
      <c r="AG179" s="47">
        <v>0</v>
      </c>
      <c r="AH179" s="3" t="s">
        <v>76</v>
      </c>
    </row>
    <row r="180" spans="1:34" x14ac:dyDescent="0.35">
      <c r="A180" s="3" t="s">
        <v>36</v>
      </c>
      <c r="B180" s="47">
        <v>10163919</v>
      </c>
      <c r="C180" s="18">
        <f t="shared" si="189"/>
        <v>1.4337990911328067</v>
      </c>
      <c r="D180" s="51">
        <f t="shared" si="190"/>
        <v>0.14084120465099059</v>
      </c>
      <c r="E180" s="51">
        <f t="shared" si="191"/>
        <v>6.4835625325973512</v>
      </c>
      <c r="F180" s="52">
        <f t="shared" si="192"/>
        <v>403.27417200888033</v>
      </c>
      <c r="G180" s="47">
        <v>47627</v>
      </c>
      <c r="H180" s="47">
        <v>7526244</v>
      </c>
      <c r="I180" s="47">
        <v>10802672</v>
      </c>
      <c r="J180" s="47">
        <v>1027409</v>
      </c>
      <c r="K180" s="47">
        <v>11830082</v>
      </c>
      <c r="L180" s="47">
        <v>1666163</v>
      </c>
      <c r="M180" s="47">
        <v>0</v>
      </c>
      <c r="N180" s="47">
        <v>1666163</v>
      </c>
      <c r="O180" s="47">
        <v>10044686</v>
      </c>
      <c r="P180" s="47">
        <v>119232</v>
      </c>
      <c r="Q180" s="47">
        <v>10163919</v>
      </c>
      <c r="R180" s="47">
        <v>7005644</v>
      </c>
      <c r="S180" s="47">
        <v>193705</v>
      </c>
      <c r="T180" s="47">
        <v>-1008699</v>
      </c>
      <c r="U180" s="47">
        <v>2786928</v>
      </c>
      <c r="V180" s="47">
        <v>1712046</v>
      </c>
      <c r="W180" s="47">
        <v>3432445</v>
      </c>
      <c r="X180" s="47">
        <v>7931419</v>
      </c>
      <c r="Y180" s="47">
        <v>3086609</v>
      </c>
      <c r="Z180" s="47">
        <v>1158162</v>
      </c>
      <c r="AA180" s="47">
        <v>327788</v>
      </c>
      <c r="AB180" s="47">
        <v>297309</v>
      </c>
      <c r="AC180" s="47">
        <v>992145</v>
      </c>
      <c r="AD180" s="47">
        <v>580764</v>
      </c>
      <c r="AE180" s="47">
        <v>197554</v>
      </c>
      <c r="AF180" s="47">
        <v>365310</v>
      </c>
      <c r="AG180" s="47">
        <v>0</v>
      </c>
      <c r="AH180" s="3" t="s">
        <v>75</v>
      </c>
    </row>
    <row r="181" spans="1:34" x14ac:dyDescent="0.35">
      <c r="A181" s="3" t="s">
        <v>36</v>
      </c>
      <c r="B181" s="47">
        <v>11043155</v>
      </c>
      <c r="C181" s="18">
        <f t="shared" si="189"/>
        <v>1.0654540731714899</v>
      </c>
      <c r="D181" s="51">
        <f t="shared" si="190"/>
        <v>0.10096977972237021</v>
      </c>
      <c r="E181" s="51">
        <f t="shared" si="191"/>
        <v>9.4784113458769212</v>
      </c>
      <c r="F181" s="52">
        <f t="shared" si="192"/>
        <v>299.57668472760201</v>
      </c>
      <c r="G181" s="47">
        <v>72228</v>
      </c>
      <c r="H181" s="47">
        <v>8224424</v>
      </c>
      <c r="I181" s="47">
        <v>11143645</v>
      </c>
      <c r="J181" s="47">
        <v>1139763</v>
      </c>
      <c r="K181" s="47">
        <v>12283408</v>
      </c>
      <c r="L181" s="47">
        <v>1175687</v>
      </c>
      <c r="M181" s="47">
        <v>64565</v>
      </c>
      <c r="N181" s="47">
        <v>1240253</v>
      </c>
      <c r="O181" s="47">
        <v>11000906</v>
      </c>
      <c r="P181" s="47">
        <v>42249</v>
      </c>
      <c r="Q181" s="47">
        <v>11043155</v>
      </c>
      <c r="R181" s="47">
        <v>10325087</v>
      </c>
      <c r="S181" s="47">
        <v>304565</v>
      </c>
      <c r="T181" s="47">
        <v>-1119559</v>
      </c>
      <c r="U181" s="47">
        <v>4199167</v>
      </c>
      <c r="V181" s="47">
        <v>2600011</v>
      </c>
      <c r="W181" s="47">
        <v>4622625</v>
      </c>
      <c r="X181" s="47">
        <v>11421803</v>
      </c>
      <c r="Y181" s="47">
        <v>4557261</v>
      </c>
      <c r="Z181" s="47">
        <v>1800205</v>
      </c>
      <c r="AA181" s="47">
        <v>422785</v>
      </c>
      <c r="AB181" s="47">
        <v>550492</v>
      </c>
      <c r="AC181" s="47">
        <v>1488668</v>
      </c>
      <c r="AD181" s="47">
        <v>656298</v>
      </c>
      <c r="AE181" s="47">
        <v>324922</v>
      </c>
      <c r="AF181" s="47">
        <v>524456</v>
      </c>
      <c r="AG181" s="47">
        <v>0</v>
      </c>
      <c r="AH181" s="3" t="s">
        <v>77</v>
      </c>
    </row>
    <row r="182" spans="1:34" x14ac:dyDescent="0.35">
      <c r="A182" s="3" t="s">
        <v>36</v>
      </c>
      <c r="B182" s="47">
        <v>6034820</v>
      </c>
      <c r="C182" s="18">
        <f t="shared" si="189"/>
        <v>2.2343728399743461</v>
      </c>
      <c r="D182" s="51">
        <f t="shared" si="190"/>
        <v>0.19924728326420693</v>
      </c>
      <c r="E182" s="51">
        <f t="shared" si="191"/>
        <v>4.5060514885982679</v>
      </c>
      <c r="F182" s="52">
        <f t="shared" si="192"/>
        <v>140.2219250709644</v>
      </c>
      <c r="G182" s="47">
        <v>67840</v>
      </c>
      <c r="H182" s="47">
        <v>982560</v>
      </c>
      <c r="I182" s="47">
        <v>6766350</v>
      </c>
      <c r="J182" s="47">
        <v>770084</v>
      </c>
      <c r="K182" s="47">
        <v>7536434</v>
      </c>
      <c r="L182" s="47">
        <v>1501614</v>
      </c>
      <c r="M182" s="47">
        <v>0</v>
      </c>
      <c r="N182" s="47">
        <v>1501614</v>
      </c>
      <c r="O182" s="47">
        <v>5915587</v>
      </c>
      <c r="P182" s="47">
        <v>119232</v>
      </c>
      <c r="Q182" s="47">
        <v>6034820</v>
      </c>
      <c r="R182" s="47">
        <v>2647538</v>
      </c>
      <c r="S182" s="47">
        <v>89918</v>
      </c>
      <c r="T182" s="47">
        <v>-554264</v>
      </c>
      <c r="U182" s="47">
        <v>888577</v>
      </c>
      <c r="V182" s="47">
        <v>782493</v>
      </c>
      <c r="W182" s="47">
        <v>995367</v>
      </c>
      <c r="X182" s="47">
        <v>2666437</v>
      </c>
      <c r="Y182" s="47">
        <v>1337497</v>
      </c>
      <c r="Z182" s="47">
        <v>288573</v>
      </c>
      <c r="AA182" s="47">
        <v>169701</v>
      </c>
      <c r="AB182" s="47">
        <v>93233</v>
      </c>
      <c r="AC182" s="47">
        <v>372827</v>
      </c>
      <c r="AD182" s="47">
        <v>124488</v>
      </c>
      <c r="AE182" s="47">
        <v>89667</v>
      </c>
      <c r="AF182" s="47">
        <v>171552</v>
      </c>
      <c r="AG182" s="47">
        <v>0</v>
      </c>
      <c r="AH182" s="3" t="s">
        <v>78</v>
      </c>
    </row>
    <row r="183" spans="1:34" x14ac:dyDescent="0.35">
      <c r="A183" s="3" t="s">
        <v>36</v>
      </c>
      <c r="B183" s="47">
        <v>6000263</v>
      </c>
      <c r="C183" s="18">
        <f t="shared" si="189"/>
        <v>0.99547578024086625</v>
      </c>
      <c r="D183" s="51">
        <f t="shared" si="190"/>
        <v>0.20417305400324523</v>
      </c>
      <c r="E183" s="51">
        <f t="shared" si="191"/>
        <v>4.3094761253609368</v>
      </c>
      <c r="F183" s="52">
        <f t="shared" si="192"/>
        <v>165.86466881942883</v>
      </c>
      <c r="G183" s="47">
        <v>68839</v>
      </c>
      <c r="H183" s="47">
        <v>2684626</v>
      </c>
      <c r="I183" s="47">
        <v>6633986</v>
      </c>
      <c r="J183" s="47">
        <v>905672</v>
      </c>
      <c r="K183" s="47">
        <v>7539658</v>
      </c>
      <c r="L183" s="47">
        <v>1539395</v>
      </c>
      <c r="M183" s="47">
        <v>0</v>
      </c>
      <c r="N183" s="47">
        <v>1539395</v>
      </c>
      <c r="O183" s="47">
        <v>5881031</v>
      </c>
      <c r="P183" s="47">
        <v>119232</v>
      </c>
      <c r="Q183" s="47">
        <v>6000263</v>
      </c>
      <c r="R183" s="47">
        <v>5907759</v>
      </c>
      <c r="S183" s="47"/>
      <c r="T183" s="47">
        <v>-651612</v>
      </c>
      <c r="U183" s="47">
        <v>2557676</v>
      </c>
      <c r="V183" s="47">
        <v>1742262</v>
      </c>
      <c r="W183" s="47">
        <v>1845241</v>
      </c>
      <c r="X183" s="47">
        <v>6145179</v>
      </c>
      <c r="Y183" s="47">
        <v>2665603</v>
      </c>
      <c r="Z183" s="47">
        <v>693828</v>
      </c>
      <c r="AA183" s="47">
        <v>379954</v>
      </c>
      <c r="AB183" s="47">
        <v>181838</v>
      </c>
      <c r="AC183" s="47">
        <v>1174724</v>
      </c>
      <c r="AD183" s="47">
        <v>310169</v>
      </c>
      <c r="AE183" s="47">
        <v>187266</v>
      </c>
      <c r="AF183" s="47">
        <v>314373</v>
      </c>
      <c r="AG183" s="47">
        <v>0</v>
      </c>
      <c r="AH183" s="3" t="s">
        <v>79</v>
      </c>
    </row>
    <row r="184" spans="1:34" x14ac:dyDescent="0.35">
      <c r="A184" s="3" t="s">
        <v>36</v>
      </c>
      <c r="B184" s="47">
        <v>7120808</v>
      </c>
      <c r="C184" s="18">
        <f t="shared" si="189"/>
        <v>0.7732917440198519</v>
      </c>
      <c r="D184" s="51">
        <f t="shared" si="190"/>
        <v>0.18549902305302052</v>
      </c>
      <c r="E184" s="51">
        <f t="shared" si="191"/>
        <v>4.8527346980051584</v>
      </c>
      <c r="F184" s="52">
        <f t="shared" si="192"/>
        <v>91.317634405680693</v>
      </c>
      <c r="G184" s="47">
        <v>43365</v>
      </c>
      <c r="H184" s="47">
        <v>2265240</v>
      </c>
      <c r="I184" s="47">
        <v>7869840</v>
      </c>
      <c r="J184" s="47">
        <v>872701</v>
      </c>
      <c r="K184" s="47">
        <v>8742542</v>
      </c>
      <c r="L184" s="47">
        <v>1621733</v>
      </c>
      <c r="M184" s="47">
        <v>0</v>
      </c>
      <c r="N184" s="47">
        <v>1621733</v>
      </c>
      <c r="O184" s="47">
        <v>7001576</v>
      </c>
      <c r="P184" s="47">
        <v>119232</v>
      </c>
      <c r="Q184" s="47">
        <v>7120808</v>
      </c>
      <c r="R184" s="47">
        <v>9054249</v>
      </c>
      <c r="S184" s="47"/>
      <c r="T184" s="47">
        <v>-731553</v>
      </c>
      <c r="U184" s="47">
        <v>4135422</v>
      </c>
      <c r="V184" s="47">
        <v>2799049</v>
      </c>
      <c r="W184" s="47">
        <v>3537666</v>
      </c>
      <c r="X184" s="47">
        <v>10472137</v>
      </c>
      <c r="Y184" s="47">
        <v>4086354</v>
      </c>
      <c r="Z184" s="47">
        <v>1317454</v>
      </c>
      <c r="AA184" s="47">
        <v>568744</v>
      </c>
      <c r="AB184" s="47">
        <v>223027</v>
      </c>
      <c r="AC184" s="47">
        <v>1395552</v>
      </c>
      <c r="AD184" s="47">
        <v>419954</v>
      </c>
      <c r="AE184" s="47">
        <v>281922</v>
      </c>
      <c r="AF184" s="47">
        <v>761239</v>
      </c>
      <c r="AG184" s="47">
        <v>0</v>
      </c>
      <c r="AH184" s="3" t="s">
        <v>80</v>
      </c>
    </row>
    <row r="185" spans="1:34" x14ac:dyDescent="0.35">
      <c r="A185" s="3" t="s">
        <v>37</v>
      </c>
      <c r="B185" s="47">
        <v>7916698</v>
      </c>
      <c r="C185" s="18">
        <f t="shared" si="189"/>
        <v>1.683021943581821</v>
      </c>
      <c r="D185" s="51">
        <f t="shared" si="190"/>
        <v>7.74684544985354E-2</v>
      </c>
      <c r="E185" s="51">
        <f t="shared" si="191"/>
        <v>11.08561436232222</v>
      </c>
      <c r="F185" s="52">
        <f t="shared" si="192"/>
        <v>397.26199042555879</v>
      </c>
      <c r="G185" s="47">
        <v>2873114</v>
      </c>
      <c r="H185" s="47">
        <v>3320036</v>
      </c>
      <c r="I185" s="47">
        <v>7369661</v>
      </c>
      <c r="J185" s="47">
        <v>1211832</v>
      </c>
      <c r="K185" s="47">
        <v>8581493</v>
      </c>
      <c r="L185" s="47">
        <v>664795</v>
      </c>
      <c r="M185" s="47">
        <v>0</v>
      </c>
      <c r="N185" s="47">
        <v>664795</v>
      </c>
      <c r="O185" s="47">
        <v>5176787</v>
      </c>
      <c r="P185" s="47">
        <v>2739910</v>
      </c>
      <c r="Q185" s="47">
        <v>7916698</v>
      </c>
      <c r="R185" s="47">
        <v>3075888</v>
      </c>
      <c r="S185" s="47">
        <v>25475</v>
      </c>
      <c r="T185" s="47">
        <v>-723549</v>
      </c>
      <c r="U185" s="47">
        <v>1925065</v>
      </c>
      <c r="V185" s="47">
        <v>983584</v>
      </c>
      <c r="W185" s="47">
        <v>245824</v>
      </c>
      <c r="X185" s="47">
        <v>3154474</v>
      </c>
      <c r="Y185" s="47">
        <v>1494515</v>
      </c>
      <c r="Z185" s="47">
        <v>411201</v>
      </c>
      <c r="AA185" s="47">
        <v>241611</v>
      </c>
      <c r="AB185" s="47">
        <v>84785</v>
      </c>
      <c r="AC185" s="47">
        <v>268427</v>
      </c>
      <c r="AD185" s="47">
        <v>412576</v>
      </c>
      <c r="AE185" s="47">
        <v>75535</v>
      </c>
      <c r="AF185" s="47">
        <v>75635</v>
      </c>
      <c r="AG185" s="47">
        <v>11600</v>
      </c>
      <c r="AH185" s="3" t="s">
        <v>78</v>
      </c>
    </row>
    <row r="186" spans="1:34" x14ac:dyDescent="0.35">
      <c r="A186" s="3" t="s">
        <v>37</v>
      </c>
      <c r="B186" s="47">
        <v>7903140</v>
      </c>
      <c r="C186" s="18">
        <f t="shared" si="189"/>
        <v>1.1663291936374429</v>
      </c>
      <c r="D186" s="51">
        <f t="shared" si="190"/>
        <v>8.984150879773467E-2</v>
      </c>
      <c r="E186" s="51">
        <f t="shared" si="191"/>
        <v>9.6099674792370884</v>
      </c>
      <c r="F186" s="52">
        <f t="shared" si="192"/>
        <v>192.59263639529186</v>
      </c>
      <c r="G186" s="47">
        <v>2873114</v>
      </c>
      <c r="H186" s="47">
        <v>3482211</v>
      </c>
      <c r="I186" s="47">
        <v>7496899</v>
      </c>
      <c r="J186" s="47">
        <v>1186358</v>
      </c>
      <c r="K186" s="47">
        <v>8683258</v>
      </c>
      <c r="L186" s="47">
        <v>780117</v>
      </c>
      <c r="M186" s="47">
        <v>0</v>
      </c>
      <c r="N186" s="47">
        <v>780117</v>
      </c>
      <c r="O186" s="47">
        <v>7756565</v>
      </c>
      <c r="P186" s="47">
        <v>146574</v>
      </c>
      <c r="Q186" s="47">
        <v>7903140</v>
      </c>
      <c r="R186" s="47">
        <v>6650408</v>
      </c>
      <c r="S186" s="47">
        <v>50950</v>
      </c>
      <c r="T186" s="47">
        <v>-553988</v>
      </c>
      <c r="U186" s="47">
        <v>3989891</v>
      </c>
      <c r="V186" s="47">
        <v>2006559</v>
      </c>
      <c r="W186" s="47">
        <v>719002</v>
      </c>
      <c r="X186" s="47">
        <v>6715453</v>
      </c>
      <c r="Y186" s="47">
        <v>3500318</v>
      </c>
      <c r="Z186" s="47">
        <v>1016908</v>
      </c>
      <c r="AA186" s="47">
        <v>377641</v>
      </c>
      <c r="AB186" s="47">
        <v>485511</v>
      </c>
      <c r="AC186" s="47">
        <v>403431</v>
      </c>
      <c r="AD186" s="47">
        <v>655132</v>
      </c>
      <c r="AE186" s="47">
        <v>106175</v>
      </c>
      <c r="AF186" s="47">
        <v>54839</v>
      </c>
      <c r="AG186" s="47">
        <v>50450</v>
      </c>
      <c r="AH186" s="3" t="s">
        <v>79</v>
      </c>
    </row>
    <row r="187" spans="1:34" x14ac:dyDescent="0.35">
      <c r="A187" s="3" t="s">
        <v>37</v>
      </c>
      <c r="B187" s="47">
        <v>7754683</v>
      </c>
      <c r="C187" s="18">
        <f t="shared" si="189"/>
        <v>0.75938252772985682</v>
      </c>
      <c r="D187" s="51">
        <f t="shared" si="190"/>
        <v>0.10695704777795986</v>
      </c>
      <c r="E187" s="51">
        <f t="shared" si="191"/>
        <v>8.0034347056005082</v>
      </c>
      <c r="F187" s="52">
        <f t="shared" si="192"/>
        <v>179.92855390160608</v>
      </c>
      <c r="G187" s="47">
        <v>1642861</v>
      </c>
      <c r="H187" s="47">
        <v>4996297</v>
      </c>
      <c r="I187" s="47">
        <v>7433230</v>
      </c>
      <c r="J187" s="47">
        <v>1250208</v>
      </c>
      <c r="K187" s="47">
        <v>8683439</v>
      </c>
      <c r="L187" s="47">
        <v>928755</v>
      </c>
      <c r="M187" s="47">
        <v>0</v>
      </c>
      <c r="N187" s="47">
        <v>928755</v>
      </c>
      <c r="O187" s="47">
        <v>7754683</v>
      </c>
      <c r="P187" s="47">
        <v>0</v>
      </c>
      <c r="Q187" s="47">
        <v>7754683</v>
      </c>
      <c r="R187" s="47">
        <v>10211827</v>
      </c>
      <c r="S187" s="47">
        <v>76424</v>
      </c>
      <c r="T187" s="47">
        <v>-579462</v>
      </c>
      <c r="U187" s="47">
        <v>6046625</v>
      </c>
      <c r="V187" s="47">
        <v>3029534</v>
      </c>
      <c r="W187" s="47">
        <v>1081504</v>
      </c>
      <c r="X187" s="47">
        <v>10157664</v>
      </c>
      <c r="Y187" s="47">
        <v>5521608</v>
      </c>
      <c r="Z187" s="47">
        <v>1809667</v>
      </c>
      <c r="AA187" s="47">
        <v>480228</v>
      </c>
      <c r="AB187" s="47">
        <v>653880</v>
      </c>
      <c r="AC187" s="47">
        <v>603162</v>
      </c>
      <c r="AD187" s="47">
        <v>843663</v>
      </c>
      <c r="AE187" s="47">
        <v>190858</v>
      </c>
      <c r="AF187" s="47">
        <v>93013</v>
      </c>
      <c r="AG187" s="47">
        <v>15743</v>
      </c>
      <c r="AH187" s="3" t="s">
        <v>80</v>
      </c>
    </row>
    <row r="188" spans="1:34" x14ac:dyDescent="0.35">
      <c r="A188" s="3" t="s">
        <v>37</v>
      </c>
      <c r="B188" s="47">
        <v>9412574</v>
      </c>
      <c r="C188" s="18">
        <f t="shared" si="189"/>
        <v>2.5475437192197505</v>
      </c>
      <c r="D188" s="51">
        <f t="shared" si="190"/>
        <v>0.11801383430690722</v>
      </c>
      <c r="E188" s="51">
        <f t="shared" si="191"/>
        <v>7.5152614721075777</v>
      </c>
      <c r="F188" s="52">
        <f t="shared" si="192"/>
        <v>834.77261280882055</v>
      </c>
      <c r="G188" s="47">
        <v>1300000</v>
      </c>
      <c r="H188" s="47">
        <v>7224774</v>
      </c>
      <c r="I188" s="47">
        <v>9465066</v>
      </c>
      <c r="J188" s="47">
        <v>1206954</v>
      </c>
      <c r="K188" s="47">
        <v>10672020</v>
      </c>
      <c r="L188" s="47">
        <v>1259446</v>
      </c>
      <c r="M188" s="47">
        <v>0</v>
      </c>
      <c r="N188" s="47">
        <v>1259446</v>
      </c>
      <c r="O188" s="47">
        <v>8112574</v>
      </c>
      <c r="P188" s="47">
        <v>1300000</v>
      </c>
      <c r="Q188" s="47">
        <v>9412574</v>
      </c>
      <c r="R188" s="47">
        <v>3184469</v>
      </c>
      <c r="S188" s="47">
        <v>25474</v>
      </c>
      <c r="T188" s="47">
        <v>-627484</v>
      </c>
      <c r="U188" s="47">
        <v>2254914</v>
      </c>
      <c r="V188" s="47">
        <v>780629</v>
      </c>
      <c r="W188" s="47">
        <v>387585</v>
      </c>
      <c r="X188" s="47">
        <v>3423129</v>
      </c>
      <c r="Y188" s="47">
        <v>1386763</v>
      </c>
      <c r="Z188" s="47">
        <v>525749</v>
      </c>
      <c r="AA188" s="47">
        <v>267996</v>
      </c>
      <c r="AB188" s="47">
        <v>151739</v>
      </c>
      <c r="AC188" s="47">
        <v>258338</v>
      </c>
      <c r="AD188" s="47">
        <v>391459</v>
      </c>
      <c r="AE188" s="47">
        <v>158539</v>
      </c>
      <c r="AF188" s="47">
        <v>43884</v>
      </c>
      <c r="AG188" s="47">
        <v>0</v>
      </c>
      <c r="AH188" s="3" t="s">
        <v>76</v>
      </c>
    </row>
    <row r="189" spans="1:34" x14ac:dyDescent="0.35">
      <c r="A189" s="3" t="s">
        <v>37</v>
      </c>
      <c r="B189" s="47">
        <v>9701812</v>
      </c>
      <c r="C189" s="18">
        <f t="shared" si="189"/>
        <v>1.1821127509231857</v>
      </c>
      <c r="D189" s="51">
        <f t="shared" si="190"/>
        <v>7.2158075483719372E-2</v>
      </c>
      <c r="E189" s="51">
        <f t="shared" si="191"/>
        <v>12.292568137117168</v>
      </c>
      <c r="F189" s="52">
        <f t="shared" si="192"/>
        <v>374.17363990053997</v>
      </c>
      <c r="G189" s="47">
        <v>300000</v>
      </c>
      <c r="H189" s="47">
        <v>7233859</v>
      </c>
      <c r="I189" s="47">
        <v>9274841</v>
      </c>
      <c r="J189" s="47">
        <v>1181479</v>
      </c>
      <c r="K189" s="47">
        <v>10456321</v>
      </c>
      <c r="L189" s="47">
        <v>754508</v>
      </c>
      <c r="M189" s="47">
        <v>0</v>
      </c>
      <c r="N189" s="47">
        <v>754508</v>
      </c>
      <c r="O189" s="47">
        <v>8401812</v>
      </c>
      <c r="P189" s="47">
        <v>1300000</v>
      </c>
      <c r="Q189" s="47">
        <v>9701812</v>
      </c>
      <c r="R189" s="47">
        <v>7107454</v>
      </c>
      <c r="S189" s="47">
        <v>50948</v>
      </c>
      <c r="T189" s="47">
        <v>-652958</v>
      </c>
      <c r="U189" s="47">
        <v>4577785</v>
      </c>
      <c r="V189" s="47">
        <v>2275331</v>
      </c>
      <c r="W189" s="47">
        <v>769531</v>
      </c>
      <c r="X189" s="47">
        <v>7622647</v>
      </c>
      <c r="Y189" s="47">
        <v>3526450</v>
      </c>
      <c r="Z189" s="47">
        <v>1076605</v>
      </c>
      <c r="AA189" s="47">
        <v>711399</v>
      </c>
      <c r="AB189" s="47">
        <v>353140</v>
      </c>
      <c r="AC189" s="47">
        <v>485955</v>
      </c>
      <c r="AD189" s="47">
        <v>646524</v>
      </c>
      <c r="AE189" s="47">
        <v>230885</v>
      </c>
      <c r="AF189" s="47">
        <v>76493</v>
      </c>
      <c r="AG189" s="47">
        <v>0</v>
      </c>
      <c r="AH189" s="3" t="s">
        <v>75</v>
      </c>
    </row>
    <row r="190" spans="1:34" x14ac:dyDescent="0.35">
      <c r="A190" s="3" t="s">
        <v>37</v>
      </c>
      <c r="B190" s="47">
        <v>9785682</v>
      </c>
      <c r="C190" s="18">
        <f t="shared" si="189"/>
        <v>0.72706668715790912</v>
      </c>
      <c r="D190" s="51">
        <f t="shared" si="190"/>
        <v>6.034723147779348E-2</v>
      </c>
      <c r="E190" s="51">
        <f t="shared" si="191"/>
        <v>14.662394882769924</v>
      </c>
      <c r="F190" s="52">
        <f t="shared" si="192"/>
        <v>230.74062632183427</v>
      </c>
      <c r="G190" s="47">
        <v>2107415</v>
      </c>
      <c r="H190" s="47">
        <v>6676059</v>
      </c>
      <c r="I190" s="47">
        <v>9214802</v>
      </c>
      <c r="J190" s="47">
        <v>1199345</v>
      </c>
      <c r="K190" s="47">
        <v>10414148</v>
      </c>
      <c r="L190" s="47">
        <v>628465</v>
      </c>
      <c r="M190" s="47">
        <v>0</v>
      </c>
      <c r="N190" s="47">
        <v>628465</v>
      </c>
      <c r="O190" s="47">
        <v>7678267</v>
      </c>
      <c r="P190" s="47">
        <v>2107415</v>
      </c>
      <c r="Q190" s="47">
        <v>9785682</v>
      </c>
      <c r="R190" s="47">
        <v>10560609</v>
      </c>
      <c r="S190" s="47"/>
      <c r="T190" s="47">
        <v>-678432</v>
      </c>
      <c r="U190" s="47">
        <v>7034475</v>
      </c>
      <c r="V190" s="47">
        <v>3279140</v>
      </c>
      <c r="W190" s="47">
        <v>882273</v>
      </c>
      <c r="X190" s="47">
        <v>11195889</v>
      </c>
      <c r="Y190" s="47">
        <v>5368085</v>
      </c>
      <c r="Z190" s="47">
        <v>1857131</v>
      </c>
      <c r="AA190" s="47">
        <v>862684</v>
      </c>
      <c r="AB190" s="47">
        <v>418883</v>
      </c>
      <c r="AC190" s="47">
        <v>744410</v>
      </c>
      <c r="AD190" s="47">
        <v>834472</v>
      </c>
      <c r="AE190" s="47">
        <v>250076</v>
      </c>
      <c r="AF190" s="47">
        <v>224865</v>
      </c>
      <c r="AG190" s="47">
        <v>0</v>
      </c>
      <c r="AH190" s="3" t="s">
        <v>77</v>
      </c>
    </row>
    <row r="191" spans="1:34" x14ac:dyDescent="0.35">
      <c r="A191" s="3" t="s">
        <v>38</v>
      </c>
      <c r="B191" s="47">
        <v>1869243</v>
      </c>
      <c r="C191" s="18">
        <f t="shared" si="189"/>
        <v>0.60812141587657487</v>
      </c>
      <c r="D191" s="51">
        <f t="shared" si="190"/>
        <v>0.37654750461441377</v>
      </c>
      <c r="E191" s="51">
        <f t="shared" si="191"/>
        <v>3.0362907305940987</v>
      </c>
      <c r="F191" s="52">
        <f t="shared" si="192"/>
        <v>255.50210179650654</v>
      </c>
      <c r="G191" s="47">
        <v>1486</v>
      </c>
      <c r="H191" s="47">
        <v>2151677</v>
      </c>
      <c r="I191" s="47">
        <v>2820623</v>
      </c>
      <c r="J191" s="47">
        <v>177590</v>
      </c>
      <c r="K191" s="47">
        <v>2998214</v>
      </c>
      <c r="L191" s="47">
        <v>928970</v>
      </c>
      <c r="M191" s="47">
        <v>200000</v>
      </c>
      <c r="N191" s="47">
        <v>1128970</v>
      </c>
      <c r="O191" s="47">
        <v>1869243</v>
      </c>
      <c r="P191" s="47">
        <v>0</v>
      </c>
      <c r="Q191" s="47">
        <v>1869243</v>
      </c>
      <c r="R191" s="47">
        <v>3073799</v>
      </c>
      <c r="S191" s="47">
        <v>0</v>
      </c>
      <c r="T191" s="47">
        <v>-52580</v>
      </c>
      <c r="U191" s="47">
        <v>1566546</v>
      </c>
      <c r="V191" s="47">
        <v>1111562</v>
      </c>
      <c r="W191" s="47">
        <v>166518</v>
      </c>
      <c r="X191" s="47">
        <v>2844626</v>
      </c>
      <c r="Y191" s="47">
        <v>1804742</v>
      </c>
      <c r="Z191" s="47">
        <v>175060</v>
      </c>
      <c r="AA191" s="47">
        <v>271105</v>
      </c>
      <c r="AB191" s="47">
        <v>259984</v>
      </c>
      <c r="AC191" s="47">
        <v>318897</v>
      </c>
      <c r="AD191" s="47">
        <v>190242</v>
      </c>
      <c r="AE191" s="47">
        <v>0</v>
      </c>
      <c r="AF191" s="47">
        <v>52575</v>
      </c>
      <c r="AG191" s="47">
        <v>1190</v>
      </c>
      <c r="AH191" s="3" t="s">
        <v>78</v>
      </c>
    </row>
    <row r="192" spans="1:34" x14ac:dyDescent="0.35">
      <c r="A192" s="3" t="s">
        <v>38</v>
      </c>
      <c r="B192" s="47">
        <v>1462618</v>
      </c>
      <c r="C192" s="18">
        <f t="shared" si="189"/>
        <v>0.21324683038716813</v>
      </c>
      <c r="D192" s="51">
        <f t="shared" si="190"/>
        <v>0.37640632914198785</v>
      </c>
      <c r="E192" s="51">
        <f t="shared" si="191"/>
        <v>3.1346739908823182</v>
      </c>
      <c r="F192" s="52">
        <f t="shared" si="192"/>
        <v>101.52048979975078</v>
      </c>
      <c r="G192" s="47">
        <v>17535</v>
      </c>
      <c r="H192" s="47">
        <v>1907696</v>
      </c>
      <c r="I192" s="47">
        <v>2140509</v>
      </c>
      <c r="J192" s="47">
        <v>204958</v>
      </c>
      <c r="K192" s="47">
        <v>2345468</v>
      </c>
      <c r="L192" s="47">
        <v>682849</v>
      </c>
      <c r="M192" s="47">
        <v>200000</v>
      </c>
      <c r="N192" s="47">
        <v>882849</v>
      </c>
      <c r="O192" s="47">
        <v>1462618</v>
      </c>
      <c r="P192" s="47">
        <v>0</v>
      </c>
      <c r="Q192" s="47">
        <v>1462618</v>
      </c>
      <c r="R192" s="47">
        <v>6858803</v>
      </c>
      <c r="S192" s="47">
        <v>0</v>
      </c>
      <c r="T192" s="47">
        <v>-52580</v>
      </c>
      <c r="U192" s="47">
        <v>3487320</v>
      </c>
      <c r="V192" s="47">
        <v>2367832</v>
      </c>
      <c r="W192" s="47">
        <v>503572</v>
      </c>
      <c r="X192" s="47">
        <v>6358726</v>
      </c>
      <c r="Y192" s="47">
        <v>3748152</v>
      </c>
      <c r="Z192" s="47">
        <v>675101</v>
      </c>
      <c r="AA192" s="47">
        <v>617178</v>
      </c>
      <c r="AB192" s="47">
        <v>596410</v>
      </c>
      <c r="AC192" s="47">
        <v>693864</v>
      </c>
      <c r="AD192" s="47">
        <v>383823</v>
      </c>
      <c r="AE192" s="47">
        <v>0</v>
      </c>
      <c r="AF192" s="47">
        <v>144272</v>
      </c>
      <c r="AG192" s="47">
        <v>0</v>
      </c>
      <c r="AH192" s="3" t="s">
        <v>79</v>
      </c>
    </row>
    <row r="193" spans="1:34" x14ac:dyDescent="0.35">
      <c r="A193" s="3" t="s">
        <v>38</v>
      </c>
      <c r="B193" s="47">
        <v>1876590</v>
      </c>
      <c r="C193" s="18">
        <f t="shared" si="189"/>
        <v>0.18175350157744594</v>
      </c>
      <c r="D193" s="51">
        <f t="shared" si="190"/>
        <v>0.30328577909816495</v>
      </c>
      <c r="E193" s="51">
        <f t="shared" si="191"/>
        <v>4.0783130381782344</v>
      </c>
      <c r="F193" s="52">
        <f t="shared" si="192"/>
        <v>74.273229094894504</v>
      </c>
      <c r="G193" s="47">
        <v>22346</v>
      </c>
      <c r="H193" s="47">
        <v>2101000</v>
      </c>
      <c r="I193" s="47">
        <v>2515895</v>
      </c>
      <c r="J193" s="47">
        <v>177591</v>
      </c>
      <c r="K193" s="47">
        <v>2693486</v>
      </c>
      <c r="L193" s="47">
        <v>616896</v>
      </c>
      <c r="M193" s="47">
        <v>200000</v>
      </c>
      <c r="N193" s="47">
        <v>816896</v>
      </c>
      <c r="O193" s="47">
        <v>1876590</v>
      </c>
      <c r="P193" s="47">
        <v>0</v>
      </c>
      <c r="Q193" s="47">
        <v>1876590</v>
      </c>
      <c r="R193" s="47">
        <v>10324918</v>
      </c>
      <c r="S193" s="47">
        <v>0</v>
      </c>
      <c r="T193" s="47">
        <v>-52580</v>
      </c>
      <c r="U193" s="47">
        <v>5131828</v>
      </c>
      <c r="V193" s="47">
        <v>3503053</v>
      </c>
      <c r="W193" s="47">
        <v>1525502</v>
      </c>
      <c r="X193" s="47">
        <v>10160383</v>
      </c>
      <c r="Y193" s="47">
        <v>5682488</v>
      </c>
      <c r="Z193" s="47">
        <v>1051849</v>
      </c>
      <c r="AA193" s="47">
        <v>1065384</v>
      </c>
      <c r="AB193" s="47">
        <v>825916</v>
      </c>
      <c r="AC193" s="47">
        <v>1005652</v>
      </c>
      <c r="AD193" s="47">
        <v>476228</v>
      </c>
      <c r="AE193" s="47">
        <v>0</v>
      </c>
      <c r="AF193" s="47">
        <v>208508</v>
      </c>
      <c r="AG193" s="47">
        <v>8891</v>
      </c>
      <c r="AH193" s="3" t="s">
        <v>80</v>
      </c>
    </row>
    <row r="194" spans="1:34" x14ac:dyDescent="0.35">
      <c r="A194" s="3" t="s">
        <v>38</v>
      </c>
      <c r="B194" s="47">
        <v>738621</v>
      </c>
      <c r="C194" s="18">
        <f t="shared" si="189"/>
        <v>0.20495792044384642</v>
      </c>
      <c r="D194" s="51">
        <f t="shared" si="190"/>
        <v>0.57439950399946527</v>
      </c>
      <c r="E194" s="51">
        <f t="shared" si="191"/>
        <v>1.9512750043922396</v>
      </c>
      <c r="F194" s="52">
        <f t="shared" si="192"/>
        <v>131.47131933262094</v>
      </c>
      <c r="G194" s="47">
        <v>32732</v>
      </c>
      <c r="H194" s="47">
        <v>1298061</v>
      </c>
      <c r="I194" s="47">
        <v>1554893</v>
      </c>
      <c r="J194" s="47">
        <v>180588</v>
      </c>
      <c r="K194" s="47">
        <v>1735482</v>
      </c>
      <c r="L194" s="47">
        <v>796860</v>
      </c>
      <c r="M194" s="47">
        <v>200000</v>
      </c>
      <c r="N194" s="47">
        <v>996860</v>
      </c>
      <c r="O194" s="47">
        <v>738621</v>
      </c>
      <c r="P194" s="47">
        <v>0</v>
      </c>
      <c r="Q194" s="47">
        <v>738621</v>
      </c>
      <c r="R194" s="47">
        <v>3603769</v>
      </c>
      <c r="S194" s="47">
        <v>0</v>
      </c>
      <c r="T194" s="47">
        <v>-84035</v>
      </c>
      <c r="U194" s="47">
        <v>1400599</v>
      </c>
      <c r="V194" s="47">
        <v>701261</v>
      </c>
      <c r="W194" s="47">
        <v>0</v>
      </c>
      <c r="X194" s="47">
        <v>2101860</v>
      </c>
      <c r="Y194" s="47">
        <v>2070541</v>
      </c>
      <c r="Z194" s="47">
        <v>344119</v>
      </c>
      <c r="AA194" s="47">
        <v>358637</v>
      </c>
      <c r="AB194" s="47">
        <v>198468</v>
      </c>
      <c r="AC194" s="47">
        <v>192470</v>
      </c>
      <c r="AD194" s="47">
        <v>399197</v>
      </c>
      <c r="AE194" s="47">
        <v>0</v>
      </c>
      <c r="AF194" s="47">
        <v>40334</v>
      </c>
      <c r="AG194" s="47">
        <v>0</v>
      </c>
      <c r="AH194" s="3" t="s">
        <v>76</v>
      </c>
    </row>
    <row r="195" spans="1:34" x14ac:dyDescent="0.35">
      <c r="A195" s="3" t="s">
        <v>38</v>
      </c>
      <c r="B195" s="47">
        <v>841812</v>
      </c>
      <c r="C195" s="18">
        <f t="shared" si="189"/>
        <v>0.1037780694842089</v>
      </c>
      <c r="D195" s="51">
        <f t="shared" si="190"/>
        <v>0.60602919311080394</v>
      </c>
      <c r="E195" s="51">
        <f t="shared" si="191"/>
        <v>1.8330415325250589</v>
      </c>
      <c r="F195" s="52">
        <f t="shared" si="192"/>
        <v>67.368869140597255</v>
      </c>
      <c r="G195" s="47">
        <v>0</v>
      </c>
      <c r="H195" s="47">
        <v>1494152</v>
      </c>
      <c r="I195" s="47">
        <v>2007043</v>
      </c>
      <c r="J195" s="47">
        <v>129694</v>
      </c>
      <c r="K195" s="47">
        <v>2136737</v>
      </c>
      <c r="L195" s="47">
        <v>1094925</v>
      </c>
      <c r="M195" s="47">
        <v>200000</v>
      </c>
      <c r="N195" s="47">
        <v>1294925</v>
      </c>
      <c r="O195" s="47">
        <v>841812</v>
      </c>
      <c r="P195" s="47">
        <v>0</v>
      </c>
      <c r="Q195" s="47">
        <v>841812</v>
      </c>
      <c r="R195" s="47">
        <v>8111656</v>
      </c>
      <c r="S195" s="47">
        <v>16441</v>
      </c>
      <c r="T195" s="47">
        <v>-100477</v>
      </c>
      <c r="U195" s="47">
        <v>4094889</v>
      </c>
      <c r="V195" s="47">
        <v>2174155</v>
      </c>
      <c r="W195" s="47">
        <v>460335</v>
      </c>
      <c r="X195" s="47">
        <v>6729379</v>
      </c>
      <c r="Y195" s="47">
        <v>4423962</v>
      </c>
      <c r="Z195" s="47">
        <v>867290</v>
      </c>
      <c r="AA195" s="47">
        <v>785616</v>
      </c>
      <c r="AB195" s="47">
        <v>421925</v>
      </c>
      <c r="AC195" s="47">
        <v>914504</v>
      </c>
      <c r="AD195" s="47">
        <v>556857</v>
      </c>
      <c r="AE195" s="47">
        <v>0</v>
      </c>
      <c r="AF195" s="47">
        <v>141500</v>
      </c>
      <c r="AG195" s="47">
        <v>0</v>
      </c>
      <c r="AH195" s="3" t="s">
        <v>75</v>
      </c>
    </row>
    <row r="196" spans="1:34" x14ac:dyDescent="0.35">
      <c r="A196" s="3" t="s">
        <v>38</v>
      </c>
      <c r="B196" s="47">
        <v>461967</v>
      </c>
      <c r="C196" s="64">
        <f t="shared" si="189"/>
        <v>3.8626946410397309E-2</v>
      </c>
      <c r="D196" s="51">
        <f t="shared" si="190"/>
        <v>0.56652638789192433</v>
      </c>
      <c r="E196" s="51">
        <f t="shared" si="191"/>
        <v>1.5755171573780229</v>
      </c>
      <c r="F196" s="61">
        <f t="shared" si="192"/>
        <v>13.227381657786378</v>
      </c>
      <c r="G196" s="47">
        <v>0</v>
      </c>
      <c r="H196" s="47">
        <v>432519</v>
      </c>
      <c r="I196" s="47">
        <v>944261</v>
      </c>
      <c r="J196" s="47">
        <v>121473</v>
      </c>
      <c r="K196" s="47">
        <v>1065735</v>
      </c>
      <c r="L196" s="47">
        <v>599334</v>
      </c>
      <c r="M196" s="47">
        <v>4433</v>
      </c>
      <c r="N196" s="47">
        <v>603767</v>
      </c>
      <c r="O196" s="47">
        <v>461967</v>
      </c>
      <c r="P196" s="47">
        <v>0</v>
      </c>
      <c r="Q196" s="47">
        <v>461967</v>
      </c>
      <c r="R196" s="47">
        <v>11959708</v>
      </c>
      <c r="S196" s="47">
        <v>24660</v>
      </c>
      <c r="T196" s="47">
        <v>-108696</v>
      </c>
      <c r="U196" s="47">
        <v>5750736</v>
      </c>
      <c r="V196" s="47">
        <v>3355851</v>
      </c>
      <c r="W196" s="47">
        <v>1074557</v>
      </c>
      <c r="X196" s="47">
        <v>10181145</v>
      </c>
      <c r="Y196" s="47">
        <v>6537013</v>
      </c>
      <c r="Z196" s="47">
        <v>1293885</v>
      </c>
      <c r="AA196" s="47">
        <v>1071581</v>
      </c>
      <c r="AB196" s="47">
        <v>892326</v>
      </c>
      <c r="AC196" s="47">
        <v>1249406</v>
      </c>
      <c r="AD196" s="47">
        <v>678574</v>
      </c>
      <c r="AE196" s="47">
        <v>24660</v>
      </c>
      <c r="AF196" s="47">
        <v>212260</v>
      </c>
      <c r="AG196" s="47">
        <v>0</v>
      </c>
      <c r="AH196" s="3" t="s">
        <v>77</v>
      </c>
    </row>
    <row r="197" spans="1:34" x14ac:dyDescent="0.35">
      <c r="A197" s="3" t="s">
        <v>39</v>
      </c>
      <c r="B197" s="47">
        <v>3303643</v>
      </c>
      <c r="C197" s="18">
        <f t="shared" si="189"/>
        <v>0.71347124858003019</v>
      </c>
      <c r="D197" s="51">
        <f t="shared" si="190"/>
        <v>0.6613487342002472</v>
      </c>
      <c r="E197" s="51">
        <f t="shared" si="191"/>
        <v>1.4791671962467907</v>
      </c>
      <c r="F197" s="52">
        <f t="shared" si="192"/>
        <v>216.39058241440227</v>
      </c>
      <c r="G197" s="47">
        <v>0</v>
      </c>
      <c r="H197" s="47">
        <v>2745125</v>
      </c>
      <c r="I197" s="47">
        <v>9543072</v>
      </c>
      <c r="J197" s="47">
        <v>212223</v>
      </c>
      <c r="K197" s="47">
        <v>9755295</v>
      </c>
      <c r="L197" s="47">
        <v>6451652</v>
      </c>
      <c r="M197" s="47">
        <v>0</v>
      </c>
      <c r="N197" s="47">
        <v>6451652</v>
      </c>
      <c r="O197" s="47">
        <v>3303643</v>
      </c>
      <c r="P197" s="47">
        <v>0</v>
      </c>
      <c r="Q197" s="47">
        <v>3303643</v>
      </c>
      <c r="R197" s="47">
        <v>4630380</v>
      </c>
      <c r="S197" s="47">
        <v>0</v>
      </c>
      <c r="T197" s="47">
        <v>0</v>
      </c>
      <c r="U197" s="47">
        <v>630385</v>
      </c>
      <c r="V197" s="47">
        <v>3807796</v>
      </c>
      <c r="W197" s="47">
        <v>659083</v>
      </c>
      <c r="X197" s="47">
        <v>5097264</v>
      </c>
      <c r="Y197" s="47">
        <v>2128559</v>
      </c>
      <c r="Z197" s="47">
        <v>395313</v>
      </c>
      <c r="AA197" s="47">
        <v>364944</v>
      </c>
      <c r="AB197" s="47">
        <v>234954</v>
      </c>
      <c r="AC197" s="47">
        <v>1001460</v>
      </c>
      <c r="AD197" s="47">
        <v>352245</v>
      </c>
      <c r="AE197" s="47">
        <v>5617</v>
      </c>
      <c r="AF197" s="47">
        <v>147283</v>
      </c>
      <c r="AG197" s="47">
        <v>0</v>
      </c>
      <c r="AH197" s="3" t="s">
        <v>78</v>
      </c>
    </row>
    <row r="198" spans="1:34" x14ac:dyDescent="0.35">
      <c r="A198" s="3" t="s">
        <v>39</v>
      </c>
      <c r="B198" s="47">
        <v>6073264</v>
      </c>
      <c r="C198" s="18">
        <f t="shared" si="189"/>
        <v>0.55558260316230124</v>
      </c>
      <c r="D198" s="51">
        <f t="shared" si="190"/>
        <v>0.49299253137749771</v>
      </c>
      <c r="E198" s="51">
        <f t="shared" si="191"/>
        <v>1.9549907338794565</v>
      </c>
      <c r="F198" s="52">
        <f t="shared" si="192"/>
        <v>169.45906372163054</v>
      </c>
      <c r="G198" s="47">
        <v>0</v>
      </c>
      <c r="H198" s="47">
        <v>5075110</v>
      </c>
      <c r="I198" s="47">
        <v>11544971</v>
      </c>
      <c r="J198" s="47">
        <v>433677</v>
      </c>
      <c r="K198" s="47">
        <v>11978648</v>
      </c>
      <c r="L198" s="47">
        <v>5905384</v>
      </c>
      <c r="M198" s="47">
        <v>0</v>
      </c>
      <c r="N198" s="47">
        <v>5905384</v>
      </c>
      <c r="O198" s="47">
        <v>6073264</v>
      </c>
      <c r="P198" s="47">
        <v>0</v>
      </c>
      <c r="Q198" s="47">
        <v>6073264</v>
      </c>
      <c r="R198" s="47">
        <v>10931343</v>
      </c>
      <c r="S198" s="47">
        <v>0</v>
      </c>
      <c r="T198" s="47">
        <v>0</v>
      </c>
      <c r="U198" s="47">
        <v>3696708</v>
      </c>
      <c r="V198" s="47">
        <v>7537999</v>
      </c>
      <c r="W198" s="47">
        <v>2401372</v>
      </c>
      <c r="X198" s="47">
        <v>13636080</v>
      </c>
      <c r="Y198" s="47">
        <v>5205333</v>
      </c>
      <c r="Z198" s="47">
        <v>845419</v>
      </c>
      <c r="AA198" s="47">
        <v>1110644</v>
      </c>
      <c r="AB198" s="47">
        <v>570180</v>
      </c>
      <c r="AC198" s="47">
        <v>2392578</v>
      </c>
      <c r="AD198" s="47">
        <v>543215</v>
      </c>
      <c r="AE198" s="47">
        <v>16687</v>
      </c>
      <c r="AF198" s="47">
        <v>247282</v>
      </c>
      <c r="AG198" s="47">
        <v>0</v>
      </c>
      <c r="AH198" s="3" t="s">
        <v>79</v>
      </c>
    </row>
    <row r="199" spans="1:34" x14ac:dyDescent="0.35">
      <c r="A199" s="3" t="s">
        <v>39</v>
      </c>
      <c r="B199" s="47">
        <v>6929537</v>
      </c>
      <c r="C199" s="18">
        <f t="shared" si="189"/>
        <v>0.3991492656487623</v>
      </c>
      <c r="D199" s="51">
        <f t="shared" si="190"/>
        <v>0.45812186879276423</v>
      </c>
      <c r="E199" s="51">
        <f t="shared" si="191"/>
        <v>2.0847317947952893</v>
      </c>
      <c r="F199" s="52">
        <f t="shared" si="192"/>
        <v>130.03676076274516</v>
      </c>
      <c r="G199" s="47">
        <v>0</v>
      </c>
      <c r="H199" s="47">
        <v>6185035</v>
      </c>
      <c r="I199" s="47">
        <v>12213322</v>
      </c>
      <c r="J199" s="47">
        <v>574677</v>
      </c>
      <c r="K199" s="47">
        <v>12787999</v>
      </c>
      <c r="L199" s="47">
        <v>5858462</v>
      </c>
      <c r="M199" s="47">
        <v>0</v>
      </c>
      <c r="N199" s="47">
        <v>5858462</v>
      </c>
      <c r="O199" s="47">
        <v>6929537</v>
      </c>
      <c r="P199" s="47">
        <v>0</v>
      </c>
      <c r="Q199" s="47">
        <v>6929537</v>
      </c>
      <c r="R199" s="47">
        <v>17360766</v>
      </c>
      <c r="S199" s="47">
        <v>0</v>
      </c>
      <c r="T199" s="47">
        <v>0</v>
      </c>
      <c r="U199" s="47">
        <v>11582848</v>
      </c>
      <c r="V199" s="47">
        <v>5267398</v>
      </c>
      <c r="W199" s="47">
        <v>4162657</v>
      </c>
      <c r="X199" s="47">
        <v>21012904</v>
      </c>
      <c r="Y199" s="47">
        <v>7523531</v>
      </c>
      <c r="Z199" s="47">
        <v>1274030</v>
      </c>
      <c r="AA199" s="47">
        <v>1076506</v>
      </c>
      <c r="AB199" s="47">
        <v>1156015</v>
      </c>
      <c r="AC199" s="47">
        <v>3628730</v>
      </c>
      <c r="AD199" s="47">
        <v>674956</v>
      </c>
      <c r="AE199" s="47">
        <v>32138</v>
      </c>
      <c r="AF199" s="47">
        <v>1994858</v>
      </c>
      <c r="AG199" s="47">
        <v>0</v>
      </c>
      <c r="AH199" s="3" t="s">
        <v>80</v>
      </c>
    </row>
    <row r="200" spans="1:34" x14ac:dyDescent="0.35">
      <c r="A200" s="3" t="s">
        <v>39</v>
      </c>
      <c r="B200" s="47">
        <v>8962183</v>
      </c>
      <c r="C200" s="18">
        <f t="shared" si="189"/>
        <v>1.3021231642138182</v>
      </c>
      <c r="D200" s="51">
        <f t="shared" si="190"/>
        <v>0.187351524908724</v>
      </c>
      <c r="E200" s="51">
        <f t="shared" si="191"/>
        <v>7.5502632133420624</v>
      </c>
      <c r="F200" s="52">
        <f t="shared" si="192"/>
        <v>209.12694511754466</v>
      </c>
      <c r="G200" s="47">
        <v>0</v>
      </c>
      <c r="H200" s="47">
        <v>3943473</v>
      </c>
      <c r="I200" s="47">
        <v>9352730</v>
      </c>
      <c r="J200" s="47">
        <v>1675635</v>
      </c>
      <c r="K200" s="47">
        <v>11028365</v>
      </c>
      <c r="L200" s="47">
        <v>1238729</v>
      </c>
      <c r="M200" s="47">
        <v>827452</v>
      </c>
      <c r="N200" s="47">
        <v>2066181</v>
      </c>
      <c r="O200" s="47">
        <v>8962183</v>
      </c>
      <c r="P200" s="47">
        <v>0</v>
      </c>
      <c r="Q200" s="47">
        <v>8962183</v>
      </c>
      <c r="R200" s="47">
        <v>6882746</v>
      </c>
      <c r="S200" s="47">
        <v>0</v>
      </c>
      <c r="T200" s="47">
        <v>0</v>
      </c>
      <c r="U200" s="47">
        <v>3763165</v>
      </c>
      <c r="V200" s="47">
        <v>2223168</v>
      </c>
      <c r="W200" s="47">
        <v>1417216</v>
      </c>
      <c r="X200" s="47">
        <v>7403549</v>
      </c>
      <c r="Y200" s="47">
        <v>2821929</v>
      </c>
      <c r="Z200" s="47">
        <v>457615</v>
      </c>
      <c r="AA200" s="47">
        <v>1881240</v>
      </c>
      <c r="AB200" s="47">
        <v>605696</v>
      </c>
      <c r="AC200" s="47">
        <v>479737</v>
      </c>
      <c r="AD200" s="47">
        <v>516921</v>
      </c>
      <c r="AE200" s="47">
        <v>17929</v>
      </c>
      <c r="AF200" s="47">
        <v>101681</v>
      </c>
      <c r="AG200" s="47">
        <v>0</v>
      </c>
      <c r="AH200" s="3" t="s">
        <v>76</v>
      </c>
    </row>
    <row r="201" spans="1:34" x14ac:dyDescent="0.35">
      <c r="A201" s="3" t="s">
        <v>39</v>
      </c>
      <c r="B201" s="47">
        <v>7789011</v>
      </c>
      <c r="C201" s="18">
        <f t="shared" si="189"/>
        <v>0.53062160574495687</v>
      </c>
      <c r="D201" s="51">
        <f t="shared" si="190"/>
        <v>0.49010164109289756</v>
      </c>
      <c r="E201" s="51">
        <f t="shared" si="191"/>
        <v>2.1348281485839622</v>
      </c>
      <c r="F201" s="52">
        <f t="shared" si="192"/>
        <v>86.191612716125476</v>
      </c>
      <c r="G201" s="47">
        <v>0</v>
      </c>
      <c r="H201" s="47">
        <v>3466327</v>
      </c>
      <c r="I201" s="47">
        <v>14194720</v>
      </c>
      <c r="J201" s="47">
        <v>1080894</v>
      </c>
      <c r="K201" s="47">
        <v>15275613</v>
      </c>
      <c r="L201" s="47">
        <v>6649116</v>
      </c>
      <c r="M201" s="47">
        <v>837487</v>
      </c>
      <c r="N201" s="47">
        <v>7486603</v>
      </c>
      <c r="O201" s="47">
        <v>7789011</v>
      </c>
      <c r="P201" s="47">
        <v>0</v>
      </c>
      <c r="Q201" s="47">
        <v>7789011</v>
      </c>
      <c r="R201" s="47">
        <v>14679031</v>
      </c>
      <c r="S201" s="47">
        <v>0</v>
      </c>
      <c r="T201" s="47">
        <v>-207442</v>
      </c>
      <c r="U201" s="47">
        <v>7574493</v>
      </c>
      <c r="V201" s="47">
        <v>4137292</v>
      </c>
      <c r="W201" s="47">
        <v>2701052</v>
      </c>
      <c r="X201" s="47">
        <v>14412837</v>
      </c>
      <c r="Y201" s="47">
        <v>6493168</v>
      </c>
      <c r="Z201" s="47">
        <v>997653</v>
      </c>
      <c r="AA201" s="47">
        <v>3799680</v>
      </c>
      <c r="AB201" s="47">
        <v>1163122</v>
      </c>
      <c r="AC201" s="47">
        <v>1072108</v>
      </c>
      <c r="AD201" s="47">
        <v>844059</v>
      </c>
      <c r="AE201" s="47">
        <v>104572</v>
      </c>
      <c r="AF201" s="47">
        <v>204669</v>
      </c>
      <c r="AG201" s="47">
        <v>0</v>
      </c>
      <c r="AH201" s="3" t="s">
        <v>75</v>
      </c>
    </row>
    <row r="202" spans="1:34" x14ac:dyDescent="0.35">
      <c r="A202" s="3" t="s">
        <v>39</v>
      </c>
      <c r="B202" s="47">
        <v>8378657</v>
      </c>
      <c r="C202" s="18">
        <f t="shared" si="189"/>
        <v>0.37559111296626213</v>
      </c>
      <c r="D202" s="51">
        <f t="shared" si="190"/>
        <v>0.38594309681632244</v>
      </c>
      <c r="E202" s="51">
        <f t="shared" si="191"/>
        <v>2.7066063537699563</v>
      </c>
      <c r="F202" s="52">
        <f t="shared" si="192"/>
        <v>68.291760951175718</v>
      </c>
      <c r="G202" s="47">
        <v>0</v>
      </c>
      <c r="H202" s="47">
        <v>3937351</v>
      </c>
      <c r="I202" s="47">
        <v>12733438</v>
      </c>
      <c r="J202" s="47">
        <v>911318</v>
      </c>
      <c r="K202" s="47">
        <v>13644755</v>
      </c>
      <c r="L202" s="47">
        <v>4704577</v>
      </c>
      <c r="M202" s="47">
        <v>561522</v>
      </c>
      <c r="N202" s="47">
        <v>5266099</v>
      </c>
      <c r="O202" s="47">
        <v>7954370</v>
      </c>
      <c r="P202" s="47">
        <v>424287</v>
      </c>
      <c r="Q202" s="47">
        <v>8378657</v>
      </c>
      <c r="R202" s="47">
        <v>21178270</v>
      </c>
      <c r="S202" s="47">
        <v>134251</v>
      </c>
      <c r="T202" s="47">
        <v>-337955</v>
      </c>
      <c r="U202" s="47">
        <v>11158390</v>
      </c>
      <c r="V202" s="47">
        <v>6147448</v>
      </c>
      <c r="W202" s="47">
        <v>4151457</v>
      </c>
      <c r="X202" s="47">
        <v>21457294</v>
      </c>
      <c r="Y202" s="47">
        <v>9349394</v>
      </c>
      <c r="Z202" s="47">
        <v>1446473</v>
      </c>
      <c r="AA202" s="47">
        <v>5245225</v>
      </c>
      <c r="AB202" s="47">
        <v>1688637</v>
      </c>
      <c r="AC202" s="47">
        <v>1822072</v>
      </c>
      <c r="AD202" s="47">
        <v>1181127</v>
      </c>
      <c r="AE202" s="47">
        <v>152417</v>
      </c>
      <c r="AF202" s="47">
        <v>292925</v>
      </c>
      <c r="AG202" s="47">
        <v>0</v>
      </c>
      <c r="AH202" s="3" t="s">
        <v>77</v>
      </c>
    </row>
    <row r="203" spans="1:34" x14ac:dyDescent="0.35">
      <c r="A203" s="3" t="s">
        <v>42</v>
      </c>
      <c r="B203" s="47">
        <v>2275213</v>
      </c>
      <c r="C203" s="18">
        <f t="shared" si="189"/>
        <v>1.369508034497537</v>
      </c>
      <c r="D203" s="51">
        <f t="shared" si="190"/>
        <v>2.861289087199341E-2</v>
      </c>
      <c r="E203" s="51">
        <f t="shared" si="191"/>
        <v>33.219552955922289</v>
      </c>
      <c r="F203" s="52">
        <f t="shared" si="192"/>
        <v>147.19201895342061</v>
      </c>
      <c r="G203" s="47">
        <v>0</v>
      </c>
      <c r="H203" s="47">
        <v>669960</v>
      </c>
      <c r="I203" s="47">
        <v>2226308</v>
      </c>
      <c r="J203" s="47">
        <v>115923</v>
      </c>
      <c r="K203" s="47">
        <v>2342231</v>
      </c>
      <c r="L203" s="47">
        <v>67018</v>
      </c>
      <c r="M203" s="47">
        <v>0</v>
      </c>
      <c r="N203" s="47">
        <v>67018</v>
      </c>
      <c r="O203" s="47">
        <v>2275213</v>
      </c>
      <c r="P203" s="47">
        <v>0</v>
      </c>
      <c r="Q203" s="47">
        <v>2275213</v>
      </c>
      <c r="R203" s="47">
        <v>1661336</v>
      </c>
      <c r="S203" s="47">
        <v>0</v>
      </c>
      <c r="T203" s="47">
        <v>-179728</v>
      </c>
      <c r="U203" s="47">
        <v>1031758</v>
      </c>
      <c r="V203" s="47">
        <v>45800</v>
      </c>
      <c r="W203" s="47">
        <v>246366</v>
      </c>
      <c r="X203" s="47">
        <v>1323924</v>
      </c>
      <c r="Y203" s="47">
        <v>639715</v>
      </c>
      <c r="Z203" s="47">
        <v>145693</v>
      </c>
      <c r="AA203" s="47">
        <v>276343</v>
      </c>
      <c r="AB203" s="47">
        <v>221428</v>
      </c>
      <c r="AC203" s="47">
        <v>96245</v>
      </c>
      <c r="AD203" s="47">
        <v>175095</v>
      </c>
      <c r="AE203" s="47">
        <v>88637</v>
      </c>
      <c r="AF203" s="47">
        <v>17788</v>
      </c>
      <c r="AG203" s="47">
        <v>392</v>
      </c>
      <c r="AH203" s="3" t="s">
        <v>78</v>
      </c>
    </row>
    <row r="204" spans="1:34" x14ac:dyDescent="0.35">
      <c r="A204" s="3" t="s">
        <v>42</v>
      </c>
      <c r="B204" s="47">
        <v>1860530</v>
      </c>
      <c r="C204" s="18">
        <f t="shared" si="189"/>
        <v>0.60238677949891162</v>
      </c>
      <c r="D204" s="51">
        <f t="shared" si="190"/>
        <v>2.8462635447774637E-2</v>
      </c>
      <c r="E204" s="51">
        <f t="shared" si="191"/>
        <v>33.39543544865797</v>
      </c>
      <c r="F204" s="52">
        <f t="shared" si="192"/>
        <v>122.92901605450304</v>
      </c>
      <c r="G204" s="47">
        <v>0</v>
      </c>
      <c r="H204" s="47">
        <v>1033084</v>
      </c>
      <c r="I204" s="47">
        <v>1820285</v>
      </c>
      <c r="J204" s="47">
        <v>94752</v>
      </c>
      <c r="K204" s="47">
        <v>1915037</v>
      </c>
      <c r="L204" s="47">
        <v>54507</v>
      </c>
      <c r="M204" s="47">
        <v>0</v>
      </c>
      <c r="N204" s="47">
        <v>54507</v>
      </c>
      <c r="O204" s="47">
        <v>1860530</v>
      </c>
      <c r="P204" s="47">
        <v>0</v>
      </c>
      <c r="Q204" s="47">
        <v>1860530</v>
      </c>
      <c r="R204" s="47">
        <v>3088597</v>
      </c>
      <c r="S204" s="47">
        <v>21171</v>
      </c>
      <c r="T204" s="47">
        <v>-200899</v>
      </c>
      <c r="U204" s="47">
        <v>2031038</v>
      </c>
      <c r="V204" s="47">
        <v>54728</v>
      </c>
      <c r="W204" s="47">
        <v>331180</v>
      </c>
      <c r="X204" s="47">
        <v>2416946</v>
      </c>
      <c r="Y204" s="47">
        <v>1281858</v>
      </c>
      <c r="Z204" s="47">
        <v>286093</v>
      </c>
      <c r="AA204" s="47">
        <v>463036</v>
      </c>
      <c r="AB204" s="47">
        <v>325770</v>
      </c>
      <c r="AC204" s="47">
        <v>310414</v>
      </c>
      <c r="AD204" s="47">
        <v>246199</v>
      </c>
      <c r="AE204" s="47">
        <v>139308</v>
      </c>
      <c r="AF204" s="47">
        <v>35420</v>
      </c>
      <c r="AG204" s="47">
        <v>500</v>
      </c>
      <c r="AH204" s="3" t="s">
        <v>79</v>
      </c>
    </row>
    <row r="205" spans="1:34" x14ac:dyDescent="0.35">
      <c r="A205" s="3" t="s">
        <v>42</v>
      </c>
      <c r="B205" s="47">
        <v>2257704</v>
      </c>
      <c r="C205" s="18">
        <f t="shared" si="189"/>
        <v>0.50956599733537422</v>
      </c>
      <c r="D205" s="51">
        <f t="shared" si="190"/>
        <v>2.3321367667785364E-2</v>
      </c>
      <c r="E205" s="51">
        <f t="shared" si="191"/>
        <v>41.317900204043774</v>
      </c>
      <c r="F205" s="52">
        <f t="shared" si="192"/>
        <v>120.36630086176403</v>
      </c>
      <c r="G205" s="47">
        <v>0</v>
      </c>
      <c r="H205" s="47">
        <v>1450623</v>
      </c>
      <c r="I205" s="47">
        <v>2227448</v>
      </c>
      <c r="J205" s="47">
        <v>84166</v>
      </c>
      <c r="K205" s="47">
        <v>2311614</v>
      </c>
      <c r="L205" s="47">
        <v>53910</v>
      </c>
      <c r="M205" s="47">
        <v>0</v>
      </c>
      <c r="N205" s="47">
        <v>53910</v>
      </c>
      <c r="O205" s="47">
        <v>2257704</v>
      </c>
      <c r="P205" s="47">
        <v>0</v>
      </c>
      <c r="Q205" s="47">
        <v>2257704</v>
      </c>
      <c r="R205" s="47">
        <v>4430641</v>
      </c>
      <c r="S205" s="47">
        <v>31757</v>
      </c>
      <c r="T205" s="47">
        <v>-211484</v>
      </c>
      <c r="U205" s="47">
        <v>3041149</v>
      </c>
      <c r="V205" s="47">
        <v>54728</v>
      </c>
      <c r="W205" s="47">
        <v>1060286</v>
      </c>
      <c r="X205" s="47">
        <v>4156163</v>
      </c>
      <c r="Y205" s="47">
        <v>1931239</v>
      </c>
      <c r="Z205" s="47">
        <v>426774</v>
      </c>
      <c r="AA205" s="47">
        <v>548409</v>
      </c>
      <c r="AB205" s="47">
        <v>403815</v>
      </c>
      <c r="AC205" s="47">
        <v>587325</v>
      </c>
      <c r="AD205" s="47">
        <v>306908</v>
      </c>
      <c r="AE205" s="47">
        <v>161917</v>
      </c>
      <c r="AF205" s="47">
        <v>63754</v>
      </c>
      <c r="AG205" s="47">
        <v>500</v>
      </c>
      <c r="AH205" s="3" t="s">
        <v>80</v>
      </c>
    </row>
    <row r="206" spans="1:34" x14ac:dyDescent="0.35">
      <c r="A206" s="3" t="s">
        <v>42</v>
      </c>
      <c r="B206" s="47">
        <v>3420649</v>
      </c>
      <c r="C206" s="18">
        <f t="shared" si="189"/>
        <v>1.6096868764823251</v>
      </c>
      <c r="D206" s="51">
        <f t="shared" si="190"/>
        <v>6.7307957107578156E-2</v>
      </c>
      <c r="E206" s="51">
        <f t="shared" si="191"/>
        <v>14.534336363489054</v>
      </c>
      <c r="F206" s="52">
        <f t="shared" si="192"/>
        <v>297.38643978466291</v>
      </c>
      <c r="G206" s="47">
        <v>0</v>
      </c>
      <c r="H206" s="47">
        <v>1731392</v>
      </c>
      <c r="I206" s="47">
        <v>3587830</v>
      </c>
      <c r="J206" s="47">
        <v>79671</v>
      </c>
      <c r="K206" s="47">
        <v>3667501</v>
      </c>
      <c r="L206" s="47">
        <v>246852</v>
      </c>
      <c r="M206" s="47">
        <v>0</v>
      </c>
      <c r="N206" s="47">
        <v>246852</v>
      </c>
      <c r="O206" s="47">
        <v>3420649</v>
      </c>
      <c r="P206" s="47">
        <v>0</v>
      </c>
      <c r="Q206" s="47">
        <v>3420649</v>
      </c>
      <c r="R206" s="47">
        <v>2125040</v>
      </c>
      <c r="S206" s="47">
        <v>0</v>
      </c>
      <c r="T206" s="47">
        <v>-222069</v>
      </c>
      <c r="U206" s="47">
        <v>1310758</v>
      </c>
      <c r="V206" s="47">
        <v>419023</v>
      </c>
      <c r="W206" s="47">
        <v>556967</v>
      </c>
      <c r="X206" s="47">
        <v>2286748</v>
      </c>
      <c r="Y206" s="47">
        <v>682581</v>
      </c>
      <c r="Z206" s="47">
        <v>124555</v>
      </c>
      <c r="AA206" s="47">
        <v>474497</v>
      </c>
      <c r="AB206" s="47">
        <v>94848</v>
      </c>
      <c r="AC206" s="47">
        <v>191767</v>
      </c>
      <c r="AD206" s="47">
        <v>276766</v>
      </c>
      <c r="AE206" s="47">
        <v>248214</v>
      </c>
      <c r="AF206" s="47">
        <v>31813</v>
      </c>
      <c r="AG206" s="47">
        <v>0</v>
      </c>
      <c r="AH206" s="3" t="s">
        <v>76</v>
      </c>
    </row>
    <row r="207" spans="1:34" x14ac:dyDescent="0.35">
      <c r="A207" s="3" t="s">
        <v>42</v>
      </c>
      <c r="B207" s="47">
        <v>3337874</v>
      </c>
      <c r="C207" s="18">
        <f t="shared" si="189"/>
        <v>0.82962844763648869</v>
      </c>
      <c r="D207" s="51">
        <f t="shared" si="190"/>
        <v>0.13482155863451128</v>
      </c>
      <c r="E207" s="51">
        <f t="shared" si="191"/>
        <v>7.3065304992463629</v>
      </c>
      <c r="F207" s="52">
        <f t="shared" si="192"/>
        <v>244.98116456544042</v>
      </c>
      <c r="G207" s="47">
        <v>0</v>
      </c>
      <c r="H207" s="47">
        <v>2685554</v>
      </c>
      <c r="I207" s="47">
        <v>3800448</v>
      </c>
      <c r="J207" s="47">
        <v>57570</v>
      </c>
      <c r="K207" s="47">
        <v>3858018</v>
      </c>
      <c r="L207" s="47">
        <v>520144</v>
      </c>
      <c r="M207" s="47">
        <v>0</v>
      </c>
      <c r="N207" s="47">
        <v>520144</v>
      </c>
      <c r="O207" s="47">
        <v>3337874</v>
      </c>
      <c r="P207" s="47">
        <v>0</v>
      </c>
      <c r="Q207" s="47">
        <v>3337874</v>
      </c>
      <c r="R207" s="47">
        <v>4023336</v>
      </c>
      <c r="S207" s="47">
        <v>22101</v>
      </c>
      <c r="T207" s="47">
        <v>-175678</v>
      </c>
      <c r="U207" s="47">
        <v>2007616</v>
      </c>
      <c r="V207" s="47">
        <v>823705</v>
      </c>
      <c r="W207" s="47">
        <v>1251115</v>
      </c>
      <c r="X207" s="47">
        <v>4082436</v>
      </c>
      <c r="Y207" s="47">
        <v>1403859</v>
      </c>
      <c r="Z207" s="47">
        <v>260555</v>
      </c>
      <c r="AA207" s="47">
        <v>876708</v>
      </c>
      <c r="AB207" s="47">
        <v>300569</v>
      </c>
      <c r="AC207" s="47">
        <v>584841</v>
      </c>
      <c r="AD207" s="47">
        <v>297021</v>
      </c>
      <c r="AE207" s="47">
        <v>272805</v>
      </c>
      <c r="AF207" s="47">
        <v>26979</v>
      </c>
      <c r="AG207" s="47">
        <v>0</v>
      </c>
      <c r="AH207" s="3" t="s">
        <v>75</v>
      </c>
    </row>
    <row r="208" spans="1:34" x14ac:dyDescent="0.35">
      <c r="A208" s="3" t="s">
        <v>42</v>
      </c>
      <c r="B208" s="47">
        <v>3560384</v>
      </c>
      <c r="C208" s="18">
        <f t="shared" si="189"/>
        <v>0.61547227216152678</v>
      </c>
      <c r="D208" s="51">
        <f t="shared" si="190"/>
        <v>0.14706247334856956</v>
      </c>
      <c r="E208" s="51">
        <f t="shared" si="191"/>
        <v>6.6344837809528618</v>
      </c>
      <c r="F208" s="52">
        <f t="shared" si="192"/>
        <v>141.34985089822692</v>
      </c>
      <c r="G208" s="47">
        <v>0</v>
      </c>
      <c r="H208" s="47">
        <v>2227432</v>
      </c>
      <c r="I208" s="47">
        <v>4072757</v>
      </c>
      <c r="J208" s="47">
        <v>101503</v>
      </c>
      <c r="K208" s="47">
        <v>4174260</v>
      </c>
      <c r="L208" s="47">
        <v>613877</v>
      </c>
      <c r="M208" s="47">
        <v>0</v>
      </c>
      <c r="N208" s="47">
        <v>613877</v>
      </c>
      <c r="O208" s="47">
        <v>3560384</v>
      </c>
      <c r="P208" s="47">
        <v>0</v>
      </c>
      <c r="Q208" s="47">
        <v>3560384</v>
      </c>
      <c r="R208" s="47">
        <v>5784800</v>
      </c>
      <c r="S208" s="47">
        <v>33024</v>
      </c>
      <c r="T208" s="47">
        <v>-255093</v>
      </c>
      <c r="U208" s="47">
        <v>2701802</v>
      </c>
      <c r="V208" s="47">
        <v>1229588</v>
      </c>
      <c r="W208" s="47">
        <v>2149888</v>
      </c>
      <c r="X208" s="47">
        <v>6081277</v>
      </c>
      <c r="Y208" s="47">
        <v>2077583</v>
      </c>
      <c r="Z208" s="47">
        <v>402266</v>
      </c>
      <c r="AA208" s="47">
        <v>899103</v>
      </c>
      <c r="AB208" s="47">
        <v>374685</v>
      </c>
      <c r="AC208" s="47">
        <v>698844</v>
      </c>
      <c r="AD208" s="47">
        <v>683710</v>
      </c>
      <c r="AE208" s="47">
        <v>318455</v>
      </c>
      <c r="AF208" s="47">
        <v>330154</v>
      </c>
      <c r="AG208" s="47">
        <v>0</v>
      </c>
      <c r="AH208" s="3" t="s">
        <v>77</v>
      </c>
    </row>
    <row r="209" spans="1:34" x14ac:dyDescent="0.35">
      <c r="A209" s="3" t="s">
        <v>43</v>
      </c>
      <c r="B209" s="47">
        <v>1053199</v>
      </c>
      <c r="C209" s="18">
        <f t="shared" si="189"/>
        <v>0.41449090220728813</v>
      </c>
      <c r="D209" s="51">
        <f t="shared" si="190"/>
        <v>0.24832922240683328</v>
      </c>
      <c r="E209" s="51">
        <f t="shared" si="191"/>
        <v>3.9801117992786215</v>
      </c>
      <c r="F209" s="52">
        <f t="shared" si="192"/>
        <v>89.020213067222471</v>
      </c>
      <c r="G209" s="47">
        <v>15233</v>
      </c>
      <c r="H209" s="47">
        <v>617502</v>
      </c>
      <c r="I209" s="47">
        <v>1384860</v>
      </c>
      <c r="J209" s="47">
        <v>16284</v>
      </c>
      <c r="K209" s="47">
        <v>1401144</v>
      </c>
      <c r="L209" s="47">
        <v>347945</v>
      </c>
      <c r="M209" s="47">
        <v>0</v>
      </c>
      <c r="N209" s="47">
        <v>347945</v>
      </c>
      <c r="O209" s="47">
        <v>1053199</v>
      </c>
      <c r="P209" s="47">
        <v>0</v>
      </c>
      <c r="Q209" s="47">
        <v>1053199</v>
      </c>
      <c r="R209" s="47">
        <v>2540946</v>
      </c>
      <c r="S209" s="47">
        <v>9069</v>
      </c>
      <c r="T209" s="47">
        <v>-452178</v>
      </c>
      <c r="U209" s="47">
        <v>1466303</v>
      </c>
      <c r="V209" s="47">
        <v>809948</v>
      </c>
      <c r="W209" s="47">
        <v>90118</v>
      </c>
      <c r="X209" s="47">
        <v>2366369</v>
      </c>
      <c r="Y209" s="47">
        <v>1232017</v>
      </c>
      <c r="Z209" s="47">
        <v>350593</v>
      </c>
      <c r="AA209" s="47">
        <v>302407</v>
      </c>
      <c r="AB209" s="47">
        <v>244060</v>
      </c>
      <c r="AC209" s="47">
        <v>150129</v>
      </c>
      <c r="AD209" s="47">
        <v>206646</v>
      </c>
      <c r="AE209" s="47">
        <v>6129</v>
      </c>
      <c r="AF209" s="47">
        <v>44423</v>
      </c>
      <c r="AG209" s="47">
        <v>4541</v>
      </c>
      <c r="AH209" s="3" t="s">
        <v>78</v>
      </c>
    </row>
    <row r="210" spans="1:34" x14ac:dyDescent="0.35">
      <c r="A210" s="3" t="s">
        <v>43</v>
      </c>
      <c r="B210" s="47">
        <v>2096637</v>
      </c>
      <c r="C210" s="18">
        <f t="shared" si="189"/>
        <v>0.42937802313881962</v>
      </c>
      <c r="D210" s="51">
        <f t="shared" si="190"/>
        <v>3.851686829809197E-2</v>
      </c>
      <c r="E210" s="51">
        <f t="shared" si="191"/>
        <v>25.560821992832565</v>
      </c>
      <c r="F210" s="52">
        <f t="shared" si="192"/>
        <v>86.594455445136745</v>
      </c>
      <c r="G210" s="47">
        <v>15258</v>
      </c>
      <c r="H210" s="47">
        <v>1152004</v>
      </c>
      <c r="I210" s="47">
        <v>2146879</v>
      </c>
      <c r="J210" s="47">
        <v>33750</v>
      </c>
      <c r="K210" s="47">
        <v>2180629</v>
      </c>
      <c r="L210" s="47">
        <v>83991</v>
      </c>
      <c r="M210" s="47">
        <v>0</v>
      </c>
      <c r="N210" s="47">
        <v>83991</v>
      </c>
      <c r="O210" s="47">
        <v>2096637</v>
      </c>
      <c r="P210" s="47">
        <v>0</v>
      </c>
      <c r="Q210" s="47">
        <v>2096637</v>
      </c>
      <c r="R210" s="47">
        <v>4882963</v>
      </c>
      <c r="S210" s="47">
        <v>27208</v>
      </c>
      <c r="T210" s="47">
        <v>-470316</v>
      </c>
      <c r="U210" s="47">
        <v>3287862</v>
      </c>
      <c r="V210" s="47">
        <v>1671625</v>
      </c>
      <c r="W210" s="47">
        <v>870933</v>
      </c>
      <c r="X210" s="47">
        <v>5830420</v>
      </c>
      <c r="Y210" s="47">
        <v>2569194</v>
      </c>
      <c r="Z210" s="47">
        <v>652181</v>
      </c>
      <c r="AA210" s="47">
        <v>623399</v>
      </c>
      <c r="AB210" s="47">
        <v>407330</v>
      </c>
      <c r="AC210" s="47">
        <v>324515</v>
      </c>
      <c r="AD210" s="47">
        <v>232073</v>
      </c>
      <c r="AE210" s="47">
        <v>-2940</v>
      </c>
      <c r="AF210" s="47">
        <v>77211</v>
      </c>
      <c r="AG210" s="47">
        <v>0</v>
      </c>
      <c r="AH210" s="3" t="s">
        <v>79</v>
      </c>
    </row>
    <row r="211" spans="1:34" x14ac:dyDescent="0.35">
      <c r="A211" s="3" t="s">
        <v>43</v>
      </c>
      <c r="B211" s="47">
        <v>1265886</v>
      </c>
      <c r="C211" s="18">
        <f t="shared" si="189"/>
        <v>0.14162546047959604</v>
      </c>
      <c r="D211" s="51">
        <f t="shared" si="190"/>
        <v>0.19247440851078487</v>
      </c>
      <c r="E211" s="51">
        <f t="shared" si="191"/>
        <v>4.9992940591598307</v>
      </c>
      <c r="F211" s="65">
        <f t="shared" si="192"/>
        <v>32.464954828420133</v>
      </c>
      <c r="G211" s="47">
        <v>15279</v>
      </c>
      <c r="H211" s="47">
        <v>729907</v>
      </c>
      <c r="I211" s="47">
        <v>1508412</v>
      </c>
      <c r="J211" s="47">
        <v>59199</v>
      </c>
      <c r="K211" s="47">
        <v>1567611</v>
      </c>
      <c r="L211" s="47">
        <v>301725</v>
      </c>
      <c r="M211" s="47">
        <v>0</v>
      </c>
      <c r="N211" s="47">
        <v>301725</v>
      </c>
      <c r="O211" s="47">
        <v>1165886</v>
      </c>
      <c r="P211" s="47">
        <v>100000</v>
      </c>
      <c r="Q211" s="47">
        <v>1265886</v>
      </c>
      <c r="R211" s="47">
        <v>8232178</v>
      </c>
      <c r="S211" s="47">
        <v>25912</v>
      </c>
      <c r="T211" s="47">
        <v>-469021</v>
      </c>
      <c r="U211" s="47">
        <v>4482668</v>
      </c>
      <c r="V211" s="47">
        <v>2513532</v>
      </c>
      <c r="W211" s="47">
        <v>1265019</v>
      </c>
      <c r="X211" s="47">
        <v>8261218</v>
      </c>
      <c r="Y211" s="47">
        <v>3920652</v>
      </c>
      <c r="Z211" s="47">
        <v>991552</v>
      </c>
      <c r="AA211" s="47">
        <v>1072968</v>
      </c>
      <c r="AB211" s="47">
        <v>561215</v>
      </c>
      <c r="AC211" s="47">
        <v>1040032</v>
      </c>
      <c r="AD211" s="47">
        <v>486636</v>
      </c>
      <c r="AE211" s="47">
        <v>48232</v>
      </c>
      <c r="AF211" s="47">
        <v>110891</v>
      </c>
      <c r="AG211" s="47">
        <v>0</v>
      </c>
      <c r="AH211" s="3" t="s">
        <v>80</v>
      </c>
    </row>
    <row r="212" spans="1:34" x14ac:dyDescent="0.35">
      <c r="A212" s="3" t="s">
        <v>43</v>
      </c>
      <c r="B212" s="47">
        <v>2402143</v>
      </c>
      <c r="C212" s="18">
        <f t="shared" si="189"/>
        <v>0.72939403719141627</v>
      </c>
      <c r="D212" s="51">
        <f t="shared" si="190"/>
        <v>6.7413597247597434E-2</v>
      </c>
      <c r="E212" s="51">
        <f t="shared" si="191"/>
        <v>13.797342824070075</v>
      </c>
      <c r="F212" s="52">
        <f t="shared" si="192"/>
        <v>138.55911966195561</v>
      </c>
      <c r="G212" s="47">
        <v>0</v>
      </c>
      <c r="H212" s="47">
        <v>1165554</v>
      </c>
      <c r="I212" s="47">
        <v>2395812</v>
      </c>
      <c r="J212" s="47">
        <v>179974</v>
      </c>
      <c r="K212" s="47">
        <v>2575786</v>
      </c>
      <c r="L212" s="47">
        <v>173643</v>
      </c>
      <c r="M212" s="47">
        <v>0</v>
      </c>
      <c r="N212" s="47">
        <v>173643</v>
      </c>
      <c r="O212" s="47">
        <v>2246503</v>
      </c>
      <c r="P212" s="47">
        <v>155639</v>
      </c>
      <c r="Q212" s="47">
        <v>2402143</v>
      </c>
      <c r="R212" s="47">
        <v>3079958</v>
      </c>
      <c r="S212" s="47">
        <v>9592</v>
      </c>
      <c r="T212" s="47">
        <v>0</v>
      </c>
      <c r="U212" s="47">
        <v>1229489</v>
      </c>
      <c r="V212" s="47">
        <v>802676</v>
      </c>
      <c r="W212" s="47">
        <v>47638</v>
      </c>
      <c r="X212" s="47">
        <v>2079803</v>
      </c>
      <c r="Y212" s="47">
        <v>1572571</v>
      </c>
      <c r="Z212" s="47">
        <v>348041</v>
      </c>
      <c r="AA212" s="47">
        <v>231827</v>
      </c>
      <c r="AB212" s="47">
        <v>262800</v>
      </c>
      <c r="AC212" s="47">
        <v>345929</v>
      </c>
      <c r="AD212" s="47">
        <v>234379</v>
      </c>
      <c r="AE212" s="47">
        <v>40660</v>
      </c>
      <c r="AF212" s="47">
        <v>43750</v>
      </c>
      <c r="AG212" s="47">
        <v>0</v>
      </c>
      <c r="AH212" s="3" t="s">
        <v>76</v>
      </c>
    </row>
    <row r="213" spans="1:34" x14ac:dyDescent="0.35">
      <c r="A213" s="3" t="s">
        <v>43</v>
      </c>
      <c r="B213" s="47">
        <v>2531771</v>
      </c>
      <c r="C213" s="18">
        <f t="shared" si="189"/>
        <v>0.42029619949473568</v>
      </c>
      <c r="D213" s="51">
        <f t="shared" si="190"/>
        <v>0.16902497583486639</v>
      </c>
      <c r="E213" s="51">
        <f t="shared" si="191"/>
        <v>5.3650733238053814</v>
      </c>
      <c r="F213" s="52">
        <f t="shared" si="192"/>
        <v>95.139245907257987</v>
      </c>
      <c r="G213" s="47">
        <v>0</v>
      </c>
      <c r="H213" s="47">
        <v>1565130</v>
      </c>
      <c r="I213" s="47">
        <v>2762884</v>
      </c>
      <c r="J213" s="47">
        <v>283862</v>
      </c>
      <c r="K213" s="47">
        <v>3046745</v>
      </c>
      <c r="L213" s="47">
        <v>514976</v>
      </c>
      <c r="M213" s="47">
        <v>0</v>
      </c>
      <c r="N213" s="47">
        <v>514976</v>
      </c>
      <c r="O213" s="47">
        <v>2531771</v>
      </c>
      <c r="P213" s="47">
        <v>0</v>
      </c>
      <c r="Q213" s="47">
        <v>2531771</v>
      </c>
      <c r="R213" s="47">
        <v>6023778</v>
      </c>
      <c r="S213" s="47">
        <v>19185</v>
      </c>
      <c r="T213" s="47">
        <v>-631040</v>
      </c>
      <c r="U213" s="47">
        <v>2850993</v>
      </c>
      <c r="V213" s="47">
        <v>1669538</v>
      </c>
      <c r="W213" s="47">
        <v>658601</v>
      </c>
      <c r="X213" s="47">
        <v>5179131</v>
      </c>
      <c r="Y213" s="47">
        <v>3023780</v>
      </c>
      <c r="Z213" s="47">
        <v>756421</v>
      </c>
      <c r="AA213" s="47">
        <v>506536</v>
      </c>
      <c r="AB213" s="47">
        <v>560035</v>
      </c>
      <c r="AC213" s="47">
        <v>908086</v>
      </c>
      <c r="AD213" s="47">
        <v>154146</v>
      </c>
      <c r="AE213" s="47">
        <v>24385</v>
      </c>
      <c r="AF213" s="47">
        <v>90389</v>
      </c>
      <c r="AG213" s="47">
        <v>0</v>
      </c>
      <c r="AH213" s="3" t="s">
        <v>75</v>
      </c>
    </row>
    <row r="214" spans="1:34" x14ac:dyDescent="0.35">
      <c r="A214" s="3" t="s">
        <v>43</v>
      </c>
      <c r="B214" s="47">
        <v>2551860</v>
      </c>
      <c r="C214" s="18">
        <f t="shared" si="189"/>
        <v>0.26278369742041713</v>
      </c>
      <c r="D214" s="51">
        <f t="shared" si="190"/>
        <v>0.29498489052050764</v>
      </c>
      <c r="E214" s="51">
        <f t="shared" si="191"/>
        <v>10.14385654250477</v>
      </c>
      <c r="F214" s="65">
        <f t="shared" si="192"/>
        <v>44.057114364598654</v>
      </c>
      <c r="G214" s="47">
        <v>0</v>
      </c>
      <c r="H214" s="47">
        <v>1072281</v>
      </c>
      <c r="I214" s="47">
        <v>2440338</v>
      </c>
      <c r="J214" s="47">
        <v>1179244</v>
      </c>
      <c r="K214" s="47">
        <v>3619582</v>
      </c>
      <c r="L214" s="47">
        <v>240573</v>
      </c>
      <c r="M214" s="47">
        <v>827149</v>
      </c>
      <c r="N214" s="47">
        <v>1067722</v>
      </c>
      <c r="O214" s="47">
        <v>2396221</v>
      </c>
      <c r="P214" s="47">
        <v>155639</v>
      </c>
      <c r="Q214" s="47">
        <v>2551860</v>
      </c>
      <c r="R214" s="47">
        <v>9118606</v>
      </c>
      <c r="S214" s="47">
        <v>235079</v>
      </c>
      <c r="T214" s="47">
        <v>-1058561</v>
      </c>
      <c r="U214" s="47">
        <v>4501961</v>
      </c>
      <c r="V214" s="47">
        <v>2524745</v>
      </c>
      <c r="W214" s="47">
        <v>1268893</v>
      </c>
      <c r="X214" s="47">
        <v>8295599</v>
      </c>
      <c r="Y214" s="47">
        <v>4546403</v>
      </c>
      <c r="Z214" s="47">
        <v>1057719</v>
      </c>
      <c r="AA214" s="47">
        <v>848152</v>
      </c>
      <c r="AB214" s="47">
        <v>691932</v>
      </c>
      <c r="AC214" s="47">
        <v>1296972</v>
      </c>
      <c r="AD214" s="47">
        <v>336906</v>
      </c>
      <c r="AE214" s="47">
        <v>31910</v>
      </c>
      <c r="AF214" s="47">
        <v>292462</v>
      </c>
      <c r="AG214" s="47">
        <v>16150</v>
      </c>
      <c r="AH214" s="3" t="s">
        <v>77</v>
      </c>
    </row>
    <row r="215" spans="1:34" x14ac:dyDescent="0.35">
      <c r="A215" s="3" t="s">
        <v>44</v>
      </c>
      <c r="B215" s="47">
        <v>4942031</v>
      </c>
      <c r="C215" s="18">
        <f t="shared" si="189"/>
        <v>3.3748305595750825</v>
      </c>
      <c r="D215" s="51">
        <f t="shared" si="190"/>
        <v>3.5299576448027337E-2</v>
      </c>
      <c r="E215" s="51">
        <f t="shared" si="191"/>
        <v>27.641065059308207</v>
      </c>
      <c r="F215" s="52">
        <f t="shared" si="192"/>
        <v>1126.4244980295402</v>
      </c>
      <c r="G215" s="47">
        <v>49625</v>
      </c>
      <c r="H215" s="47">
        <v>4519212</v>
      </c>
      <c r="I215" s="47">
        <v>4998472</v>
      </c>
      <c r="J215" s="47">
        <v>124395</v>
      </c>
      <c r="K215" s="47">
        <v>5122866</v>
      </c>
      <c r="L215" s="47">
        <v>180835</v>
      </c>
      <c r="M215" s="47">
        <v>0</v>
      </c>
      <c r="N215" s="47">
        <v>180835</v>
      </c>
      <c r="O215" s="47">
        <v>4942031</v>
      </c>
      <c r="P215" s="47">
        <v>0</v>
      </c>
      <c r="Q215" s="47">
        <v>4942031</v>
      </c>
      <c r="R215" s="47">
        <v>1464379</v>
      </c>
      <c r="S215" s="47">
        <v>0</v>
      </c>
      <c r="T215" s="47">
        <v>0</v>
      </c>
      <c r="U215" s="47">
        <v>691600</v>
      </c>
      <c r="V215" s="47">
        <v>541024</v>
      </c>
      <c r="W215" s="47">
        <v>447154</v>
      </c>
      <c r="X215" s="47">
        <v>1679777</v>
      </c>
      <c r="Y215" s="47">
        <v>621275</v>
      </c>
      <c r="Z215" s="47">
        <v>237499</v>
      </c>
      <c r="AA215" s="47">
        <v>111532</v>
      </c>
      <c r="AB215" s="47">
        <v>98257</v>
      </c>
      <c r="AC215" s="47">
        <v>264641</v>
      </c>
      <c r="AD215" s="47">
        <v>103849</v>
      </c>
      <c r="AE215" s="47">
        <v>0</v>
      </c>
      <c r="AF215" s="47">
        <v>27327</v>
      </c>
      <c r="AG215" s="47">
        <v>0</v>
      </c>
      <c r="AH215" s="3" t="s">
        <v>78</v>
      </c>
    </row>
    <row r="216" spans="1:34" x14ac:dyDescent="0.35">
      <c r="A216" s="3" t="s">
        <v>44</v>
      </c>
      <c r="B216" s="47">
        <v>5153699</v>
      </c>
      <c r="C216" s="18">
        <f t="shared" si="189"/>
        <v>1.0506716720212463</v>
      </c>
      <c r="D216" s="51">
        <f t="shared" si="190"/>
        <v>3.5796778841818408E-2</v>
      </c>
      <c r="E216" s="51">
        <f t="shared" si="191"/>
        <v>27.285332009303055</v>
      </c>
      <c r="F216" s="52">
        <f t="shared" si="192"/>
        <v>366.34112086752958</v>
      </c>
      <c r="G216" s="47">
        <v>74832</v>
      </c>
      <c r="H216" s="47">
        <v>4923170</v>
      </c>
      <c r="I216" s="47">
        <v>5220639</v>
      </c>
      <c r="J216" s="47">
        <v>124395</v>
      </c>
      <c r="K216" s="47">
        <v>5345034</v>
      </c>
      <c r="L216" s="47">
        <v>191335</v>
      </c>
      <c r="M216" s="47">
        <v>0</v>
      </c>
      <c r="N216" s="47">
        <v>191335</v>
      </c>
      <c r="O216" s="47">
        <v>5153699</v>
      </c>
      <c r="P216" s="47">
        <v>0</v>
      </c>
      <c r="Q216" s="47">
        <v>5153699</v>
      </c>
      <c r="R216" s="47">
        <v>4905147</v>
      </c>
      <c r="S216" s="47">
        <v>0</v>
      </c>
      <c r="T216" s="47">
        <v>0</v>
      </c>
      <c r="U216" s="47">
        <v>2067300</v>
      </c>
      <c r="V216" s="47">
        <v>1698601</v>
      </c>
      <c r="W216" s="47">
        <v>1613422</v>
      </c>
      <c r="X216" s="47">
        <v>5379324</v>
      </c>
      <c r="Y216" s="47">
        <v>2313108</v>
      </c>
      <c r="Z216" s="47">
        <v>698278</v>
      </c>
      <c r="AA216" s="47">
        <v>398369</v>
      </c>
      <c r="AB216" s="47">
        <v>249300</v>
      </c>
      <c r="AC216" s="47">
        <v>917190</v>
      </c>
      <c r="AD216" s="47">
        <v>254343</v>
      </c>
      <c r="AE216" s="47">
        <v>399</v>
      </c>
      <c r="AF216" s="47">
        <v>74160</v>
      </c>
      <c r="AG216" s="47">
        <v>0</v>
      </c>
      <c r="AH216" s="3" t="s">
        <v>80</v>
      </c>
    </row>
    <row r="217" spans="1:34" x14ac:dyDescent="0.35">
      <c r="A217" s="3" t="s">
        <v>44</v>
      </c>
      <c r="B217" s="47">
        <v>5980404</v>
      </c>
      <c r="C217" s="18">
        <f t="shared" si="189"/>
        <v>3.6371224155672919</v>
      </c>
      <c r="D217" s="51">
        <f t="shared" si="190"/>
        <v>7.5121648857001816E-2</v>
      </c>
      <c r="E217" s="51">
        <f t="shared" si="191"/>
        <v>13.235467773413374</v>
      </c>
      <c r="F217" s="52">
        <f t="shared" si="192"/>
        <v>1274.2683674437499</v>
      </c>
      <c r="G217" s="47">
        <v>67153</v>
      </c>
      <c r="H217" s="47">
        <v>5740380</v>
      </c>
      <c r="I217" s="47">
        <v>6429102</v>
      </c>
      <c r="J217" s="47">
        <v>37051</v>
      </c>
      <c r="K217" s="47">
        <v>6466152</v>
      </c>
      <c r="L217" s="47">
        <v>485748</v>
      </c>
      <c r="M217" s="47">
        <v>0</v>
      </c>
      <c r="N217" s="47">
        <v>485748</v>
      </c>
      <c r="O217" s="47">
        <v>5980404</v>
      </c>
      <c r="P217" s="47">
        <v>0</v>
      </c>
      <c r="Q217" s="47">
        <v>5980404</v>
      </c>
      <c r="R217" s="47">
        <v>1644268</v>
      </c>
      <c r="S217" s="47">
        <v>0</v>
      </c>
      <c r="T217" s="47">
        <v>0</v>
      </c>
      <c r="U217" s="47">
        <v>891791</v>
      </c>
      <c r="V217" s="47">
        <v>720598</v>
      </c>
      <c r="W217" s="47">
        <v>580112</v>
      </c>
      <c r="X217" s="47">
        <v>2192501</v>
      </c>
      <c r="Y217" s="47">
        <v>594983</v>
      </c>
      <c r="Z217" s="47">
        <v>187146</v>
      </c>
      <c r="AA217" s="47">
        <v>107603</v>
      </c>
      <c r="AB217" s="47">
        <v>84987</v>
      </c>
      <c r="AC217" s="47">
        <v>242150</v>
      </c>
      <c r="AD217" s="47">
        <v>268370</v>
      </c>
      <c r="AE217" s="47">
        <v>132219</v>
      </c>
      <c r="AF217" s="47">
        <v>26809</v>
      </c>
      <c r="AG217" s="47">
        <v>0</v>
      </c>
      <c r="AH217" s="3" t="s">
        <v>76</v>
      </c>
    </row>
    <row r="218" spans="1:34" x14ac:dyDescent="0.35">
      <c r="A218" s="3" t="s">
        <v>44</v>
      </c>
      <c r="B218" s="47">
        <v>5895073</v>
      </c>
      <c r="C218" s="18">
        <f t="shared" si="189"/>
        <v>1.584422324623822</v>
      </c>
      <c r="D218" s="51">
        <f t="shared" si="190"/>
        <v>7.3529991870111638E-2</v>
      </c>
      <c r="E218" s="51">
        <f t="shared" si="191"/>
        <v>13.520701395909521</v>
      </c>
      <c r="F218" s="52">
        <f t="shared" si="192"/>
        <v>565.59119856906534</v>
      </c>
      <c r="G218" s="47">
        <v>69327</v>
      </c>
      <c r="H218" s="47">
        <v>5765381</v>
      </c>
      <c r="I218" s="47">
        <v>6325890</v>
      </c>
      <c r="J218" s="47">
        <v>37051</v>
      </c>
      <c r="K218" s="47">
        <v>6362941</v>
      </c>
      <c r="L218" s="47">
        <v>467867</v>
      </c>
      <c r="M218" s="47">
        <v>0</v>
      </c>
      <c r="N218" s="47">
        <v>467867</v>
      </c>
      <c r="O218" s="47">
        <v>5895073</v>
      </c>
      <c r="P218" s="47">
        <v>0</v>
      </c>
      <c r="Q218" s="47">
        <v>5895073</v>
      </c>
      <c r="R218" s="47">
        <v>3720645</v>
      </c>
      <c r="S218" s="47">
        <v>0</v>
      </c>
      <c r="T218" s="47">
        <v>0</v>
      </c>
      <c r="U218" s="47">
        <v>1734995</v>
      </c>
      <c r="V218" s="47">
        <v>1325486</v>
      </c>
      <c r="W218" s="47">
        <v>1123065</v>
      </c>
      <c r="X218" s="47">
        <v>4183546</v>
      </c>
      <c r="Y218" s="47">
        <v>1581271</v>
      </c>
      <c r="Z218" s="47">
        <v>474586</v>
      </c>
      <c r="AA218" s="47">
        <v>214029</v>
      </c>
      <c r="AB218" s="47">
        <v>154957</v>
      </c>
      <c r="AC218" s="47">
        <v>667332</v>
      </c>
      <c r="AD218" s="47">
        <v>405635</v>
      </c>
      <c r="AE218" s="47">
        <v>169425</v>
      </c>
      <c r="AF218" s="47">
        <v>53409</v>
      </c>
      <c r="AG218" s="47">
        <v>0</v>
      </c>
      <c r="AH218" s="3" t="s">
        <v>75</v>
      </c>
    </row>
    <row r="219" spans="1:34" x14ac:dyDescent="0.35">
      <c r="A219" s="3" t="s">
        <v>44</v>
      </c>
      <c r="B219" s="47">
        <v>6109516</v>
      </c>
      <c r="C219" s="18">
        <f t="shared" si="189"/>
        <v>1.1159734388240106</v>
      </c>
      <c r="D219" s="51">
        <f t="shared" si="190"/>
        <v>9.4488764323884492E-2</v>
      </c>
      <c r="E219" s="51">
        <f t="shared" si="191"/>
        <v>10.525152975832878</v>
      </c>
      <c r="F219" s="52">
        <f t="shared" si="192"/>
        <v>430.81039059059401</v>
      </c>
      <c r="G219" s="47">
        <v>87482</v>
      </c>
      <c r="H219" s="47">
        <v>6461692</v>
      </c>
      <c r="I219" s="47">
        <v>6709985</v>
      </c>
      <c r="J219" s="47">
        <v>37051</v>
      </c>
      <c r="K219" s="47">
        <v>6747035</v>
      </c>
      <c r="L219" s="47">
        <v>637519</v>
      </c>
      <c r="M219" s="47">
        <v>0</v>
      </c>
      <c r="N219" s="47">
        <v>637519</v>
      </c>
      <c r="O219" s="47">
        <v>6109516</v>
      </c>
      <c r="P219" s="47">
        <v>0</v>
      </c>
      <c r="Q219" s="47">
        <v>6109516</v>
      </c>
      <c r="R219" s="47">
        <v>5474607</v>
      </c>
      <c r="S219" s="47">
        <v>0</v>
      </c>
      <c r="T219" s="47">
        <v>0</v>
      </c>
      <c r="U219" s="47">
        <v>2639958</v>
      </c>
      <c r="V219" s="47">
        <v>1931575</v>
      </c>
      <c r="W219" s="47">
        <v>1580419</v>
      </c>
      <c r="X219" s="47">
        <v>6151951</v>
      </c>
      <c r="Y219" s="47">
        <v>2454858</v>
      </c>
      <c r="Z219" s="47">
        <v>706343</v>
      </c>
      <c r="AA219" s="47">
        <v>338782</v>
      </c>
      <c r="AB219" s="47">
        <v>216885</v>
      </c>
      <c r="AC219" s="47">
        <v>1039990</v>
      </c>
      <c r="AD219" s="47">
        <v>466698</v>
      </c>
      <c r="AE219" s="47">
        <v>170888</v>
      </c>
      <c r="AF219" s="47">
        <v>80162</v>
      </c>
      <c r="AG219" s="47">
        <v>0</v>
      </c>
      <c r="AH219" s="3" t="s">
        <v>77</v>
      </c>
    </row>
    <row r="220" spans="1:34" x14ac:dyDescent="0.35">
      <c r="A220" s="3" t="s">
        <v>63</v>
      </c>
      <c r="B220" s="47">
        <v>2797670</v>
      </c>
      <c r="C220" s="18">
        <f t="shared" si="189"/>
        <v>0.77128819901555146</v>
      </c>
      <c r="D220" s="51">
        <f t="shared" si="190"/>
        <v>0.25382234449575725</v>
      </c>
      <c r="E220" s="51">
        <f t="shared" si="191"/>
        <v>3.9283802598603499</v>
      </c>
      <c r="F220" s="52">
        <f t="shared" si="192"/>
        <v>243.99466633691662</v>
      </c>
      <c r="G220" s="47">
        <v>452424</v>
      </c>
      <c r="H220" s="47">
        <v>2032634</v>
      </c>
      <c r="I220" s="47">
        <v>3738502</v>
      </c>
      <c r="J220" s="47">
        <v>10833</v>
      </c>
      <c r="K220" s="47">
        <v>3749335</v>
      </c>
      <c r="L220" s="47">
        <v>951665</v>
      </c>
      <c r="M220" s="47">
        <v>0</v>
      </c>
      <c r="N220" s="47">
        <v>951665</v>
      </c>
      <c r="O220" s="47">
        <v>2345246</v>
      </c>
      <c r="P220" s="47">
        <v>452424</v>
      </c>
      <c r="Q220" s="47">
        <v>2797670</v>
      </c>
      <c r="R220" s="47">
        <v>3040687</v>
      </c>
      <c r="S220" s="47">
        <v>0</v>
      </c>
      <c r="T220" s="47">
        <v>-162200</v>
      </c>
      <c r="U220" s="47">
        <v>1282320</v>
      </c>
      <c r="V220" s="47">
        <v>886398</v>
      </c>
      <c r="W220" s="47">
        <v>985659</v>
      </c>
      <c r="X220" s="47">
        <v>3154378</v>
      </c>
      <c r="Y220" s="47">
        <v>1686407</v>
      </c>
      <c r="Z220" s="47">
        <v>364200</v>
      </c>
      <c r="AA220" s="47">
        <v>113845</v>
      </c>
      <c r="AB220" s="47">
        <v>114174</v>
      </c>
      <c r="AC220" s="47">
        <v>355881</v>
      </c>
      <c r="AD220" s="47">
        <v>358551</v>
      </c>
      <c r="AE220" s="47">
        <v>0</v>
      </c>
      <c r="AF220" s="47">
        <v>47630</v>
      </c>
      <c r="AG220" s="47">
        <v>0</v>
      </c>
      <c r="AH220" s="3" t="s">
        <v>78</v>
      </c>
    </row>
    <row r="221" spans="1:34" x14ac:dyDescent="0.35">
      <c r="A221" s="3" t="s">
        <v>63</v>
      </c>
      <c r="B221" s="47">
        <v>2714754</v>
      </c>
      <c r="C221" s="18">
        <f t="shared" si="189"/>
        <v>0.36336177737975861</v>
      </c>
      <c r="D221" s="51">
        <f t="shared" si="190"/>
        <v>0.1767263247946709</v>
      </c>
      <c r="E221" s="51">
        <f t="shared" si="191"/>
        <v>5.6326753689788367</v>
      </c>
      <c r="F221" s="52">
        <f t="shared" si="192"/>
        <v>115.6611436689268</v>
      </c>
      <c r="G221" s="47">
        <v>453945</v>
      </c>
      <c r="H221" s="47">
        <v>1971602</v>
      </c>
      <c r="I221" s="47">
        <v>3282481</v>
      </c>
      <c r="J221" s="47">
        <v>15030</v>
      </c>
      <c r="K221" s="47">
        <v>3297511</v>
      </c>
      <c r="L221" s="47">
        <v>582757</v>
      </c>
      <c r="M221" s="47">
        <v>0</v>
      </c>
      <c r="N221" s="47">
        <v>582757</v>
      </c>
      <c r="O221" s="47">
        <v>2260809</v>
      </c>
      <c r="P221" s="47">
        <v>453945</v>
      </c>
      <c r="Q221" s="47">
        <v>2714754</v>
      </c>
      <c r="R221" s="47">
        <v>6221923</v>
      </c>
      <c r="S221" s="47">
        <v>0</v>
      </c>
      <c r="T221" s="47">
        <v>-171649</v>
      </c>
      <c r="U221" s="47">
        <v>2582548</v>
      </c>
      <c r="V221" s="47">
        <v>1856336</v>
      </c>
      <c r="W221" s="47">
        <v>1834233</v>
      </c>
      <c r="X221" s="47">
        <v>6273117</v>
      </c>
      <c r="Y221" s="47">
        <v>3579197</v>
      </c>
      <c r="Z221" s="47">
        <v>793980</v>
      </c>
      <c r="AA221" s="47">
        <v>287535</v>
      </c>
      <c r="AB221" s="47">
        <v>216843</v>
      </c>
      <c r="AC221" s="47">
        <v>656337</v>
      </c>
      <c r="AD221" s="47">
        <v>599150</v>
      </c>
      <c r="AE221" s="47">
        <v>0</v>
      </c>
      <c r="AF221" s="47">
        <v>88880</v>
      </c>
      <c r="AG221" s="47">
        <v>0</v>
      </c>
      <c r="AH221" s="3" t="s">
        <v>79</v>
      </c>
    </row>
    <row r="222" spans="1:34" x14ac:dyDescent="0.35">
      <c r="A222" s="3" t="s">
        <v>63</v>
      </c>
      <c r="B222" s="47">
        <v>2537796</v>
      </c>
      <c r="C222" s="18">
        <f t="shared" si="189"/>
        <v>0.21305186308312218</v>
      </c>
      <c r="D222" s="51">
        <f t="shared" si="190"/>
        <v>0.19823737051266702</v>
      </c>
      <c r="E222" s="51">
        <f t="shared" si="191"/>
        <v>5.0205059962548306</v>
      </c>
      <c r="F222" s="65">
        <f t="shared" si="192"/>
        <v>42.313382731691107</v>
      </c>
      <c r="G222" s="47">
        <v>486277</v>
      </c>
      <c r="H222" s="47">
        <v>1116285</v>
      </c>
      <c r="I222" s="47">
        <v>3150242</v>
      </c>
      <c r="J222" s="47">
        <v>15030</v>
      </c>
      <c r="K222" s="47">
        <v>3165271</v>
      </c>
      <c r="L222" s="47">
        <v>627475</v>
      </c>
      <c r="M222" s="47">
        <v>0</v>
      </c>
      <c r="N222" s="47">
        <v>627475</v>
      </c>
      <c r="O222" s="47">
        <v>2051519</v>
      </c>
      <c r="P222" s="47">
        <v>486277</v>
      </c>
      <c r="Q222" s="47">
        <v>2537796</v>
      </c>
      <c r="R222" s="47">
        <v>9629200</v>
      </c>
      <c r="S222" s="47">
        <v>0</v>
      </c>
      <c r="T222" s="47">
        <v>-171649</v>
      </c>
      <c r="U222" s="47">
        <v>3885057</v>
      </c>
      <c r="V222" s="47">
        <v>2852378</v>
      </c>
      <c r="W222" s="47">
        <v>2766003</v>
      </c>
      <c r="X222" s="47">
        <v>9503438</v>
      </c>
      <c r="Y222" s="47">
        <v>5721343</v>
      </c>
      <c r="Z222" s="47">
        <v>1236631</v>
      </c>
      <c r="AA222" s="47">
        <v>407225</v>
      </c>
      <c r="AB222" s="47">
        <v>293617</v>
      </c>
      <c r="AC222" s="47">
        <v>1011575</v>
      </c>
      <c r="AD222" s="47">
        <v>828723</v>
      </c>
      <c r="AE222" s="47">
        <v>0</v>
      </c>
      <c r="AF222" s="47">
        <v>130086</v>
      </c>
      <c r="AG222" s="47">
        <v>0</v>
      </c>
      <c r="AH222" s="3" t="s">
        <v>80</v>
      </c>
    </row>
    <row r="223" spans="1:34" x14ac:dyDescent="0.35">
      <c r="A223" s="3" t="s">
        <v>63</v>
      </c>
      <c r="B223" s="47">
        <v>3694535</v>
      </c>
      <c r="C223" s="18">
        <f t="shared" si="189"/>
        <v>1.1452138204972582</v>
      </c>
      <c r="D223" s="51">
        <f t="shared" si="190"/>
        <v>0.17060017043561657</v>
      </c>
      <c r="E223" s="51">
        <f t="shared" si="191"/>
        <v>5.8481931959791194</v>
      </c>
      <c r="F223" s="52">
        <f t="shared" si="192"/>
        <v>450.33874691701413</v>
      </c>
      <c r="G223" s="47">
        <v>194652</v>
      </c>
      <c r="H223" s="47">
        <v>3508736</v>
      </c>
      <c r="I223" s="47">
        <v>4444235</v>
      </c>
      <c r="J223" s="47">
        <v>10234</v>
      </c>
      <c r="K223" s="47">
        <v>4454468</v>
      </c>
      <c r="L223" s="47">
        <v>759933</v>
      </c>
      <c r="M223" s="47">
        <v>0</v>
      </c>
      <c r="N223" s="47">
        <v>759933</v>
      </c>
      <c r="O223" s="47">
        <v>3256798</v>
      </c>
      <c r="P223" s="47">
        <v>437738</v>
      </c>
      <c r="Q223" s="47">
        <v>3694535</v>
      </c>
      <c r="R223" s="47">
        <v>2843834</v>
      </c>
      <c r="S223" s="47">
        <v>0</v>
      </c>
      <c r="T223" s="47">
        <v>-176445</v>
      </c>
      <c r="U223" s="47">
        <v>1497753</v>
      </c>
      <c r="V223" s="47">
        <v>1287429</v>
      </c>
      <c r="W223" s="47">
        <v>728931</v>
      </c>
      <c r="X223" s="47">
        <v>3514113</v>
      </c>
      <c r="Y223" s="47">
        <v>1491155</v>
      </c>
      <c r="Z223" s="47">
        <v>403809</v>
      </c>
      <c r="AA223" s="47">
        <v>82292</v>
      </c>
      <c r="AB223" s="47">
        <v>131600</v>
      </c>
      <c r="AC223" s="47">
        <v>330439</v>
      </c>
      <c r="AD223" s="47">
        <v>350342</v>
      </c>
      <c r="AE223" s="47">
        <v>0</v>
      </c>
      <c r="AF223" s="47">
        <v>54197</v>
      </c>
      <c r="AG223" s="47">
        <v>0</v>
      </c>
      <c r="AH223" s="3" t="s">
        <v>76</v>
      </c>
    </row>
    <row r="224" spans="1:34" x14ac:dyDescent="0.35">
      <c r="A224" s="3" t="s">
        <v>63</v>
      </c>
      <c r="B224" s="47">
        <v>3492432</v>
      </c>
      <c r="C224" s="18">
        <f t="shared" si="189"/>
        <v>0.48840875598475447</v>
      </c>
      <c r="D224" s="51">
        <f t="shared" si="190"/>
        <v>0.10792241621970389</v>
      </c>
      <c r="E224" s="51">
        <f t="shared" si="191"/>
        <v>9.2416936877233677</v>
      </c>
      <c r="F224" s="52">
        <f t="shared" si="192"/>
        <v>168.09857796292974</v>
      </c>
      <c r="G224" s="47">
        <v>467193</v>
      </c>
      <c r="H224" s="47">
        <v>2852643</v>
      </c>
      <c r="I224" s="47">
        <v>3904708</v>
      </c>
      <c r="J224" s="47">
        <v>10234</v>
      </c>
      <c r="K224" s="47">
        <v>3914942</v>
      </c>
      <c r="L224" s="47">
        <v>422510</v>
      </c>
      <c r="M224" s="47">
        <v>0</v>
      </c>
      <c r="N224" s="47">
        <v>422510</v>
      </c>
      <c r="O224" s="47">
        <v>3025239</v>
      </c>
      <c r="P224" s="47">
        <v>467193</v>
      </c>
      <c r="Q224" s="47">
        <v>3492432</v>
      </c>
      <c r="R224" s="47">
        <v>6194072</v>
      </c>
      <c r="S224" s="47">
        <v>0</v>
      </c>
      <c r="T224" s="47">
        <v>-176445</v>
      </c>
      <c r="U224" s="47">
        <v>3052662</v>
      </c>
      <c r="V224" s="47">
        <v>2287953</v>
      </c>
      <c r="W224" s="47">
        <v>1321632</v>
      </c>
      <c r="X224" s="47">
        <v>6662247</v>
      </c>
      <c r="Y224" s="47">
        <v>3552405</v>
      </c>
      <c r="Z224" s="47">
        <v>808409</v>
      </c>
      <c r="AA224" s="47">
        <v>188650</v>
      </c>
      <c r="AB224" s="47">
        <v>299878</v>
      </c>
      <c r="AC224" s="47">
        <v>708447</v>
      </c>
      <c r="AD224" s="47">
        <v>535370</v>
      </c>
      <c r="AE224" s="47">
        <v>0</v>
      </c>
      <c r="AF224" s="47">
        <v>100912</v>
      </c>
      <c r="AG224" s="47">
        <v>0</v>
      </c>
      <c r="AH224" s="3" t="s">
        <v>75</v>
      </c>
    </row>
    <row r="225" spans="1:34" x14ac:dyDescent="0.35">
      <c r="A225" s="3" t="s">
        <v>63</v>
      </c>
      <c r="B225" s="47">
        <v>3319876</v>
      </c>
      <c r="C225" s="18">
        <f t="shared" si="189"/>
        <v>0.30269997856320119</v>
      </c>
      <c r="D225" s="51">
        <f t="shared" si="190"/>
        <v>0.15461343521807197</v>
      </c>
      <c r="E225" s="51">
        <f t="shared" si="191"/>
        <v>6.45088812945197</v>
      </c>
      <c r="F225" s="52">
        <f t="shared" si="192"/>
        <v>95.462931161635368</v>
      </c>
      <c r="G225" s="47">
        <v>459047</v>
      </c>
      <c r="H225" s="47">
        <v>2471846</v>
      </c>
      <c r="I225" s="47">
        <v>3916818</v>
      </c>
      <c r="J225" s="47">
        <v>10234</v>
      </c>
      <c r="K225" s="47">
        <v>3927052</v>
      </c>
      <c r="L225" s="47">
        <v>607175</v>
      </c>
      <c r="M225" s="47">
        <v>0</v>
      </c>
      <c r="N225" s="47">
        <v>607175</v>
      </c>
      <c r="O225" s="47">
        <v>2860829</v>
      </c>
      <c r="P225" s="47">
        <v>459047</v>
      </c>
      <c r="Q225" s="47">
        <v>3319876</v>
      </c>
      <c r="R225" s="47">
        <v>9451038</v>
      </c>
      <c r="S225" s="47">
        <v>0</v>
      </c>
      <c r="T225" s="47">
        <v>-176445</v>
      </c>
      <c r="U225" s="47">
        <v>4608554</v>
      </c>
      <c r="V225" s="47">
        <v>3259524</v>
      </c>
      <c r="W225" s="47">
        <v>1878580</v>
      </c>
      <c r="X225" s="47">
        <v>9746658</v>
      </c>
      <c r="Y225" s="47">
        <v>5638151</v>
      </c>
      <c r="Z225" s="47">
        <v>1153029</v>
      </c>
      <c r="AA225" s="47">
        <v>271471</v>
      </c>
      <c r="AB225" s="47">
        <v>379453</v>
      </c>
      <c r="AC225" s="47">
        <v>1134413</v>
      </c>
      <c r="AD225" s="47">
        <v>726714</v>
      </c>
      <c r="AE225" s="47">
        <v>0</v>
      </c>
      <c r="AF225" s="47">
        <v>147806</v>
      </c>
      <c r="AG225" s="47">
        <v>0</v>
      </c>
      <c r="AH225" s="3" t="s">
        <v>77</v>
      </c>
    </row>
    <row r="226" spans="1:34" x14ac:dyDescent="0.35">
      <c r="A226" s="3" t="s">
        <v>48</v>
      </c>
      <c r="B226" s="47">
        <v>19677369</v>
      </c>
      <c r="C226" s="18">
        <f t="shared" si="189"/>
        <v>1.0307317957989115</v>
      </c>
      <c r="D226" s="51">
        <f t="shared" si="190"/>
        <v>0.26980073136562849</v>
      </c>
      <c r="E226" s="51">
        <f t="shared" si="191"/>
        <v>3.750086138215087</v>
      </c>
      <c r="F226" s="52">
        <f t="shared" si="192"/>
        <v>154.9854061309066</v>
      </c>
      <c r="G226" s="47">
        <v>683135</v>
      </c>
      <c r="H226" s="47">
        <v>9199887</v>
      </c>
      <c r="I226" s="47">
        <v>25511911</v>
      </c>
      <c r="J226" s="47">
        <v>1436033</v>
      </c>
      <c r="K226" s="47">
        <v>26947944</v>
      </c>
      <c r="L226" s="47">
        <v>6803020</v>
      </c>
      <c r="M226" s="47">
        <v>467555</v>
      </c>
      <c r="N226" s="47">
        <v>7270575</v>
      </c>
      <c r="O226" s="47">
        <v>22332134</v>
      </c>
      <c r="P226" s="47">
        <v>-2654765</v>
      </c>
      <c r="Q226" s="47">
        <v>19677369</v>
      </c>
      <c r="R226" s="47">
        <v>21666290</v>
      </c>
      <c r="S226" s="47">
        <v>0</v>
      </c>
      <c r="T226" s="47">
        <v>-563542</v>
      </c>
      <c r="U226" s="47">
        <v>8724342</v>
      </c>
      <c r="V226" s="47">
        <v>6884880</v>
      </c>
      <c r="W226" s="47">
        <v>4389845</v>
      </c>
      <c r="X226" s="47">
        <v>19999067</v>
      </c>
      <c r="Y226" s="47">
        <v>9922779</v>
      </c>
      <c r="Z226" s="47">
        <v>3459139</v>
      </c>
      <c r="AA226" s="47">
        <v>637863</v>
      </c>
      <c r="AB226" s="47">
        <v>1079247</v>
      </c>
      <c r="AC226" s="47">
        <v>3571084</v>
      </c>
      <c r="AD226" s="47">
        <v>2341983</v>
      </c>
      <c r="AE226" s="47">
        <v>0</v>
      </c>
      <c r="AF226" s="47">
        <v>303119</v>
      </c>
      <c r="AG226" s="47">
        <v>351076</v>
      </c>
      <c r="AH226" s="3" t="s">
        <v>78</v>
      </c>
    </row>
    <row r="227" spans="1:34" x14ac:dyDescent="0.35">
      <c r="A227" s="3" t="s">
        <v>48</v>
      </c>
      <c r="B227" s="47">
        <v>26863805</v>
      </c>
      <c r="C227" s="18">
        <f t="shared" si="189"/>
        <v>0.58218498541802632</v>
      </c>
      <c r="D227" s="51">
        <f t="shared" si="190"/>
        <v>0.23203998521014454</v>
      </c>
      <c r="E227" s="51">
        <f t="shared" si="191"/>
        <v>4.2382919177438572</v>
      </c>
      <c r="F227" s="52">
        <f t="shared" si="192"/>
        <v>203.18399548337388</v>
      </c>
      <c r="G227" s="47">
        <v>879818</v>
      </c>
      <c r="H227" s="47">
        <v>26129719</v>
      </c>
      <c r="I227" s="47">
        <v>32420280</v>
      </c>
      <c r="J227" s="47">
        <v>2560454</v>
      </c>
      <c r="K227" s="47">
        <v>34980734</v>
      </c>
      <c r="L227" s="47">
        <v>7649374</v>
      </c>
      <c r="M227" s="47">
        <v>467555</v>
      </c>
      <c r="N227" s="47">
        <v>8116929</v>
      </c>
      <c r="O227" s="47">
        <v>27327450</v>
      </c>
      <c r="P227" s="47">
        <v>-463645</v>
      </c>
      <c r="Q227" s="47">
        <v>26863805</v>
      </c>
      <c r="R227" s="47">
        <v>46939462</v>
      </c>
      <c r="S227" s="47">
        <v>0</v>
      </c>
      <c r="T227" s="47">
        <v>-563542</v>
      </c>
      <c r="U227" s="47">
        <v>26263048</v>
      </c>
      <c r="V227" s="47">
        <v>13943236</v>
      </c>
      <c r="W227" s="47">
        <v>12252393</v>
      </c>
      <c r="X227" s="47">
        <v>52458677</v>
      </c>
      <c r="Y227" s="47">
        <v>21222564</v>
      </c>
      <c r="Z227" s="47">
        <v>7594055</v>
      </c>
      <c r="AA227" s="47">
        <v>1227295</v>
      </c>
      <c r="AB227" s="47">
        <v>2374951</v>
      </c>
      <c r="AC227" s="47">
        <v>9426279</v>
      </c>
      <c r="AD227" s="47">
        <v>3553987</v>
      </c>
      <c r="AE227" s="47">
        <v>0</v>
      </c>
      <c r="AF227" s="47">
        <v>639080</v>
      </c>
      <c r="AG227" s="47">
        <v>901251</v>
      </c>
      <c r="AH227" s="3" t="s">
        <v>79</v>
      </c>
    </row>
    <row r="228" spans="1:34" x14ac:dyDescent="0.35">
      <c r="A228" s="3" t="s">
        <v>48</v>
      </c>
      <c r="B228" s="47">
        <v>25470394</v>
      </c>
      <c r="C228" s="18">
        <f t="shared" si="189"/>
        <v>0.38497585290868874</v>
      </c>
      <c r="D228" s="51">
        <f t="shared" si="190"/>
        <v>0.19710633656132362</v>
      </c>
      <c r="E228" s="51">
        <f t="shared" si="191"/>
        <v>4.7986496874569395</v>
      </c>
      <c r="F228" s="52">
        <f t="shared" si="192"/>
        <v>116.56806492186827</v>
      </c>
      <c r="G228" s="47">
        <v>846357</v>
      </c>
      <c r="H228" s="47">
        <v>22179201</v>
      </c>
      <c r="I228" s="47">
        <v>28521547</v>
      </c>
      <c r="J228" s="47">
        <v>3201700</v>
      </c>
      <c r="K228" s="47">
        <v>31723247</v>
      </c>
      <c r="L228" s="47">
        <v>5943661</v>
      </c>
      <c r="M228" s="47">
        <v>309192</v>
      </c>
      <c r="N228" s="47">
        <v>6252853</v>
      </c>
      <c r="O228" s="47">
        <v>26735768</v>
      </c>
      <c r="P228" s="47">
        <v>-1265374</v>
      </c>
      <c r="Q228" s="47">
        <v>25470394</v>
      </c>
      <c r="R228" s="47">
        <v>69447909</v>
      </c>
      <c r="S228" s="47">
        <v>0</v>
      </c>
      <c r="T228" s="47">
        <v>-563542</v>
      </c>
      <c r="U228" s="47">
        <v>35326348</v>
      </c>
      <c r="V228" s="47">
        <v>21053417</v>
      </c>
      <c r="W228" s="47">
        <v>17193942</v>
      </c>
      <c r="X228" s="47">
        <v>73573707</v>
      </c>
      <c r="Y228" s="47">
        <v>31926433</v>
      </c>
      <c r="Z228" s="47">
        <v>11671786</v>
      </c>
      <c r="AA228" s="47">
        <v>2145846</v>
      </c>
      <c r="AB228" s="47">
        <v>3167977</v>
      </c>
      <c r="AC228" s="47">
        <v>13925565</v>
      </c>
      <c r="AD228" s="47">
        <v>4466104</v>
      </c>
      <c r="AE228" s="47">
        <v>0</v>
      </c>
      <c r="AF228" s="47">
        <v>972544</v>
      </c>
      <c r="AG228" s="47">
        <v>1171654</v>
      </c>
      <c r="AH228" s="3" t="s">
        <v>80</v>
      </c>
    </row>
    <row r="229" spans="1:34" x14ac:dyDescent="0.35">
      <c r="A229" s="3" t="s">
        <v>48</v>
      </c>
      <c r="B229" s="47">
        <v>37023354</v>
      </c>
      <c r="C229" s="18">
        <f t="shared" si="189"/>
        <v>1.2931765277051959</v>
      </c>
      <c r="D229" s="51">
        <f t="shared" si="190"/>
        <v>0.16767687422322422</v>
      </c>
      <c r="E229" s="51">
        <f t="shared" si="191"/>
        <v>5.7121236254086902</v>
      </c>
      <c r="F229" s="52">
        <f t="shared" si="192"/>
        <v>668.30670918873852</v>
      </c>
      <c r="G229" s="47">
        <v>476330</v>
      </c>
      <c r="H229" s="47">
        <v>35586631</v>
      </c>
      <c r="I229" s="47">
        <v>41421573</v>
      </c>
      <c r="J229" s="47">
        <v>3060375</v>
      </c>
      <c r="K229" s="47">
        <v>44481948</v>
      </c>
      <c r="L229" s="47">
        <v>7251519</v>
      </c>
      <c r="M229" s="47">
        <v>207075</v>
      </c>
      <c r="N229" s="47">
        <v>7458594</v>
      </c>
      <c r="O229" s="47">
        <v>25134007</v>
      </c>
      <c r="P229" s="47">
        <v>11889347</v>
      </c>
      <c r="Q229" s="47">
        <v>37023354</v>
      </c>
      <c r="R229" s="47">
        <v>19435867</v>
      </c>
      <c r="S229" s="47">
        <v>0</v>
      </c>
      <c r="T229" s="47">
        <v>-1002366</v>
      </c>
      <c r="U229" s="47">
        <v>10111993</v>
      </c>
      <c r="V229" s="47">
        <v>8370306</v>
      </c>
      <c r="W229" s="47">
        <v>3570156</v>
      </c>
      <c r="X229" s="47">
        <v>22052455</v>
      </c>
      <c r="Y229" s="47">
        <v>9901129</v>
      </c>
      <c r="Z229" s="47">
        <v>3565187</v>
      </c>
      <c r="AA229" s="47">
        <v>440288</v>
      </c>
      <c r="AB229" s="47">
        <v>735881</v>
      </c>
      <c r="AC229" s="47">
        <v>2299208</v>
      </c>
      <c r="AD229" s="47">
        <v>1849888</v>
      </c>
      <c r="AE229" s="47">
        <v>0</v>
      </c>
      <c r="AF229" s="47">
        <v>360925</v>
      </c>
      <c r="AG229" s="47">
        <v>283362</v>
      </c>
      <c r="AH229" s="3" t="s">
        <v>76</v>
      </c>
    </row>
    <row r="230" spans="1:34" x14ac:dyDescent="0.35">
      <c r="A230" s="3" t="s">
        <v>48</v>
      </c>
      <c r="B230" s="47">
        <v>35326510</v>
      </c>
      <c r="C230" s="18">
        <f t="shared" si="189"/>
        <v>0.67053978140698667</v>
      </c>
      <c r="D230" s="51">
        <f t="shared" si="190"/>
        <v>0.13289084388316047</v>
      </c>
      <c r="E230" s="51">
        <f t="shared" si="191"/>
        <v>7.4846076434098823</v>
      </c>
      <c r="F230" s="52">
        <f t="shared" si="192"/>
        <v>264.85195725561516</v>
      </c>
      <c r="G230" s="47">
        <v>476330</v>
      </c>
      <c r="H230" s="47">
        <v>32487614</v>
      </c>
      <c r="I230" s="47">
        <v>36956096</v>
      </c>
      <c r="J230" s="47">
        <v>3784461</v>
      </c>
      <c r="K230" s="47">
        <v>40740557</v>
      </c>
      <c r="L230" s="47">
        <v>4937613</v>
      </c>
      <c r="M230" s="47">
        <v>476434</v>
      </c>
      <c r="N230" s="47">
        <v>5414047</v>
      </c>
      <c r="O230" s="47">
        <v>29518804</v>
      </c>
      <c r="P230" s="47">
        <v>5807706</v>
      </c>
      <c r="Q230" s="47">
        <v>35326510</v>
      </c>
      <c r="R230" s="47">
        <v>44022450</v>
      </c>
      <c r="S230" s="47">
        <v>-749653</v>
      </c>
      <c r="T230" s="47">
        <v>-1257878</v>
      </c>
      <c r="U230" s="47">
        <v>20872773</v>
      </c>
      <c r="V230" s="47">
        <v>15180298</v>
      </c>
      <c r="W230" s="47">
        <v>8889121</v>
      </c>
      <c r="X230" s="47">
        <v>44942192</v>
      </c>
      <c r="Y230" s="47">
        <v>20455281</v>
      </c>
      <c r="Z230" s="47">
        <v>7725398</v>
      </c>
      <c r="AA230" s="47">
        <v>936995</v>
      </c>
      <c r="AB230" s="47">
        <v>1983650</v>
      </c>
      <c r="AC230" s="47">
        <v>8757595</v>
      </c>
      <c r="AD230" s="47">
        <v>2902605</v>
      </c>
      <c r="AE230" s="47">
        <v>0</v>
      </c>
      <c r="AF230" s="47">
        <v>754245</v>
      </c>
      <c r="AG230" s="47">
        <v>506681</v>
      </c>
      <c r="AH230" s="3" t="s">
        <v>75</v>
      </c>
    </row>
    <row r="231" spans="1:34" x14ac:dyDescent="0.35">
      <c r="A231" s="3" t="s">
        <v>48</v>
      </c>
      <c r="B231" s="47">
        <v>36977259</v>
      </c>
      <c r="C231" s="18">
        <f t="shared" si="189"/>
        <v>0.55730535432914097</v>
      </c>
      <c r="D231" s="51">
        <f t="shared" si="190"/>
        <v>0.13704412108453171</v>
      </c>
      <c r="E231" s="51">
        <f t="shared" si="191"/>
        <v>7.2398464892325443</v>
      </c>
      <c r="F231" s="52">
        <f t="shared" si="192"/>
        <v>186.07328683064878</v>
      </c>
      <c r="G231" s="47">
        <v>476330</v>
      </c>
      <c r="H231" s="47">
        <v>34796062</v>
      </c>
      <c r="I231" s="47">
        <v>39065075</v>
      </c>
      <c r="J231" s="47">
        <v>3784461</v>
      </c>
      <c r="K231" s="47">
        <v>42849536</v>
      </c>
      <c r="L231" s="47">
        <v>5395843</v>
      </c>
      <c r="M231" s="47">
        <v>476434</v>
      </c>
      <c r="N231" s="47">
        <v>5872277</v>
      </c>
      <c r="O231" s="47">
        <v>37621482</v>
      </c>
      <c r="P231" s="47">
        <v>-644223</v>
      </c>
      <c r="Q231" s="47">
        <v>36977259</v>
      </c>
      <c r="R231" s="47">
        <v>67506048</v>
      </c>
      <c r="S231" s="47">
        <v>-749653</v>
      </c>
      <c r="T231" s="47">
        <v>-1257878</v>
      </c>
      <c r="U231" s="47">
        <v>31887449</v>
      </c>
      <c r="V231" s="47">
        <v>21965643</v>
      </c>
      <c r="W231" s="47">
        <v>16223449</v>
      </c>
      <c r="X231" s="47">
        <v>70076541</v>
      </c>
      <c r="Y231" s="47">
        <v>31603229</v>
      </c>
      <c r="Z231" s="47">
        <v>12284049</v>
      </c>
      <c r="AA231" s="47">
        <v>1379509</v>
      </c>
      <c r="AB231" s="47">
        <v>3090382</v>
      </c>
      <c r="AC231" s="47">
        <v>13233653</v>
      </c>
      <c r="AD231" s="47">
        <v>3618922</v>
      </c>
      <c r="AE231" s="47">
        <v>0</v>
      </c>
      <c r="AF231" s="47">
        <v>1148773</v>
      </c>
      <c r="AG231" s="47">
        <v>1147531</v>
      </c>
      <c r="AH231" s="3" t="s">
        <v>77</v>
      </c>
    </row>
    <row r="232" spans="1:34" x14ac:dyDescent="0.35">
      <c r="A232" s="3" t="s">
        <v>50</v>
      </c>
      <c r="B232" s="47">
        <v>5584179</v>
      </c>
      <c r="C232" s="18">
        <f t="shared" si="189"/>
        <v>2.1671124230234935</v>
      </c>
      <c r="D232" s="51">
        <f t="shared" si="190"/>
        <v>1.8120235270825021E-2</v>
      </c>
      <c r="E232" s="51">
        <f t="shared" si="191"/>
        <v>47.723950550196982</v>
      </c>
      <c r="F232" s="52">
        <f t="shared" si="192"/>
        <v>657.42442403586517</v>
      </c>
      <c r="G232" s="47">
        <v>1011795</v>
      </c>
      <c r="H232" s="47">
        <v>3800268</v>
      </c>
      <c r="I232" s="47">
        <v>4918144</v>
      </c>
      <c r="J232" s="47">
        <v>769089</v>
      </c>
      <c r="K232" s="47">
        <v>5687233</v>
      </c>
      <c r="L232" s="47">
        <v>103054</v>
      </c>
      <c r="M232" s="47">
        <v>0</v>
      </c>
      <c r="N232" s="47">
        <v>103054</v>
      </c>
      <c r="O232" s="47">
        <v>4572384</v>
      </c>
      <c r="P232" s="47">
        <v>1011795</v>
      </c>
      <c r="Q232" s="47">
        <v>5584179</v>
      </c>
      <c r="R232" s="47">
        <v>2109897</v>
      </c>
      <c r="S232" s="47">
        <v>0</v>
      </c>
      <c r="T232" s="47">
        <v>-252770</v>
      </c>
      <c r="U232" s="47">
        <v>1047597</v>
      </c>
      <c r="V232" s="47">
        <v>614886</v>
      </c>
      <c r="W232" s="47">
        <v>153198</v>
      </c>
      <c r="X232" s="47">
        <v>1815681</v>
      </c>
      <c r="Y232" s="47">
        <v>1091004</v>
      </c>
      <c r="Z232" s="47">
        <v>377336</v>
      </c>
      <c r="AA232" s="47">
        <v>265214</v>
      </c>
      <c r="AB232" s="47">
        <v>36831</v>
      </c>
      <c r="AC232" s="47">
        <v>122203</v>
      </c>
      <c r="AD232" s="47">
        <v>177888</v>
      </c>
      <c r="AE232" s="47">
        <v>218</v>
      </c>
      <c r="AF232" s="47">
        <v>39203</v>
      </c>
      <c r="AG232" s="47">
        <v>0</v>
      </c>
      <c r="AH232" s="3" t="s">
        <v>78</v>
      </c>
    </row>
    <row r="233" spans="1:34" x14ac:dyDescent="0.35">
      <c r="A233" s="3" t="s">
        <v>50</v>
      </c>
      <c r="B233" s="47">
        <v>5292642</v>
      </c>
      <c r="C233" s="18">
        <f t="shared" si="189"/>
        <v>0.93757200245176997</v>
      </c>
      <c r="D233" s="51">
        <f t="shared" si="190"/>
        <v>4.5764054296867321E-2</v>
      </c>
      <c r="E233" s="51">
        <f t="shared" si="191"/>
        <v>18.820276642936779</v>
      </c>
      <c r="F233" s="52">
        <f t="shared" si="192"/>
        <v>311.22037054099206</v>
      </c>
      <c r="G233" s="47">
        <v>1022741</v>
      </c>
      <c r="H233" s="47">
        <v>3729514</v>
      </c>
      <c r="I233" s="47">
        <v>4777132</v>
      </c>
      <c r="J233" s="47">
        <v>769339</v>
      </c>
      <c r="K233" s="47">
        <v>5546471</v>
      </c>
      <c r="L233" s="47">
        <v>253829</v>
      </c>
      <c r="M233" s="47">
        <v>0</v>
      </c>
      <c r="N233" s="47">
        <v>253829</v>
      </c>
      <c r="O233" s="47">
        <v>4100924</v>
      </c>
      <c r="P233" s="47">
        <v>1191718</v>
      </c>
      <c r="Q233" s="47">
        <v>5292642</v>
      </c>
      <c r="R233" s="47">
        <v>4373983</v>
      </c>
      <c r="S233" s="47">
        <v>0</v>
      </c>
      <c r="T233" s="47">
        <v>-252770</v>
      </c>
      <c r="U233" s="47">
        <v>2112667</v>
      </c>
      <c r="V233" s="47">
        <v>1242030</v>
      </c>
      <c r="W233" s="47">
        <v>634669</v>
      </c>
      <c r="X233" s="47">
        <v>3989366</v>
      </c>
      <c r="Y233" s="47">
        <v>2478097</v>
      </c>
      <c r="Z233" s="47">
        <v>797528</v>
      </c>
      <c r="AA233" s="47">
        <v>307738</v>
      </c>
      <c r="AB233" s="47">
        <v>70572</v>
      </c>
      <c r="AC233" s="47">
        <v>242992</v>
      </c>
      <c r="AD233" s="47">
        <v>340432</v>
      </c>
      <c r="AE233" s="47">
        <v>8890</v>
      </c>
      <c r="AF233" s="47">
        <v>127734</v>
      </c>
      <c r="AG233" s="47">
        <v>0</v>
      </c>
      <c r="AH233" s="3" t="s">
        <v>79</v>
      </c>
    </row>
    <row r="234" spans="1:34" x14ac:dyDescent="0.35">
      <c r="A234" s="3" t="s">
        <v>50</v>
      </c>
      <c r="B234" s="47">
        <v>5276180</v>
      </c>
      <c r="C234" s="18">
        <f t="shared" si="189"/>
        <v>0.64239384373981678</v>
      </c>
      <c r="D234" s="51">
        <f t="shared" si="190"/>
        <v>3.2832174427422638E-2</v>
      </c>
      <c r="E234" s="51">
        <f t="shared" si="191"/>
        <v>26.162565811879915</v>
      </c>
      <c r="F234" s="52">
        <f t="shared" si="192"/>
        <v>200.86702246305904</v>
      </c>
      <c r="G234" s="47">
        <v>1039732</v>
      </c>
      <c r="H234" s="47">
        <v>3629245</v>
      </c>
      <c r="I234" s="47">
        <v>4685951</v>
      </c>
      <c r="J234" s="47">
        <v>769338</v>
      </c>
      <c r="K234" s="47">
        <v>5455289</v>
      </c>
      <c r="L234" s="47">
        <v>179109</v>
      </c>
      <c r="M234" s="47">
        <v>0</v>
      </c>
      <c r="N234" s="47">
        <v>179109</v>
      </c>
      <c r="O234" s="47">
        <v>4236448</v>
      </c>
      <c r="P234" s="47">
        <v>1039732</v>
      </c>
      <c r="Q234" s="47">
        <v>5276180</v>
      </c>
      <c r="R234" s="47">
        <v>6594783</v>
      </c>
      <c r="S234" s="47">
        <v>0</v>
      </c>
      <c r="T234" s="47">
        <v>-252770</v>
      </c>
      <c r="U234" s="47">
        <v>3149736</v>
      </c>
      <c r="V234" s="47">
        <v>1841473</v>
      </c>
      <c r="W234" s="47">
        <v>1196878</v>
      </c>
      <c r="X234" s="47">
        <v>6188087</v>
      </c>
      <c r="Y234" s="47">
        <v>3909218</v>
      </c>
      <c r="Z234" s="47">
        <v>1218519</v>
      </c>
      <c r="AA234" s="47">
        <v>462530</v>
      </c>
      <c r="AB234" s="47">
        <v>98716</v>
      </c>
      <c r="AC234" s="47">
        <v>345173</v>
      </c>
      <c r="AD234" s="47">
        <v>426932</v>
      </c>
      <c r="AE234" s="47">
        <v>20370</v>
      </c>
      <c r="AF234" s="47">
        <v>113325</v>
      </c>
      <c r="AG234" s="47">
        <v>0</v>
      </c>
      <c r="AH234" s="3" t="s">
        <v>80</v>
      </c>
    </row>
    <row r="235" spans="1:34" x14ac:dyDescent="0.35">
      <c r="A235" s="3" t="s">
        <v>50</v>
      </c>
      <c r="B235" s="47">
        <v>5076085</v>
      </c>
      <c r="C235" s="18">
        <f t="shared" si="189"/>
        <v>0.86310910243145256</v>
      </c>
      <c r="D235" s="51">
        <f t="shared" si="190"/>
        <v>7.18053339945421E-2</v>
      </c>
      <c r="E235" s="51">
        <f t="shared" si="191"/>
        <v>11.997354126823653</v>
      </c>
      <c r="F235" s="52">
        <f t="shared" si="192"/>
        <v>276.24871321385785</v>
      </c>
      <c r="G235" s="47">
        <v>1157723</v>
      </c>
      <c r="H235" s="47">
        <v>3465777</v>
      </c>
      <c r="I235" s="47">
        <v>4711205</v>
      </c>
      <c r="J235" s="47">
        <v>757567</v>
      </c>
      <c r="K235" s="47">
        <v>5468772</v>
      </c>
      <c r="L235" s="47">
        <v>392687</v>
      </c>
      <c r="M235" s="47">
        <v>0</v>
      </c>
      <c r="N235" s="47">
        <v>392687</v>
      </c>
      <c r="O235" s="47">
        <v>3952382</v>
      </c>
      <c r="P235" s="47">
        <v>1123703</v>
      </c>
      <c r="Q235" s="47">
        <v>5076085</v>
      </c>
      <c r="R235" s="47">
        <v>4579238</v>
      </c>
      <c r="S235" s="47">
        <v>0</v>
      </c>
      <c r="T235" s="47">
        <v>-369190</v>
      </c>
      <c r="U235" s="47">
        <v>2467236</v>
      </c>
      <c r="V235" s="47">
        <v>1397440</v>
      </c>
      <c r="W235" s="47">
        <v>332276</v>
      </c>
      <c r="X235" s="47">
        <v>4196952</v>
      </c>
      <c r="Y235" s="47">
        <v>2678660</v>
      </c>
      <c r="Z235" s="47">
        <v>933149</v>
      </c>
      <c r="AA235" s="47">
        <v>269001</v>
      </c>
      <c r="AB235" s="47">
        <v>80362</v>
      </c>
      <c r="AC235" s="47">
        <v>248383</v>
      </c>
      <c r="AD235" s="47">
        <v>265648</v>
      </c>
      <c r="AE235" s="47">
        <v>2535</v>
      </c>
      <c r="AF235" s="47">
        <v>101500</v>
      </c>
      <c r="AG235" s="47">
        <v>0</v>
      </c>
      <c r="AH235" s="3" t="s">
        <v>75</v>
      </c>
    </row>
    <row r="236" spans="1:34" x14ac:dyDescent="0.35">
      <c r="A236" s="3" t="s">
        <v>50</v>
      </c>
      <c r="B236" s="47">
        <v>4825249</v>
      </c>
      <c r="C236" s="18">
        <f t="shared" si="189"/>
        <v>0.51213895720762859</v>
      </c>
      <c r="D236" s="51">
        <f t="shared" si="190"/>
        <v>8.5011247618070593E-2</v>
      </c>
      <c r="E236" s="51">
        <f t="shared" si="191"/>
        <v>10.076605132140116</v>
      </c>
      <c r="F236" s="52">
        <f t="shared" si="192"/>
        <v>166.02021421340052</v>
      </c>
      <c r="G236" s="47">
        <v>1201196</v>
      </c>
      <c r="H236" s="47">
        <v>3218658</v>
      </c>
      <c r="I236" s="47">
        <v>4517463</v>
      </c>
      <c r="J236" s="47">
        <v>756098</v>
      </c>
      <c r="K236" s="47">
        <v>5273561</v>
      </c>
      <c r="L236" s="47">
        <v>448312</v>
      </c>
      <c r="M236" s="47">
        <v>0</v>
      </c>
      <c r="N236" s="47">
        <v>448312</v>
      </c>
      <c r="O236" s="47">
        <v>3624053</v>
      </c>
      <c r="P236" s="47">
        <v>1201196</v>
      </c>
      <c r="Q236" s="47">
        <v>4825249</v>
      </c>
      <c r="R236" s="47">
        <v>7076308</v>
      </c>
      <c r="S236" s="47">
        <v>0</v>
      </c>
      <c r="T236" s="47">
        <v>-369190</v>
      </c>
      <c r="U236" s="47">
        <v>3769849</v>
      </c>
      <c r="V236" s="47">
        <v>1987474</v>
      </c>
      <c r="W236" s="47">
        <v>610691</v>
      </c>
      <c r="X236" s="47">
        <v>6368014</v>
      </c>
      <c r="Y236" s="47">
        <v>4163747</v>
      </c>
      <c r="Z236" s="47">
        <v>1465376</v>
      </c>
      <c r="AA236" s="47">
        <v>410773</v>
      </c>
      <c r="AB236" s="47">
        <v>116877</v>
      </c>
      <c r="AC236" s="47">
        <v>356292</v>
      </c>
      <c r="AD236" s="47">
        <v>263025</v>
      </c>
      <c r="AE236" s="47">
        <v>2535</v>
      </c>
      <c r="AF236" s="47">
        <v>297683</v>
      </c>
      <c r="AG236" s="47">
        <v>0</v>
      </c>
      <c r="AH236" s="3" t="s">
        <v>77</v>
      </c>
    </row>
    <row r="237" spans="1:34" x14ac:dyDescent="0.35">
      <c r="A237" s="3" t="s">
        <v>51</v>
      </c>
      <c r="B237" s="47">
        <v>6947614</v>
      </c>
      <c r="C237" s="18">
        <f t="shared" si="189"/>
        <v>2.9753686071950414</v>
      </c>
      <c r="D237" s="51">
        <f t="shared" si="190"/>
        <v>0.16204630783579682</v>
      </c>
      <c r="E237" s="51">
        <f t="shared" si="191"/>
        <v>5.8960450387889427</v>
      </c>
      <c r="F237" s="52">
        <f t="shared" si="192"/>
        <v>665.58300662731654</v>
      </c>
      <c r="G237" s="47">
        <v>279348</v>
      </c>
      <c r="H237" s="47">
        <v>4095903</v>
      </c>
      <c r="I237" s="47">
        <v>7921649</v>
      </c>
      <c r="J237" s="47">
        <v>369518</v>
      </c>
      <c r="K237" s="47">
        <v>8291167</v>
      </c>
      <c r="L237" s="47">
        <v>1343553</v>
      </c>
      <c r="M237" s="47">
        <v>0</v>
      </c>
      <c r="N237" s="47">
        <v>1343553</v>
      </c>
      <c r="O237" s="47">
        <v>6683148</v>
      </c>
      <c r="P237" s="47">
        <v>264466</v>
      </c>
      <c r="Q237" s="47">
        <v>6947614</v>
      </c>
      <c r="R237" s="47">
        <v>2246158</v>
      </c>
      <c r="S237" s="47">
        <v>0</v>
      </c>
      <c r="T237" s="47">
        <v>-360504</v>
      </c>
      <c r="U237" s="47">
        <v>869013</v>
      </c>
      <c r="V237" s="47">
        <v>632806</v>
      </c>
      <c r="W237" s="47">
        <v>583713</v>
      </c>
      <c r="X237" s="47">
        <v>2085532</v>
      </c>
      <c r="Y237" s="47">
        <v>945559</v>
      </c>
      <c r="Z237" s="47">
        <v>450215</v>
      </c>
      <c r="AA237" s="47">
        <v>98543</v>
      </c>
      <c r="AB237" s="47">
        <v>120026</v>
      </c>
      <c r="AC237" s="47">
        <v>218574</v>
      </c>
      <c r="AD237" s="47">
        <v>214216</v>
      </c>
      <c r="AE237" s="47">
        <v>85348</v>
      </c>
      <c r="AF237" s="47">
        <v>113677</v>
      </c>
      <c r="AG237" s="47">
        <v>0</v>
      </c>
      <c r="AH237" s="3" t="s">
        <v>78</v>
      </c>
    </row>
    <row r="238" spans="1:34" x14ac:dyDescent="0.35">
      <c r="A238" s="3" t="s">
        <v>51</v>
      </c>
      <c r="B238" s="47">
        <v>7712224</v>
      </c>
      <c r="C238" s="18">
        <f t="shared" si="189"/>
        <v>1.610654708691599</v>
      </c>
      <c r="D238" s="51">
        <f t="shared" si="190"/>
        <v>0.12064989747294526</v>
      </c>
      <c r="E238" s="51">
        <f t="shared" si="191"/>
        <v>7.9681196510115821</v>
      </c>
      <c r="F238" s="52">
        <f t="shared" si="192"/>
        <v>359.00937290133805</v>
      </c>
      <c r="G238" s="47">
        <v>296570</v>
      </c>
      <c r="H238" s="47">
        <v>4528558</v>
      </c>
      <c r="I238" s="47">
        <v>8431418</v>
      </c>
      <c r="J238" s="47">
        <v>338951</v>
      </c>
      <c r="K238" s="47">
        <v>8770368</v>
      </c>
      <c r="L238" s="47">
        <v>1058144</v>
      </c>
      <c r="M238" s="47">
        <v>0</v>
      </c>
      <c r="N238" s="47">
        <v>1058144</v>
      </c>
      <c r="O238" s="47">
        <v>7415654</v>
      </c>
      <c r="P238" s="47">
        <v>296570</v>
      </c>
      <c r="Q238" s="47">
        <v>7712224</v>
      </c>
      <c r="R238" s="47">
        <v>4604124</v>
      </c>
      <c r="S238" s="47">
        <v>0</v>
      </c>
      <c r="T238" s="47">
        <v>-401769</v>
      </c>
      <c r="U238" s="47">
        <v>2179340</v>
      </c>
      <c r="V238" s="47">
        <v>1550205</v>
      </c>
      <c r="W238" s="47">
        <v>1509281</v>
      </c>
      <c r="X238" s="47">
        <v>5238827</v>
      </c>
      <c r="Y238" s="47">
        <v>2319671</v>
      </c>
      <c r="Z238" s="47">
        <v>787273</v>
      </c>
      <c r="AA238" s="47">
        <v>221998</v>
      </c>
      <c r="AB238" s="47">
        <v>208080</v>
      </c>
      <c r="AC238" s="47">
        <v>383812</v>
      </c>
      <c r="AD238" s="47">
        <v>331685</v>
      </c>
      <c r="AE238" s="47">
        <v>99788</v>
      </c>
      <c r="AF238" s="47">
        <v>251819</v>
      </c>
      <c r="AG238" s="47">
        <v>0</v>
      </c>
      <c r="AH238" s="3" t="s">
        <v>79</v>
      </c>
    </row>
    <row r="239" spans="1:34" x14ac:dyDescent="0.35">
      <c r="A239" s="3" t="s">
        <v>51</v>
      </c>
      <c r="B239" s="47">
        <v>9480539</v>
      </c>
      <c r="C239" s="18">
        <f t="shared" si="189"/>
        <v>1.2891984342470548</v>
      </c>
      <c r="D239" s="51">
        <f t="shared" si="190"/>
        <v>0.10942589041075301</v>
      </c>
      <c r="E239" s="51">
        <f t="shared" si="191"/>
        <v>8.7555303742429516</v>
      </c>
      <c r="F239" s="52">
        <f t="shared" si="192"/>
        <v>312.09791497847294</v>
      </c>
      <c r="G239" s="47">
        <v>315082</v>
      </c>
      <c r="H239" s="47">
        <v>6079003</v>
      </c>
      <c r="I239" s="47">
        <v>10199186</v>
      </c>
      <c r="J239" s="47">
        <v>446238</v>
      </c>
      <c r="K239" s="47">
        <v>10645424</v>
      </c>
      <c r="L239" s="47">
        <v>1164885</v>
      </c>
      <c r="M239" s="47">
        <v>0</v>
      </c>
      <c r="N239" s="47">
        <v>1164885</v>
      </c>
      <c r="O239" s="47">
        <v>9165457</v>
      </c>
      <c r="P239" s="47">
        <v>315082</v>
      </c>
      <c r="Q239" s="47">
        <v>9480539</v>
      </c>
      <c r="R239" s="47">
        <v>7109423</v>
      </c>
      <c r="S239" s="47">
        <v>0</v>
      </c>
      <c r="T239" s="47">
        <v>-446935</v>
      </c>
      <c r="U239" s="47">
        <v>3641596</v>
      </c>
      <c r="V239" s="47">
        <v>2567091</v>
      </c>
      <c r="W239" s="47">
        <v>3196941</v>
      </c>
      <c r="X239" s="47">
        <v>9405628</v>
      </c>
      <c r="Y239" s="47">
        <v>3525890</v>
      </c>
      <c r="Z239" s="47">
        <v>1185023</v>
      </c>
      <c r="AA239" s="47">
        <v>353429</v>
      </c>
      <c r="AB239" s="47">
        <v>290070</v>
      </c>
      <c r="AC239" s="47">
        <v>591358</v>
      </c>
      <c r="AD239" s="47">
        <v>468611</v>
      </c>
      <c r="AE239" s="47">
        <v>294168</v>
      </c>
      <c r="AF239" s="47">
        <v>400874</v>
      </c>
      <c r="AG239" s="47">
        <v>0</v>
      </c>
      <c r="AH239" s="3" t="s">
        <v>80</v>
      </c>
    </row>
    <row r="240" spans="1:34" x14ac:dyDescent="0.35">
      <c r="A240" s="3" t="s">
        <v>51</v>
      </c>
      <c r="B240" s="47">
        <v>17634971</v>
      </c>
      <c r="C240" s="18">
        <f t="shared" si="189"/>
        <v>7.393441189517505</v>
      </c>
      <c r="D240" s="51">
        <f t="shared" si="190"/>
        <v>4.0614891009640434E-2</v>
      </c>
      <c r="E240" s="51">
        <f t="shared" si="191"/>
        <v>23.576668577643712</v>
      </c>
      <c r="F240" s="52">
        <f t="shared" si="192"/>
        <v>1072.9622792515052</v>
      </c>
      <c r="G240" s="47">
        <v>0</v>
      </c>
      <c r="H240" s="47">
        <v>6703251</v>
      </c>
      <c r="I240" s="47">
        <v>17601492</v>
      </c>
      <c r="J240" s="47">
        <v>780042</v>
      </c>
      <c r="K240" s="47">
        <v>18381534</v>
      </c>
      <c r="L240" s="47">
        <v>746564</v>
      </c>
      <c r="M240" s="47">
        <v>0</v>
      </c>
      <c r="N240" s="47">
        <v>746564</v>
      </c>
      <c r="O240" s="47">
        <v>17333775</v>
      </c>
      <c r="P240" s="47">
        <v>301195</v>
      </c>
      <c r="Q240" s="47">
        <v>17634971</v>
      </c>
      <c r="R240" s="47">
        <v>2344480</v>
      </c>
      <c r="S240" s="47">
        <v>64170</v>
      </c>
      <c r="T240" s="47">
        <v>-569109</v>
      </c>
      <c r="U240" s="47">
        <v>1219336</v>
      </c>
      <c r="V240" s="47">
        <v>701763</v>
      </c>
      <c r="W240" s="47">
        <v>726295</v>
      </c>
      <c r="X240" s="47">
        <v>2647394</v>
      </c>
      <c r="Y240" s="47">
        <v>983589</v>
      </c>
      <c r="Z240" s="47">
        <v>427840</v>
      </c>
      <c r="AA240" s="47">
        <v>213158</v>
      </c>
      <c r="AB240" s="47">
        <v>72423</v>
      </c>
      <c r="AC240" s="47">
        <v>283734</v>
      </c>
      <c r="AD240" s="47">
        <v>252589</v>
      </c>
      <c r="AE240" s="47">
        <v>0</v>
      </c>
      <c r="AF240" s="47">
        <v>111147</v>
      </c>
      <c r="AG240" s="47">
        <v>0</v>
      </c>
      <c r="AH240" s="3" t="s">
        <v>76</v>
      </c>
    </row>
    <row r="241" spans="1:34" x14ac:dyDescent="0.35">
      <c r="A241" s="3" t="s">
        <v>51</v>
      </c>
      <c r="B241" s="47">
        <v>18607390</v>
      </c>
      <c r="C241" s="18">
        <f t="shared" si="189"/>
        <v>3.715357642492068</v>
      </c>
      <c r="D241" s="51">
        <f t="shared" si="190"/>
        <v>4.0056213853255244E-2</v>
      </c>
      <c r="E241" s="51">
        <f t="shared" si="191"/>
        <v>24.044819774278345</v>
      </c>
      <c r="F241" s="52">
        <f t="shared" si="192"/>
        <v>1156.4019310211995</v>
      </c>
      <c r="G241" s="47">
        <v>0</v>
      </c>
      <c r="H241" s="47">
        <v>15199107</v>
      </c>
      <c r="I241" s="47">
        <v>18669432</v>
      </c>
      <c r="J241" s="47">
        <v>714401</v>
      </c>
      <c r="K241" s="47">
        <v>19383834</v>
      </c>
      <c r="L241" s="47">
        <v>776443</v>
      </c>
      <c r="M241" s="47">
        <v>0</v>
      </c>
      <c r="N241" s="47">
        <v>776443</v>
      </c>
      <c r="O241" s="47">
        <v>18306195</v>
      </c>
      <c r="P241" s="47">
        <v>301195</v>
      </c>
      <c r="Q241" s="47">
        <v>18607390</v>
      </c>
      <c r="R241" s="47">
        <v>4927169</v>
      </c>
      <c r="S241" s="47">
        <v>129811</v>
      </c>
      <c r="T241" s="47">
        <v>-634750</v>
      </c>
      <c r="U241" s="47">
        <v>2502851</v>
      </c>
      <c r="V241" s="47">
        <v>1431631</v>
      </c>
      <c r="W241" s="47">
        <v>2854896</v>
      </c>
      <c r="X241" s="47">
        <v>6789378</v>
      </c>
      <c r="Y241" s="47">
        <v>2433412</v>
      </c>
      <c r="Z241" s="47">
        <v>915027</v>
      </c>
      <c r="AA241" s="47">
        <v>345090</v>
      </c>
      <c r="AB241" s="47">
        <v>130186</v>
      </c>
      <c r="AC241" s="47">
        <v>551802</v>
      </c>
      <c r="AD241" s="47">
        <v>316938</v>
      </c>
      <c r="AE241" s="47">
        <v>0</v>
      </c>
      <c r="AF241" s="47">
        <v>234714</v>
      </c>
      <c r="AG241" s="47">
        <v>0</v>
      </c>
      <c r="AH241" s="3" t="s">
        <v>75</v>
      </c>
    </row>
    <row r="242" spans="1:34" x14ac:dyDescent="0.35">
      <c r="A242" s="3" t="s">
        <v>51</v>
      </c>
      <c r="B242" s="47">
        <v>17644782</v>
      </c>
      <c r="C242" s="18">
        <f t="shared" si="189"/>
        <v>2.3513916030652333</v>
      </c>
      <c r="D242" s="51">
        <f t="shared" si="190"/>
        <v>6.8300514788146499E-2</v>
      </c>
      <c r="E242" s="51">
        <f t="shared" si="191"/>
        <v>14.097980353986953</v>
      </c>
      <c r="F242" s="52">
        <f t="shared" si="192"/>
        <v>734.54309122420034</v>
      </c>
      <c r="G242" s="47">
        <v>0</v>
      </c>
      <c r="H242" s="47">
        <v>14459036</v>
      </c>
      <c r="I242" s="47">
        <v>18235653</v>
      </c>
      <c r="J242" s="47">
        <v>702623</v>
      </c>
      <c r="K242" s="47">
        <v>18938276</v>
      </c>
      <c r="L242" s="47">
        <v>1293494</v>
      </c>
      <c r="M242" s="47">
        <v>0</v>
      </c>
      <c r="N242" s="47">
        <v>1293494</v>
      </c>
      <c r="O242" s="47">
        <v>17343587</v>
      </c>
      <c r="P242" s="47">
        <v>301195</v>
      </c>
      <c r="Q242" s="47">
        <v>17644782</v>
      </c>
      <c r="R242" s="47">
        <v>7375882</v>
      </c>
      <c r="S242" s="47">
        <v>191078</v>
      </c>
      <c r="T242" s="47">
        <v>-696017</v>
      </c>
      <c r="U242" s="47">
        <v>3772557</v>
      </c>
      <c r="V242" s="47">
        <v>2139746</v>
      </c>
      <c r="W242" s="47">
        <v>3438120</v>
      </c>
      <c r="X242" s="47">
        <v>9350423</v>
      </c>
      <c r="Y242" s="47">
        <v>3784735</v>
      </c>
      <c r="Z242" s="47">
        <v>1135544</v>
      </c>
      <c r="AA242" s="47">
        <v>502565</v>
      </c>
      <c r="AB242" s="47">
        <v>190410</v>
      </c>
      <c r="AC242" s="47">
        <v>824427</v>
      </c>
      <c r="AD242" s="47">
        <v>388615</v>
      </c>
      <c r="AE242" s="47">
        <v>0</v>
      </c>
      <c r="AF242" s="47">
        <v>549587</v>
      </c>
      <c r="AG242" s="47">
        <v>0</v>
      </c>
      <c r="AH242" s="3" t="s">
        <v>77</v>
      </c>
    </row>
    <row r="243" spans="1:34" x14ac:dyDescent="0.35">
      <c r="A243" s="3" t="s">
        <v>54</v>
      </c>
      <c r="B243" s="47">
        <v>10715910</v>
      </c>
      <c r="C243" s="18">
        <f t="shared" ref="C243:C271" si="193">O243/R243</f>
        <v>1.1242723800383112</v>
      </c>
      <c r="D243" s="51">
        <f t="shared" ref="D243:D271" si="194">N243/K243</f>
        <v>0.1416521364678833</v>
      </c>
      <c r="E243" s="51">
        <f t="shared" ref="E243:E271" si="195">I243/L243</f>
        <v>6.3971983121790243</v>
      </c>
      <c r="F243" s="52">
        <f t="shared" ref="F243:F271" si="196">H243/((R243-S243)/365)</f>
        <v>363.62054838956732</v>
      </c>
      <c r="G243" s="47">
        <v>0</v>
      </c>
      <c r="H243" s="47">
        <v>9391466</v>
      </c>
      <c r="I243" s="47">
        <v>11313023</v>
      </c>
      <c r="J243" s="47">
        <v>1171321</v>
      </c>
      <c r="K243" s="47">
        <v>12484344</v>
      </c>
      <c r="L243" s="47">
        <v>1768434</v>
      </c>
      <c r="M243" s="47">
        <v>0</v>
      </c>
      <c r="N243" s="47">
        <v>1768434</v>
      </c>
      <c r="O243" s="47">
        <v>10715910</v>
      </c>
      <c r="P243" s="47">
        <v>0</v>
      </c>
      <c r="Q243" s="47">
        <v>10715910</v>
      </c>
      <c r="R243" s="47">
        <v>9531418</v>
      </c>
      <c r="S243" s="47">
        <v>104324</v>
      </c>
      <c r="T243" s="47">
        <v>0</v>
      </c>
      <c r="U243" s="47">
        <v>4804138</v>
      </c>
      <c r="V243" s="47">
        <v>1962468</v>
      </c>
      <c r="W243" s="47">
        <v>1191832</v>
      </c>
      <c r="X243" s="47">
        <v>7958438</v>
      </c>
      <c r="Y243" s="47">
        <v>5616763</v>
      </c>
      <c r="Z243" s="47">
        <v>1208322</v>
      </c>
      <c r="AA243" s="47">
        <v>391656</v>
      </c>
      <c r="AB243" s="47">
        <v>423707</v>
      </c>
      <c r="AC243" s="47">
        <v>920864</v>
      </c>
      <c r="AD243" s="47">
        <v>760945</v>
      </c>
      <c r="AE243" s="47">
        <v>104324</v>
      </c>
      <c r="AF243" s="47">
        <v>104837</v>
      </c>
      <c r="AG243" s="47">
        <v>0</v>
      </c>
      <c r="AH243" s="3" t="s">
        <v>78</v>
      </c>
    </row>
    <row r="244" spans="1:34" x14ac:dyDescent="0.35">
      <c r="A244" s="3" t="s">
        <v>54</v>
      </c>
      <c r="B244" s="47">
        <v>10715910</v>
      </c>
      <c r="C244" s="18">
        <f t="shared" si="193"/>
        <v>0.63026619442181497</v>
      </c>
      <c r="D244" s="51">
        <f t="shared" si="194"/>
        <v>0.15498625382293865</v>
      </c>
      <c r="E244" s="51">
        <f t="shared" si="195"/>
        <v>5.9430588867395189</v>
      </c>
      <c r="F244" s="52">
        <f t="shared" si="196"/>
        <v>208.65604737759352</v>
      </c>
      <c r="G244" s="47">
        <v>0</v>
      </c>
      <c r="H244" s="47">
        <v>9593861</v>
      </c>
      <c r="I244" s="47">
        <v>11680690</v>
      </c>
      <c r="J244" s="47">
        <v>1000654</v>
      </c>
      <c r="K244" s="47">
        <v>12681344</v>
      </c>
      <c r="L244" s="47">
        <v>1965434</v>
      </c>
      <c r="M244" s="47">
        <v>0</v>
      </c>
      <c r="N244" s="47">
        <v>1965434</v>
      </c>
      <c r="O244" s="47">
        <v>10715910</v>
      </c>
      <c r="P244" s="47">
        <v>0</v>
      </c>
      <c r="Q244" s="47">
        <v>10715910</v>
      </c>
      <c r="R244" s="47">
        <v>17002197</v>
      </c>
      <c r="S244" s="47">
        <v>219749</v>
      </c>
      <c r="T244" s="47">
        <v>0</v>
      </c>
      <c r="U244" s="47">
        <v>8901813</v>
      </c>
      <c r="V244" s="47">
        <v>3826667</v>
      </c>
      <c r="W244" s="47">
        <v>2825031</v>
      </c>
      <c r="X244" s="47">
        <v>15553511</v>
      </c>
      <c r="Y244" s="47">
        <v>10835682</v>
      </c>
      <c r="Z244" s="47">
        <v>2134199</v>
      </c>
      <c r="AA244" s="47">
        <v>391656</v>
      </c>
      <c r="AB244" s="47">
        <v>604400</v>
      </c>
      <c r="AC244" s="47">
        <v>1711802</v>
      </c>
      <c r="AD244" s="47">
        <v>896055</v>
      </c>
      <c r="AE244" s="47">
        <v>219749</v>
      </c>
      <c r="AF244" s="47">
        <v>208654</v>
      </c>
      <c r="AG244" s="47">
        <v>0</v>
      </c>
      <c r="AH244" s="3" t="s">
        <v>79</v>
      </c>
    </row>
    <row r="245" spans="1:34" x14ac:dyDescent="0.35">
      <c r="A245" s="3" t="s">
        <v>54</v>
      </c>
      <c r="B245" s="47">
        <v>10733083</v>
      </c>
      <c r="C245" s="18">
        <f t="shared" si="193"/>
        <v>0.37917889767933216</v>
      </c>
      <c r="D245" s="51">
        <f t="shared" si="194"/>
        <v>0.2088092690008517</v>
      </c>
      <c r="E245" s="51">
        <f t="shared" si="195"/>
        <v>4.4696699310998778</v>
      </c>
      <c r="F245" s="52">
        <f t="shared" si="196"/>
        <v>124.02295998615242</v>
      </c>
      <c r="G245" s="47">
        <v>0</v>
      </c>
      <c r="H245" s="47">
        <v>9510840</v>
      </c>
      <c r="I245" s="47">
        <v>12661015</v>
      </c>
      <c r="J245" s="47">
        <v>904719</v>
      </c>
      <c r="K245" s="47">
        <v>13565734</v>
      </c>
      <c r="L245" s="47">
        <v>2832651</v>
      </c>
      <c r="M245" s="47">
        <v>0</v>
      </c>
      <c r="N245" s="47">
        <v>2832651</v>
      </c>
      <c r="O245" s="47">
        <v>10733083</v>
      </c>
      <c r="P245" s="47">
        <v>0</v>
      </c>
      <c r="Q245" s="47">
        <v>10733083</v>
      </c>
      <c r="R245" s="47">
        <v>28306119</v>
      </c>
      <c r="S245" s="47">
        <v>315684</v>
      </c>
      <c r="T245" s="47">
        <v>0</v>
      </c>
      <c r="U245" s="47">
        <v>12940228</v>
      </c>
      <c r="V245" s="47">
        <v>5131352</v>
      </c>
      <c r="W245" s="47">
        <v>4004982</v>
      </c>
      <c r="X245" s="47">
        <v>22076562</v>
      </c>
      <c r="Y245" s="47">
        <v>16900187</v>
      </c>
      <c r="Z245" s="47">
        <v>3453922</v>
      </c>
      <c r="AA245" s="47">
        <v>1409305</v>
      </c>
      <c r="AB245" s="47">
        <v>1073116</v>
      </c>
      <c r="AC245" s="47">
        <v>3325420</v>
      </c>
      <c r="AD245" s="47">
        <v>1471639</v>
      </c>
      <c r="AE245" s="47">
        <v>355684</v>
      </c>
      <c r="AF245" s="47">
        <v>316846</v>
      </c>
      <c r="AG245" s="47">
        <v>0</v>
      </c>
      <c r="AH245" s="3" t="s">
        <v>80</v>
      </c>
    </row>
    <row r="246" spans="1:34" x14ac:dyDescent="0.35">
      <c r="A246" s="3" t="s">
        <v>54</v>
      </c>
      <c r="B246" s="47">
        <v>10667641</v>
      </c>
      <c r="C246" s="18">
        <f t="shared" si="193"/>
        <v>0.90875883712096395</v>
      </c>
      <c r="D246" s="51">
        <f t="shared" si="194"/>
        <v>0.13815755669301186</v>
      </c>
      <c r="E246" s="51">
        <f t="shared" si="195"/>
        <v>6.9436907737964706</v>
      </c>
      <c r="F246" s="52">
        <f t="shared" si="196"/>
        <v>316.04314384466954</v>
      </c>
      <c r="G246" s="47">
        <v>0</v>
      </c>
      <c r="H246" s="47">
        <v>10048474</v>
      </c>
      <c r="I246" s="47">
        <v>11874232</v>
      </c>
      <c r="J246" s="47">
        <v>503484</v>
      </c>
      <c r="K246" s="47">
        <v>12377716</v>
      </c>
      <c r="L246" s="47">
        <v>1710075</v>
      </c>
      <c r="M246" s="47">
        <v>0</v>
      </c>
      <c r="N246" s="47">
        <v>1710075</v>
      </c>
      <c r="O246" s="47">
        <v>10667641</v>
      </c>
      <c r="P246" s="47">
        <v>0</v>
      </c>
      <c r="Q246" s="47">
        <v>10667641</v>
      </c>
      <c r="R246" s="47">
        <v>11738693</v>
      </c>
      <c r="S246" s="47">
        <v>133654</v>
      </c>
      <c r="T246" s="47">
        <v>0</v>
      </c>
      <c r="U246" s="47">
        <v>4344964</v>
      </c>
      <c r="V246" s="47">
        <v>3005403</v>
      </c>
      <c r="W246" s="47">
        <v>1047158</v>
      </c>
      <c r="X246" s="47">
        <v>8397525</v>
      </c>
      <c r="Y246" s="47">
        <v>6404730</v>
      </c>
      <c r="Z246" s="47">
        <v>1329470</v>
      </c>
      <c r="AA246" s="47">
        <v>394819</v>
      </c>
      <c r="AB246" s="47">
        <v>650637</v>
      </c>
      <c r="AC246" s="47">
        <v>1748101</v>
      </c>
      <c r="AD246" s="47">
        <v>932428</v>
      </c>
      <c r="AE246" s="47">
        <v>133654</v>
      </c>
      <c r="AF246" s="47">
        <v>144854</v>
      </c>
      <c r="AG246" s="47">
        <v>0</v>
      </c>
      <c r="AH246" s="3" t="s">
        <v>76</v>
      </c>
    </row>
    <row r="247" spans="1:34" x14ac:dyDescent="0.35">
      <c r="A247" s="3" t="s">
        <v>54</v>
      </c>
      <c r="B247" s="47">
        <v>9637394</v>
      </c>
      <c r="C247" s="18">
        <f t="shared" si="193"/>
        <v>0.42530982975857318</v>
      </c>
      <c r="D247" s="51">
        <f t="shared" si="194"/>
        <v>0.139230265559427</v>
      </c>
      <c r="E247" s="51">
        <f t="shared" si="195"/>
        <v>6.9292468776802494</v>
      </c>
      <c r="F247" s="52">
        <f t="shared" si="196"/>
        <v>147.62702334011846</v>
      </c>
      <c r="G247" s="47">
        <v>0</v>
      </c>
      <c r="H247" s="47">
        <v>9076128</v>
      </c>
      <c r="I247" s="47">
        <v>10801705</v>
      </c>
      <c r="J247" s="47">
        <v>394546</v>
      </c>
      <c r="K247" s="47">
        <v>11196251</v>
      </c>
      <c r="L247" s="47">
        <v>1558857</v>
      </c>
      <c r="M247" s="47">
        <v>0</v>
      </c>
      <c r="N247" s="47">
        <v>1558857</v>
      </c>
      <c r="O247" s="47">
        <v>9637394</v>
      </c>
      <c r="P247" s="47">
        <v>0</v>
      </c>
      <c r="Q247" s="47">
        <v>9637394</v>
      </c>
      <c r="R247" s="47">
        <v>22659702</v>
      </c>
      <c r="S247" s="47">
        <v>219456</v>
      </c>
      <c r="T247" s="47">
        <v>0</v>
      </c>
      <c r="U247" s="47">
        <v>8088853</v>
      </c>
      <c r="V247" s="47">
        <v>8024875</v>
      </c>
      <c r="W247" s="47">
        <v>2174559</v>
      </c>
      <c r="X247" s="47">
        <v>18288287</v>
      </c>
      <c r="Y247" s="47">
        <v>11873069</v>
      </c>
      <c r="Z247" s="47">
        <v>2448320</v>
      </c>
      <c r="AA247" s="47">
        <v>1267410</v>
      </c>
      <c r="AB247" s="47">
        <v>1035973</v>
      </c>
      <c r="AC247" s="47">
        <v>3327624</v>
      </c>
      <c r="AD247" s="47">
        <v>2342996</v>
      </c>
      <c r="AE247" s="47">
        <v>219456</v>
      </c>
      <c r="AF247" s="47">
        <v>144854</v>
      </c>
      <c r="AG247" s="47">
        <v>0</v>
      </c>
      <c r="AH247" s="3" t="s">
        <v>75</v>
      </c>
    </row>
    <row r="248" spans="1:34" x14ac:dyDescent="0.35">
      <c r="A248" s="3" t="s">
        <v>54</v>
      </c>
      <c r="B248" s="47">
        <v>10848957</v>
      </c>
      <c r="C248" s="18">
        <f t="shared" si="193"/>
        <v>0.32669572359956695</v>
      </c>
      <c r="D248" s="51">
        <f t="shared" si="194"/>
        <v>0.19414288336358621</v>
      </c>
      <c r="E248" s="51">
        <f t="shared" si="195"/>
        <v>5.0167966624758868</v>
      </c>
      <c r="F248" s="52">
        <f t="shared" si="196"/>
        <v>121.75930299463391</v>
      </c>
      <c r="G248" s="47">
        <v>0</v>
      </c>
      <c r="H248" s="47">
        <v>10916361</v>
      </c>
      <c r="I248" s="47">
        <v>13112271</v>
      </c>
      <c r="J248" s="47">
        <v>350360</v>
      </c>
      <c r="K248" s="47">
        <v>13462631</v>
      </c>
      <c r="L248" s="47">
        <v>2613674</v>
      </c>
      <c r="M248" s="47">
        <v>0</v>
      </c>
      <c r="N248" s="47">
        <v>2613674</v>
      </c>
      <c r="O248" s="47">
        <v>10848957</v>
      </c>
      <c r="P248" s="47">
        <v>0</v>
      </c>
      <c r="Q248" s="47">
        <v>10848957</v>
      </c>
      <c r="R248" s="47">
        <v>33208139</v>
      </c>
      <c r="S248" s="47">
        <v>483972</v>
      </c>
      <c r="T248" s="47">
        <v>0</v>
      </c>
      <c r="U248" s="47">
        <v>12080787</v>
      </c>
      <c r="V248" s="47">
        <v>11772045</v>
      </c>
      <c r="W248" s="47">
        <v>6240341</v>
      </c>
      <c r="X248" s="47">
        <v>30093173</v>
      </c>
      <c r="Y248" s="47">
        <v>18076625</v>
      </c>
      <c r="Z248" s="47">
        <v>3192349</v>
      </c>
      <c r="AA248" s="47">
        <v>2125134</v>
      </c>
      <c r="AB248" s="47">
        <v>1539040</v>
      </c>
      <c r="AC248" s="47">
        <v>5226213</v>
      </c>
      <c r="AD248" s="47">
        <v>2309385</v>
      </c>
      <c r="AE248" s="47">
        <v>423925</v>
      </c>
      <c r="AF248" s="47">
        <v>315468</v>
      </c>
      <c r="AG248" s="47">
        <v>0</v>
      </c>
      <c r="AH248" s="3" t="s">
        <v>77</v>
      </c>
    </row>
    <row r="249" spans="1:34" x14ac:dyDescent="0.35">
      <c r="A249" s="3" t="s">
        <v>56</v>
      </c>
      <c r="B249" s="47">
        <v>5307133</v>
      </c>
      <c r="C249" s="18">
        <f t="shared" si="193"/>
        <v>1.547000738938872</v>
      </c>
      <c r="D249" s="9">
        <f t="shared" si="194"/>
        <v>0.15741122953594161</v>
      </c>
      <c r="E249" s="9">
        <f t="shared" si="195"/>
        <v>5.6550922820738077</v>
      </c>
      <c r="F249" s="52">
        <f t="shared" si="196"/>
        <v>558.82841168951745</v>
      </c>
      <c r="G249" s="47">
        <v>0</v>
      </c>
      <c r="H249" s="47">
        <v>5252367</v>
      </c>
      <c r="I249" s="47">
        <v>5606860</v>
      </c>
      <c r="J249" s="47">
        <v>691744</v>
      </c>
      <c r="K249" s="47">
        <v>6298604</v>
      </c>
      <c r="L249" s="47">
        <v>991471</v>
      </c>
      <c r="M249" s="47">
        <v>0</v>
      </c>
      <c r="N249" s="47">
        <v>991471</v>
      </c>
      <c r="O249" s="47">
        <v>5307133</v>
      </c>
      <c r="P249" s="47"/>
      <c r="Q249" s="47">
        <v>5307133</v>
      </c>
      <c r="R249" s="47">
        <v>3430595</v>
      </c>
      <c r="S249" s="47">
        <v>0</v>
      </c>
      <c r="T249" s="47">
        <v>-736620</v>
      </c>
      <c r="U249" s="47">
        <v>1117237</v>
      </c>
      <c r="V249" s="47">
        <v>1327308</v>
      </c>
      <c r="W249" s="47">
        <v>553230</v>
      </c>
      <c r="X249" s="47">
        <v>2997774</v>
      </c>
      <c r="Y249" s="47">
        <v>1692004</v>
      </c>
      <c r="Z249" s="47">
        <v>308721</v>
      </c>
      <c r="AA249" s="47">
        <v>181891</v>
      </c>
      <c r="AB249" s="47">
        <v>427218</v>
      </c>
      <c r="AC249" s="47">
        <v>158436</v>
      </c>
      <c r="AD249" s="47">
        <v>456830</v>
      </c>
      <c r="AE249" s="47">
        <v>59214</v>
      </c>
      <c r="AF249" s="47">
        <v>146282</v>
      </c>
      <c r="AG249" s="47">
        <v>0</v>
      </c>
      <c r="AH249" s="3" t="s">
        <v>79</v>
      </c>
    </row>
    <row r="250" spans="1:34" x14ac:dyDescent="0.35">
      <c r="A250" s="3" t="s">
        <v>56</v>
      </c>
      <c r="B250" s="47">
        <v>5974841</v>
      </c>
      <c r="C250" s="18">
        <f t="shared" si="193"/>
        <v>1.0441840546142891</v>
      </c>
      <c r="D250" s="9">
        <f t="shared" si="194"/>
        <v>3.8186391107871531E-2</v>
      </c>
      <c r="E250" s="9">
        <f t="shared" si="195"/>
        <v>23.088636516929718</v>
      </c>
      <c r="F250" s="52">
        <f t="shared" si="196"/>
        <v>338.19332039967014</v>
      </c>
      <c r="G250" s="47">
        <v>0</v>
      </c>
      <c r="H250" s="47">
        <v>5301777</v>
      </c>
      <c r="I250" s="47">
        <v>5476994</v>
      </c>
      <c r="J250" s="47">
        <v>735062</v>
      </c>
      <c r="K250" s="47">
        <v>6212056</v>
      </c>
      <c r="L250" s="47">
        <v>237216</v>
      </c>
      <c r="M250" s="47">
        <v>0</v>
      </c>
      <c r="N250" s="47">
        <v>237216</v>
      </c>
      <c r="O250" s="47">
        <v>5974841</v>
      </c>
      <c r="P250" s="47"/>
      <c r="Q250" s="47">
        <v>5974841</v>
      </c>
      <c r="R250" s="47">
        <v>5722019</v>
      </c>
      <c r="S250" s="47">
        <v>0</v>
      </c>
      <c r="T250" s="47">
        <v>-898904</v>
      </c>
      <c r="U250" s="47">
        <v>1351095</v>
      </c>
      <c r="V250" s="47">
        <v>2018575</v>
      </c>
      <c r="W250" s="47">
        <v>1411279</v>
      </c>
      <c r="X250" s="47">
        <v>4780949</v>
      </c>
      <c r="Y250" s="47">
        <v>2716451</v>
      </c>
      <c r="Z250" s="47">
        <v>462765</v>
      </c>
      <c r="AA250" s="47">
        <v>436189</v>
      </c>
      <c r="AB250" s="47">
        <v>255958</v>
      </c>
      <c r="AC250" s="47">
        <v>363113</v>
      </c>
      <c r="AD250" s="47">
        <v>1217083</v>
      </c>
      <c r="AE250" s="47">
        <v>102484</v>
      </c>
      <c r="AF250" s="47">
        <v>167976</v>
      </c>
      <c r="AG250" s="47">
        <v>0</v>
      </c>
      <c r="AH250" s="3" t="s">
        <v>80</v>
      </c>
    </row>
    <row r="251" spans="1:34" x14ac:dyDescent="0.35">
      <c r="A251" s="3" t="s">
        <v>56</v>
      </c>
      <c r="B251" s="47">
        <v>6319322</v>
      </c>
      <c r="C251" s="18">
        <f t="shared" si="193"/>
        <v>1.5221435429379655</v>
      </c>
      <c r="D251" s="9">
        <f t="shared" si="194"/>
        <v>8.0919810858006164E-3</v>
      </c>
      <c r="E251" s="9">
        <f t="shared" si="195"/>
        <v>106.86051248229977</v>
      </c>
      <c r="F251" s="52">
        <f t="shared" si="196"/>
        <v>443.5788566993786</v>
      </c>
      <c r="G251" s="47">
        <v>0</v>
      </c>
      <c r="H251" s="47">
        <v>5045368</v>
      </c>
      <c r="I251" s="47">
        <v>5508980</v>
      </c>
      <c r="J251" s="47">
        <v>861895</v>
      </c>
      <c r="K251" s="47">
        <v>6370875</v>
      </c>
      <c r="L251" s="47">
        <v>51553</v>
      </c>
      <c r="M251" s="47">
        <v>0</v>
      </c>
      <c r="N251" s="47">
        <v>51553</v>
      </c>
      <c r="O251" s="47">
        <v>6319322</v>
      </c>
      <c r="P251" s="47">
        <v>0</v>
      </c>
      <c r="Q251" s="47">
        <v>6319322</v>
      </c>
      <c r="R251" s="47">
        <v>4151594</v>
      </c>
      <c r="S251" s="47">
        <v>0</v>
      </c>
      <c r="T251" s="47">
        <v>-959727</v>
      </c>
      <c r="U251" s="47">
        <v>1379909</v>
      </c>
      <c r="V251" s="47">
        <v>1087788</v>
      </c>
      <c r="W251" s="47">
        <v>899852</v>
      </c>
      <c r="X251" s="47">
        <v>3367549</v>
      </c>
      <c r="Y251" s="47">
        <v>2219205</v>
      </c>
      <c r="Z251" s="47">
        <v>326961</v>
      </c>
      <c r="AA251" s="47">
        <v>253959</v>
      </c>
      <c r="AB251" s="47">
        <v>292424</v>
      </c>
      <c r="AC251" s="47">
        <v>252100</v>
      </c>
      <c r="AD251" s="47">
        <v>673966</v>
      </c>
      <c r="AE251" s="47">
        <v>23129</v>
      </c>
      <c r="AF251" s="47">
        <v>109850</v>
      </c>
      <c r="AG251" s="47">
        <v>0</v>
      </c>
      <c r="AH251" s="3" t="s">
        <v>76</v>
      </c>
    </row>
    <row r="252" spans="1:34" x14ac:dyDescent="0.35">
      <c r="A252" s="3" t="s">
        <v>56</v>
      </c>
      <c r="B252" s="47">
        <v>6711149</v>
      </c>
      <c r="C252" s="18">
        <f t="shared" si="193"/>
        <v>4.1122564089052176</v>
      </c>
      <c r="D252" s="9">
        <f t="shared" si="194"/>
        <v>7.6231364327453734E-3</v>
      </c>
      <c r="E252" s="9">
        <f t="shared" si="195"/>
        <v>114.46098190212015</v>
      </c>
      <c r="F252" s="52">
        <f t="shared" si="196"/>
        <v>1160.9062847927098</v>
      </c>
      <c r="G252" s="47">
        <v>0</v>
      </c>
      <c r="H252" s="47">
        <v>5190641</v>
      </c>
      <c r="I252" s="47">
        <v>5900807</v>
      </c>
      <c r="J252" s="47">
        <v>861895</v>
      </c>
      <c r="K252" s="47">
        <v>6762702</v>
      </c>
      <c r="L252" s="47">
        <v>51553</v>
      </c>
      <c r="M252" s="47">
        <v>0</v>
      </c>
      <c r="N252" s="47">
        <v>51553</v>
      </c>
      <c r="O252" s="47">
        <v>6711149</v>
      </c>
      <c r="P252" s="47">
        <v>0</v>
      </c>
      <c r="Q252" s="47">
        <v>6711149</v>
      </c>
      <c r="R252" s="47">
        <v>1631987</v>
      </c>
      <c r="S252" s="47">
        <v>0</v>
      </c>
      <c r="T252" s="47">
        <v>-959727</v>
      </c>
      <c r="U252" s="47">
        <v>688943</v>
      </c>
      <c r="V252" s="47">
        <v>544607</v>
      </c>
      <c r="W252" s="47">
        <v>330754</v>
      </c>
      <c r="X252" s="47">
        <v>1564304</v>
      </c>
      <c r="Y252" s="47">
        <v>721098</v>
      </c>
      <c r="Z252" s="47">
        <v>176367</v>
      </c>
      <c r="AA252" s="47">
        <v>128044</v>
      </c>
      <c r="AB252" s="47">
        <v>166877</v>
      </c>
      <c r="AC252" s="47">
        <v>85275</v>
      </c>
      <c r="AD252" s="47">
        <v>279145</v>
      </c>
      <c r="AE252" s="47">
        <v>23129</v>
      </c>
      <c r="AF252" s="47">
        <v>52051</v>
      </c>
      <c r="AG252" s="47">
        <v>0</v>
      </c>
      <c r="AH252" s="3" t="s">
        <v>75</v>
      </c>
    </row>
    <row r="253" spans="1:34" x14ac:dyDescent="0.35">
      <c r="A253" s="3" t="s">
        <v>56</v>
      </c>
      <c r="B253" s="47">
        <v>5717374</v>
      </c>
      <c r="C253" s="18">
        <f t="shared" si="193"/>
        <v>0.93500665189920518</v>
      </c>
      <c r="D253" s="9">
        <f t="shared" si="194"/>
        <v>2.5278200341752582E-2</v>
      </c>
      <c r="E253" s="9">
        <f t="shared" si="195"/>
        <v>33.70859158444221</v>
      </c>
      <c r="F253" s="52">
        <f t="shared" si="196"/>
        <v>280.0410207844551</v>
      </c>
      <c r="G253" s="47">
        <v>0</v>
      </c>
      <c r="H253" s="47">
        <v>4673745</v>
      </c>
      <c r="I253" s="47">
        <v>4998074</v>
      </c>
      <c r="J253" s="47">
        <v>867573</v>
      </c>
      <c r="K253" s="47">
        <v>5865647</v>
      </c>
      <c r="L253" s="47">
        <v>148273</v>
      </c>
      <c r="M253" s="47">
        <v>0</v>
      </c>
      <c r="N253" s="47">
        <v>148273</v>
      </c>
      <c r="O253" s="47">
        <v>5717374</v>
      </c>
      <c r="P253" s="47">
        <v>0</v>
      </c>
      <c r="Q253" s="47">
        <v>5717374</v>
      </c>
      <c r="R253" s="47">
        <v>6114795</v>
      </c>
      <c r="S253" s="47">
        <v>23127</v>
      </c>
      <c r="T253" s="47">
        <v>-956727</v>
      </c>
      <c r="U253" s="47">
        <v>2108673</v>
      </c>
      <c r="V253" s="47">
        <v>1662552</v>
      </c>
      <c r="W253" s="47">
        <v>1691547</v>
      </c>
      <c r="X253" s="47">
        <v>5462772</v>
      </c>
      <c r="Y253" s="47">
        <v>2972876</v>
      </c>
      <c r="Z253" s="47">
        <v>591613</v>
      </c>
      <c r="AA253" s="47">
        <v>296877</v>
      </c>
      <c r="AB253" s="47">
        <v>444035</v>
      </c>
      <c r="AC253" s="47">
        <v>697749</v>
      </c>
      <c r="AD253" s="47">
        <v>942588</v>
      </c>
      <c r="AE253" s="47">
        <v>23129</v>
      </c>
      <c r="AF253" s="47">
        <v>145928</v>
      </c>
      <c r="AG253" s="47">
        <v>0</v>
      </c>
      <c r="AH253" s="3" t="s">
        <v>77</v>
      </c>
    </row>
    <row r="254" spans="1:34" x14ac:dyDescent="0.35">
      <c r="A254" s="3" t="s">
        <v>59</v>
      </c>
      <c r="B254" s="47">
        <v>2195745</v>
      </c>
      <c r="C254" s="18">
        <f t="shared" si="193"/>
        <v>1.1292736476843344</v>
      </c>
      <c r="D254" s="9">
        <f t="shared" si="194"/>
        <v>0.10466959245910502</v>
      </c>
      <c r="E254" s="9">
        <f t="shared" si="195"/>
        <v>8.7171284320752953</v>
      </c>
      <c r="F254" s="52">
        <f t="shared" si="196"/>
        <v>278.35749226570937</v>
      </c>
      <c r="G254" s="47">
        <v>0</v>
      </c>
      <c r="H254" s="47">
        <v>1459076</v>
      </c>
      <c r="I254" s="47">
        <v>2237652</v>
      </c>
      <c r="J254" s="47">
        <v>214790</v>
      </c>
      <c r="K254" s="47">
        <v>2452441</v>
      </c>
      <c r="L254" s="47">
        <v>256696</v>
      </c>
      <c r="M254" s="47">
        <v>0</v>
      </c>
      <c r="N254" s="47">
        <v>256696</v>
      </c>
      <c r="O254" s="47">
        <v>2195745</v>
      </c>
      <c r="P254" s="47">
        <v>0</v>
      </c>
      <c r="Q254" s="47">
        <v>2195745</v>
      </c>
      <c r="R254" s="47">
        <v>1944387</v>
      </c>
      <c r="S254" s="47">
        <v>31154</v>
      </c>
      <c r="T254" s="47">
        <v>-165422</v>
      </c>
      <c r="U254" s="47">
        <v>798784</v>
      </c>
      <c r="V254" s="47">
        <v>540481</v>
      </c>
      <c r="W254" s="47">
        <v>614946</v>
      </c>
      <c r="X254" s="47">
        <v>1954210</v>
      </c>
      <c r="Y254" s="47">
        <v>1059767</v>
      </c>
      <c r="Z254" s="47">
        <v>177688</v>
      </c>
      <c r="AA254" s="47">
        <v>88891</v>
      </c>
      <c r="AB254" s="47">
        <v>129863</v>
      </c>
      <c r="AC254" s="47">
        <v>307728</v>
      </c>
      <c r="AD254" s="47">
        <v>125457</v>
      </c>
      <c r="AE254" s="47">
        <v>31154</v>
      </c>
      <c r="AF254" s="47">
        <v>23839</v>
      </c>
      <c r="AG254" s="47">
        <v>0</v>
      </c>
      <c r="AH254" s="3" t="s">
        <v>78</v>
      </c>
    </row>
    <row r="255" spans="1:34" x14ac:dyDescent="0.35">
      <c r="A255" s="3" t="s">
        <v>59</v>
      </c>
      <c r="B255" s="47">
        <v>2786280</v>
      </c>
      <c r="C255" s="18">
        <f t="shared" si="193"/>
        <v>0.64950325919499063</v>
      </c>
      <c r="D255" s="9">
        <f t="shared" si="194"/>
        <v>7.3535778341270328E-2</v>
      </c>
      <c r="E255" s="9">
        <f t="shared" si="195"/>
        <v>13.319379256083996</v>
      </c>
      <c r="F255" s="52">
        <f t="shared" si="196"/>
        <v>202.97523208612904</v>
      </c>
      <c r="G255" s="47">
        <v>0</v>
      </c>
      <c r="H255" s="47">
        <v>2351631</v>
      </c>
      <c r="I255" s="47">
        <v>2945634</v>
      </c>
      <c r="J255" s="47">
        <v>61800</v>
      </c>
      <c r="K255" s="47">
        <v>3007434</v>
      </c>
      <c r="L255" s="47">
        <v>221154</v>
      </c>
      <c r="M255" s="47">
        <v>0</v>
      </c>
      <c r="N255" s="47">
        <v>221154</v>
      </c>
      <c r="O255" s="47">
        <v>2786280</v>
      </c>
      <c r="P255" s="47">
        <v>0</v>
      </c>
      <c r="Q255" s="47">
        <v>2786280</v>
      </c>
      <c r="R255" s="47">
        <v>4289863</v>
      </c>
      <c r="S255" s="47">
        <v>61045</v>
      </c>
      <c r="T255" s="47">
        <v>-318412</v>
      </c>
      <c r="U255" s="47">
        <v>1611390</v>
      </c>
      <c r="V255" s="47">
        <v>1544550</v>
      </c>
      <c r="W255" s="47">
        <v>1174844</v>
      </c>
      <c r="X255" s="47">
        <v>4330784</v>
      </c>
      <c r="Y255" s="47">
        <v>2325916</v>
      </c>
      <c r="Z255" s="47">
        <v>376167</v>
      </c>
      <c r="AA255" s="47">
        <v>229755</v>
      </c>
      <c r="AB255" s="47">
        <v>292457</v>
      </c>
      <c r="AC255" s="47">
        <v>691192</v>
      </c>
      <c r="AD255" s="47">
        <v>255510</v>
      </c>
      <c r="AE255" s="47">
        <v>61045</v>
      </c>
      <c r="AF255" s="47">
        <v>57822</v>
      </c>
      <c r="AG255" s="47">
        <v>0</v>
      </c>
      <c r="AH255" s="3" t="s">
        <v>79</v>
      </c>
    </row>
    <row r="256" spans="1:34" x14ac:dyDescent="0.35">
      <c r="A256" s="3" t="s">
        <v>59</v>
      </c>
      <c r="B256" s="47">
        <v>2110670</v>
      </c>
      <c r="C256" s="18">
        <f t="shared" si="193"/>
        <v>0.34900848565501325</v>
      </c>
      <c r="D256" s="9">
        <f t="shared" si="194"/>
        <v>0.10801169612885858</v>
      </c>
      <c r="E256" s="9">
        <f t="shared" si="195"/>
        <v>8.6581893161908265</v>
      </c>
      <c r="F256" s="52">
        <f t="shared" si="196"/>
        <v>93.696172704772309</v>
      </c>
      <c r="G256" s="47">
        <v>0</v>
      </c>
      <c r="H256" s="47">
        <v>1528670</v>
      </c>
      <c r="I256" s="47">
        <v>2212886</v>
      </c>
      <c r="J256" s="47">
        <v>153367</v>
      </c>
      <c r="K256" s="47">
        <v>2366253</v>
      </c>
      <c r="L256" s="47">
        <v>255583</v>
      </c>
      <c r="M256" s="47">
        <v>0</v>
      </c>
      <c r="N256" s="47">
        <v>255583</v>
      </c>
      <c r="O256" s="47">
        <v>2110670</v>
      </c>
      <c r="P256" s="47">
        <v>0</v>
      </c>
      <c r="Q256" s="47">
        <v>2110670</v>
      </c>
      <c r="R256" s="47">
        <v>6047618</v>
      </c>
      <c r="S256" s="47">
        <v>92577</v>
      </c>
      <c r="T256" s="47">
        <v>-226845</v>
      </c>
      <c r="U256" s="47">
        <v>2482794</v>
      </c>
      <c r="V256" s="47">
        <v>1579501</v>
      </c>
      <c r="W256" s="47">
        <v>1902692</v>
      </c>
      <c r="X256" s="47">
        <v>5964987</v>
      </c>
      <c r="Y256" s="47">
        <v>3192359</v>
      </c>
      <c r="Z256" s="47">
        <v>539375</v>
      </c>
      <c r="AA256" s="47">
        <v>322205</v>
      </c>
      <c r="AB256" s="47">
        <v>425620</v>
      </c>
      <c r="AC256" s="47">
        <v>1076210</v>
      </c>
      <c r="AD256" s="47">
        <v>327841</v>
      </c>
      <c r="AE256" s="47">
        <v>92577</v>
      </c>
      <c r="AF256" s="47">
        <v>71431</v>
      </c>
      <c r="AG256" s="47">
        <v>0</v>
      </c>
      <c r="AH256" s="3" t="s">
        <v>80</v>
      </c>
    </row>
    <row r="257" spans="1:34" x14ac:dyDescent="0.35">
      <c r="A257" s="3" t="s">
        <v>59</v>
      </c>
      <c r="B257" s="47">
        <v>2908761</v>
      </c>
      <c r="C257" s="18">
        <f t="shared" si="193"/>
        <v>1.3891979433023123</v>
      </c>
      <c r="D257" s="9">
        <f t="shared" si="194"/>
        <v>7.0997703971723308E-2</v>
      </c>
      <c r="E257" s="9">
        <f t="shared" si="195"/>
        <v>13.669650649128647</v>
      </c>
      <c r="F257" s="52">
        <f t="shared" si="196"/>
        <v>389.63040633542056</v>
      </c>
      <c r="G257" s="47">
        <v>0</v>
      </c>
      <c r="H257" s="47">
        <v>2202554</v>
      </c>
      <c r="I257" s="47">
        <v>3038736</v>
      </c>
      <c r="J257" s="47">
        <v>92323</v>
      </c>
      <c r="K257" s="47">
        <v>3131059</v>
      </c>
      <c r="L257" s="47">
        <v>222298</v>
      </c>
      <c r="M257" s="47">
        <v>0</v>
      </c>
      <c r="N257" s="47">
        <v>222298</v>
      </c>
      <c r="O257" s="47">
        <v>2908761</v>
      </c>
      <c r="P257" s="47">
        <v>0</v>
      </c>
      <c r="Q257" s="47">
        <v>2908761</v>
      </c>
      <c r="R257" s="47">
        <v>2093842</v>
      </c>
      <c r="S257" s="47">
        <v>30522</v>
      </c>
      <c r="T257" s="47">
        <v>-287889</v>
      </c>
      <c r="U257" s="47">
        <v>810277</v>
      </c>
      <c r="V257" s="47">
        <v>849104</v>
      </c>
      <c r="W257" s="47">
        <v>597861</v>
      </c>
      <c r="X257" s="47">
        <v>2257243</v>
      </c>
      <c r="Y257" s="47">
        <v>1116056</v>
      </c>
      <c r="Z257" s="47">
        <v>185659</v>
      </c>
      <c r="AA257" s="47">
        <v>116384</v>
      </c>
      <c r="AB257" s="47">
        <v>133412</v>
      </c>
      <c r="AC257" s="47">
        <v>315427</v>
      </c>
      <c r="AD257" s="47">
        <v>167914</v>
      </c>
      <c r="AE257" s="47">
        <v>30522</v>
      </c>
      <c r="AF257" s="47">
        <v>28468</v>
      </c>
      <c r="AG257" s="47">
        <v>0</v>
      </c>
      <c r="AH257" s="3" t="s">
        <v>76</v>
      </c>
    </row>
    <row r="258" spans="1:34" x14ac:dyDescent="0.35">
      <c r="A258" s="3" t="s">
        <v>59</v>
      </c>
      <c r="B258" s="47">
        <v>2786280</v>
      </c>
      <c r="C258" s="18">
        <f t="shared" si="193"/>
        <v>0.64950325919499063</v>
      </c>
      <c r="D258" s="9">
        <f t="shared" si="194"/>
        <v>7.3535778341270328E-2</v>
      </c>
      <c r="E258" s="9">
        <f t="shared" si="195"/>
        <v>13.319379256083996</v>
      </c>
      <c r="F258" s="52">
        <f t="shared" si="196"/>
        <v>202.97523208612904</v>
      </c>
      <c r="G258" s="47">
        <v>0</v>
      </c>
      <c r="H258" s="47">
        <v>2351631</v>
      </c>
      <c r="I258" s="47">
        <v>2945634</v>
      </c>
      <c r="J258" s="47">
        <v>61800</v>
      </c>
      <c r="K258" s="47">
        <v>3007434</v>
      </c>
      <c r="L258" s="47">
        <v>221154</v>
      </c>
      <c r="M258" s="47">
        <v>0</v>
      </c>
      <c r="N258" s="47">
        <v>221154</v>
      </c>
      <c r="O258" s="47">
        <v>2786280</v>
      </c>
      <c r="P258" s="47">
        <v>0</v>
      </c>
      <c r="Q258" s="47">
        <v>2786280</v>
      </c>
      <c r="R258" s="47">
        <v>4289863</v>
      </c>
      <c r="S258" s="47">
        <v>61045</v>
      </c>
      <c r="T258" s="47">
        <v>-318412</v>
      </c>
      <c r="U258" s="47">
        <v>1611390</v>
      </c>
      <c r="V258" s="47">
        <v>1544550</v>
      </c>
      <c r="W258" s="47">
        <v>1174844</v>
      </c>
      <c r="X258" s="47">
        <v>4330784</v>
      </c>
      <c r="Y258" s="47">
        <v>2325916</v>
      </c>
      <c r="Z258" s="47">
        <v>376167</v>
      </c>
      <c r="AA258" s="47">
        <v>229755</v>
      </c>
      <c r="AB258" s="47">
        <v>292457</v>
      </c>
      <c r="AC258" s="47">
        <v>691192</v>
      </c>
      <c r="AD258" s="47">
        <v>255510</v>
      </c>
      <c r="AE258" s="47">
        <v>61045</v>
      </c>
      <c r="AF258" s="47">
        <v>57822</v>
      </c>
      <c r="AG258" s="47">
        <v>0</v>
      </c>
      <c r="AH258" s="3" t="s">
        <v>75</v>
      </c>
    </row>
    <row r="259" spans="1:34" x14ac:dyDescent="0.35">
      <c r="A259" s="3" t="s">
        <v>59</v>
      </c>
      <c r="B259" s="47">
        <v>2925234</v>
      </c>
      <c r="C259" s="18">
        <f t="shared" si="193"/>
        <v>0.45539962674228968</v>
      </c>
      <c r="D259" s="9">
        <f t="shared" si="194"/>
        <v>7.2030083488405588E-2</v>
      </c>
      <c r="E259" s="9">
        <f t="shared" si="195"/>
        <v>13.573575266449396</v>
      </c>
      <c r="F259" s="52">
        <f t="shared" si="196"/>
        <v>132.53556172995781</v>
      </c>
      <c r="G259" s="47">
        <v>0</v>
      </c>
      <c r="H259" s="47">
        <v>2299175</v>
      </c>
      <c r="I259" s="47">
        <v>3082016</v>
      </c>
      <c r="J259" s="47">
        <v>70278</v>
      </c>
      <c r="K259" s="47">
        <v>3152294</v>
      </c>
      <c r="L259" s="47">
        <v>227060</v>
      </c>
      <c r="M259" s="47">
        <v>0</v>
      </c>
      <c r="N259" s="47">
        <v>227060</v>
      </c>
      <c r="O259" s="47">
        <v>2925234</v>
      </c>
      <c r="P259" s="47">
        <v>0</v>
      </c>
      <c r="Q259" s="47">
        <v>2925234</v>
      </c>
      <c r="R259" s="47">
        <v>6423444</v>
      </c>
      <c r="S259" s="47">
        <v>91567</v>
      </c>
      <c r="T259" s="47">
        <v>-348934</v>
      </c>
      <c r="U259" s="47">
        <v>2466102</v>
      </c>
      <c r="V259" s="47">
        <v>2411733</v>
      </c>
      <c r="W259" s="47">
        <v>1725482</v>
      </c>
      <c r="X259" s="47">
        <v>6603318</v>
      </c>
      <c r="Y259" s="47">
        <v>3456671</v>
      </c>
      <c r="Z259" s="47">
        <v>568363</v>
      </c>
      <c r="AA259" s="47">
        <v>384010</v>
      </c>
      <c r="AB259" s="47">
        <v>412931</v>
      </c>
      <c r="AC259" s="47">
        <v>1077310</v>
      </c>
      <c r="AD259" s="47">
        <v>345918</v>
      </c>
      <c r="AE259" s="47">
        <v>91567</v>
      </c>
      <c r="AF259" s="47">
        <v>86674</v>
      </c>
      <c r="AG259" s="47">
        <v>0</v>
      </c>
      <c r="AH259" s="3" t="s">
        <v>77</v>
      </c>
    </row>
    <row r="260" spans="1:34" x14ac:dyDescent="0.35">
      <c r="A260" s="3" t="s">
        <v>58</v>
      </c>
      <c r="B260" s="47">
        <v>21921553</v>
      </c>
      <c r="C260" s="18">
        <f t="shared" si="193"/>
        <v>3.1957880534507064</v>
      </c>
      <c r="D260" s="9">
        <f t="shared" si="194"/>
        <v>0.21383012259005973</v>
      </c>
      <c r="E260" s="9">
        <f t="shared" si="195"/>
        <v>8.0852801378329584</v>
      </c>
      <c r="F260" s="52">
        <f t="shared" si="196"/>
        <v>172.09460182604047</v>
      </c>
      <c r="G260" s="47">
        <v>22210</v>
      </c>
      <c r="H260" s="47">
        <v>3224769</v>
      </c>
      <c r="I260" s="47">
        <v>18170519</v>
      </c>
      <c r="J260" s="47">
        <v>9713471</v>
      </c>
      <c r="K260" s="47">
        <v>27883990</v>
      </c>
      <c r="L260" s="47">
        <v>2247358</v>
      </c>
      <c r="M260" s="47">
        <v>3715079</v>
      </c>
      <c r="N260" s="47">
        <v>5962437</v>
      </c>
      <c r="O260" s="47">
        <v>21857586</v>
      </c>
      <c r="P260" s="47">
        <v>63967</v>
      </c>
      <c r="Q260" s="47">
        <v>21921553</v>
      </c>
      <c r="R260" s="47">
        <v>6839498</v>
      </c>
      <c r="S260" s="47">
        <v>0</v>
      </c>
      <c r="T260" s="47">
        <v>-2874129</v>
      </c>
      <c r="U260" s="47">
        <v>4468793</v>
      </c>
      <c r="V260" s="47">
        <v>1912010</v>
      </c>
      <c r="W260" s="47">
        <v>0</v>
      </c>
      <c r="X260" s="47">
        <v>6380803</v>
      </c>
      <c r="Y260" s="47">
        <v>2258681</v>
      </c>
      <c r="Z260" s="47">
        <v>928674</v>
      </c>
      <c r="AA260" s="47">
        <v>200186</v>
      </c>
      <c r="AB260" s="47">
        <v>165156</v>
      </c>
      <c r="AC260" s="47">
        <v>424984</v>
      </c>
      <c r="AD260" s="47">
        <v>467223</v>
      </c>
      <c r="AE260" s="47">
        <v>2243412</v>
      </c>
      <c r="AF260" s="47">
        <v>151182</v>
      </c>
      <c r="AG260" s="47">
        <v>0</v>
      </c>
      <c r="AH260" s="3" t="s">
        <v>78</v>
      </c>
    </row>
    <row r="261" spans="1:34" x14ac:dyDescent="0.35">
      <c r="A261" s="3" t="s">
        <v>58</v>
      </c>
      <c r="B261" s="47">
        <v>21615280</v>
      </c>
      <c r="C261" s="18">
        <f t="shared" si="193"/>
        <v>1.5536795601804987</v>
      </c>
      <c r="D261" s="9">
        <f t="shared" si="194"/>
        <v>0.20510637609326338</v>
      </c>
      <c r="E261" s="9">
        <f t="shared" si="195"/>
        <v>13.525951591339656</v>
      </c>
      <c r="F261" s="52">
        <f t="shared" si="196"/>
        <v>40.055115980593627</v>
      </c>
      <c r="G261" s="47">
        <v>26000</v>
      </c>
      <c r="H261" s="47">
        <v>1524795</v>
      </c>
      <c r="I261" s="47">
        <v>16399797</v>
      </c>
      <c r="J261" s="47">
        <v>10792873</v>
      </c>
      <c r="K261" s="47">
        <v>27192670</v>
      </c>
      <c r="L261" s="47">
        <v>1212469</v>
      </c>
      <c r="M261" s="47">
        <v>4364921</v>
      </c>
      <c r="N261" s="47">
        <v>5577390</v>
      </c>
      <c r="O261" s="47">
        <v>21587770</v>
      </c>
      <c r="P261" s="47">
        <v>27510</v>
      </c>
      <c r="Q261" s="47">
        <v>21615280</v>
      </c>
      <c r="R261" s="47">
        <v>13894609</v>
      </c>
      <c r="S261" s="47"/>
      <c r="T261" s="47">
        <v>-2866724</v>
      </c>
      <c r="U261" s="47">
        <v>8177210</v>
      </c>
      <c r="V261" s="47">
        <v>3874881</v>
      </c>
      <c r="W261" s="47">
        <v>684001</v>
      </c>
      <c r="X261" s="47">
        <v>12736092</v>
      </c>
      <c r="Y261" s="47">
        <v>6191528</v>
      </c>
      <c r="Z261" s="47">
        <v>2160198</v>
      </c>
      <c r="AA261" s="47">
        <v>523316</v>
      </c>
      <c r="AB261" s="47">
        <v>474989</v>
      </c>
      <c r="AC261" s="47">
        <v>818537</v>
      </c>
      <c r="AD261" s="47">
        <v>823117</v>
      </c>
      <c r="AE261" s="47">
        <v>2588179</v>
      </c>
      <c r="AF261" s="47">
        <v>314745</v>
      </c>
      <c r="AG261" s="47">
        <v>0</v>
      </c>
      <c r="AH261" s="3" t="s">
        <v>79</v>
      </c>
    </row>
    <row r="262" spans="1:34" x14ac:dyDescent="0.35">
      <c r="A262" s="3" t="s">
        <v>58</v>
      </c>
      <c r="B262" s="47">
        <v>20473218</v>
      </c>
      <c r="C262" s="18">
        <f t="shared" si="193"/>
        <v>1.024435091680217</v>
      </c>
      <c r="D262" s="9">
        <f t="shared" si="194"/>
        <v>0.22015674328307963</v>
      </c>
      <c r="E262" s="9">
        <f t="shared" si="195"/>
        <v>15.830909563803404</v>
      </c>
      <c r="F262" s="52">
        <f t="shared" si="196"/>
        <v>36.635176541360686</v>
      </c>
      <c r="G262" s="47">
        <v>11000</v>
      </c>
      <c r="H262" s="47">
        <v>1992004</v>
      </c>
      <c r="I262" s="47">
        <v>15460118</v>
      </c>
      <c r="J262" s="47">
        <v>10792873</v>
      </c>
      <c r="K262" s="47">
        <v>26252991</v>
      </c>
      <c r="L262" s="47">
        <v>976578</v>
      </c>
      <c r="M262" s="47">
        <v>4803195</v>
      </c>
      <c r="N262" s="47">
        <v>5779773</v>
      </c>
      <c r="O262" s="47">
        <v>20331491</v>
      </c>
      <c r="P262" s="47">
        <v>141727</v>
      </c>
      <c r="Q262" s="47">
        <v>20473218</v>
      </c>
      <c r="R262" s="47">
        <v>19846539</v>
      </c>
      <c r="S262" s="47"/>
      <c r="T262" s="47">
        <v>-2866724</v>
      </c>
      <c r="U262" s="47">
        <v>11322810</v>
      </c>
      <c r="V262" s="47">
        <v>5837969</v>
      </c>
      <c r="W262" s="47">
        <v>913018</v>
      </c>
      <c r="X262" s="47">
        <v>18073797</v>
      </c>
      <c r="Y262" s="47">
        <v>9875306</v>
      </c>
      <c r="Z262" s="47">
        <v>3323955</v>
      </c>
      <c r="AA262" s="47">
        <v>856488</v>
      </c>
      <c r="AB262" s="47">
        <v>686168</v>
      </c>
      <c r="AC262" s="47">
        <v>1100872</v>
      </c>
      <c r="AD262" s="47">
        <v>1125534</v>
      </c>
      <c r="AE262" s="47">
        <v>2312876</v>
      </c>
      <c r="AF262" s="47">
        <v>565340</v>
      </c>
      <c r="AG262" s="47">
        <v>0</v>
      </c>
      <c r="AH262" s="3" t="s">
        <v>80</v>
      </c>
    </row>
    <row r="263" spans="1:34" x14ac:dyDescent="0.35">
      <c r="A263" s="3" t="s">
        <v>58</v>
      </c>
      <c r="B263" s="47">
        <v>24570995</v>
      </c>
      <c r="C263" s="18">
        <f t="shared" si="193"/>
        <v>2.2615948822821762E-2</v>
      </c>
      <c r="D263" s="9">
        <f t="shared" si="194"/>
        <v>0.23895149913824118</v>
      </c>
      <c r="E263" s="9">
        <f t="shared" si="195"/>
        <v>6.7274373480973599</v>
      </c>
      <c r="F263" s="52">
        <f t="shared" si="196"/>
        <v>438.96098348847846</v>
      </c>
      <c r="G263" s="47">
        <v>0</v>
      </c>
      <c r="H263" s="47">
        <v>5690238</v>
      </c>
      <c r="I263" s="47">
        <v>19337171</v>
      </c>
      <c r="J263" s="47">
        <v>12948544</v>
      </c>
      <c r="K263" s="47">
        <v>32285715</v>
      </c>
      <c r="L263" s="47">
        <v>2874374</v>
      </c>
      <c r="M263" s="47">
        <v>4840346</v>
      </c>
      <c r="N263" s="47">
        <v>7714720</v>
      </c>
      <c r="O263" s="47">
        <v>107007</v>
      </c>
      <c r="P263" s="47">
        <v>24463988</v>
      </c>
      <c r="Q263" s="47">
        <v>24570995</v>
      </c>
      <c r="R263" s="47">
        <v>4731484</v>
      </c>
      <c r="S263" s="47">
        <v>0</v>
      </c>
      <c r="T263" s="47">
        <v>-3442350</v>
      </c>
      <c r="U263" s="47">
        <v>4663407</v>
      </c>
      <c r="V263" s="47">
        <v>1928261</v>
      </c>
      <c r="W263" s="47">
        <v>0</v>
      </c>
      <c r="X263" s="47">
        <v>6591668</v>
      </c>
      <c r="Y263" s="47">
        <v>2450091</v>
      </c>
      <c r="Z263" s="47">
        <v>773406</v>
      </c>
      <c r="AA263" s="47">
        <v>141212</v>
      </c>
      <c r="AB263" s="47">
        <v>208229</v>
      </c>
      <c r="AC263" s="47">
        <v>339372</v>
      </c>
      <c r="AD263" s="47">
        <v>579783</v>
      </c>
      <c r="AE263" s="47">
        <v>33012</v>
      </c>
      <c r="AF263" s="47">
        <v>206379</v>
      </c>
      <c r="AG263" s="47">
        <v>0</v>
      </c>
      <c r="AH263" s="3" t="s">
        <v>76</v>
      </c>
    </row>
    <row r="264" spans="1:34" x14ac:dyDescent="0.35">
      <c r="A264" s="3" t="s">
        <v>58</v>
      </c>
      <c r="B264" s="47">
        <v>23973775</v>
      </c>
      <c r="C264" s="18">
        <f t="shared" si="193"/>
        <v>1.9412294317090257</v>
      </c>
      <c r="D264" s="9">
        <f t="shared" si="194"/>
        <v>0.2075664790665552</v>
      </c>
      <c r="E264" s="9">
        <f t="shared" si="195"/>
        <v>11.824198175206993</v>
      </c>
      <c r="F264" s="52">
        <f t="shared" si="196"/>
        <v>96.637488694749962</v>
      </c>
      <c r="G264" s="47">
        <v>26705</v>
      </c>
      <c r="H264" s="47">
        <v>3243856</v>
      </c>
      <c r="I264" s="47">
        <v>17254272</v>
      </c>
      <c r="J264" s="47">
        <v>12999086</v>
      </c>
      <c r="K264" s="47">
        <v>30253358</v>
      </c>
      <c r="L264" s="47">
        <v>1459234</v>
      </c>
      <c r="M264" s="47">
        <v>4820349</v>
      </c>
      <c r="N264" s="47">
        <v>6279583</v>
      </c>
      <c r="O264" s="47">
        <v>23784042</v>
      </c>
      <c r="P264" s="47">
        <v>189733</v>
      </c>
      <c r="Q264" s="47">
        <v>23973775</v>
      </c>
      <c r="R264" s="47">
        <v>12252051</v>
      </c>
      <c r="S264" s="47">
        <v>0</v>
      </c>
      <c r="T264" s="47">
        <v>-3440357</v>
      </c>
      <c r="U264" s="47">
        <v>9648684</v>
      </c>
      <c r="V264" s="47">
        <v>3929542</v>
      </c>
      <c r="W264" s="47">
        <v>0</v>
      </c>
      <c r="X264" s="47">
        <v>13578226</v>
      </c>
      <c r="Y264" s="47">
        <v>6540786</v>
      </c>
      <c r="Z264" s="47">
        <v>2382591</v>
      </c>
      <c r="AA264" s="47">
        <v>440462</v>
      </c>
      <c r="AB264" s="47">
        <v>492366</v>
      </c>
      <c r="AC264" s="47">
        <v>852010</v>
      </c>
      <c r="AD264" s="47">
        <v>992027</v>
      </c>
      <c r="AE264" s="47">
        <v>33012</v>
      </c>
      <c r="AF264" s="47">
        <v>518797</v>
      </c>
      <c r="AG264" s="47">
        <v>0</v>
      </c>
      <c r="AH264" s="3" t="s">
        <v>75</v>
      </c>
    </row>
    <row r="265" spans="1:34" x14ac:dyDescent="0.35">
      <c r="A265" s="3" t="s">
        <v>58</v>
      </c>
      <c r="B265" s="47">
        <v>25064442</v>
      </c>
      <c r="C265" s="18">
        <f t="shared" si="193"/>
        <v>1.336953737414402</v>
      </c>
      <c r="D265" s="9">
        <f t="shared" si="194"/>
        <v>0.17723765565580543</v>
      </c>
      <c r="E265" s="9">
        <f t="shared" si="195"/>
        <v>22.83547338844107</v>
      </c>
      <c r="F265" s="52">
        <f t="shared" si="196"/>
        <v>64.728020530069287</v>
      </c>
      <c r="G265" s="47">
        <v>20056</v>
      </c>
      <c r="H265" s="47">
        <v>3296713</v>
      </c>
      <c r="I265" s="47">
        <v>17343131</v>
      </c>
      <c r="J265" s="47">
        <v>13120638</v>
      </c>
      <c r="K265" s="47">
        <v>30463769</v>
      </c>
      <c r="L265" s="47">
        <v>759482</v>
      </c>
      <c r="M265" s="47">
        <v>4639845</v>
      </c>
      <c r="N265" s="47">
        <v>5399327</v>
      </c>
      <c r="O265" s="47">
        <v>24854101</v>
      </c>
      <c r="P265" s="47">
        <v>210341</v>
      </c>
      <c r="Q265" s="47">
        <v>25064442</v>
      </c>
      <c r="R265" s="47">
        <v>18590098</v>
      </c>
      <c r="S265" s="47"/>
      <c r="T265" s="47">
        <v>-3318805</v>
      </c>
      <c r="U265" s="47">
        <v>14387481</v>
      </c>
      <c r="V265" s="47">
        <v>6070209</v>
      </c>
      <c r="W265" s="47">
        <v>188193</v>
      </c>
      <c r="X265" s="47">
        <v>20645883</v>
      </c>
      <c r="Y265" s="47">
        <v>10471805</v>
      </c>
      <c r="Z265" s="47">
        <v>3149727</v>
      </c>
      <c r="AA265" s="47">
        <v>819237</v>
      </c>
      <c r="AB265" s="47">
        <v>814770</v>
      </c>
      <c r="AC265" s="47">
        <v>1250660</v>
      </c>
      <c r="AD265" s="47">
        <v>1241134</v>
      </c>
      <c r="AE265" s="47">
        <v>49284</v>
      </c>
      <c r="AF265" s="47">
        <v>793481</v>
      </c>
      <c r="AG265" s="47">
        <v>0</v>
      </c>
      <c r="AH265" s="3" t="s">
        <v>77</v>
      </c>
    </row>
    <row r="266" spans="1:34" x14ac:dyDescent="0.35">
      <c r="A266" s="43" t="s">
        <v>60</v>
      </c>
      <c r="B266" s="47">
        <v>11043688</v>
      </c>
      <c r="C266" s="18">
        <f t="shared" si="193"/>
        <v>3.6262781757428786</v>
      </c>
      <c r="D266" s="9">
        <f t="shared" si="194"/>
        <v>6.5104874764195589E-2</v>
      </c>
      <c r="E266" s="9">
        <f t="shared" si="195"/>
        <v>14.568270946132202</v>
      </c>
      <c r="F266" s="52">
        <f t="shared" si="196"/>
        <v>760.45218784573615</v>
      </c>
      <c r="G266" s="47">
        <v>0</v>
      </c>
      <c r="H266" s="47">
        <v>5965812</v>
      </c>
      <c r="I266" s="47">
        <v>11203991</v>
      </c>
      <c r="J266" s="47">
        <v>608765</v>
      </c>
      <c r="K266" s="47">
        <v>11812756</v>
      </c>
      <c r="L266" s="47">
        <v>769068</v>
      </c>
      <c r="M266" s="47">
        <v>0</v>
      </c>
      <c r="N266" s="47">
        <v>769068</v>
      </c>
      <c r="O266" s="47">
        <v>10383688</v>
      </c>
      <c r="P266" s="47">
        <v>660000</v>
      </c>
      <c r="Q266" s="47">
        <v>11043688</v>
      </c>
      <c r="R266" s="47">
        <v>2863456</v>
      </c>
      <c r="S266" s="47">
        <v>0</v>
      </c>
      <c r="T266" s="47">
        <v>-2040223</v>
      </c>
      <c r="U266" s="47">
        <v>1791218</v>
      </c>
      <c r="V266" s="47">
        <v>1640441</v>
      </c>
      <c r="W266" s="47">
        <v>28838</v>
      </c>
      <c r="X266" s="47">
        <v>3460497</v>
      </c>
      <c r="Y266" s="47">
        <v>1593915</v>
      </c>
      <c r="Z266" s="47">
        <v>440426</v>
      </c>
      <c r="AA266" s="47">
        <v>101297</v>
      </c>
      <c r="AB266" s="47">
        <v>119708</v>
      </c>
      <c r="AC266" s="47">
        <v>338472</v>
      </c>
      <c r="AD266" s="47">
        <v>197636</v>
      </c>
      <c r="AE266" s="47">
        <v>717</v>
      </c>
      <c r="AF266" s="47">
        <v>67533</v>
      </c>
      <c r="AG266" s="47">
        <v>3752</v>
      </c>
      <c r="AH266" s="3" t="s">
        <v>76</v>
      </c>
    </row>
    <row r="267" spans="1:34" x14ac:dyDescent="0.35">
      <c r="A267" s="43" t="s">
        <v>60</v>
      </c>
      <c r="B267" s="47">
        <v>9367061</v>
      </c>
      <c r="C267" s="18">
        <f t="shared" si="193"/>
        <v>0.96358951096082424</v>
      </c>
      <c r="D267" s="9">
        <f t="shared" si="194"/>
        <v>9.8804179397527461E-2</v>
      </c>
      <c r="E267" s="9">
        <f t="shared" si="195"/>
        <v>9.5600083351672005</v>
      </c>
      <c r="F267" s="52">
        <f t="shared" si="196"/>
        <v>201.42003536971004</v>
      </c>
      <c r="G267" s="47">
        <v>206045</v>
      </c>
      <c r="H267" s="47">
        <v>4868426</v>
      </c>
      <c r="I267" s="47">
        <v>9817880</v>
      </c>
      <c r="J267" s="47">
        <v>576154</v>
      </c>
      <c r="K267" s="47">
        <v>10394034</v>
      </c>
      <c r="L267" s="47">
        <v>1026974</v>
      </c>
      <c r="M267" s="47">
        <v>0</v>
      </c>
      <c r="N267" s="47">
        <v>1026974</v>
      </c>
      <c r="O267" s="47">
        <v>8501016</v>
      </c>
      <c r="P267" s="47">
        <v>866045</v>
      </c>
      <c r="Q267" s="47">
        <v>9367061</v>
      </c>
      <c r="R267" s="47">
        <v>8822238</v>
      </c>
      <c r="S267" s="47">
        <v>0</v>
      </c>
      <c r="T267" s="47">
        <v>-2072834</v>
      </c>
      <c r="U267" s="47">
        <v>4273394</v>
      </c>
      <c r="V267" s="47">
        <v>2916680</v>
      </c>
      <c r="W267" s="47">
        <v>28736</v>
      </c>
      <c r="X267" s="47">
        <v>7218810</v>
      </c>
      <c r="Y267" s="47">
        <v>4026340</v>
      </c>
      <c r="Z267" s="47">
        <v>1300330</v>
      </c>
      <c r="AA267" s="47">
        <v>361347</v>
      </c>
      <c r="AB267" s="47">
        <v>586394</v>
      </c>
      <c r="AC267" s="47">
        <v>1537298</v>
      </c>
      <c r="AD267" s="47">
        <v>708523</v>
      </c>
      <c r="AE267" s="47">
        <v>89657</v>
      </c>
      <c r="AF267" s="47">
        <v>212348</v>
      </c>
      <c r="AG267" s="47">
        <v>0</v>
      </c>
      <c r="AH267" s="3" t="s">
        <v>75</v>
      </c>
    </row>
    <row r="268" spans="1:34" x14ac:dyDescent="0.35">
      <c r="A268" s="43" t="s">
        <v>60</v>
      </c>
      <c r="B268" s="47">
        <v>5856760</v>
      </c>
      <c r="C268" s="18">
        <f t="shared" si="193"/>
        <v>0.36646587888425519</v>
      </c>
      <c r="D268" s="9">
        <f t="shared" si="194"/>
        <v>0.15659517184591543</v>
      </c>
      <c r="E268" s="9">
        <f t="shared" si="195"/>
        <v>5.8430375952018805</v>
      </c>
      <c r="F268" s="52">
        <f t="shared" si="196"/>
        <v>68.320778069984314</v>
      </c>
      <c r="G268" s="47">
        <v>332396</v>
      </c>
      <c r="H268" s="47">
        <v>2484577</v>
      </c>
      <c r="I268" s="47">
        <v>6353871</v>
      </c>
      <c r="J268" s="47">
        <v>590315</v>
      </c>
      <c r="K268" s="47">
        <v>6944186</v>
      </c>
      <c r="L268" s="47">
        <v>1087426</v>
      </c>
      <c r="M268" s="47">
        <v>0</v>
      </c>
      <c r="N268" s="47">
        <v>1087426</v>
      </c>
      <c r="O268" s="47">
        <v>4864364</v>
      </c>
      <c r="P268" s="47">
        <v>992396</v>
      </c>
      <c r="Q268" s="47">
        <v>5856760</v>
      </c>
      <c r="R268" s="47">
        <v>13273716</v>
      </c>
      <c r="S268" s="47">
        <v>0</v>
      </c>
      <c r="T268" s="47">
        <v>-2072834</v>
      </c>
      <c r="U268" s="47">
        <v>6326059</v>
      </c>
      <c r="V268" s="47">
        <v>4234043</v>
      </c>
      <c r="W268" s="47">
        <v>2353020</v>
      </c>
      <c r="X268" s="47">
        <v>12913122</v>
      </c>
      <c r="Y268" s="47">
        <v>6105307</v>
      </c>
      <c r="Z268" s="47">
        <v>1965210</v>
      </c>
      <c r="AA268" s="47">
        <v>479977</v>
      </c>
      <c r="AB268" s="47">
        <v>1296915</v>
      </c>
      <c r="AC268" s="47">
        <v>2343071</v>
      </c>
      <c r="AD268" s="47">
        <v>726823</v>
      </c>
      <c r="AE268" s="47">
        <v>89657</v>
      </c>
      <c r="AF268" s="47">
        <v>260479</v>
      </c>
      <c r="AG268" s="47">
        <v>6276</v>
      </c>
      <c r="AH268" s="3" t="s">
        <v>77</v>
      </c>
    </row>
    <row r="269" spans="1:34" x14ac:dyDescent="0.35">
      <c r="A269" s="43" t="s">
        <v>60</v>
      </c>
      <c r="B269" s="47">
        <v>9594462</v>
      </c>
      <c r="C269" s="18">
        <f t="shared" si="193"/>
        <v>3.437762797990318</v>
      </c>
      <c r="D269" s="9">
        <f t="shared" si="194"/>
        <v>0.14645333475673222</v>
      </c>
      <c r="E269" s="9">
        <f t="shared" si="195"/>
        <v>6.4593029683435805</v>
      </c>
      <c r="F269" s="52">
        <f t="shared" si="196"/>
        <v>1270.9890541151087</v>
      </c>
      <c r="G269" s="47">
        <v>0</v>
      </c>
      <c r="H269" s="47">
        <v>9063705</v>
      </c>
      <c r="I269" s="47">
        <v>10633550</v>
      </c>
      <c r="J269" s="47">
        <v>607150</v>
      </c>
      <c r="K269" s="47">
        <v>11240700</v>
      </c>
      <c r="L269" s="47">
        <v>1646238</v>
      </c>
      <c r="M269" s="47">
        <v>0</v>
      </c>
      <c r="N269" s="47">
        <v>1646238</v>
      </c>
      <c r="O269" s="47">
        <v>9011442</v>
      </c>
      <c r="P269" s="47">
        <v>583020</v>
      </c>
      <c r="Q269" s="47">
        <v>9594462</v>
      </c>
      <c r="R269" s="47">
        <v>2621310</v>
      </c>
      <c r="S269" s="47">
        <v>18414</v>
      </c>
      <c r="T269" s="47">
        <v>-1994525</v>
      </c>
      <c r="U269" s="47">
        <v>1341851</v>
      </c>
      <c r="V269" s="47">
        <v>1172652</v>
      </c>
      <c r="W269" s="47">
        <v>11481</v>
      </c>
      <c r="X269" s="47">
        <v>2525984</v>
      </c>
      <c r="Y269" s="47">
        <v>1557470</v>
      </c>
      <c r="Z269" s="47">
        <v>536325</v>
      </c>
      <c r="AA269" s="47">
        <v>135642</v>
      </c>
      <c r="AB269" s="47">
        <v>48856</v>
      </c>
      <c r="AC269" s="47">
        <v>188067</v>
      </c>
      <c r="AD269" s="47">
        <v>78107</v>
      </c>
      <c r="AE269" s="47">
        <v>9207</v>
      </c>
      <c r="AF269" s="47">
        <v>67635</v>
      </c>
      <c r="AG269" s="47">
        <v>0</v>
      </c>
      <c r="AH269" s="3" t="s">
        <v>81</v>
      </c>
    </row>
    <row r="270" spans="1:34" x14ac:dyDescent="0.35">
      <c r="A270" s="43" t="s">
        <v>60</v>
      </c>
      <c r="B270" s="47">
        <v>4723997</v>
      </c>
      <c r="C270" s="18">
        <f t="shared" si="193"/>
        <v>1.4323166055799632</v>
      </c>
      <c r="D270" s="9">
        <f t="shared" si="194"/>
        <v>0.3496604369034621</v>
      </c>
      <c r="E270" s="9">
        <f t="shared" si="195"/>
        <v>2.622080589126484</v>
      </c>
      <c r="F270" s="52">
        <f t="shared" si="196"/>
        <v>270.3322181915986</v>
      </c>
      <c r="G270" s="47">
        <v>0</v>
      </c>
      <c r="H270" s="47">
        <v>4328795</v>
      </c>
      <c r="I270" s="47">
        <v>6659812</v>
      </c>
      <c r="J270" s="47">
        <v>604081</v>
      </c>
      <c r="K270" s="47">
        <v>7263893</v>
      </c>
      <c r="L270" s="47">
        <v>2539896</v>
      </c>
      <c r="M270" s="47">
        <v>0</v>
      </c>
      <c r="N270" s="47">
        <v>2539896</v>
      </c>
      <c r="O270" s="47">
        <v>8371458</v>
      </c>
      <c r="P270" s="47">
        <v>-3647461</v>
      </c>
      <c r="Q270" s="47">
        <v>4723997</v>
      </c>
      <c r="R270" s="47">
        <v>5844698</v>
      </c>
      <c r="S270" s="47">
        <v>0</v>
      </c>
      <c r="T270" s="47">
        <v>0</v>
      </c>
      <c r="U270" s="47">
        <v>2873799</v>
      </c>
      <c r="V270" s="47">
        <v>2267492</v>
      </c>
      <c r="W270" s="47">
        <v>0</v>
      </c>
      <c r="X270" s="47">
        <v>5141291</v>
      </c>
      <c r="Y270" s="47">
        <v>3259154</v>
      </c>
      <c r="Z270" s="47">
        <v>1155445</v>
      </c>
      <c r="AA270" s="47">
        <v>87927</v>
      </c>
      <c r="AB270" s="47">
        <v>202176</v>
      </c>
      <c r="AC270" s="47">
        <v>779664</v>
      </c>
      <c r="AD270" s="47">
        <v>224148</v>
      </c>
      <c r="AE270" s="47">
        <v>12276</v>
      </c>
      <c r="AF270" s="47">
        <v>123908</v>
      </c>
      <c r="AG270" s="47">
        <v>0</v>
      </c>
      <c r="AH270" s="3" t="s">
        <v>82</v>
      </c>
    </row>
    <row r="271" spans="1:34" x14ac:dyDescent="0.35">
      <c r="A271" s="43" t="s">
        <v>60</v>
      </c>
      <c r="B271" s="47">
        <v>4046908</v>
      </c>
      <c r="C271" s="18">
        <f t="shared" si="193"/>
        <v>0.65747010324854316</v>
      </c>
      <c r="D271" s="9">
        <f t="shared" si="194"/>
        <v>0.41383720037601007</v>
      </c>
      <c r="E271" s="9">
        <f t="shared" si="195"/>
        <v>2.0743640277884237</v>
      </c>
      <c r="F271" s="52">
        <f t="shared" si="196"/>
        <v>106.61149902759794</v>
      </c>
      <c r="G271" s="47">
        <v>339531</v>
      </c>
      <c r="H271" s="47">
        <v>3325163</v>
      </c>
      <c r="I271" s="47">
        <v>5926792</v>
      </c>
      <c r="J271" s="47">
        <v>977278</v>
      </c>
      <c r="K271" s="47">
        <v>6904070</v>
      </c>
      <c r="L271" s="47">
        <v>2857161</v>
      </c>
      <c r="M271" s="47">
        <v>0</v>
      </c>
      <c r="N271" s="47">
        <v>2857161</v>
      </c>
      <c r="O271" s="47">
        <v>7484758</v>
      </c>
      <c r="P271" s="47">
        <v>-3437850</v>
      </c>
      <c r="Q271" s="47">
        <v>4046908</v>
      </c>
      <c r="R271" s="47">
        <v>11384180</v>
      </c>
      <c r="S271" s="47">
        <v>0</v>
      </c>
      <c r="T271" s="47">
        <v>0</v>
      </c>
      <c r="U271" s="47">
        <v>4556516</v>
      </c>
      <c r="V271" s="47">
        <v>3978570</v>
      </c>
      <c r="W271" s="47">
        <v>543813</v>
      </c>
      <c r="X271" s="47">
        <v>9078899</v>
      </c>
      <c r="Y271" s="47">
        <v>5373530</v>
      </c>
      <c r="Z271" s="47">
        <v>1928090</v>
      </c>
      <c r="AA271" s="47">
        <v>510569</v>
      </c>
      <c r="AB271" s="47">
        <v>351848</v>
      </c>
      <c r="AC271" s="47">
        <v>1952099</v>
      </c>
      <c r="AD271" s="47">
        <v>505617</v>
      </c>
      <c r="AE271" s="47">
        <v>21483</v>
      </c>
      <c r="AF271" s="47">
        <v>192882</v>
      </c>
      <c r="AG271" s="47">
        <v>548062</v>
      </c>
      <c r="AH271" s="3" t="s">
        <v>83</v>
      </c>
    </row>
    <row r="272" spans="1:34" x14ac:dyDescent="0.35">
      <c r="A272" s="3" t="s">
        <v>35</v>
      </c>
      <c r="B272" s="7">
        <v>8597597</v>
      </c>
      <c r="C272" s="18">
        <f>O272/R272</f>
        <v>1.8099908101282847</v>
      </c>
      <c r="D272" s="9">
        <f>N272/K272</f>
        <v>6.6257355822405495E-2</v>
      </c>
      <c r="E272" s="9">
        <f>I272/L272</f>
        <v>14.558717274569069</v>
      </c>
      <c r="F272" s="19">
        <f>H272/((R272-S272)/365)</f>
        <v>645.80309445715181</v>
      </c>
      <c r="G272" s="7">
        <v>124592</v>
      </c>
      <c r="H272" s="7">
        <v>8288405</v>
      </c>
      <c r="I272" s="7">
        <v>8881924</v>
      </c>
      <c r="J272" s="7">
        <v>325748</v>
      </c>
      <c r="K272" s="7">
        <v>9207672</v>
      </c>
      <c r="L272" s="7">
        <v>610076</v>
      </c>
      <c r="M272" s="1">
        <v>0</v>
      </c>
      <c r="N272" s="7">
        <v>610076</v>
      </c>
      <c r="O272" s="7">
        <v>8478911</v>
      </c>
      <c r="P272" s="1">
        <v>118685</v>
      </c>
      <c r="Q272" s="7">
        <v>8597597</v>
      </c>
      <c r="R272" s="7">
        <v>4684505</v>
      </c>
      <c r="S272" s="37">
        <v>0</v>
      </c>
      <c r="T272" s="47">
        <v>0</v>
      </c>
      <c r="U272" s="7">
        <v>5208613</v>
      </c>
      <c r="V272" s="7">
        <v>1884369</v>
      </c>
      <c r="W272" s="7">
        <v>271089</v>
      </c>
      <c r="X272" s="7">
        <v>7364072</v>
      </c>
      <c r="Y272" s="7">
        <v>2032046</v>
      </c>
      <c r="Z272" s="7">
        <v>706971</v>
      </c>
      <c r="AA272" s="7">
        <v>552329</v>
      </c>
      <c r="AB272" s="7">
        <v>300052</v>
      </c>
      <c r="AC272" s="7">
        <v>554591</v>
      </c>
      <c r="AD272" s="7">
        <v>461916</v>
      </c>
      <c r="AE272" s="7">
        <v>0</v>
      </c>
      <c r="AF272" s="7">
        <v>76218</v>
      </c>
      <c r="AG272" s="1">
        <v>382</v>
      </c>
      <c r="AH272" s="3" t="s">
        <v>81</v>
      </c>
    </row>
    <row r="273" spans="1:34" x14ac:dyDescent="0.35">
      <c r="A273" s="3" t="s">
        <v>35</v>
      </c>
      <c r="B273" s="47">
        <v>8781590</v>
      </c>
      <c r="C273" s="55">
        <f>O273/R273</f>
        <v>8.1339420904812818E-2</v>
      </c>
      <c r="D273" s="9">
        <f>N273/K273</f>
        <v>6.0175345092927331E-2</v>
      </c>
      <c r="E273" s="9">
        <f>I273/L273</f>
        <v>16.03875718071389</v>
      </c>
      <c r="F273" s="19">
        <f>H273/((R273-S273)/365)</f>
        <v>266.76611106790062</v>
      </c>
      <c r="G273" s="47">
        <v>124592</v>
      </c>
      <c r="H273" s="47">
        <v>7724098</v>
      </c>
      <c r="I273" s="47">
        <v>9018112</v>
      </c>
      <c r="J273" s="47">
        <v>325748</v>
      </c>
      <c r="K273" s="47">
        <v>9343860</v>
      </c>
      <c r="L273" s="47">
        <v>562270</v>
      </c>
      <c r="M273" s="47">
        <v>0</v>
      </c>
      <c r="N273" s="47">
        <v>562270</v>
      </c>
      <c r="O273" s="47">
        <v>859629</v>
      </c>
      <c r="P273" s="47">
        <v>7921961</v>
      </c>
      <c r="Q273" s="47">
        <v>8781590</v>
      </c>
      <c r="R273" s="47">
        <v>10568418</v>
      </c>
      <c r="S273" s="47">
        <v>0</v>
      </c>
      <c r="T273" s="47">
        <v>0</v>
      </c>
      <c r="U273" s="47">
        <v>6827772</v>
      </c>
      <c r="V273" s="47">
        <v>4343928</v>
      </c>
      <c r="W273" s="47">
        <v>2260276</v>
      </c>
      <c r="X273" s="47">
        <v>13431976</v>
      </c>
      <c r="Y273" s="47">
        <v>4937029</v>
      </c>
      <c r="Z273" s="47">
        <v>1641455</v>
      </c>
      <c r="AA273" s="47">
        <v>1223553</v>
      </c>
      <c r="AB273" s="47">
        <v>529078</v>
      </c>
      <c r="AC273" s="47">
        <v>1089823</v>
      </c>
      <c r="AD273" s="47">
        <v>745475</v>
      </c>
      <c r="AE273" s="47">
        <v>27000</v>
      </c>
      <c r="AF273" s="47">
        <v>150895</v>
      </c>
      <c r="AG273" s="47">
        <v>224110</v>
      </c>
      <c r="AH273" s="3" t="s">
        <v>82</v>
      </c>
    </row>
    <row r="274" spans="1:34" x14ac:dyDescent="0.35">
      <c r="A274" s="3" t="s">
        <v>35</v>
      </c>
      <c r="B274" s="7">
        <v>9586902</v>
      </c>
      <c r="C274" s="18">
        <f>O274/R274</f>
        <v>0.49942282612526878</v>
      </c>
      <c r="D274" s="9">
        <f>N274/K274</f>
        <v>7.1817661202757177E-2</v>
      </c>
      <c r="E274" s="9">
        <f>I274/L274</f>
        <v>13.485007724641472</v>
      </c>
      <c r="F274" s="19">
        <f>H274/((R274-S274)/365)</f>
        <v>157.3256009657749</v>
      </c>
      <c r="G274" s="7">
        <v>124592</v>
      </c>
      <c r="H274" s="7">
        <v>7337235</v>
      </c>
      <c r="I274" s="7">
        <v>10002936</v>
      </c>
      <c r="J274" s="7">
        <v>325748</v>
      </c>
      <c r="K274" s="7">
        <v>10328685</v>
      </c>
      <c r="L274" s="7">
        <v>741782</v>
      </c>
      <c r="M274" s="1">
        <v>0</v>
      </c>
      <c r="N274" s="7">
        <v>741782</v>
      </c>
      <c r="O274" s="7">
        <v>8501475</v>
      </c>
      <c r="P274" s="1">
        <v>1085428</v>
      </c>
      <c r="Q274" s="7">
        <v>9586902</v>
      </c>
      <c r="R274" s="7">
        <v>17022600</v>
      </c>
      <c r="S274" s="37">
        <v>0</v>
      </c>
      <c r="T274" s="47">
        <v>0</v>
      </c>
      <c r="U274" s="7">
        <v>9274852</v>
      </c>
      <c r="V274" s="7">
        <v>6208134</v>
      </c>
      <c r="W274" s="7">
        <v>5208487</v>
      </c>
      <c r="X274" s="7">
        <v>20691472</v>
      </c>
      <c r="Y274" s="7">
        <v>7411562</v>
      </c>
      <c r="Z274" s="7">
        <v>2542429</v>
      </c>
      <c r="AA274" s="7">
        <v>1961524</v>
      </c>
      <c r="AB274" s="7">
        <v>985300</v>
      </c>
      <c r="AC274" s="7">
        <v>1682238</v>
      </c>
      <c r="AD274" s="7">
        <v>1413940</v>
      </c>
      <c r="AE274" s="7">
        <v>33045</v>
      </c>
      <c r="AF274" s="7">
        <v>225856</v>
      </c>
      <c r="AG274" s="1">
        <v>766706</v>
      </c>
      <c r="AH274" s="3" t="s">
        <v>83</v>
      </c>
    </row>
    <row r="275" spans="1:34" x14ac:dyDescent="0.35">
      <c r="A275" s="3" t="s">
        <v>33</v>
      </c>
      <c r="B275" s="47">
        <v>4722795</v>
      </c>
      <c r="C275" s="18">
        <f t="shared" ref="C275:C338" si="197">O275/R275</f>
        <v>1.8424487725902881</v>
      </c>
      <c r="D275" s="9">
        <f t="shared" ref="D275" si="198">N275/K275</f>
        <v>0.36363987918469071</v>
      </c>
      <c r="E275" s="9">
        <f t="shared" ref="E275:E338" si="199">I275/L275</f>
        <v>6.0259044216167936</v>
      </c>
      <c r="F275" s="19">
        <f t="shared" ref="F275:F338" si="200">H275/((R275-S275)/365)</f>
        <v>314.24995777330707</v>
      </c>
      <c r="G275" s="47">
        <v>280700</v>
      </c>
      <c r="H275" s="47">
        <v>2059286</v>
      </c>
      <c r="I275" s="47">
        <v>3764268</v>
      </c>
      <c r="J275" s="47">
        <v>3657308</v>
      </c>
      <c r="K275" s="46">
        <v>7421576</v>
      </c>
      <c r="L275" s="47">
        <v>624681</v>
      </c>
      <c r="M275" s="47">
        <v>2074100</v>
      </c>
      <c r="N275" s="47">
        <v>2698781</v>
      </c>
      <c r="O275" s="47">
        <v>4722795</v>
      </c>
      <c r="P275" s="49">
        <v>0</v>
      </c>
      <c r="Q275" s="47">
        <v>4722795</v>
      </c>
      <c r="R275" s="47">
        <v>2563325</v>
      </c>
      <c r="S275" s="37">
        <v>171473</v>
      </c>
      <c r="T275" s="47">
        <v>0</v>
      </c>
      <c r="U275" s="47">
        <v>1528129</v>
      </c>
      <c r="V275" s="47">
        <v>1205006</v>
      </c>
      <c r="W275" s="47">
        <v>5941</v>
      </c>
      <c r="X275" s="47">
        <v>2739076</v>
      </c>
      <c r="Y275" s="47">
        <v>1518890</v>
      </c>
      <c r="Z275" s="47">
        <v>453072</v>
      </c>
      <c r="AA275" s="47">
        <v>77786</v>
      </c>
      <c r="AB275" s="47">
        <v>151440</v>
      </c>
      <c r="AC275" s="47">
        <v>199442</v>
      </c>
      <c r="AD275" s="47">
        <v>113056</v>
      </c>
      <c r="AE275" s="7">
        <v>45055</v>
      </c>
      <c r="AF275" s="47">
        <v>4584</v>
      </c>
      <c r="AG275" s="47">
        <v>0</v>
      </c>
      <c r="AH275" s="3" t="s">
        <v>81</v>
      </c>
    </row>
    <row r="276" spans="1:34" x14ac:dyDescent="0.35">
      <c r="A276" s="3" t="s">
        <v>33</v>
      </c>
      <c r="B276" s="47">
        <v>5266733</v>
      </c>
      <c r="C276" s="18">
        <f t="shared" si="197"/>
        <v>1.0277966042157995</v>
      </c>
      <c r="D276" s="9">
        <f>N276/K276</f>
        <v>0.32362798809257792</v>
      </c>
      <c r="E276" s="9">
        <f t="shared" si="199"/>
        <v>8.6962281372573198</v>
      </c>
      <c r="F276" s="19">
        <f t="shared" si="200"/>
        <v>89.380975128926494</v>
      </c>
      <c r="G276" s="47">
        <v>92229</v>
      </c>
      <c r="H276" s="47">
        <v>1212844</v>
      </c>
      <c r="I276" s="47">
        <v>3877709</v>
      </c>
      <c r="J276" s="47">
        <v>3909031</v>
      </c>
      <c r="K276" s="47">
        <v>7786740</v>
      </c>
      <c r="L276" s="47">
        <v>445907</v>
      </c>
      <c r="M276" s="47">
        <v>2074100</v>
      </c>
      <c r="N276" s="47">
        <v>2520007</v>
      </c>
      <c r="O276" s="47">
        <v>5266733</v>
      </c>
      <c r="P276" s="47">
        <v>0</v>
      </c>
      <c r="Q276" s="47">
        <v>5266733</v>
      </c>
      <c r="R276" s="47">
        <v>5124295</v>
      </c>
      <c r="S276" s="37">
        <v>171473</v>
      </c>
      <c r="T276" s="47">
        <v>0</v>
      </c>
      <c r="U276" s="47">
        <v>3209764</v>
      </c>
      <c r="V276" s="47">
        <v>2368178</v>
      </c>
      <c r="W276" s="47">
        <v>90292</v>
      </c>
      <c r="X276" s="47">
        <v>5668233</v>
      </c>
      <c r="Y276" s="47">
        <v>2542783</v>
      </c>
      <c r="Z276" s="47">
        <v>682232</v>
      </c>
      <c r="AA276" s="47">
        <v>284442</v>
      </c>
      <c r="AB276" s="47">
        <v>288167</v>
      </c>
      <c r="AC276" s="47">
        <v>565810</v>
      </c>
      <c r="AD276" s="47">
        <v>464258</v>
      </c>
      <c r="AE276" s="50">
        <v>227719</v>
      </c>
      <c r="AF276" s="47">
        <v>68883</v>
      </c>
      <c r="AG276" s="7">
        <v>0</v>
      </c>
      <c r="AH276" s="3" t="s">
        <v>82</v>
      </c>
    </row>
    <row r="277" spans="1:34" x14ac:dyDescent="0.35">
      <c r="A277" s="3" t="s">
        <v>33</v>
      </c>
      <c r="B277" s="47">
        <v>5626827</v>
      </c>
      <c r="C277" s="55"/>
      <c r="D277" s="9">
        <f t="shared" ref="D277:D340" si="201">N277/K277</f>
        <v>0.38103513423876367</v>
      </c>
      <c r="E277" s="9">
        <f t="shared" si="199"/>
        <v>4.5359546766155088</v>
      </c>
      <c r="F277" s="61"/>
      <c r="G277" s="47">
        <v>46344</v>
      </c>
      <c r="H277" s="7">
        <v>940873</v>
      </c>
      <c r="I277" s="7">
        <v>6096060</v>
      </c>
      <c r="J277" s="7">
        <v>2994645</v>
      </c>
      <c r="K277" s="7">
        <v>9090705</v>
      </c>
      <c r="L277" s="7">
        <v>1343942</v>
      </c>
      <c r="M277" s="7">
        <v>2119936</v>
      </c>
      <c r="N277" s="7">
        <v>3463878</v>
      </c>
      <c r="O277" s="47">
        <v>5626827</v>
      </c>
      <c r="P277" s="7">
        <v>0</v>
      </c>
      <c r="Q277" s="47">
        <v>5626827</v>
      </c>
      <c r="R277" s="7">
        <v>0</v>
      </c>
      <c r="S277" s="47">
        <v>361059</v>
      </c>
      <c r="T277" s="47">
        <v>-1676455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3" t="s">
        <v>83</v>
      </c>
    </row>
    <row r="278" spans="1:34" x14ac:dyDescent="0.35">
      <c r="A278" s="3" t="s">
        <v>36</v>
      </c>
      <c r="B278" s="47">
        <v>1990446</v>
      </c>
      <c r="C278" s="18">
        <f t="shared" ref="C278:C292" si="202">O278/R278</f>
        <v>0.84191188876695833</v>
      </c>
      <c r="D278" s="9">
        <f t="shared" si="201"/>
        <v>0.38854788701545212</v>
      </c>
      <c r="E278" s="9">
        <f t="shared" si="199"/>
        <v>2.3521735314836527</v>
      </c>
      <c r="F278" s="19">
        <f t="shared" ref="F278:F292" si="203">H278/((R278-S278)/365)</f>
        <v>326.73843130904083</v>
      </c>
      <c r="G278" s="47">
        <v>116334</v>
      </c>
      <c r="H278" s="7">
        <v>1951247</v>
      </c>
      <c r="I278" s="7">
        <v>2975102</v>
      </c>
      <c r="J278" s="7">
        <v>280175</v>
      </c>
      <c r="K278" s="7">
        <v>3255277</v>
      </c>
      <c r="L278" s="7">
        <v>1264831</v>
      </c>
      <c r="M278" s="7">
        <v>0</v>
      </c>
      <c r="N278" s="7">
        <v>1264831</v>
      </c>
      <c r="O278" s="47">
        <v>1871214</v>
      </c>
      <c r="P278" s="7">
        <v>119232</v>
      </c>
      <c r="Q278" s="47">
        <v>1990446</v>
      </c>
      <c r="R278" s="7">
        <v>2222577</v>
      </c>
      <c r="S278" s="47">
        <v>42836</v>
      </c>
      <c r="T278" s="47">
        <v>-286142</v>
      </c>
      <c r="U278" s="7">
        <v>677666</v>
      </c>
      <c r="V278" s="7">
        <v>785961</v>
      </c>
      <c r="W278" s="7">
        <v>617157</v>
      </c>
      <c r="X278" s="7">
        <v>2080784</v>
      </c>
      <c r="Y278" s="7">
        <v>1022289</v>
      </c>
      <c r="Z278" s="7">
        <v>325953</v>
      </c>
      <c r="AA278" s="7">
        <v>157304</v>
      </c>
      <c r="AB278" s="7">
        <v>91636</v>
      </c>
      <c r="AC278" s="7">
        <v>223499</v>
      </c>
      <c r="AD278" s="7">
        <v>217141</v>
      </c>
      <c r="AE278" s="7">
        <v>42836</v>
      </c>
      <c r="AF278" s="7">
        <v>141920</v>
      </c>
      <c r="AG278" s="7">
        <v>0</v>
      </c>
      <c r="AH278" s="3" t="s">
        <v>81</v>
      </c>
    </row>
    <row r="279" spans="1:34" x14ac:dyDescent="0.35">
      <c r="A279" s="3" t="s">
        <v>36</v>
      </c>
      <c r="B279" s="47">
        <v>2353426</v>
      </c>
      <c r="C279" s="18">
        <f t="shared" si="202"/>
        <v>0.4398008430293387</v>
      </c>
      <c r="D279" s="9">
        <f t="shared" si="201"/>
        <v>0.39379391332950908</v>
      </c>
      <c r="E279" s="9">
        <f t="shared" si="199"/>
        <v>2.26704299791666</v>
      </c>
      <c r="F279" s="19">
        <f t="shared" si="203"/>
        <v>96.39673598643877</v>
      </c>
      <c r="G279" s="47">
        <v>105635</v>
      </c>
      <c r="H279" s="7">
        <v>1316177</v>
      </c>
      <c r="I279" s="7">
        <v>3465844</v>
      </c>
      <c r="J279" s="7">
        <v>416377</v>
      </c>
      <c r="K279" s="7">
        <v>3882221</v>
      </c>
      <c r="L279" s="7">
        <v>1528795</v>
      </c>
      <c r="M279" s="7">
        <v>0</v>
      </c>
      <c r="N279" s="7">
        <v>1528795</v>
      </c>
      <c r="O279" s="47">
        <v>2234194</v>
      </c>
      <c r="P279" s="7">
        <v>119232</v>
      </c>
      <c r="Q279" s="47">
        <v>2353426</v>
      </c>
      <c r="R279" s="7">
        <v>5080013</v>
      </c>
      <c r="S279" s="47">
        <v>96394</v>
      </c>
      <c r="T279" s="47">
        <v>-339700</v>
      </c>
      <c r="U279" s="7">
        <v>1811869</v>
      </c>
      <c r="V279" s="7">
        <v>2129355</v>
      </c>
      <c r="W279" s="7">
        <v>1755412</v>
      </c>
      <c r="X279" s="7">
        <v>5696636</v>
      </c>
      <c r="Y279" s="7">
        <v>2413604</v>
      </c>
      <c r="Z279" s="7">
        <v>697464</v>
      </c>
      <c r="AA279" s="7">
        <v>322353</v>
      </c>
      <c r="AB279" s="7">
        <v>143721</v>
      </c>
      <c r="AC279" s="7">
        <v>832147</v>
      </c>
      <c r="AD279" s="7">
        <v>260317</v>
      </c>
      <c r="AE279" s="7">
        <v>142120</v>
      </c>
      <c r="AF279" s="7">
        <v>268287</v>
      </c>
      <c r="AG279" s="7">
        <v>0</v>
      </c>
      <c r="AH279" s="3" t="s">
        <v>82</v>
      </c>
    </row>
    <row r="280" spans="1:34" x14ac:dyDescent="0.35">
      <c r="A280" s="3" t="s">
        <v>36</v>
      </c>
      <c r="B280" s="47">
        <v>3525779</v>
      </c>
      <c r="C280" s="18">
        <f t="shared" si="202"/>
        <v>0.43567607470429676</v>
      </c>
      <c r="D280" s="9">
        <f t="shared" si="201"/>
        <v>0.36679712250061419</v>
      </c>
      <c r="E280" s="9">
        <f t="shared" si="199"/>
        <v>2.5406220561421238</v>
      </c>
      <c r="F280" s="61">
        <f t="shared" si="203"/>
        <v>51.85391318256908</v>
      </c>
      <c r="G280" s="47">
        <v>96409</v>
      </c>
      <c r="H280" s="7">
        <v>1088887</v>
      </c>
      <c r="I280" s="7">
        <v>5188936</v>
      </c>
      <c r="J280" s="7">
        <v>379231</v>
      </c>
      <c r="K280" s="7">
        <v>5568168</v>
      </c>
      <c r="L280" s="7">
        <v>2042388</v>
      </c>
      <c r="M280" s="7">
        <v>0</v>
      </c>
      <c r="N280" s="7">
        <v>2042388</v>
      </c>
      <c r="O280" s="47">
        <v>3406546</v>
      </c>
      <c r="P280" s="7">
        <v>119232</v>
      </c>
      <c r="Q280" s="47">
        <v>3525779</v>
      </c>
      <c r="R280" s="7">
        <v>7818988</v>
      </c>
      <c r="S280" s="47">
        <v>154306</v>
      </c>
      <c r="T280" s="47">
        <v>-397612</v>
      </c>
      <c r="U280" s="7">
        <v>2925553</v>
      </c>
      <c r="V280" s="7">
        <v>3390947</v>
      </c>
      <c r="W280" s="7">
        <v>2621627</v>
      </c>
      <c r="X280" s="7">
        <v>8938127</v>
      </c>
      <c r="Y280" s="7">
        <v>3780812</v>
      </c>
      <c r="Z280" s="7">
        <v>1137678</v>
      </c>
      <c r="AA280" s="7">
        <v>502435</v>
      </c>
      <c r="AB280" s="7">
        <v>222108</v>
      </c>
      <c r="AC280" s="7">
        <v>1273197</v>
      </c>
      <c r="AD280" s="7">
        <v>338659</v>
      </c>
      <c r="AE280" s="7">
        <v>154305</v>
      </c>
      <c r="AF280" s="7">
        <v>409794</v>
      </c>
      <c r="AG280" s="7">
        <v>0</v>
      </c>
      <c r="AH280" s="3" t="s">
        <v>83</v>
      </c>
    </row>
    <row r="281" spans="1:34" x14ac:dyDescent="0.35">
      <c r="A281" s="3" t="s">
        <v>37</v>
      </c>
      <c r="B281" s="47">
        <v>7567299</v>
      </c>
      <c r="C281" s="18">
        <f t="shared" si="202"/>
        <v>2.2252989210458831</v>
      </c>
      <c r="D281" s="9">
        <f t="shared" si="201"/>
        <v>7.2054278081358267E-2</v>
      </c>
      <c r="E281" s="9">
        <f t="shared" si="199"/>
        <v>12.411894246887737</v>
      </c>
      <c r="F281" s="19">
        <f t="shared" si="203"/>
        <v>865.88271215537418</v>
      </c>
      <c r="G281" s="47">
        <v>2554</v>
      </c>
      <c r="H281" s="7">
        <v>6235034</v>
      </c>
      <c r="I281" s="7">
        <v>7293167</v>
      </c>
      <c r="J281" s="7">
        <v>861727</v>
      </c>
      <c r="K281" s="7">
        <v>8154894</v>
      </c>
      <c r="L281" s="7">
        <v>587595</v>
      </c>
      <c r="M281" s="7">
        <v>0</v>
      </c>
      <c r="N281" s="7">
        <v>587595</v>
      </c>
      <c r="O281" s="47">
        <v>5848722</v>
      </c>
      <c r="P281" s="7">
        <v>1718577</v>
      </c>
      <c r="Q281" s="47">
        <v>7567299</v>
      </c>
      <c r="R281" s="7">
        <v>2628286</v>
      </c>
      <c r="S281" s="47">
        <v>0</v>
      </c>
      <c r="T281" s="47">
        <v>-576119</v>
      </c>
      <c r="U281" s="7">
        <v>1445512</v>
      </c>
      <c r="V281" s="7">
        <v>976528</v>
      </c>
      <c r="W281" s="7">
        <v>116252</v>
      </c>
      <c r="X281" s="7">
        <v>2538292</v>
      </c>
      <c r="Y281" s="7">
        <v>1378044</v>
      </c>
      <c r="Z281" s="7">
        <v>567929</v>
      </c>
      <c r="AA281" s="7">
        <v>85999</v>
      </c>
      <c r="AB281" s="7">
        <v>138601</v>
      </c>
      <c r="AC281" s="7">
        <v>289338</v>
      </c>
      <c r="AD281" s="7">
        <v>122182</v>
      </c>
      <c r="AE281" s="7">
        <v>3638</v>
      </c>
      <c r="AF281" s="7">
        <v>41855</v>
      </c>
      <c r="AG281" s="7">
        <v>700</v>
      </c>
      <c r="AH281" s="3" t="s">
        <v>81</v>
      </c>
    </row>
    <row r="282" spans="1:34" x14ac:dyDescent="0.35">
      <c r="A282" s="3" t="s">
        <v>37</v>
      </c>
      <c r="B282" s="47">
        <v>6499276</v>
      </c>
      <c r="C282" s="18">
        <f t="shared" si="202"/>
        <v>0.74424007507643042</v>
      </c>
      <c r="D282" s="9">
        <f t="shared" si="201"/>
        <v>6.7743308806991615E-2</v>
      </c>
      <c r="E282" s="9">
        <f t="shared" si="199"/>
        <v>12.259015914422923</v>
      </c>
      <c r="F282" s="19">
        <f t="shared" si="203"/>
        <v>360.63763030370262</v>
      </c>
      <c r="G282" s="47">
        <v>3899</v>
      </c>
      <c r="H282" s="7">
        <v>5735901</v>
      </c>
      <c r="I282" s="7">
        <v>5789639</v>
      </c>
      <c r="J282" s="7">
        <v>1181913</v>
      </c>
      <c r="K282" s="7">
        <v>6971552</v>
      </c>
      <c r="L282" s="7">
        <v>472276</v>
      </c>
      <c r="M282" s="7">
        <v>0</v>
      </c>
      <c r="N282" s="7">
        <v>472276</v>
      </c>
      <c r="O282" s="47">
        <v>4320525</v>
      </c>
      <c r="P282" s="7">
        <v>2178751</v>
      </c>
      <c r="Q282" s="47">
        <v>6499276</v>
      </c>
      <c r="R282" s="7">
        <v>5805284</v>
      </c>
      <c r="S282" s="47">
        <v>0</v>
      </c>
      <c r="T282" s="47">
        <v>-593175</v>
      </c>
      <c r="U282" s="7">
        <v>3261981</v>
      </c>
      <c r="V282" s="7">
        <v>1917811</v>
      </c>
      <c r="W282" s="7">
        <v>1285966</v>
      </c>
      <c r="X282" s="7">
        <v>6465757</v>
      </c>
      <c r="Y282" s="7">
        <v>3174023</v>
      </c>
      <c r="Z282" s="7">
        <v>1268849</v>
      </c>
      <c r="AA282" s="7">
        <v>244377</v>
      </c>
      <c r="AB282" s="7">
        <v>225584</v>
      </c>
      <c r="AC282" s="7">
        <v>457900</v>
      </c>
      <c r="AD282" s="7">
        <v>308991</v>
      </c>
      <c r="AE282" s="7">
        <v>58360</v>
      </c>
      <c r="AF282" s="7">
        <v>66500</v>
      </c>
      <c r="AG282" s="7">
        <v>700</v>
      </c>
      <c r="AH282" s="3" t="s">
        <v>82</v>
      </c>
    </row>
    <row r="283" spans="1:34" x14ac:dyDescent="0.35">
      <c r="A283" s="3" t="s">
        <v>37</v>
      </c>
      <c r="B283" s="47">
        <v>7086010</v>
      </c>
      <c r="C283" s="18">
        <f t="shared" si="202"/>
        <v>0.25162499321742449</v>
      </c>
      <c r="D283" s="9">
        <f t="shared" si="201"/>
        <v>6.94091701296745E-2</v>
      </c>
      <c r="E283" s="9">
        <f t="shared" si="199"/>
        <v>12.087067990115758</v>
      </c>
      <c r="F283" s="19">
        <f t="shared" si="203"/>
        <v>212.61420905353287</v>
      </c>
      <c r="G283" s="47">
        <v>-5785</v>
      </c>
      <c r="H283" s="7">
        <v>5161860</v>
      </c>
      <c r="I283" s="7">
        <v>6388233</v>
      </c>
      <c r="J283" s="7">
        <v>1226294</v>
      </c>
      <c r="K283" s="7">
        <v>7614527</v>
      </c>
      <c r="L283" s="7">
        <v>528518</v>
      </c>
      <c r="M283" s="7">
        <v>0</v>
      </c>
      <c r="N283" s="7">
        <v>528518</v>
      </c>
      <c r="O283" s="47">
        <v>2249111</v>
      </c>
      <c r="P283" s="7">
        <v>4836899</v>
      </c>
      <c r="Q283" s="47">
        <v>7086010</v>
      </c>
      <c r="R283" s="7">
        <v>8938345</v>
      </c>
      <c r="S283" s="47">
        <v>76854</v>
      </c>
      <c r="T283" s="47">
        <v>-672457</v>
      </c>
      <c r="U283" s="7">
        <v>4812909</v>
      </c>
      <c r="V283" s="7">
        <v>2859093</v>
      </c>
      <c r="W283" s="7">
        <v>1125106</v>
      </c>
      <c r="X283" s="7">
        <v>8797108</v>
      </c>
      <c r="Y283" s="7">
        <v>4783042</v>
      </c>
      <c r="Z283" s="7">
        <v>2080999</v>
      </c>
      <c r="AA283" s="7">
        <v>380844</v>
      </c>
      <c r="AB283" s="7">
        <v>311212</v>
      </c>
      <c r="AC283" s="7">
        <v>622947</v>
      </c>
      <c r="AD283" s="7">
        <v>438066</v>
      </c>
      <c r="AE283" s="7">
        <v>232562</v>
      </c>
      <c r="AF283" s="7">
        <v>87974</v>
      </c>
      <c r="AG283" s="7">
        <v>700</v>
      </c>
      <c r="AH283" s="3" t="s">
        <v>83</v>
      </c>
    </row>
    <row r="284" spans="1:34" x14ac:dyDescent="0.35">
      <c r="A284" s="3" t="s">
        <v>38</v>
      </c>
      <c r="B284" s="47">
        <v>856302</v>
      </c>
      <c r="C284" s="18">
        <f t="shared" si="202"/>
        <v>0.28080179990811577</v>
      </c>
      <c r="D284" s="9">
        <f t="shared" si="201"/>
        <v>0.67763268852567637</v>
      </c>
      <c r="E284" s="9">
        <f t="shared" si="199"/>
        <v>4.6353774804008845</v>
      </c>
      <c r="F284" s="19">
        <f t="shared" si="203"/>
        <v>276.54331240739492</v>
      </c>
      <c r="G284" s="47">
        <v>0</v>
      </c>
      <c r="H284" s="7">
        <v>2298503</v>
      </c>
      <c r="I284" s="7">
        <v>2582684</v>
      </c>
      <c r="J284" s="7">
        <v>73612</v>
      </c>
      <c r="K284" s="7">
        <v>2656296</v>
      </c>
      <c r="L284" s="7">
        <v>557168</v>
      </c>
      <c r="M284" s="7">
        <v>1242825</v>
      </c>
      <c r="N284" s="7">
        <v>1799993</v>
      </c>
      <c r="O284" s="47">
        <v>856302</v>
      </c>
      <c r="P284" s="7"/>
      <c r="Q284" s="47">
        <v>856302</v>
      </c>
      <c r="R284" s="7">
        <v>3049489</v>
      </c>
      <c r="S284" s="47">
        <v>15774</v>
      </c>
      <c r="T284" s="47">
        <v>-36806</v>
      </c>
      <c r="U284" s="7">
        <v>1408342</v>
      </c>
      <c r="V284" s="7">
        <v>899230</v>
      </c>
      <c r="W284" s="7">
        <v>31677</v>
      </c>
      <c r="X284" s="7">
        <v>2339249</v>
      </c>
      <c r="Y284" s="7">
        <v>1557510</v>
      </c>
      <c r="Z284" s="7">
        <v>294961</v>
      </c>
      <c r="AA284" s="7">
        <v>353090</v>
      </c>
      <c r="AB284" s="7">
        <v>238459</v>
      </c>
      <c r="AC284" s="7">
        <v>147348</v>
      </c>
      <c r="AD284" s="7">
        <v>405642</v>
      </c>
      <c r="AE284" s="7">
        <v>0</v>
      </c>
      <c r="AF284" s="7">
        <v>52479</v>
      </c>
      <c r="AG284" s="7">
        <v>0</v>
      </c>
      <c r="AH284" s="3" t="s">
        <v>81</v>
      </c>
    </row>
    <row r="285" spans="1:34" x14ac:dyDescent="0.35">
      <c r="A285" s="3" t="s">
        <v>38</v>
      </c>
      <c r="B285" s="47">
        <v>2280377</v>
      </c>
      <c r="C285" s="18">
        <f t="shared" si="202"/>
        <v>0.39599365820283333</v>
      </c>
      <c r="D285" s="9">
        <f t="shared" si="201"/>
        <v>0.25267452408480873</v>
      </c>
      <c r="E285" s="9">
        <f t="shared" si="199"/>
        <v>5.2149483281290774</v>
      </c>
      <c r="F285" s="19">
        <f t="shared" si="203"/>
        <v>135.78503009401558</v>
      </c>
      <c r="G285" s="47">
        <v>0</v>
      </c>
      <c r="H285" s="7">
        <v>2142286</v>
      </c>
      <c r="I285" s="7">
        <v>2977772</v>
      </c>
      <c r="J285" s="7">
        <v>73612</v>
      </c>
      <c r="K285" s="7">
        <v>3051384</v>
      </c>
      <c r="L285" s="7">
        <v>571007</v>
      </c>
      <c r="M285" s="7">
        <v>200000</v>
      </c>
      <c r="N285" s="7">
        <v>771007</v>
      </c>
      <c r="O285" s="47">
        <v>2280377</v>
      </c>
      <c r="P285" s="7"/>
      <c r="Q285" s="47">
        <v>2280377</v>
      </c>
      <c r="R285" s="7">
        <v>5758620</v>
      </c>
      <c r="S285" s="47">
        <v>0</v>
      </c>
      <c r="T285" s="47">
        <v>-36806</v>
      </c>
      <c r="U285" s="7">
        <v>2842603</v>
      </c>
      <c r="V285" s="7">
        <v>1850150</v>
      </c>
      <c r="W285" s="7">
        <v>798011</v>
      </c>
      <c r="X285" s="7">
        <v>5490764</v>
      </c>
      <c r="Y285" s="7">
        <v>3137506</v>
      </c>
      <c r="Z285" s="7">
        <v>533235</v>
      </c>
      <c r="AA285" s="7">
        <v>563188</v>
      </c>
      <c r="AB285" s="7">
        <v>493423</v>
      </c>
      <c r="AC285" s="7">
        <v>404437</v>
      </c>
      <c r="AD285" s="7">
        <v>530159</v>
      </c>
      <c r="AE285" s="7">
        <v>0</v>
      </c>
      <c r="AF285" s="7">
        <v>96672</v>
      </c>
      <c r="AG285" s="7">
        <v>0</v>
      </c>
      <c r="AH285" s="3" t="s">
        <v>82</v>
      </c>
    </row>
    <row r="286" spans="1:34" x14ac:dyDescent="0.35">
      <c r="A286" s="3" t="s">
        <v>38</v>
      </c>
      <c r="B286" s="7">
        <v>2241734</v>
      </c>
      <c r="C286" s="18">
        <f t="shared" si="202"/>
        <v>0.24764277852817115</v>
      </c>
      <c r="D286" s="9">
        <f t="shared" si="201"/>
        <v>0.28573121826909781</v>
      </c>
      <c r="E286" s="9">
        <f t="shared" si="199"/>
        <v>4.3987238219895284</v>
      </c>
      <c r="F286" s="19">
        <f t="shared" si="203"/>
        <v>97.351827618252486</v>
      </c>
      <c r="G286" s="7">
        <v>0</v>
      </c>
      <c r="H286" s="7">
        <v>2383839</v>
      </c>
      <c r="I286" s="7">
        <v>3064890</v>
      </c>
      <c r="J286" s="7">
        <v>73612</v>
      </c>
      <c r="K286" s="7">
        <v>3138502</v>
      </c>
      <c r="L286" s="7">
        <v>696768</v>
      </c>
      <c r="M286" s="7">
        <v>200000</v>
      </c>
      <c r="N286" s="7">
        <v>896768</v>
      </c>
      <c r="O286" s="7">
        <v>2241734</v>
      </c>
      <c r="P286" s="7"/>
      <c r="Q286" s="7">
        <v>2241734</v>
      </c>
      <c r="R286" s="7">
        <v>9052289</v>
      </c>
      <c r="S286" s="7">
        <v>114591</v>
      </c>
      <c r="T286" s="47">
        <v>-36806</v>
      </c>
      <c r="U286" s="7">
        <v>4272868</v>
      </c>
      <c r="V286" s="7">
        <v>2813503</v>
      </c>
      <c r="W286" s="7">
        <v>1659345</v>
      </c>
      <c r="X286" s="7">
        <v>8745716</v>
      </c>
      <c r="Y286" s="7">
        <v>4752829</v>
      </c>
      <c r="Z286" s="7">
        <v>887399</v>
      </c>
      <c r="AA286" s="7">
        <v>931360</v>
      </c>
      <c r="AB286" s="7">
        <v>775869</v>
      </c>
      <c r="AC286" s="7">
        <v>813864</v>
      </c>
      <c r="AD286" s="7">
        <v>746523</v>
      </c>
      <c r="AE286" s="7">
        <v>0</v>
      </c>
      <c r="AF286" s="7">
        <v>144446</v>
      </c>
      <c r="AG286" s="7">
        <v>0</v>
      </c>
      <c r="AH286" s="3" t="s">
        <v>83</v>
      </c>
    </row>
    <row r="287" spans="1:34" x14ac:dyDescent="0.35">
      <c r="A287" s="3" t="s">
        <v>39</v>
      </c>
      <c r="B287" s="7">
        <v>2038405</v>
      </c>
      <c r="C287" s="18">
        <f t="shared" si="202"/>
        <v>0.4576652796491002</v>
      </c>
      <c r="D287" s="9">
        <f t="shared" si="201"/>
        <v>0.50647830376544223</v>
      </c>
      <c r="E287" s="9">
        <f t="shared" si="199"/>
        <v>2.3039192857314368</v>
      </c>
      <c r="F287" s="19">
        <f t="shared" si="203"/>
        <v>63.198568182956102</v>
      </c>
      <c r="G287" s="7">
        <v>0</v>
      </c>
      <c r="H287" s="7">
        <v>771182</v>
      </c>
      <c r="I287" s="7">
        <v>4125884</v>
      </c>
      <c r="J287" s="7">
        <v>4441</v>
      </c>
      <c r="K287" s="7">
        <v>4130325</v>
      </c>
      <c r="L287" s="7">
        <v>1790811</v>
      </c>
      <c r="M287" s="7">
        <v>301109</v>
      </c>
      <c r="N287" s="7">
        <v>2091920</v>
      </c>
      <c r="O287" s="7">
        <v>2038405</v>
      </c>
      <c r="P287" s="7">
        <v>0</v>
      </c>
      <c r="Q287" s="7">
        <v>2038405</v>
      </c>
      <c r="R287" s="7">
        <v>4453921</v>
      </c>
      <c r="S287" s="7">
        <v>0</v>
      </c>
      <c r="T287" s="47">
        <v>0</v>
      </c>
      <c r="U287" s="7">
        <v>2854382</v>
      </c>
      <c r="V287" s="7">
        <v>731992</v>
      </c>
      <c r="W287" s="7">
        <v>553596</v>
      </c>
      <c r="X287" s="7">
        <v>4139971</v>
      </c>
      <c r="Y287" s="7">
        <v>2425048</v>
      </c>
      <c r="Z287" s="7">
        <v>381005</v>
      </c>
      <c r="AA287" s="7">
        <v>296014</v>
      </c>
      <c r="AB287" s="7">
        <v>191474</v>
      </c>
      <c r="AC287" s="7">
        <v>691349</v>
      </c>
      <c r="AD287" s="7">
        <v>222122</v>
      </c>
      <c r="AE287" s="7">
        <v>147697</v>
      </c>
      <c r="AF287" s="7">
        <v>99212</v>
      </c>
      <c r="AG287" s="7">
        <v>0</v>
      </c>
      <c r="AH287" s="3" t="s">
        <v>81</v>
      </c>
    </row>
    <row r="288" spans="1:34" x14ac:dyDescent="0.35">
      <c r="A288" s="3" t="s">
        <v>39</v>
      </c>
      <c r="B288" s="7">
        <v>2299047</v>
      </c>
      <c r="C288" s="18">
        <f t="shared" si="202"/>
        <v>0.23463865212596746</v>
      </c>
      <c r="D288" s="9">
        <f t="shared" si="201"/>
        <v>0.60568998810919783</v>
      </c>
      <c r="E288" s="9">
        <f t="shared" si="199"/>
        <v>1.5832700459576781</v>
      </c>
      <c r="F288" s="61">
        <f t="shared" si="203"/>
        <v>12.492090165126511</v>
      </c>
      <c r="G288" s="7">
        <v>0</v>
      </c>
      <c r="H288" s="7">
        <v>335344</v>
      </c>
      <c r="I288" s="7">
        <v>5591334</v>
      </c>
      <c r="J288" s="7">
        <v>239223</v>
      </c>
      <c r="K288" s="7">
        <v>5830557</v>
      </c>
      <c r="L288" s="7">
        <v>3531510</v>
      </c>
      <c r="M288" s="7">
        <v>0</v>
      </c>
      <c r="N288" s="7">
        <v>3531510</v>
      </c>
      <c r="O288" s="7">
        <v>2299047</v>
      </c>
      <c r="P288" s="7">
        <v>0</v>
      </c>
      <c r="Q288" s="7">
        <v>2299047</v>
      </c>
      <c r="R288" s="7">
        <v>9798245</v>
      </c>
      <c r="S288" s="7">
        <v>0</v>
      </c>
      <c r="T288" s="47">
        <v>0</v>
      </c>
      <c r="U288" s="7">
        <v>155694</v>
      </c>
      <c r="V288" s="7">
        <v>7115055</v>
      </c>
      <c r="W288" s="7">
        <v>3122041</v>
      </c>
      <c r="X288" s="7">
        <v>10392790</v>
      </c>
      <c r="Y288" s="7">
        <v>5465195</v>
      </c>
      <c r="Z288" s="7">
        <v>826182</v>
      </c>
      <c r="AA288" s="7">
        <v>570414</v>
      </c>
      <c r="AB288" s="7">
        <v>362253</v>
      </c>
      <c r="AC288" s="7">
        <v>1771234</v>
      </c>
      <c r="AD288" s="7">
        <v>394077</v>
      </c>
      <c r="AE288" s="7">
        <v>159744</v>
      </c>
      <c r="AF288" s="7">
        <v>249147</v>
      </c>
      <c r="AG288" s="7">
        <v>0</v>
      </c>
      <c r="AH288" s="3" t="s">
        <v>82</v>
      </c>
    </row>
    <row r="289" spans="1:34" x14ac:dyDescent="0.35">
      <c r="A289" s="3" t="s">
        <v>39</v>
      </c>
      <c r="B289" s="7">
        <v>2477076</v>
      </c>
      <c r="C289" s="18">
        <f t="shared" si="202"/>
        <v>0.16686089388349978</v>
      </c>
      <c r="D289" s="9">
        <f t="shared" si="201"/>
        <v>0.64090470103225494</v>
      </c>
      <c r="E289" s="9">
        <f t="shared" si="199"/>
        <v>1.4790410642235536</v>
      </c>
      <c r="F289" s="61">
        <f t="shared" si="203"/>
        <v>37.193637776524547</v>
      </c>
      <c r="G289" s="7">
        <v>0</v>
      </c>
      <c r="H289" s="7">
        <v>1512727</v>
      </c>
      <c r="I289" s="7">
        <v>6538879</v>
      </c>
      <c r="J289" s="7">
        <v>359223</v>
      </c>
      <c r="K289" s="7">
        <v>6898102</v>
      </c>
      <c r="L289" s="7">
        <v>4421026</v>
      </c>
      <c r="M289" s="7">
        <v>0</v>
      </c>
      <c r="N289" s="7">
        <v>4421026</v>
      </c>
      <c r="O289" s="7">
        <v>2477076</v>
      </c>
      <c r="P289" s="7">
        <v>0</v>
      </c>
      <c r="Q289" s="7">
        <v>2477076</v>
      </c>
      <c r="R289" s="7">
        <v>14845156</v>
      </c>
      <c r="S289" s="7">
        <v>0</v>
      </c>
      <c r="T289" s="47">
        <v>0</v>
      </c>
      <c r="U289" s="7">
        <v>8496969</v>
      </c>
      <c r="V289" s="7">
        <v>2571357</v>
      </c>
      <c r="W289" s="7">
        <v>4543040</v>
      </c>
      <c r="X289" s="7">
        <v>15611367</v>
      </c>
      <c r="Y289" s="7">
        <v>8117838</v>
      </c>
      <c r="Z289" s="7">
        <v>1323792</v>
      </c>
      <c r="AA289" s="7">
        <v>704229</v>
      </c>
      <c r="AB289" s="7">
        <v>526135</v>
      </c>
      <c r="AC289" s="7">
        <v>3152829</v>
      </c>
      <c r="AD289" s="7">
        <v>492276</v>
      </c>
      <c r="AE289" s="7">
        <v>175907</v>
      </c>
      <c r="AF289" s="7">
        <v>352150</v>
      </c>
      <c r="AG289" s="7">
        <v>0</v>
      </c>
      <c r="AH289" s="3" t="s">
        <v>83</v>
      </c>
    </row>
    <row r="290" spans="1:34" x14ac:dyDescent="0.35">
      <c r="A290" s="3" t="s">
        <v>72</v>
      </c>
      <c r="B290" s="48">
        <v>13839222</v>
      </c>
      <c r="C290" s="18">
        <f t="shared" si="202"/>
        <v>1.7106836468980124</v>
      </c>
      <c r="D290" s="9">
        <f t="shared" si="201"/>
        <v>8.2621778364738399E-2</v>
      </c>
      <c r="E290" s="9">
        <f t="shared" si="199"/>
        <v>11.929233850101211</v>
      </c>
      <c r="F290" s="19">
        <f t="shared" si="203"/>
        <v>520.74464534570234</v>
      </c>
      <c r="G290" s="47">
        <v>0</v>
      </c>
      <c r="H290" s="7">
        <v>11541810</v>
      </c>
      <c r="I290" s="7">
        <v>14868609</v>
      </c>
      <c r="J290" s="7">
        <v>217014</v>
      </c>
      <c r="K290" s="7">
        <v>15085623</v>
      </c>
      <c r="L290" s="7">
        <v>1246401</v>
      </c>
      <c r="M290" s="47">
        <v>0</v>
      </c>
      <c r="N290" s="7">
        <v>1246401</v>
      </c>
      <c r="O290" s="47">
        <v>13839222</v>
      </c>
      <c r="P290" s="7">
        <v>0</v>
      </c>
      <c r="Q290" s="48">
        <v>13839222</v>
      </c>
      <c r="R290" s="7">
        <v>8089878</v>
      </c>
      <c r="S290" s="37">
        <v>0</v>
      </c>
      <c r="T290" s="47">
        <v>0</v>
      </c>
      <c r="U290" s="7">
        <v>3311579</v>
      </c>
      <c r="V290" s="7">
        <v>3999261</v>
      </c>
      <c r="W290" s="7">
        <v>2253420</v>
      </c>
      <c r="X290" s="7">
        <v>9564260</v>
      </c>
      <c r="Y290" s="7">
        <v>4659649</v>
      </c>
      <c r="Z290" s="7">
        <v>916392</v>
      </c>
      <c r="AA290" s="7">
        <v>383857</v>
      </c>
      <c r="AB290" s="7">
        <v>359438</v>
      </c>
      <c r="AC290" s="7">
        <v>1084681</v>
      </c>
      <c r="AD290" s="7">
        <v>530708</v>
      </c>
      <c r="AE290" s="7">
        <v>3337</v>
      </c>
      <c r="AF290" s="7">
        <v>151816</v>
      </c>
      <c r="AG290" s="7">
        <v>0</v>
      </c>
      <c r="AH290" s="3" t="s">
        <v>81</v>
      </c>
    </row>
    <row r="291" spans="1:34" x14ac:dyDescent="0.35">
      <c r="A291" s="3" t="s">
        <v>72</v>
      </c>
      <c r="B291" s="47">
        <v>10013704</v>
      </c>
      <c r="C291" s="18">
        <f t="shared" si="202"/>
        <v>0.61466110112050987</v>
      </c>
      <c r="D291" s="9">
        <f t="shared" si="201"/>
        <v>1.0165820412834538E-2</v>
      </c>
      <c r="E291" s="9">
        <f t="shared" si="199"/>
        <v>96.258695292824981</v>
      </c>
      <c r="F291" s="19">
        <f t="shared" si="203"/>
        <v>190.59634385529122</v>
      </c>
      <c r="G291" s="47">
        <v>0</v>
      </c>
      <c r="H291" s="46">
        <v>8507084</v>
      </c>
      <c r="I291" s="7">
        <v>9899533</v>
      </c>
      <c r="J291" s="7">
        <v>217014</v>
      </c>
      <c r="K291" s="7">
        <v>10116547</v>
      </c>
      <c r="L291" s="7">
        <v>102843</v>
      </c>
      <c r="M291" s="47">
        <v>0</v>
      </c>
      <c r="N291" s="7">
        <v>102843</v>
      </c>
      <c r="O291" s="47">
        <v>10013704</v>
      </c>
      <c r="P291" s="7">
        <v>0</v>
      </c>
      <c r="Q291" s="47">
        <v>10013704</v>
      </c>
      <c r="R291" s="7">
        <v>16291423</v>
      </c>
      <c r="S291" s="37">
        <v>0</v>
      </c>
      <c r="T291" s="47">
        <v>0</v>
      </c>
      <c r="U291" s="7">
        <v>6740427</v>
      </c>
      <c r="V291" s="7">
        <v>7835032</v>
      </c>
      <c r="W291" s="7">
        <v>3536121</v>
      </c>
      <c r="X291" s="7">
        <v>18111579</v>
      </c>
      <c r="Y291" s="7">
        <v>9807718</v>
      </c>
      <c r="Z291" s="7">
        <v>1968682</v>
      </c>
      <c r="AA291" s="7">
        <v>881581</v>
      </c>
      <c r="AB291" s="47">
        <v>740812</v>
      </c>
      <c r="AC291" s="7">
        <v>1295476</v>
      </c>
      <c r="AD291" s="7">
        <v>1276065</v>
      </c>
      <c r="AE291" s="7">
        <v>3337</v>
      </c>
      <c r="AF291" s="7">
        <v>317752</v>
      </c>
      <c r="AG291" s="7">
        <v>0</v>
      </c>
      <c r="AH291" s="3" t="s">
        <v>82</v>
      </c>
    </row>
    <row r="292" spans="1:34" x14ac:dyDescent="0.35">
      <c r="A292" s="3" t="s">
        <v>72</v>
      </c>
      <c r="B292" s="47">
        <v>10609676</v>
      </c>
      <c r="C292" s="18">
        <f t="shared" si="202"/>
        <v>0.39127168286627617</v>
      </c>
      <c r="D292" s="9">
        <f t="shared" si="201"/>
        <v>5.0287683896012549E-2</v>
      </c>
      <c r="E292" s="9">
        <f t="shared" si="199"/>
        <v>19.499294216491304</v>
      </c>
      <c r="F292" s="19">
        <f t="shared" si="203"/>
        <v>130.12676409543042</v>
      </c>
      <c r="G292" s="47">
        <v>0</v>
      </c>
      <c r="H292" s="47">
        <v>9667128</v>
      </c>
      <c r="I292" s="7">
        <v>10954450</v>
      </c>
      <c r="J292" s="7">
        <v>217014</v>
      </c>
      <c r="K292" s="7">
        <v>11171463</v>
      </c>
      <c r="L292" s="7">
        <v>561787</v>
      </c>
      <c r="M292" s="47">
        <v>0</v>
      </c>
      <c r="N292" s="7">
        <v>561787</v>
      </c>
      <c r="O292" s="47">
        <v>10609676</v>
      </c>
      <c r="P292" s="7">
        <v>0</v>
      </c>
      <c r="Q292" s="47">
        <v>10609676</v>
      </c>
      <c r="R292" s="7">
        <v>27115880</v>
      </c>
      <c r="S292" s="37">
        <v>0</v>
      </c>
      <c r="T292" s="47">
        <v>0</v>
      </c>
      <c r="U292" s="7">
        <v>10455327</v>
      </c>
      <c r="V292" s="7">
        <v>11697945</v>
      </c>
      <c r="W292" s="7">
        <v>6612689</v>
      </c>
      <c r="X292" s="7">
        <v>28765961</v>
      </c>
      <c r="Y292" s="7">
        <v>15496275</v>
      </c>
      <c r="Z292" s="7">
        <v>3004890</v>
      </c>
      <c r="AA292" s="7">
        <v>1201307</v>
      </c>
      <c r="AB292" s="47">
        <v>1064147</v>
      </c>
      <c r="AC292" s="7">
        <v>3577446</v>
      </c>
      <c r="AD292" s="7">
        <v>2280296</v>
      </c>
      <c r="AE292" s="7">
        <v>3337</v>
      </c>
      <c r="AF292" s="7">
        <v>488182</v>
      </c>
      <c r="AG292" s="7">
        <v>0</v>
      </c>
      <c r="AH292" s="3" t="s">
        <v>83</v>
      </c>
    </row>
    <row r="293" spans="1:34" x14ac:dyDescent="0.35">
      <c r="A293" s="3" t="s">
        <v>62</v>
      </c>
      <c r="B293" s="47">
        <v>10008885</v>
      </c>
      <c r="C293" s="18">
        <f t="shared" si="197"/>
        <v>0.88466548362254038</v>
      </c>
      <c r="D293" s="9">
        <f t="shared" si="201"/>
        <v>0.464051578867893</v>
      </c>
      <c r="E293" s="9">
        <f t="shared" si="199"/>
        <v>6.5169047701999068</v>
      </c>
      <c r="F293" s="19">
        <f t="shared" si="200"/>
        <v>216.24319246552272</v>
      </c>
      <c r="G293" s="47">
        <v>0</v>
      </c>
      <c r="H293" s="47">
        <v>6702799</v>
      </c>
      <c r="I293" s="47">
        <v>9913887</v>
      </c>
      <c r="J293" s="47">
        <v>8761203</v>
      </c>
      <c r="K293" s="47">
        <v>18675090</v>
      </c>
      <c r="L293" s="47">
        <f>N293-M293</f>
        <v>1521257</v>
      </c>
      <c r="M293" s="47">
        <v>7144948</v>
      </c>
      <c r="N293" s="47">
        <v>8666205</v>
      </c>
      <c r="O293" s="47">
        <v>10008885</v>
      </c>
      <c r="P293" s="7">
        <v>0</v>
      </c>
      <c r="Q293" s="47">
        <v>10008885</v>
      </c>
      <c r="R293" s="47">
        <v>11313751</v>
      </c>
      <c r="S293" s="37">
        <v>0</v>
      </c>
      <c r="T293" s="47">
        <v>-1179950</v>
      </c>
      <c r="U293" s="7">
        <v>0</v>
      </c>
      <c r="V293" s="7">
        <v>0</v>
      </c>
      <c r="W293" s="7">
        <v>0</v>
      </c>
      <c r="X293" s="47">
        <v>11426991</v>
      </c>
      <c r="Y293" s="47">
        <v>4674987</v>
      </c>
      <c r="Z293" s="47">
        <v>980022</v>
      </c>
      <c r="AA293" s="47">
        <v>1116951</v>
      </c>
      <c r="AB293" s="47">
        <v>861783</v>
      </c>
      <c r="AC293" s="47">
        <v>1147892</v>
      </c>
      <c r="AD293" s="47">
        <v>1692009</v>
      </c>
      <c r="AE293" s="47">
        <v>28473</v>
      </c>
      <c r="AF293" s="47">
        <v>811635</v>
      </c>
      <c r="AG293" s="7">
        <v>0</v>
      </c>
      <c r="AH293" s="3" t="s">
        <v>81</v>
      </c>
    </row>
    <row r="294" spans="1:34" x14ac:dyDescent="0.35">
      <c r="A294" s="3" t="s">
        <v>62</v>
      </c>
      <c r="B294" s="47">
        <v>10553189</v>
      </c>
      <c r="C294" s="18">
        <f t="shared" si="197"/>
        <v>0.44996884214511862</v>
      </c>
      <c r="D294" s="9">
        <f t="shared" si="201"/>
        <v>0.5028640744112427</v>
      </c>
      <c r="E294" s="9">
        <f t="shared" si="199"/>
        <v>3.5384859276394556</v>
      </c>
      <c r="F294" s="19">
        <f t="shared" si="200"/>
        <v>125.95373735431332</v>
      </c>
      <c r="G294" s="47">
        <v>0</v>
      </c>
      <c r="H294" s="47">
        <v>8093185</v>
      </c>
      <c r="I294" s="47">
        <v>12555369</v>
      </c>
      <c r="J294" s="47">
        <v>8672605</v>
      </c>
      <c r="K294" s="47">
        <v>21227975</v>
      </c>
      <c r="L294" s="47">
        <v>3548232</v>
      </c>
      <c r="M294" s="47">
        <v>7126554</v>
      </c>
      <c r="N294" s="47">
        <f>L294+M294</f>
        <v>10674786</v>
      </c>
      <c r="O294" s="47">
        <v>10553189</v>
      </c>
      <c r="P294" s="7">
        <v>0</v>
      </c>
      <c r="Q294" s="47">
        <v>10553189</v>
      </c>
      <c r="R294" s="47">
        <v>23453155</v>
      </c>
      <c r="S294" s="37">
        <v>0</v>
      </c>
      <c r="T294" s="47">
        <v>-1280492</v>
      </c>
      <c r="U294" s="7">
        <v>0</v>
      </c>
      <c r="V294" s="7">
        <v>0</v>
      </c>
      <c r="W294" s="7">
        <v>0</v>
      </c>
      <c r="X294" s="47">
        <v>24112742</v>
      </c>
      <c r="Y294" s="47">
        <v>10104768</v>
      </c>
      <c r="Z294" s="47">
        <v>2281966</v>
      </c>
      <c r="AA294" s="47">
        <v>2056939</v>
      </c>
      <c r="AB294" s="47">
        <v>1725295</v>
      </c>
      <c r="AC294" s="47">
        <v>3215670</v>
      </c>
      <c r="AD294" s="47">
        <v>2339347</v>
      </c>
      <c r="AE294" s="47">
        <v>58397</v>
      </c>
      <c r="AF294" s="47">
        <v>1670773</v>
      </c>
      <c r="AG294" s="7">
        <v>0</v>
      </c>
      <c r="AH294" s="3" t="s">
        <v>82</v>
      </c>
    </row>
    <row r="295" spans="1:34" x14ac:dyDescent="0.35">
      <c r="A295" s="3" t="s">
        <v>62</v>
      </c>
      <c r="B295" s="47">
        <v>10467846</v>
      </c>
      <c r="C295" s="18">
        <f t="shared" si="197"/>
        <v>0.29368693146593428</v>
      </c>
      <c r="D295" s="9">
        <f t="shared" si="201"/>
        <v>0.48674572801916072</v>
      </c>
      <c r="E295" s="9">
        <f t="shared" si="199"/>
        <v>4.270201856736235</v>
      </c>
      <c r="F295" s="19">
        <f t="shared" si="200"/>
        <v>77.36156636419291</v>
      </c>
      <c r="G295" s="47">
        <v>0</v>
      </c>
      <c r="H295" s="47">
        <v>7554489</v>
      </c>
      <c r="I295" s="47">
        <v>11412281</v>
      </c>
      <c r="J295" s="47">
        <v>8982766</v>
      </c>
      <c r="K295" s="47">
        <v>20395047</v>
      </c>
      <c r="L295" s="53">
        <f>N295-M295</f>
        <v>2672539</v>
      </c>
      <c r="M295" s="47">
        <v>7254663</v>
      </c>
      <c r="N295" s="47">
        <v>9927202</v>
      </c>
      <c r="O295" s="47">
        <v>10467846</v>
      </c>
      <c r="P295" s="7">
        <v>0</v>
      </c>
      <c r="Q295" s="47">
        <v>10467846</v>
      </c>
      <c r="R295" s="47">
        <v>35642873</v>
      </c>
      <c r="S295" s="37">
        <v>0</v>
      </c>
      <c r="T295" s="47">
        <v>-1382490</v>
      </c>
      <c r="U295" s="7">
        <v>0</v>
      </c>
      <c r="V295" s="7">
        <v>0</v>
      </c>
      <c r="W295" s="7">
        <v>0</v>
      </c>
      <c r="X295" s="47">
        <v>36217197</v>
      </c>
      <c r="Y295" s="47">
        <v>15523452</v>
      </c>
      <c r="Z295" s="47">
        <v>3624148</v>
      </c>
      <c r="AA295" s="47">
        <v>3051538</v>
      </c>
      <c r="AB295" s="47">
        <v>2566609</v>
      </c>
      <c r="AC295" s="47">
        <v>5240582</v>
      </c>
      <c r="AD295" s="47">
        <v>2992094</v>
      </c>
      <c r="AE295" s="47">
        <v>89571</v>
      </c>
      <c r="AF295" s="47">
        <v>2554879</v>
      </c>
      <c r="AG295" s="7">
        <v>0</v>
      </c>
      <c r="AH295" s="3" t="s">
        <v>83</v>
      </c>
    </row>
    <row r="296" spans="1:34" x14ac:dyDescent="0.35">
      <c r="A296" s="3" t="s">
        <v>63</v>
      </c>
      <c r="B296" s="47">
        <v>2890633</v>
      </c>
      <c r="C296" s="18">
        <f t="shared" si="197"/>
        <v>0.94857096812077224</v>
      </c>
      <c r="D296" s="9">
        <f t="shared" si="201"/>
        <v>0.46993658235675101</v>
      </c>
      <c r="E296" s="9">
        <f t="shared" si="199"/>
        <v>9.8829860694673108</v>
      </c>
      <c r="F296" s="19">
        <f t="shared" si="200"/>
        <v>624.06899693886032</v>
      </c>
      <c r="G296" s="47">
        <v>677505</v>
      </c>
      <c r="H296" s="47">
        <v>3989114</v>
      </c>
      <c r="I296" s="47">
        <v>5438627</v>
      </c>
      <c r="J296" s="47">
        <v>14745</v>
      </c>
      <c r="K296" s="47">
        <v>5453372</v>
      </c>
      <c r="L296" s="53">
        <v>550302</v>
      </c>
      <c r="M296" s="47">
        <v>2012437</v>
      </c>
      <c r="N296" s="47">
        <v>2562739</v>
      </c>
      <c r="O296" s="47">
        <v>2213128</v>
      </c>
      <c r="P296" s="7">
        <v>677505</v>
      </c>
      <c r="Q296" s="47">
        <v>2890633</v>
      </c>
      <c r="R296" s="47">
        <v>2333118</v>
      </c>
      <c r="S296" s="37">
        <v>0</v>
      </c>
      <c r="T296" s="47">
        <v>-166113</v>
      </c>
      <c r="U296" s="7">
        <v>1223532</v>
      </c>
      <c r="V296" s="7">
        <v>833386</v>
      </c>
      <c r="W296" s="7">
        <v>505295</v>
      </c>
      <c r="X296" s="47">
        <v>2562214</v>
      </c>
      <c r="Y296" s="47">
        <v>1304750</v>
      </c>
      <c r="Z296" s="47">
        <v>332288</v>
      </c>
      <c r="AA296" s="47">
        <v>72445</v>
      </c>
      <c r="AB296" s="47">
        <v>74122</v>
      </c>
      <c r="AC296" s="47">
        <v>317543</v>
      </c>
      <c r="AD296" s="47">
        <v>192070</v>
      </c>
      <c r="AE296" s="47">
        <v>0</v>
      </c>
      <c r="AF296" s="47">
        <v>39901</v>
      </c>
      <c r="AG296" s="7">
        <v>0</v>
      </c>
      <c r="AH296" s="3" t="s">
        <v>81</v>
      </c>
    </row>
    <row r="297" spans="1:34" x14ac:dyDescent="0.35">
      <c r="A297" s="3" t="s">
        <v>63</v>
      </c>
      <c r="B297" s="47">
        <v>4230150</v>
      </c>
      <c r="C297" s="18">
        <f t="shared" si="197"/>
        <v>0.66269239936141888</v>
      </c>
      <c r="D297" s="9">
        <f t="shared" si="201"/>
        <v>0.12062900029456844</v>
      </c>
      <c r="E297" s="9">
        <f t="shared" si="199"/>
        <v>8.2712118522705538</v>
      </c>
      <c r="F297" s="19">
        <f t="shared" si="200"/>
        <v>215.44787852996595</v>
      </c>
      <c r="G297" s="47">
        <v>470977</v>
      </c>
      <c r="H297" s="47">
        <v>3348341</v>
      </c>
      <c r="I297" s="47">
        <v>4799594</v>
      </c>
      <c r="J297" s="47">
        <v>10833</v>
      </c>
      <c r="K297" s="47">
        <v>4810427</v>
      </c>
      <c r="L297" s="53">
        <v>580277</v>
      </c>
      <c r="M297" s="47">
        <v>0</v>
      </c>
      <c r="N297" s="47">
        <v>580277</v>
      </c>
      <c r="O297" s="47">
        <v>3759173</v>
      </c>
      <c r="P297" s="7">
        <v>470977</v>
      </c>
      <c r="Q297" s="47">
        <v>4230150</v>
      </c>
      <c r="R297" s="47">
        <v>5672576</v>
      </c>
      <c r="S297" s="37">
        <v>0</v>
      </c>
      <c r="T297" s="47">
        <v>-162200</v>
      </c>
      <c r="U297" s="7">
        <v>2258908</v>
      </c>
      <c r="V297" s="7">
        <v>1718147</v>
      </c>
      <c r="W297" s="7">
        <v>3250973</v>
      </c>
      <c r="X297" s="47">
        <v>7228028</v>
      </c>
      <c r="Y297" s="47">
        <v>3588850</v>
      </c>
      <c r="Z297" s="47">
        <v>832525</v>
      </c>
      <c r="AA297" s="47">
        <v>231549</v>
      </c>
      <c r="AB297" s="47">
        <v>152821</v>
      </c>
      <c r="AC297" s="47">
        <v>431305</v>
      </c>
      <c r="AD297" s="47">
        <v>361810</v>
      </c>
      <c r="AE297" s="47">
        <v>0</v>
      </c>
      <c r="AF297" s="47">
        <v>73715</v>
      </c>
      <c r="AG297" s="7">
        <v>0</v>
      </c>
      <c r="AH297" s="3" t="s">
        <v>82</v>
      </c>
    </row>
    <row r="298" spans="1:34" x14ac:dyDescent="0.35">
      <c r="A298" s="3" t="s">
        <v>63</v>
      </c>
      <c r="B298" s="7">
        <v>3922288</v>
      </c>
      <c r="C298" s="18">
        <f t="shared" si="197"/>
        <v>0.380280744203573</v>
      </c>
      <c r="D298" s="9">
        <f t="shared" si="201"/>
        <v>0.12161394385863547</v>
      </c>
      <c r="E298" s="9">
        <f t="shared" si="199"/>
        <v>8.202792760111004</v>
      </c>
      <c r="F298" s="19">
        <f t="shared" si="200"/>
        <v>84.938357769445474</v>
      </c>
      <c r="G298" s="7">
        <v>519318</v>
      </c>
      <c r="H298" s="7">
        <v>2082403</v>
      </c>
      <c r="I298" s="7">
        <v>4454502</v>
      </c>
      <c r="J298" s="7">
        <v>10833</v>
      </c>
      <c r="K298" s="7">
        <v>4465335</v>
      </c>
      <c r="L298" s="7">
        <v>543047</v>
      </c>
      <c r="M298" s="7">
        <v>0</v>
      </c>
      <c r="N298" s="7">
        <v>543047</v>
      </c>
      <c r="O298" s="7">
        <v>3402970</v>
      </c>
      <c r="P298" s="7">
        <v>519318</v>
      </c>
      <c r="Q298" s="7">
        <v>3922288</v>
      </c>
      <c r="R298" s="7">
        <v>8948573</v>
      </c>
      <c r="S298" s="7">
        <v>0</v>
      </c>
      <c r="T298" s="47">
        <v>-162200</v>
      </c>
      <c r="U298" s="7">
        <v>3346920</v>
      </c>
      <c r="V298" s="7">
        <v>2608543</v>
      </c>
      <c r="W298" s="7">
        <v>4240700</v>
      </c>
      <c r="X298" s="7">
        <v>10196164</v>
      </c>
      <c r="Y298" s="7">
        <v>5466585</v>
      </c>
      <c r="Z298" s="7">
        <v>1259409</v>
      </c>
      <c r="AA298" s="7">
        <v>358560</v>
      </c>
      <c r="AB298" s="7">
        <v>228196</v>
      </c>
      <c r="AC298" s="7">
        <v>709023</v>
      </c>
      <c r="AD298" s="7">
        <v>819468</v>
      </c>
      <c r="AE298" s="7">
        <v>0</v>
      </c>
      <c r="AF298" s="7">
        <v>107332</v>
      </c>
      <c r="AG298" s="7">
        <v>0</v>
      </c>
      <c r="AH298" s="3" t="s">
        <v>83</v>
      </c>
    </row>
    <row r="299" spans="1:34" x14ac:dyDescent="0.35">
      <c r="A299" s="3" t="s">
        <v>41</v>
      </c>
      <c r="B299" s="47">
        <v>4484019</v>
      </c>
      <c r="C299" s="18">
        <f t="shared" si="197"/>
        <v>3.1500422556286396</v>
      </c>
      <c r="D299" s="9">
        <f t="shared" si="201"/>
        <v>0.16468273447138929</v>
      </c>
      <c r="E299" s="9">
        <f t="shared" si="199"/>
        <v>12.972417531608233</v>
      </c>
      <c r="F299" s="19">
        <f t="shared" si="200"/>
        <v>1086.3519236027998</v>
      </c>
      <c r="G299" s="7">
        <v>0</v>
      </c>
      <c r="H299" s="47">
        <v>4190357</v>
      </c>
      <c r="I299" s="47">
        <v>4881858</v>
      </c>
      <c r="J299" s="7">
        <v>486185</v>
      </c>
      <c r="K299" s="7">
        <v>5368043</v>
      </c>
      <c r="L299" s="7">
        <v>376326</v>
      </c>
      <c r="M299" s="7">
        <v>507698</v>
      </c>
      <c r="N299" s="47">
        <v>884024</v>
      </c>
      <c r="O299" s="47">
        <v>4484019</v>
      </c>
      <c r="P299" s="47">
        <v>0</v>
      </c>
      <c r="Q299" s="47">
        <v>4484019</v>
      </c>
      <c r="R299" s="7">
        <v>1423479</v>
      </c>
      <c r="S299" s="47">
        <v>15574</v>
      </c>
      <c r="T299" s="47">
        <v>0</v>
      </c>
      <c r="U299" s="47">
        <v>736017</v>
      </c>
      <c r="V299" s="47">
        <v>137624</v>
      </c>
      <c r="W299" s="7">
        <v>406041</v>
      </c>
      <c r="X299" s="47">
        <v>1279682</v>
      </c>
      <c r="Y299" s="47">
        <v>884754</v>
      </c>
      <c r="Z299" s="47">
        <v>244392</v>
      </c>
      <c r="AA299" s="47">
        <v>81186</v>
      </c>
      <c r="AB299" s="7">
        <v>45064</v>
      </c>
      <c r="AC299" s="47">
        <v>112354</v>
      </c>
      <c r="AD299" s="7">
        <v>47943</v>
      </c>
      <c r="AE299" s="47">
        <v>7787</v>
      </c>
      <c r="AF299" s="47">
        <v>0</v>
      </c>
      <c r="AG299" s="47">
        <v>0</v>
      </c>
      <c r="AH299" s="3" t="s">
        <v>81</v>
      </c>
    </row>
    <row r="300" spans="1:34" x14ac:dyDescent="0.35">
      <c r="A300" s="3" t="s">
        <v>41</v>
      </c>
      <c r="B300" s="47">
        <v>11039239</v>
      </c>
      <c r="C300" s="18">
        <f t="shared" si="197"/>
        <v>0.9742147124858016</v>
      </c>
      <c r="D300" s="9">
        <f t="shared" si="201"/>
        <v>0.11805468118354995</v>
      </c>
      <c r="E300" s="9">
        <f t="shared" si="199"/>
        <v>8.4642970979528052</v>
      </c>
      <c r="F300" s="19">
        <f t="shared" si="200"/>
        <v>235.02345493573029</v>
      </c>
      <c r="G300" s="7">
        <v>0</v>
      </c>
      <c r="H300" s="47">
        <v>7295676</v>
      </c>
      <c r="I300" s="47">
        <v>12507531</v>
      </c>
      <c r="J300" s="47">
        <v>9389</v>
      </c>
      <c r="K300" s="47">
        <v>12516920</v>
      </c>
      <c r="L300" s="47">
        <v>1477681</v>
      </c>
      <c r="M300" s="1">
        <v>0</v>
      </c>
      <c r="N300" s="47">
        <v>1477681</v>
      </c>
      <c r="O300" s="47">
        <v>11039239</v>
      </c>
      <c r="P300" s="47">
        <v>0</v>
      </c>
      <c r="Q300" s="47">
        <v>11039239</v>
      </c>
      <c r="R300" s="47">
        <v>11331423</v>
      </c>
      <c r="S300" s="47">
        <v>972</v>
      </c>
      <c r="T300" s="47">
        <v>0</v>
      </c>
      <c r="U300" s="47">
        <v>5335196</v>
      </c>
      <c r="V300" s="47">
        <v>4260683</v>
      </c>
      <c r="W300" s="47">
        <v>4102750</v>
      </c>
      <c r="X300" s="47">
        <v>13698629</v>
      </c>
      <c r="Y300" s="47">
        <v>5210630</v>
      </c>
      <c r="Z300" s="47">
        <v>1964475</v>
      </c>
      <c r="AA300" s="47">
        <v>793048</v>
      </c>
      <c r="AB300" s="47">
        <v>456063</v>
      </c>
      <c r="AC300" s="47">
        <v>1411397</v>
      </c>
      <c r="AD300" s="47">
        <v>1282071</v>
      </c>
      <c r="AE300">
        <v>972</v>
      </c>
      <c r="AF300" s="47">
        <v>212767</v>
      </c>
      <c r="AG300" s="47">
        <v>0</v>
      </c>
      <c r="AH300" s="3" t="s">
        <v>82</v>
      </c>
    </row>
    <row r="301" spans="1:34" x14ac:dyDescent="0.35">
      <c r="A301" s="3" t="s">
        <v>41</v>
      </c>
      <c r="B301" s="47">
        <v>13141570</v>
      </c>
      <c r="C301" s="18">
        <f t="shared" si="197"/>
        <v>0.78400503421439049</v>
      </c>
      <c r="D301" s="9">
        <f t="shared" si="201"/>
        <v>7.0690637626649233E-2</v>
      </c>
      <c r="E301" s="9">
        <f t="shared" si="199"/>
        <v>14.137238759088163</v>
      </c>
      <c r="F301" s="19">
        <f t="shared" si="200"/>
        <v>151.88848356098075</v>
      </c>
      <c r="G301" s="7">
        <v>0</v>
      </c>
      <c r="H301" s="47">
        <v>6974653</v>
      </c>
      <c r="I301" s="47">
        <v>14132319</v>
      </c>
      <c r="J301" s="47">
        <v>8903</v>
      </c>
      <c r="K301" s="47">
        <v>14141222</v>
      </c>
      <c r="L301" s="47">
        <v>999652</v>
      </c>
      <c r="M301" s="1">
        <v>0</v>
      </c>
      <c r="N301" s="47">
        <v>999652</v>
      </c>
      <c r="O301" s="47">
        <v>13141570</v>
      </c>
      <c r="P301" s="47">
        <v>0</v>
      </c>
      <c r="Q301" s="47">
        <v>13141570</v>
      </c>
      <c r="R301" s="47">
        <v>16762099</v>
      </c>
      <c r="S301" s="47">
        <v>1458</v>
      </c>
      <c r="T301" s="47">
        <v>0</v>
      </c>
      <c r="U301" s="47">
        <v>7780252</v>
      </c>
      <c r="V301" s="47">
        <v>6355737</v>
      </c>
      <c r="W301" s="47">
        <v>7090300</v>
      </c>
      <c r="X301" s="47">
        <v>21226289</v>
      </c>
      <c r="Y301" s="47">
        <v>7999287</v>
      </c>
      <c r="Z301" s="47">
        <v>2944249</v>
      </c>
      <c r="AA301" s="47">
        <v>1243185</v>
      </c>
      <c r="AB301" s="47">
        <v>705332</v>
      </c>
      <c r="AC301" s="47">
        <v>2005228</v>
      </c>
      <c r="AD301" s="47">
        <v>1556193</v>
      </c>
      <c r="AE301" s="47">
        <v>1458</v>
      </c>
      <c r="AF301" s="47">
        <v>307168</v>
      </c>
      <c r="AG301" s="47">
        <v>0</v>
      </c>
      <c r="AH301" s="3" t="s">
        <v>83</v>
      </c>
    </row>
    <row r="302" spans="1:34" x14ac:dyDescent="0.35">
      <c r="A302" s="3" t="s">
        <v>42</v>
      </c>
      <c r="B302" s="47">
        <v>1604966</v>
      </c>
      <c r="C302" s="18">
        <f t="shared" si="197"/>
        <v>1.8458636251163558</v>
      </c>
      <c r="D302" s="9">
        <f t="shared" si="201"/>
        <v>3.5819030512017971E-2</v>
      </c>
      <c r="E302" s="9">
        <f t="shared" si="199"/>
        <v>27.918120220045619</v>
      </c>
      <c r="F302" s="19">
        <f t="shared" si="200"/>
        <v>587.51973040804057</v>
      </c>
      <c r="G302" s="47">
        <v>0</v>
      </c>
      <c r="H302" s="47">
        <v>1366088</v>
      </c>
      <c r="I302" s="47">
        <v>1664590</v>
      </c>
      <c r="J302" s="47">
        <v>0</v>
      </c>
      <c r="K302" s="47">
        <v>1664590</v>
      </c>
      <c r="L302" s="47">
        <v>59624</v>
      </c>
      <c r="M302" s="47">
        <v>0</v>
      </c>
      <c r="N302" s="47">
        <v>59624</v>
      </c>
      <c r="O302" s="47">
        <v>1566566</v>
      </c>
      <c r="P302" s="47">
        <v>38400</v>
      </c>
      <c r="Q302" s="47">
        <v>1604966</v>
      </c>
      <c r="R302" s="47">
        <v>848690</v>
      </c>
      <c r="S302" s="47">
        <v>0</v>
      </c>
      <c r="T302" s="47">
        <v>-168626</v>
      </c>
      <c r="U302" s="47">
        <v>833202</v>
      </c>
      <c r="V302" s="47">
        <v>0</v>
      </c>
      <c r="W302" s="47">
        <v>211614</v>
      </c>
      <c r="X302" s="47">
        <v>1044816</v>
      </c>
      <c r="Y302" s="47">
        <v>419047</v>
      </c>
      <c r="Z302" s="47">
        <v>81622</v>
      </c>
      <c r="AA302" s="47">
        <v>96190</v>
      </c>
      <c r="AB302" s="47">
        <v>46540</v>
      </c>
      <c r="AC302" s="47">
        <v>43033</v>
      </c>
      <c r="AD302" s="47">
        <v>84129</v>
      </c>
      <c r="AE302" s="47">
        <v>50189</v>
      </c>
      <c r="AF302" s="47">
        <v>12140</v>
      </c>
      <c r="AG302" s="47">
        <v>15800</v>
      </c>
      <c r="AH302" s="3" t="s">
        <v>81</v>
      </c>
    </row>
    <row r="303" spans="1:34" x14ac:dyDescent="0.35">
      <c r="A303" s="3" t="s">
        <v>42</v>
      </c>
      <c r="B303" s="47">
        <v>1715192</v>
      </c>
      <c r="C303" s="18">
        <f t="shared" si="197"/>
        <v>0.97496749705205821</v>
      </c>
      <c r="D303" s="9">
        <f t="shared" si="201"/>
        <v>4.3440216163762452E-2</v>
      </c>
      <c r="E303" s="9">
        <f t="shared" si="199"/>
        <v>23.020143275304267</v>
      </c>
      <c r="F303" s="19">
        <f t="shared" si="200"/>
        <v>317.3491723667961</v>
      </c>
      <c r="G303" s="47">
        <v>0</v>
      </c>
      <c r="H303" s="47">
        <v>1495318</v>
      </c>
      <c r="I303" s="47">
        <v>1793085</v>
      </c>
      <c r="J303" s="47">
        <v>0</v>
      </c>
      <c r="K303" s="47">
        <v>1793085</v>
      </c>
      <c r="L303" s="47">
        <v>77892</v>
      </c>
      <c r="M303" s="47">
        <v>0</v>
      </c>
      <c r="N303" s="47">
        <v>77892</v>
      </c>
      <c r="O303" s="47">
        <v>1676792</v>
      </c>
      <c r="P303" s="47">
        <v>38400</v>
      </c>
      <c r="Q303" s="47">
        <v>1715192</v>
      </c>
      <c r="R303" s="47">
        <v>1719844</v>
      </c>
      <c r="S303" s="47">
        <v>0</v>
      </c>
      <c r="T303" s="47">
        <v>-168626</v>
      </c>
      <c r="U303" s="47">
        <v>1814866</v>
      </c>
      <c r="V303" s="47">
        <v>0</v>
      </c>
      <c r="W303" s="47">
        <v>211330</v>
      </c>
      <c r="X303" s="47">
        <v>2026196</v>
      </c>
      <c r="Y303" s="47">
        <v>832011</v>
      </c>
      <c r="Z303" s="47">
        <v>162268</v>
      </c>
      <c r="AA303" s="47">
        <v>190707</v>
      </c>
      <c r="AB303" s="47">
        <v>103184</v>
      </c>
      <c r="AC303" s="47">
        <v>199645</v>
      </c>
      <c r="AD303" s="47">
        <v>119502</v>
      </c>
      <c r="AE303" s="47">
        <v>53170</v>
      </c>
      <c r="AF303" s="47">
        <v>43057</v>
      </c>
      <c r="AG303" s="47">
        <v>16300</v>
      </c>
      <c r="AH303" s="3" t="s">
        <v>82</v>
      </c>
    </row>
    <row r="304" spans="1:34" x14ac:dyDescent="0.35">
      <c r="A304" s="3" t="s">
        <v>42</v>
      </c>
      <c r="B304" s="47">
        <v>1493600</v>
      </c>
      <c r="C304" s="18">
        <f t="shared" si="197"/>
        <v>0.54395567015473134</v>
      </c>
      <c r="D304" s="9">
        <f t="shared" si="201"/>
        <v>2.5301577399399454E-4</v>
      </c>
      <c r="E304" s="9">
        <f t="shared" si="199"/>
        <v>3952.3227513227512</v>
      </c>
      <c r="F304" s="19">
        <f t="shared" si="200"/>
        <v>184.0592075113131</v>
      </c>
      <c r="G304" s="47">
        <v>0</v>
      </c>
      <c r="H304" s="47">
        <v>1349037</v>
      </c>
      <c r="I304" s="47">
        <v>1493978</v>
      </c>
      <c r="J304" s="47">
        <v>0</v>
      </c>
      <c r="K304" s="47">
        <v>1493978</v>
      </c>
      <c r="L304" s="47">
        <v>378</v>
      </c>
      <c r="M304" s="47">
        <v>0</v>
      </c>
      <c r="N304" s="47">
        <v>378</v>
      </c>
      <c r="O304" s="47">
        <v>1455200</v>
      </c>
      <c r="P304" s="47">
        <v>38400</v>
      </c>
      <c r="Q304" s="47">
        <v>1493600</v>
      </c>
      <c r="R304" s="47">
        <v>2675218</v>
      </c>
      <c r="S304" s="47">
        <v>0</v>
      </c>
      <c r="T304" s="47">
        <v>-168626</v>
      </c>
      <c r="U304" s="47">
        <v>2500946</v>
      </c>
      <c r="V304" s="47">
        <v>0</v>
      </c>
      <c r="W304" s="47">
        <v>259032</v>
      </c>
      <c r="X304" s="47">
        <v>2759978</v>
      </c>
      <c r="Y304" s="47">
        <v>1254844</v>
      </c>
      <c r="Z304" s="47">
        <v>244798</v>
      </c>
      <c r="AA304" s="47">
        <v>326634</v>
      </c>
      <c r="AB304" s="47">
        <v>216270</v>
      </c>
      <c r="AC304" s="47">
        <v>331737</v>
      </c>
      <c r="AD304" s="47">
        <v>170450</v>
      </c>
      <c r="AE304" s="47">
        <v>57549</v>
      </c>
      <c r="AF304" s="47">
        <v>56635</v>
      </c>
      <c r="AG304" s="47">
        <v>16300</v>
      </c>
      <c r="AH304" s="3" t="s">
        <v>83</v>
      </c>
    </row>
    <row r="305" spans="1:34" x14ac:dyDescent="0.35">
      <c r="A305" s="3" t="s">
        <v>43</v>
      </c>
      <c r="B305" s="47">
        <v>1575123</v>
      </c>
      <c r="C305" s="18">
        <f t="shared" si="197"/>
        <v>0.68584965346614413</v>
      </c>
      <c r="D305" s="9">
        <f t="shared" si="201"/>
        <v>0.13192887548580662</v>
      </c>
      <c r="E305" s="9">
        <f t="shared" si="199"/>
        <v>7.303447152297962</v>
      </c>
      <c r="F305" s="19">
        <f t="shared" si="200"/>
        <v>186.00243141930181</v>
      </c>
      <c r="G305" s="47">
        <v>0</v>
      </c>
      <c r="H305" s="47">
        <v>1170338</v>
      </c>
      <c r="I305" s="47">
        <v>1748343</v>
      </c>
      <c r="J305" s="47">
        <v>66165</v>
      </c>
      <c r="K305" s="47">
        <v>1814508</v>
      </c>
      <c r="L305" s="47">
        <v>239386</v>
      </c>
      <c r="M305" s="47">
        <v>0</v>
      </c>
      <c r="N305" s="47">
        <v>239386</v>
      </c>
      <c r="O305" s="47">
        <v>1575123</v>
      </c>
      <c r="P305" s="47">
        <v>0</v>
      </c>
      <c r="Q305" s="47">
        <v>1575123</v>
      </c>
      <c r="R305" s="47">
        <v>2296601</v>
      </c>
      <c r="S305" s="47">
        <v>0</v>
      </c>
      <c r="T305" s="47">
        <v>-402296</v>
      </c>
      <c r="U305" s="47">
        <v>1036497</v>
      </c>
      <c r="V305" s="47">
        <v>805892</v>
      </c>
      <c r="W305" s="47">
        <v>301343</v>
      </c>
      <c r="X305" s="47">
        <v>2143731</v>
      </c>
      <c r="Y305" s="47">
        <v>1230092</v>
      </c>
      <c r="Z305" s="47">
        <v>264459</v>
      </c>
      <c r="AA305" s="47">
        <v>201816</v>
      </c>
      <c r="AB305" s="47">
        <v>157516</v>
      </c>
      <c r="AC305" s="47">
        <v>132322</v>
      </c>
      <c r="AD305" s="47">
        <v>264676</v>
      </c>
      <c r="AE305" s="47">
        <v>15410</v>
      </c>
      <c r="AF305" s="47">
        <v>30311</v>
      </c>
      <c r="AG305" s="47">
        <v>0</v>
      </c>
      <c r="AH305" s="3" t="s">
        <v>81</v>
      </c>
    </row>
    <row r="306" spans="1:34" x14ac:dyDescent="0.35">
      <c r="A306" s="3" t="s">
        <v>43</v>
      </c>
      <c r="B306" s="47">
        <v>1558124</v>
      </c>
      <c r="C306" s="18">
        <f t="shared" si="197"/>
        <v>0.33439854473093789</v>
      </c>
      <c r="D306" s="9">
        <f t="shared" si="201"/>
        <v>0.1510541244724474</v>
      </c>
      <c r="E306" s="9">
        <f t="shared" si="199"/>
        <v>6.4305563070130827</v>
      </c>
      <c r="F306" s="61">
        <f t="shared" si="200"/>
        <v>41.168508645381607</v>
      </c>
      <c r="G306" s="47">
        <v>0</v>
      </c>
      <c r="H306" s="47">
        <v>525545</v>
      </c>
      <c r="I306" s="47">
        <v>1782801</v>
      </c>
      <c r="J306" s="47">
        <v>52561</v>
      </c>
      <c r="K306" s="47">
        <v>1835362</v>
      </c>
      <c r="L306" s="47">
        <v>277239</v>
      </c>
      <c r="M306" s="47">
        <v>0</v>
      </c>
      <c r="N306" s="47">
        <v>277239</v>
      </c>
      <c r="O306" s="47">
        <v>1558124</v>
      </c>
      <c r="P306" s="47">
        <v>0</v>
      </c>
      <c r="Q306" s="47">
        <v>1558124</v>
      </c>
      <c r="R306" s="47">
        <v>4659482</v>
      </c>
      <c r="S306" s="47">
        <v>0</v>
      </c>
      <c r="T306" s="47">
        <v>-415900</v>
      </c>
      <c r="U306" s="47">
        <v>1937486</v>
      </c>
      <c r="V306" s="47">
        <v>1571247</v>
      </c>
      <c r="W306" s="47">
        <v>732182</v>
      </c>
      <c r="X306" s="47">
        <v>4240914</v>
      </c>
      <c r="Y306" s="47">
        <v>2472324</v>
      </c>
      <c r="Z306" s="47">
        <v>542431</v>
      </c>
      <c r="AA306" s="47">
        <v>541454</v>
      </c>
      <c r="AB306" s="47">
        <v>322562</v>
      </c>
      <c r="AC306" s="47">
        <v>349001</v>
      </c>
      <c r="AD306" s="47">
        <v>356188</v>
      </c>
      <c r="AE306" s="47">
        <v>17975</v>
      </c>
      <c r="AF306" s="47">
        <v>57547</v>
      </c>
      <c r="AG306" s="47">
        <v>0</v>
      </c>
      <c r="AH306" s="3" t="s">
        <v>82</v>
      </c>
    </row>
    <row r="307" spans="1:34" x14ac:dyDescent="0.35">
      <c r="A307" s="3" t="s">
        <v>43</v>
      </c>
      <c r="B307" s="47">
        <v>1703556</v>
      </c>
      <c r="C307" s="18">
        <f t="shared" si="197"/>
        <v>0.24660050627077162</v>
      </c>
      <c r="D307" s="9">
        <f t="shared" si="201"/>
        <v>6.7071187220363301E-2</v>
      </c>
      <c r="E307" s="9">
        <f t="shared" si="199"/>
        <v>14.591439815797639</v>
      </c>
      <c r="F307" s="61">
        <f t="shared" si="200"/>
        <v>52.269180611164096</v>
      </c>
      <c r="G307" s="47">
        <v>0</v>
      </c>
      <c r="H307" s="47">
        <v>989271</v>
      </c>
      <c r="I307" s="47">
        <v>1787072</v>
      </c>
      <c r="J307" s="47">
        <v>38957</v>
      </c>
      <c r="K307" s="47">
        <v>1826030</v>
      </c>
      <c r="L307" s="47">
        <v>122474</v>
      </c>
      <c r="M307" s="47">
        <v>0</v>
      </c>
      <c r="N307" s="47">
        <v>122474</v>
      </c>
      <c r="O307" s="47">
        <v>1703556</v>
      </c>
      <c r="P307" s="47">
        <v>0</v>
      </c>
      <c r="Q307" s="47">
        <v>1703556</v>
      </c>
      <c r="R307" s="47">
        <v>6908161</v>
      </c>
      <c r="S307" s="47">
        <v>0</v>
      </c>
      <c r="T307" s="47">
        <v>-429504</v>
      </c>
      <c r="U307" s="47">
        <v>3150978</v>
      </c>
      <c r="V307" s="47">
        <v>2313823</v>
      </c>
      <c r="W307" s="47">
        <v>1183828</v>
      </c>
      <c r="X307" s="47">
        <v>6648629</v>
      </c>
      <c r="Y307" s="47">
        <v>3747926</v>
      </c>
      <c r="Z307" s="47">
        <v>762403</v>
      </c>
      <c r="AA307" s="47">
        <v>809199</v>
      </c>
      <c r="AB307" s="47">
        <v>477222</v>
      </c>
      <c r="AC307" s="47">
        <v>527128</v>
      </c>
      <c r="AD307" s="47">
        <v>468401</v>
      </c>
      <c r="AE307" s="47">
        <v>28105</v>
      </c>
      <c r="AF307" s="47">
        <v>87778</v>
      </c>
      <c r="AG307" s="47">
        <v>0</v>
      </c>
      <c r="AH307" s="3" t="s">
        <v>83</v>
      </c>
    </row>
    <row r="308" spans="1:34" x14ac:dyDescent="0.35">
      <c r="A308" s="3" t="s">
        <v>44</v>
      </c>
      <c r="B308" s="47">
        <v>4601542</v>
      </c>
      <c r="C308" s="18">
        <f t="shared" si="197"/>
        <v>3.9009077591877981</v>
      </c>
      <c r="D308" s="9">
        <f t="shared" si="201"/>
        <v>1.5539002185198925E-2</v>
      </c>
      <c r="E308" s="9">
        <f t="shared" si="199"/>
        <v>62.969311047472189</v>
      </c>
      <c r="F308" s="19">
        <f t="shared" si="200"/>
        <v>1277.4622501712433</v>
      </c>
      <c r="G308" s="47">
        <v>53429</v>
      </c>
      <c r="H308" s="47">
        <v>4128506</v>
      </c>
      <c r="I308" s="47">
        <v>4573587</v>
      </c>
      <c r="J308" s="47">
        <v>100587</v>
      </c>
      <c r="K308" s="47">
        <v>4674174</v>
      </c>
      <c r="L308" s="47">
        <v>72632</v>
      </c>
      <c r="M308" s="47">
        <v>0</v>
      </c>
      <c r="N308" s="47">
        <v>72632</v>
      </c>
      <c r="O308" s="47">
        <v>4601542</v>
      </c>
      <c r="P308" s="47">
        <v>0</v>
      </c>
      <c r="Q308" s="47">
        <v>4601542</v>
      </c>
      <c r="R308" s="47">
        <v>1179608</v>
      </c>
      <c r="S308" s="47">
        <v>0</v>
      </c>
      <c r="T308" s="47">
        <v>0</v>
      </c>
      <c r="U308" s="47">
        <v>1150288</v>
      </c>
      <c r="V308" s="47">
        <v>583046</v>
      </c>
      <c r="W308" s="47">
        <v>348565</v>
      </c>
      <c r="X308" s="47">
        <v>2081898</v>
      </c>
      <c r="Y308" s="47">
        <v>426973</v>
      </c>
      <c r="Z308" s="47">
        <v>254580</v>
      </c>
      <c r="AA308" s="47">
        <v>96687</v>
      </c>
      <c r="AB308" s="47">
        <v>86881</v>
      </c>
      <c r="AC308" s="47">
        <v>146168</v>
      </c>
      <c r="AD308" s="47">
        <v>137903</v>
      </c>
      <c r="AE308" s="47">
        <v>4001</v>
      </c>
      <c r="AF308" s="47">
        <v>26415</v>
      </c>
      <c r="AG308" s="47">
        <v>0</v>
      </c>
      <c r="AH308" s="3" t="s">
        <v>81</v>
      </c>
    </row>
    <row r="309" spans="1:34" x14ac:dyDescent="0.35">
      <c r="A309" s="3" t="s">
        <v>44</v>
      </c>
      <c r="B309" s="47">
        <v>4967053</v>
      </c>
      <c r="C309" s="18">
        <f t="shared" si="197"/>
        <v>1.6023904300212564</v>
      </c>
      <c r="D309" s="9">
        <f t="shared" si="201"/>
        <v>1.8706223040386525E-2</v>
      </c>
      <c r="E309" s="9">
        <f t="shared" si="199"/>
        <v>52.395834653486261</v>
      </c>
      <c r="F309" s="19">
        <f t="shared" si="200"/>
        <v>467.22407289298553</v>
      </c>
      <c r="G309" s="47">
        <v>54585</v>
      </c>
      <c r="H309" s="47">
        <v>3967919</v>
      </c>
      <c r="I309" s="47">
        <v>4961152</v>
      </c>
      <c r="J309" s="47">
        <v>100587</v>
      </c>
      <c r="K309" s="47">
        <v>5061738</v>
      </c>
      <c r="L309" s="47">
        <v>94686</v>
      </c>
      <c r="M309" s="47">
        <v>0</v>
      </c>
      <c r="N309" s="47">
        <v>94686</v>
      </c>
      <c r="O309" s="47">
        <v>4967053</v>
      </c>
      <c r="P309" s="47">
        <v>0</v>
      </c>
      <c r="Q309" s="47">
        <v>4967053</v>
      </c>
      <c r="R309" s="47">
        <v>3099777</v>
      </c>
      <c r="S309" s="47">
        <v>0</v>
      </c>
      <c r="T309" s="47">
        <v>0</v>
      </c>
      <c r="U309" s="47">
        <v>2172969</v>
      </c>
      <c r="V309" s="47">
        <v>1168245</v>
      </c>
      <c r="W309" s="47">
        <v>1026364</v>
      </c>
      <c r="X309" s="47">
        <v>4367578</v>
      </c>
      <c r="Y309" s="47">
        <v>1407216</v>
      </c>
      <c r="Z309" s="47">
        <v>486150</v>
      </c>
      <c r="AA309" s="47">
        <v>189287</v>
      </c>
      <c r="AB309" s="47">
        <v>133701</v>
      </c>
      <c r="AC309" s="47">
        <v>487427</v>
      </c>
      <c r="AD309" s="47">
        <v>226080</v>
      </c>
      <c r="AE309" s="47">
        <v>120763</v>
      </c>
      <c r="AF309" s="47">
        <v>49155</v>
      </c>
      <c r="AG309" s="47">
        <v>0</v>
      </c>
      <c r="AH309" s="3" t="s">
        <v>82</v>
      </c>
    </row>
    <row r="310" spans="1:34" x14ac:dyDescent="0.35">
      <c r="A310" s="3" t="s">
        <v>44</v>
      </c>
      <c r="B310" s="47">
        <v>5295853</v>
      </c>
      <c r="C310" s="18">
        <f t="shared" si="197"/>
        <v>1.1702621848977186</v>
      </c>
      <c r="D310" s="9">
        <f t="shared" si="201"/>
        <v>1.9232724466512325E-2</v>
      </c>
      <c r="E310" s="9">
        <f t="shared" si="199"/>
        <v>51.02615285360757</v>
      </c>
      <c r="F310" s="19">
        <f t="shared" si="200"/>
        <v>407.27152825417414</v>
      </c>
      <c r="G310" s="47">
        <v>60907</v>
      </c>
      <c r="H310" s="47">
        <v>5053607</v>
      </c>
      <c r="I310" s="47">
        <v>5299117</v>
      </c>
      <c r="J310" s="47">
        <v>100587</v>
      </c>
      <c r="K310" s="47">
        <v>5399703</v>
      </c>
      <c r="L310" s="47">
        <v>103851</v>
      </c>
      <c r="M310" s="47">
        <v>0</v>
      </c>
      <c r="N310" s="47">
        <v>103851</v>
      </c>
      <c r="O310" s="47">
        <v>5295853</v>
      </c>
      <c r="P310" s="47">
        <v>0</v>
      </c>
      <c r="Q310" s="47">
        <v>5295853</v>
      </c>
      <c r="R310" s="47">
        <v>4525356</v>
      </c>
      <c r="S310" s="47">
        <v>-3727</v>
      </c>
      <c r="T310" s="47">
        <v>0</v>
      </c>
      <c r="U310" s="47">
        <v>2847601</v>
      </c>
      <c r="V310" s="47">
        <v>1740900</v>
      </c>
      <c r="W310" s="47">
        <v>1513429</v>
      </c>
      <c r="X310" s="47">
        <v>6101930</v>
      </c>
      <c r="Y310" s="47">
        <v>2104100</v>
      </c>
      <c r="Z310" s="47">
        <v>709434</v>
      </c>
      <c r="AA310" s="47">
        <v>270192</v>
      </c>
      <c r="AB310" s="47">
        <v>209346</v>
      </c>
      <c r="AC310" s="47">
        <v>748231</v>
      </c>
      <c r="AD310" s="47">
        <v>283708</v>
      </c>
      <c r="AE310" s="47">
        <v>128023</v>
      </c>
      <c r="AF310" s="47">
        <v>72322</v>
      </c>
      <c r="AG310" s="47">
        <v>0</v>
      </c>
      <c r="AH310" s="3" t="s">
        <v>83</v>
      </c>
    </row>
    <row r="311" spans="1:34" x14ac:dyDescent="0.35">
      <c r="A311" s="3" t="s">
        <v>67</v>
      </c>
      <c r="B311" s="47">
        <v>15939150</v>
      </c>
      <c r="C311" s="18">
        <f t="shared" si="197"/>
        <v>1.5596003609385576</v>
      </c>
      <c r="D311" s="9">
        <f t="shared" si="201"/>
        <v>0.10801875700430087</v>
      </c>
      <c r="E311" s="9">
        <f t="shared" si="199"/>
        <v>9.1571360355726465</v>
      </c>
      <c r="F311" s="19">
        <f t="shared" si="200"/>
        <v>552.86948844141432</v>
      </c>
      <c r="G311" s="47">
        <v>0</v>
      </c>
      <c r="H311" s="47">
        <v>15480379</v>
      </c>
      <c r="I311" s="47">
        <v>17393403</v>
      </c>
      <c r="J311" s="47">
        <v>475975</v>
      </c>
      <c r="K311" s="47">
        <v>17869378</v>
      </c>
      <c r="L311" s="47">
        <v>1899437</v>
      </c>
      <c r="M311" s="47">
        <v>30791</v>
      </c>
      <c r="N311" s="47">
        <v>1930228</v>
      </c>
      <c r="O311" s="47">
        <v>15939150</v>
      </c>
      <c r="P311" s="47"/>
      <c r="Q311" s="47">
        <v>15939150</v>
      </c>
      <c r="R311" s="47">
        <v>10220022</v>
      </c>
      <c r="S311" s="47">
        <v>0</v>
      </c>
      <c r="T311" s="47">
        <v>0</v>
      </c>
      <c r="U311" s="47">
        <v>9606643</v>
      </c>
      <c r="V311" s="47">
        <v>3699258</v>
      </c>
      <c r="W311" s="47">
        <v>289681</v>
      </c>
      <c r="X311" s="47">
        <v>13595582</v>
      </c>
      <c r="Y311" s="47">
        <v>5834713</v>
      </c>
      <c r="Z311" s="47">
        <v>1192071</v>
      </c>
      <c r="AA311" s="47">
        <v>480798</v>
      </c>
      <c r="AB311" s="47">
        <v>612611</v>
      </c>
      <c r="AC311" s="47">
        <v>901011</v>
      </c>
      <c r="AD311" s="47">
        <v>1078145</v>
      </c>
      <c r="AE311" s="47">
        <v>138</v>
      </c>
      <c r="AF311" s="47">
        <v>120535</v>
      </c>
      <c r="AG311" s="47">
        <v>0</v>
      </c>
      <c r="AH311" s="3" t="s">
        <v>81</v>
      </c>
    </row>
    <row r="312" spans="1:34" x14ac:dyDescent="0.35">
      <c r="A312" s="3" t="s">
        <v>67</v>
      </c>
      <c r="B312" s="47">
        <v>11969767</v>
      </c>
      <c r="C312" s="18">
        <f t="shared" si="197"/>
        <v>0.31384767194565932</v>
      </c>
      <c r="D312" s="9">
        <f t="shared" si="201"/>
        <v>7.5582737882213813E-2</v>
      </c>
      <c r="E312" s="9">
        <f t="shared" si="199"/>
        <v>12.744189872266595</v>
      </c>
      <c r="F312" s="19">
        <f t="shared" si="200"/>
        <v>86.09690637972443</v>
      </c>
      <c r="G312" s="47">
        <v>0</v>
      </c>
      <c r="H312" s="47">
        <v>8996249</v>
      </c>
      <c r="I312" s="47">
        <v>12472471</v>
      </c>
      <c r="J312" s="47">
        <v>475975</v>
      </c>
      <c r="K312" s="47">
        <v>12948446</v>
      </c>
      <c r="L312" s="47">
        <v>978679</v>
      </c>
      <c r="M312" s="47">
        <v>0</v>
      </c>
      <c r="N312" s="47">
        <v>978679</v>
      </c>
      <c r="O312" s="47">
        <v>11969767</v>
      </c>
      <c r="P312" s="47"/>
      <c r="Q312" s="47">
        <v>11969767</v>
      </c>
      <c r="R312" s="47">
        <v>38138779</v>
      </c>
      <c r="S312" s="47">
        <v>0</v>
      </c>
      <c r="T312" s="47">
        <v>0</v>
      </c>
      <c r="U312" s="47">
        <v>19642518</v>
      </c>
      <c r="V312" s="47">
        <v>11274786</v>
      </c>
      <c r="W312" s="47">
        <v>8665892</v>
      </c>
      <c r="X312" s="47">
        <v>39583196</v>
      </c>
      <c r="Y312" s="47">
        <v>19096352</v>
      </c>
      <c r="Z312" s="47">
        <v>4427599</v>
      </c>
      <c r="AA312" s="47">
        <v>2837717</v>
      </c>
      <c r="AB312" s="47">
        <v>2095250</v>
      </c>
      <c r="AC312" s="47">
        <v>5980155</v>
      </c>
      <c r="AD312" s="47">
        <v>3045757</v>
      </c>
      <c r="AE312" s="47">
        <v>138</v>
      </c>
      <c r="AF312" s="47">
        <v>655811</v>
      </c>
      <c r="AG312" s="47">
        <v>0</v>
      </c>
      <c r="AH312" s="3" t="s">
        <v>83</v>
      </c>
    </row>
    <row r="313" spans="1:34" x14ac:dyDescent="0.35">
      <c r="A313" s="3" t="s">
        <v>46</v>
      </c>
      <c r="B313" s="53">
        <v>3794908</v>
      </c>
      <c r="C313" s="18">
        <f t="shared" si="197"/>
        <v>1.6656957553795158</v>
      </c>
      <c r="D313" s="9">
        <f t="shared" si="201"/>
        <v>0.35400840269045425</v>
      </c>
      <c r="E313" s="9">
        <f t="shared" si="199"/>
        <v>2.396633261830539</v>
      </c>
      <c r="F313" s="19">
        <f t="shared" si="200"/>
        <v>153.77386648022642</v>
      </c>
      <c r="G313" s="47">
        <v>0</v>
      </c>
      <c r="H313" s="47">
        <v>887006</v>
      </c>
      <c r="I313" s="47">
        <v>4984132</v>
      </c>
      <c r="J313" s="47">
        <v>890415</v>
      </c>
      <c r="K313" s="47">
        <v>5874547</v>
      </c>
      <c r="L313" s="47">
        <v>2079639</v>
      </c>
      <c r="M313" s="47">
        <v>0</v>
      </c>
      <c r="N313" s="47">
        <v>2079639</v>
      </c>
      <c r="O313" s="47">
        <v>3794908</v>
      </c>
      <c r="P313" s="7">
        <v>0</v>
      </c>
      <c r="Q313" s="53">
        <v>3794908</v>
      </c>
      <c r="R313" s="47">
        <v>2278272</v>
      </c>
      <c r="S313" s="47">
        <v>172861</v>
      </c>
      <c r="T313" s="47">
        <v>-423530</v>
      </c>
      <c r="U313" s="7">
        <v>1095435</v>
      </c>
      <c r="V313" s="7">
        <v>305324</v>
      </c>
      <c r="W313" s="7">
        <v>627152</v>
      </c>
      <c r="X313" s="7">
        <v>2027911</v>
      </c>
      <c r="Y313" s="7">
        <v>1308960</v>
      </c>
      <c r="Z313" s="7">
        <v>327569</v>
      </c>
      <c r="AA313" s="7">
        <v>154393</v>
      </c>
      <c r="AB313" s="7">
        <v>48459</v>
      </c>
      <c r="AC313" s="7">
        <v>157636</v>
      </c>
      <c r="AD313" s="7">
        <v>215688</v>
      </c>
      <c r="AE313" s="7">
        <v>7569</v>
      </c>
      <c r="AF313" s="7">
        <v>57998</v>
      </c>
      <c r="AG313" s="7">
        <v>0</v>
      </c>
      <c r="AH313" s="3" t="s">
        <v>81</v>
      </c>
    </row>
    <row r="314" spans="1:34" x14ac:dyDescent="0.35">
      <c r="A314" s="3" t="s">
        <v>46</v>
      </c>
      <c r="B314" s="53">
        <v>4743759</v>
      </c>
      <c r="C314" s="18">
        <f t="shared" si="197"/>
        <v>0.97391223832991025</v>
      </c>
      <c r="D314" s="9">
        <f t="shared" si="201"/>
        <v>0.39440088536348072</v>
      </c>
      <c r="E314" s="9">
        <f t="shared" si="199"/>
        <v>2.2578338633162081</v>
      </c>
      <c r="F314" s="19">
        <f t="shared" si="200"/>
        <v>131.51115995873826</v>
      </c>
      <c r="G314" s="47">
        <v>0</v>
      </c>
      <c r="H314" s="47">
        <v>1702074</v>
      </c>
      <c r="I314" s="47">
        <v>6975370</v>
      </c>
      <c r="J314" s="47">
        <v>857797</v>
      </c>
      <c r="K314" s="47">
        <v>7833167</v>
      </c>
      <c r="L314" s="47">
        <v>3089408</v>
      </c>
      <c r="M314" s="47">
        <v>0</v>
      </c>
      <c r="N314" s="47">
        <v>3089408</v>
      </c>
      <c r="O314" s="47">
        <v>4743759</v>
      </c>
      <c r="P314" s="47">
        <v>0</v>
      </c>
      <c r="Q314" s="53">
        <v>4743759</v>
      </c>
      <c r="R314" s="47">
        <v>4870828</v>
      </c>
      <c r="S314" s="47">
        <v>146841</v>
      </c>
      <c r="T314" s="47">
        <v>-497730</v>
      </c>
      <c r="U314" s="47">
        <v>3056183</v>
      </c>
      <c r="V314" s="47">
        <v>868215</v>
      </c>
      <c r="W314" s="47">
        <v>1660834</v>
      </c>
      <c r="X314" s="47">
        <v>5585232</v>
      </c>
      <c r="Y314" s="47">
        <v>2989354</v>
      </c>
      <c r="Z314" s="47">
        <v>538051</v>
      </c>
      <c r="AA314" s="47">
        <v>331237</v>
      </c>
      <c r="AB314" s="47">
        <v>93904</v>
      </c>
      <c r="AC314" s="47">
        <v>402494</v>
      </c>
      <c r="AD314" s="47">
        <v>395250</v>
      </c>
      <c r="AE314" s="47">
        <v>57716</v>
      </c>
      <c r="AF314" s="47">
        <v>62822</v>
      </c>
      <c r="AG314" s="47">
        <v>0</v>
      </c>
      <c r="AH314" s="3" t="s">
        <v>82</v>
      </c>
    </row>
    <row r="315" spans="1:34" x14ac:dyDescent="0.35">
      <c r="A315" s="3" t="s">
        <v>46</v>
      </c>
      <c r="B315" s="47">
        <v>4803758</v>
      </c>
      <c r="C315" s="18">
        <f t="shared" si="197"/>
        <v>0.62808228867771032</v>
      </c>
      <c r="D315" s="9">
        <f t="shared" si="201"/>
        <v>0.21834648195890546</v>
      </c>
      <c r="E315" s="9">
        <f t="shared" si="199"/>
        <v>3.9957954448914133</v>
      </c>
      <c r="F315" s="19">
        <f t="shared" si="200"/>
        <v>37.829243151828884</v>
      </c>
      <c r="G315" s="47">
        <v>0</v>
      </c>
      <c r="H315" s="47">
        <v>769791</v>
      </c>
      <c r="I315" s="47">
        <v>5361870</v>
      </c>
      <c r="J315" s="47">
        <v>783765</v>
      </c>
      <c r="K315" s="47">
        <v>6145636</v>
      </c>
      <c r="L315" s="47">
        <v>1341878</v>
      </c>
      <c r="M315" s="47">
        <v>0</v>
      </c>
      <c r="N315" s="47">
        <v>1341878</v>
      </c>
      <c r="O315" s="47">
        <v>4803758</v>
      </c>
      <c r="P315" s="7">
        <v>0</v>
      </c>
      <c r="Q315" s="47">
        <v>4803758</v>
      </c>
      <c r="R315" s="47">
        <v>7648294</v>
      </c>
      <c r="S315" s="36">
        <v>220873</v>
      </c>
      <c r="T315" s="47">
        <v>-571761</v>
      </c>
      <c r="U315" s="36">
        <v>3378466</v>
      </c>
      <c r="V315" s="36">
        <v>2648418</v>
      </c>
      <c r="W315" s="36">
        <v>2300381</v>
      </c>
      <c r="X315" s="36">
        <v>8327265</v>
      </c>
      <c r="Y315" s="36">
        <v>4710717</v>
      </c>
      <c r="Z315" s="36">
        <v>837873</v>
      </c>
      <c r="AA315" s="36">
        <v>538160</v>
      </c>
      <c r="AB315" s="36">
        <v>140594</v>
      </c>
      <c r="AC315" s="36">
        <v>488639</v>
      </c>
      <c r="AD315" s="36">
        <v>588148</v>
      </c>
      <c r="AE315" s="36">
        <v>229980</v>
      </c>
      <c r="AF315" s="36">
        <v>114184</v>
      </c>
      <c r="AG315" s="47">
        <v>0</v>
      </c>
      <c r="AH315" s="3" t="s">
        <v>83</v>
      </c>
    </row>
    <row r="316" spans="1:34" x14ac:dyDescent="0.35">
      <c r="A316" s="3" t="s">
        <v>47</v>
      </c>
      <c r="B316" s="47">
        <v>6086849</v>
      </c>
      <c r="C316" s="18">
        <f t="shared" si="197"/>
        <v>1.8971185165524351</v>
      </c>
      <c r="D316" s="9">
        <f t="shared" si="201"/>
        <v>9.4132760540771659E-2</v>
      </c>
      <c r="E316" s="9">
        <f t="shared" si="199"/>
        <v>10.586905861074573</v>
      </c>
      <c r="F316" s="19">
        <f t="shared" si="200"/>
        <v>612.74372750344764</v>
      </c>
      <c r="G316" s="47">
        <v>196322</v>
      </c>
      <c r="H316" s="47">
        <v>5345306</v>
      </c>
      <c r="I316" s="47">
        <v>6696345</v>
      </c>
      <c r="J316" s="47">
        <v>23016</v>
      </c>
      <c r="K316" s="47">
        <v>6719361</v>
      </c>
      <c r="L316" s="47">
        <v>632512</v>
      </c>
      <c r="M316" s="47">
        <v>0</v>
      </c>
      <c r="N316" s="47">
        <v>632512</v>
      </c>
      <c r="O316" s="47">
        <v>6046849</v>
      </c>
      <c r="P316" s="7">
        <v>40000</v>
      </c>
      <c r="Q316" s="47">
        <v>6086849</v>
      </c>
      <c r="R316" s="47">
        <v>3187386</v>
      </c>
      <c r="S316" s="36">
        <v>3287</v>
      </c>
      <c r="T316" s="47">
        <v>-48060</v>
      </c>
      <c r="U316" s="36">
        <v>2210598</v>
      </c>
      <c r="V316" s="36">
        <v>1377630</v>
      </c>
      <c r="W316" s="36">
        <v>20247</v>
      </c>
      <c r="X316" s="36">
        <v>3608475</v>
      </c>
      <c r="Y316" s="36">
        <v>1329195</v>
      </c>
      <c r="Z316" s="36">
        <v>552877</v>
      </c>
      <c r="AA316" s="36">
        <v>64282</v>
      </c>
      <c r="AB316" s="36">
        <v>156561</v>
      </c>
      <c r="AC316" s="36">
        <v>405249</v>
      </c>
      <c r="AD316" s="36">
        <v>591226</v>
      </c>
      <c r="AE316" s="36">
        <v>3287</v>
      </c>
      <c r="AF316" s="36">
        <v>84707</v>
      </c>
      <c r="AG316" s="36">
        <v>0</v>
      </c>
      <c r="AH316" s="3" t="s">
        <v>81</v>
      </c>
    </row>
    <row r="317" spans="1:34" x14ac:dyDescent="0.35">
      <c r="A317" s="3" t="s">
        <v>47</v>
      </c>
      <c r="B317" s="47">
        <v>4992547</v>
      </c>
      <c r="C317" s="18">
        <f t="shared" si="197"/>
        <v>0.38776043039915575</v>
      </c>
      <c r="D317" s="9">
        <f t="shared" si="201"/>
        <v>0.18987943799500254</v>
      </c>
      <c r="E317" s="9">
        <f t="shared" si="199"/>
        <v>5.2038927544108828</v>
      </c>
      <c r="F317" s="19">
        <f t="shared" si="200"/>
        <v>139.14635206951104</v>
      </c>
      <c r="G317" s="47">
        <v>368404</v>
      </c>
      <c r="H317" s="47">
        <v>4883090</v>
      </c>
      <c r="I317" s="47">
        <v>6089460</v>
      </c>
      <c r="J317" s="47">
        <v>73261</v>
      </c>
      <c r="K317" s="47">
        <v>6162721</v>
      </c>
      <c r="L317" s="47">
        <v>1170174</v>
      </c>
      <c r="M317" s="47">
        <v>0</v>
      </c>
      <c r="N317" s="47">
        <v>1170174</v>
      </c>
      <c r="O317" s="47">
        <v>4970839</v>
      </c>
      <c r="P317" s="7">
        <v>21708</v>
      </c>
      <c r="Q317" s="47">
        <v>4992547</v>
      </c>
      <c r="R317" s="47">
        <v>12819356</v>
      </c>
      <c r="S317" s="36">
        <v>10340</v>
      </c>
      <c r="T317" s="47">
        <v>-55112</v>
      </c>
      <c r="U317" s="36">
        <v>7049794</v>
      </c>
      <c r="V317" s="36">
        <v>4161095</v>
      </c>
      <c r="W317" s="36">
        <v>935253</v>
      </c>
      <c r="X317" s="36">
        <v>12146142</v>
      </c>
      <c r="Y317" s="36">
        <v>6528764</v>
      </c>
      <c r="Z317" s="36">
        <v>2529995</v>
      </c>
      <c r="AA317" s="36">
        <v>345273</v>
      </c>
      <c r="AB317" s="36">
        <v>501462</v>
      </c>
      <c r="AC317" s="36">
        <v>1523879</v>
      </c>
      <c r="AD317" s="36">
        <v>1147671</v>
      </c>
      <c r="AE317" s="36">
        <v>10340</v>
      </c>
      <c r="AF317" s="36">
        <v>231970</v>
      </c>
      <c r="AG317" s="36">
        <v>0</v>
      </c>
      <c r="AH317" s="3" t="s">
        <v>83</v>
      </c>
    </row>
    <row r="318" spans="1:34" x14ac:dyDescent="0.35">
      <c r="A318" s="3" t="s">
        <v>48</v>
      </c>
      <c r="B318" s="47">
        <v>16072790</v>
      </c>
      <c r="C318" s="18">
        <f t="shared" si="197"/>
        <v>1.2082762799674889</v>
      </c>
      <c r="D318" s="9">
        <f t="shared" si="201"/>
        <v>0.23347486542361506</v>
      </c>
      <c r="E318" s="9">
        <f t="shared" si="199"/>
        <v>5.7880066947288675</v>
      </c>
      <c r="F318" s="19">
        <f t="shared" si="200"/>
        <v>410.93581295208537</v>
      </c>
      <c r="G318" s="47">
        <v>370476</v>
      </c>
      <c r="H318" s="47">
        <v>14343647</v>
      </c>
      <c r="I318" s="47">
        <v>19466473</v>
      </c>
      <c r="J318" s="47">
        <v>1349772</v>
      </c>
      <c r="K318" s="47">
        <v>20816245</v>
      </c>
      <c r="L318" s="47">
        <v>3363243</v>
      </c>
      <c r="M318" s="47">
        <v>1496826</v>
      </c>
      <c r="N318" s="47">
        <v>4860070</v>
      </c>
      <c r="O318" s="47">
        <v>15393760</v>
      </c>
      <c r="P318" s="47">
        <v>679031</v>
      </c>
      <c r="Q318" s="47">
        <v>16072790</v>
      </c>
      <c r="R318" s="47">
        <v>12740265</v>
      </c>
      <c r="S318" s="47">
        <v>0</v>
      </c>
      <c r="T318" s="47">
        <v>-108078</v>
      </c>
      <c r="U318" s="47">
        <v>7532539</v>
      </c>
      <c r="V318" s="47">
        <v>6468686</v>
      </c>
      <c r="W318" s="47">
        <v>642129</v>
      </c>
      <c r="X318" s="47">
        <v>14643353</v>
      </c>
      <c r="Y318" s="47">
        <v>6846732</v>
      </c>
      <c r="Z318" s="47">
        <v>1833336</v>
      </c>
      <c r="AA318" s="47">
        <v>173645</v>
      </c>
      <c r="AB318" s="47">
        <v>879385</v>
      </c>
      <c r="AC318" s="47">
        <v>1235153</v>
      </c>
      <c r="AD318" s="47">
        <v>1496846</v>
      </c>
      <c r="AE318" s="47">
        <v>0</v>
      </c>
      <c r="AF318" s="47">
        <v>275169</v>
      </c>
      <c r="AG318" s="47">
        <v>0</v>
      </c>
      <c r="AH318" s="3" t="s">
        <v>81</v>
      </c>
    </row>
    <row r="319" spans="1:34" x14ac:dyDescent="0.35">
      <c r="A319" s="3" t="s">
        <v>48</v>
      </c>
      <c r="B319" s="47">
        <v>18293509</v>
      </c>
      <c r="C319" s="18">
        <f t="shared" si="197"/>
        <v>0.54946212004603079</v>
      </c>
      <c r="D319" s="9">
        <f t="shared" si="201"/>
        <v>0.22363795178871929</v>
      </c>
      <c r="E319" s="9">
        <f t="shared" si="199"/>
        <v>5.4571232776817613</v>
      </c>
      <c r="F319" s="19">
        <f t="shared" si="200"/>
        <v>136.2011470754185</v>
      </c>
      <c r="G319" s="47">
        <v>508494</v>
      </c>
      <c r="H319" s="47">
        <v>12543195</v>
      </c>
      <c r="I319" s="47">
        <v>22225668</v>
      </c>
      <c r="J319" s="47">
        <v>1337448</v>
      </c>
      <c r="K319" s="47">
        <v>23563116</v>
      </c>
      <c r="L319" s="47">
        <v>4072781</v>
      </c>
      <c r="M319" s="47">
        <v>1196826</v>
      </c>
      <c r="N319" s="47">
        <v>5269607</v>
      </c>
      <c r="O319" s="47">
        <v>18469623</v>
      </c>
      <c r="P319" s="47">
        <v>-176114</v>
      </c>
      <c r="Q319" s="47">
        <v>18293509</v>
      </c>
      <c r="R319" s="47">
        <v>33614006</v>
      </c>
      <c r="S319" s="47">
        <v>0</v>
      </c>
      <c r="T319" s="47">
        <v>-273768</v>
      </c>
      <c r="U319" s="47">
        <v>15436370</v>
      </c>
      <c r="V319" s="47">
        <v>13061685</v>
      </c>
      <c r="W319" s="47">
        <v>9464463</v>
      </c>
      <c r="X319" s="47">
        <v>37962518</v>
      </c>
      <c r="Y319" s="47">
        <v>16485729</v>
      </c>
      <c r="Z319" s="47">
        <v>6450136</v>
      </c>
      <c r="AA319" s="47">
        <v>424635</v>
      </c>
      <c r="AB319" s="47">
        <v>1953278</v>
      </c>
      <c r="AC319" s="47">
        <v>4248301</v>
      </c>
      <c r="AD319" s="47">
        <v>2757428</v>
      </c>
      <c r="AE319" s="47">
        <v>0</v>
      </c>
      <c r="AF319" s="47">
        <v>599762</v>
      </c>
      <c r="AG319" s="47">
        <v>694737</v>
      </c>
      <c r="AH319" s="3" t="s">
        <v>82</v>
      </c>
    </row>
    <row r="320" spans="1:34" x14ac:dyDescent="0.35">
      <c r="A320" s="3" t="s">
        <v>48</v>
      </c>
      <c r="B320" s="47">
        <v>21171074</v>
      </c>
      <c r="C320" s="18">
        <f t="shared" si="197"/>
        <v>0.41351085383838021</v>
      </c>
      <c r="D320" s="9">
        <f t="shared" si="201"/>
        <v>0.17452531082302281</v>
      </c>
      <c r="E320" s="9">
        <f t="shared" si="199"/>
        <v>6.0693303416031634</v>
      </c>
      <c r="F320" s="19">
        <f t="shared" si="200"/>
        <v>113.97251345313572</v>
      </c>
      <c r="G320" s="47">
        <v>590613</v>
      </c>
      <c r="H320" s="47">
        <v>16146066</v>
      </c>
      <c r="I320" s="47">
        <v>24236232</v>
      </c>
      <c r="J320" s="47">
        <v>1410919</v>
      </c>
      <c r="K320" s="47">
        <v>25647151</v>
      </c>
      <c r="L320" s="47">
        <v>3993230</v>
      </c>
      <c r="M320" s="47">
        <v>482847</v>
      </c>
      <c r="N320" s="47">
        <v>4476077</v>
      </c>
      <c r="O320" s="47">
        <v>21381904</v>
      </c>
      <c r="P320" s="47">
        <v>-210830</v>
      </c>
      <c r="Q320" s="47">
        <v>21171074</v>
      </c>
      <c r="R320" s="47">
        <v>51708205</v>
      </c>
      <c r="S320" s="47">
        <v>0</v>
      </c>
      <c r="T320" s="47">
        <v>-273768</v>
      </c>
      <c r="U320" s="47">
        <v>23404512</v>
      </c>
      <c r="V320" s="47">
        <v>19374225</v>
      </c>
      <c r="W320" s="47">
        <v>16155544</v>
      </c>
      <c r="X320" s="47">
        <v>58934281</v>
      </c>
      <c r="Y320" s="47">
        <v>25360404</v>
      </c>
      <c r="Z320" s="47">
        <v>9804071</v>
      </c>
      <c r="AA320" s="47">
        <v>635567</v>
      </c>
      <c r="AB320" s="47">
        <v>3157055</v>
      </c>
      <c r="AC320" s="47">
        <v>6695067</v>
      </c>
      <c r="AD320" s="47">
        <v>4011032</v>
      </c>
      <c r="AE320" s="47">
        <v>0</v>
      </c>
      <c r="AF320" s="47">
        <v>972289</v>
      </c>
      <c r="AG320" s="47">
        <v>1072720</v>
      </c>
      <c r="AH320" s="3" t="s">
        <v>83</v>
      </c>
    </row>
    <row r="321" spans="1:34" x14ac:dyDescent="0.35">
      <c r="A321" s="3" t="s">
        <v>49</v>
      </c>
      <c r="B321" s="47">
        <v>-25697904</v>
      </c>
      <c r="C321" s="55">
        <f t="shared" si="197"/>
        <v>-1.043881916357928</v>
      </c>
      <c r="D321" s="9">
        <f t="shared" si="201"/>
        <v>-0.11001666170844331</v>
      </c>
      <c r="E321" s="9">
        <f t="shared" si="199"/>
        <v>-8.7967850772786491</v>
      </c>
      <c r="F321" s="19">
        <f t="shared" si="200"/>
        <v>366.68045122937275</v>
      </c>
      <c r="G321" s="47">
        <v>481266</v>
      </c>
      <c r="H321" s="47">
        <v>24730974</v>
      </c>
      <c r="I321" s="47">
        <v>27944624</v>
      </c>
      <c r="J321" s="47">
        <v>929966</v>
      </c>
      <c r="K321" s="47">
        <v>28874590</v>
      </c>
      <c r="L321" s="47">
        <v>-3176686</v>
      </c>
      <c r="M321" s="47">
        <v>0</v>
      </c>
      <c r="N321" s="47">
        <v>-3176686</v>
      </c>
      <c r="O321" s="47">
        <v>-25697904</v>
      </c>
      <c r="P321" s="47">
        <v>0</v>
      </c>
      <c r="Q321" s="47">
        <v>-25697904</v>
      </c>
      <c r="R321" s="47">
        <v>24617635</v>
      </c>
      <c r="S321" s="47">
        <v>0</v>
      </c>
      <c r="T321" s="47">
        <v>0</v>
      </c>
      <c r="U321" s="47">
        <v>0</v>
      </c>
      <c r="V321" s="47">
        <v>0</v>
      </c>
      <c r="W321" s="47">
        <v>0</v>
      </c>
      <c r="X321" s="47">
        <v>20590286</v>
      </c>
      <c r="Y321" s="47">
        <v>15137373</v>
      </c>
      <c r="Z321" s="47">
        <v>15137373</v>
      </c>
      <c r="AA321" s="47">
        <v>1156864</v>
      </c>
      <c r="AB321" s="47">
        <v>1969770</v>
      </c>
      <c r="AC321" s="47">
        <v>3794936</v>
      </c>
      <c r="AD321" s="47">
        <v>2221515</v>
      </c>
      <c r="AE321" s="47">
        <v>0</v>
      </c>
      <c r="AF321" s="47">
        <v>337177</v>
      </c>
      <c r="AG321" s="47">
        <v>0</v>
      </c>
      <c r="AH321" s="3" t="s">
        <v>81</v>
      </c>
    </row>
    <row r="322" spans="1:34" x14ac:dyDescent="0.35">
      <c r="A322" s="3" t="s">
        <v>49</v>
      </c>
      <c r="B322" s="47">
        <v>-29054935</v>
      </c>
      <c r="C322" s="55">
        <f t="shared" si="197"/>
        <v>-0.54491508504810993</v>
      </c>
      <c r="D322" s="9">
        <f t="shared" si="201"/>
        <v>-0.17235876030658487</v>
      </c>
      <c r="E322" s="9">
        <f t="shared" si="199"/>
        <v>-5.6046079701830029</v>
      </c>
      <c r="F322" s="19">
        <f t="shared" si="200"/>
        <v>143.78092526619645</v>
      </c>
      <c r="G322" s="47">
        <v>617059</v>
      </c>
      <c r="H322" s="47">
        <v>21003878</v>
      </c>
      <c r="I322" s="47">
        <v>33912233</v>
      </c>
      <c r="J322" s="47">
        <v>1193479</v>
      </c>
      <c r="K322" s="47">
        <v>35105712</v>
      </c>
      <c r="L322" s="47">
        <v>-6050777</v>
      </c>
      <c r="M322" s="47">
        <v>0</v>
      </c>
      <c r="N322" s="47">
        <v>-6050777</v>
      </c>
      <c r="O322" s="47">
        <v>-29054935</v>
      </c>
      <c r="P322" s="47">
        <v>0</v>
      </c>
      <c r="Q322" s="47">
        <v>-29054935</v>
      </c>
      <c r="R322" s="47">
        <v>53320115</v>
      </c>
      <c r="S322" s="47">
        <v>0</v>
      </c>
      <c r="T322" s="47">
        <v>0</v>
      </c>
      <c r="U322" s="47">
        <v>0</v>
      </c>
      <c r="V322" s="47">
        <v>0</v>
      </c>
      <c r="W322" s="47">
        <v>0</v>
      </c>
      <c r="X322" s="47">
        <v>52297029</v>
      </c>
      <c r="Y322" s="47">
        <v>33223850</v>
      </c>
      <c r="Z322" s="47">
        <v>52297029</v>
      </c>
      <c r="AA322" s="47">
        <v>1274172</v>
      </c>
      <c r="AB322" s="47">
        <v>4814870</v>
      </c>
      <c r="AC322" s="47">
        <v>10851051</v>
      </c>
      <c r="AD322" s="47">
        <v>2485100</v>
      </c>
      <c r="AE322" s="47">
        <v>0</v>
      </c>
      <c r="AF322" s="47">
        <v>671072</v>
      </c>
      <c r="AG322" s="47">
        <v>0</v>
      </c>
      <c r="AH322" s="3" t="s">
        <v>82</v>
      </c>
    </row>
    <row r="323" spans="1:34" x14ac:dyDescent="0.35">
      <c r="A323" s="3" t="s">
        <v>49</v>
      </c>
      <c r="B323" s="47">
        <v>-33883734</v>
      </c>
      <c r="C323" s="55">
        <f t="shared" si="197"/>
        <v>-0.43053821193220532</v>
      </c>
      <c r="D323" s="9">
        <f t="shared" si="201"/>
        <v>-9.425042296625219E-2</v>
      </c>
      <c r="E323" s="9">
        <f t="shared" si="199"/>
        <v>-10.271539996783773</v>
      </c>
      <c r="F323" s="19">
        <f t="shared" si="200"/>
        <v>128.24169985403594</v>
      </c>
      <c r="G323" s="47">
        <v>669729</v>
      </c>
      <c r="H323" s="47">
        <v>27651326</v>
      </c>
      <c r="I323" s="47">
        <v>36216125</v>
      </c>
      <c r="J323" s="47">
        <v>1193479</v>
      </c>
      <c r="K323" s="47">
        <v>37409604</v>
      </c>
      <c r="L323" s="47">
        <v>-3525871</v>
      </c>
      <c r="M323" s="47">
        <v>0</v>
      </c>
      <c r="N323" s="47">
        <v>-3525871</v>
      </c>
      <c r="O323" s="47">
        <v>-33883734</v>
      </c>
      <c r="P323" s="47">
        <v>0</v>
      </c>
      <c r="Q323" s="47">
        <v>-33883734</v>
      </c>
      <c r="R323" s="47">
        <v>78700875</v>
      </c>
      <c r="S323" s="47">
        <v>0</v>
      </c>
      <c r="T323" s="47">
        <v>0</v>
      </c>
      <c r="U323" s="47">
        <v>0</v>
      </c>
      <c r="V323" s="47">
        <v>0</v>
      </c>
      <c r="W323" s="47">
        <v>0</v>
      </c>
      <c r="X323" s="47">
        <v>82505639</v>
      </c>
      <c r="Y323" s="47">
        <v>48966237</v>
      </c>
      <c r="Z323" s="47">
        <v>48966237</v>
      </c>
      <c r="AA323" s="47">
        <v>2054965</v>
      </c>
      <c r="AB323" s="47">
        <v>6809629</v>
      </c>
      <c r="AC323" s="47">
        <v>16391774</v>
      </c>
      <c r="AD323" s="47">
        <v>3344353</v>
      </c>
      <c r="AE323" s="47">
        <v>129000</v>
      </c>
      <c r="AF323" s="47">
        <v>1004917</v>
      </c>
      <c r="AG323" s="47">
        <v>0</v>
      </c>
      <c r="AH323" s="3" t="s">
        <v>83</v>
      </c>
    </row>
    <row r="324" spans="1:34" x14ac:dyDescent="0.35">
      <c r="A324" s="3" t="s">
        <v>50</v>
      </c>
      <c r="B324" s="7">
        <v>6355354</v>
      </c>
      <c r="C324" s="18">
        <f t="shared" si="197"/>
        <v>2.9717647261929425</v>
      </c>
      <c r="D324" s="9">
        <f t="shared" si="201"/>
        <v>3.0039624985825325E-2</v>
      </c>
      <c r="E324" s="9">
        <f t="shared" si="199"/>
        <v>30.414048012193572</v>
      </c>
      <c r="F324" s="19">
        <f t="shared" si="200"/>
        <v>989.30826654322914</v>
      </c>
      <c r="G324" s="7">
        <v>849175</v>
      </c>
      <c r="H324" s="7">
        <v>5023973</v>
      </c>
      <c r="I324" s="7">
        <v>5986245</v>
      </c>
      <c r="J324" s="7">
        <v>565934</v>
      </c>
      <c r="K324" s="7">
        <v>6552179</v>
      </c>
      <c r="L324" s="7">
        <v>196825</v>
      </c>
      <c r="M324" s="7">
        <v>0</v>
      </c>
      <c r="N324" s="7">
        <v>196825</v>
      </c>
      <c r="O324" s="7">
        <v>5508368</v>
      </c>
      <c r="P324" s="7">
        <v>846986</v>
      </c>
      <c r="Q324" s="7">
        <v>6355354</v>
      </c>
      <c r="R324" s="7">
        <v>1853568</v>
      </c>
      <c r="S324" s="7">
        <v>0</v>
      </c>
      <c r="T324" s="47">
        <v>-252770</v>
      </c>
      <c r="U324" s="7">
        <v>910037</v>
      </c>
      <c r="V324" s="7">
        <v>696410</v>
      </c>
      <c r="W324" s="7">
        <v>58260</v>
      </c>
      <c r="X324" s="7">
        <v>1664707</v>
      </c>
      <c r="Y324" s="7">
        <v>1057803</v>
      </c>
      <c r="Z324" s="7">
        <v>381758</v>
      </c>
      <c r="AA324" s="7">
        <v>87717</v>
      </c>
      <c r="AB324" s="7">
        <v>35108</v>
      </c>
      <c r="AC324" s="7">
        <v>101694</v>
      </c>
      <c r="AD324" s="7">
        <v>144707</v>
      </c>
      <c r="AE324" s="7">
        <v>8732</v>
      </c>
      <c r="AF324" s="7">
        <v>36049</v>
      </c>
      <c r="AG324" s="7">
        <v>0</v>
      </c>
      <c r="AH324" s="3" t="s">
        <v>81</v>
      </c>
    </row>
    <row r="325" spans="1:34" x14ac:dyDescent="0.35">
      <c r="A325" s="3" t="s">
        <v>50</v>
      </c>
      <c r="B325" s="7">
        <v>6253202</v>
      </c>
      <c r="C325" s="18">
        <f t="shared" si="197"/>
        <v>1.3147424171544149</v>
      </c>
      <c r="D325" s="9">
        <f t="shared" si="201"/>
        <v>1.9776886919483847E-2</v>
      </c>
      <c r="E325" s="9">
        <f t="shared" si="199"/>
        <v>44.474564852097274</v>
      </c>
      <c r="F325" s="19">
        <f t="shared" si="200"/>
        <v>412.98961323263563</v>
      </c>
      <c r="G325" s="7">
        <v>868422</v>
      </c>
      <c r="H325" s="7">
        <v>4634187</v>
      </c>
      <c r="I325" s="7">
        <v>5611089</v>
      </c>
      <c r="J325" s="7">
        <v>768277</v>
      </c>
      <c r="K325" s="7">
        <v>6379366</v>
      </c>
      <c r="L325" s="7">
        <v>126164</v>
      </c>
      <c r="M325" s="7">
        <v>0</v>
      </c>
      <c r="N325" s="7">
        <v>126164</v>
      </c>
      <c r="O325" s="7">
        <v>5384780</v>
      </c>
      <c r="P325" s="7">
        <v>868422</v>
      </c>
      <c r="Q325" s="7">
        <v>6253202</v>
      </c>
      <c r="R325" s="7">
        <v>4095692</v>
      </c>
      <c r="S325" s="7">
        <v>0</v>
      </c>
      <c r="T325" s="47">
        <v>-252770</v>
      </c>
      <c r="U325" s="7">
        <v>1883980</v>
      </c>
      <c r="V325" s="7">
        <v>1201745</v>
      </c>
      <c r="W325" s="7">
        <v>533711</v>
      </c>
      <c r="X325" s="7">
        <v>3619436</v>
      </c>
      <c r="Y325" s="7">
        <v>2512917</v>
      </c>
      <c r="Z325" s="7">
        <v>820159</v>
      </c>
      <c r="AA325" s="7">
        <v>131811</v>
      </c>
      <c r="AB325" s="7">
        <v>78336</v>
      </c>
      <c r="AC325" s="7">
        <v>194991</v>
      </c>
      <c r="AD325" s="7">
        <v>240974</v>
      </c>
      <c r="AE325" s="7">
        <v>16566</v>
      </c>
      <c r="AF325" s="7">
        <v>99938</v>
      </c>
      <c r="AG325" s="7">
        <v>0</v>
      </c>
      <c r="AH325" s="3" t="s">
        <v>82</v>
      </c>
    </row>
    <row r="326" spans="1:34" x14ac:dyDescent="0.35">
      <c r="A326" s="3" t="s">
        <v>50</v>
      </c>
      <c r="B326" s="7">
        <v>5877094</v>
      </c>
      <c r="C326" s="18">
        <f t="shared" si="197"/>
        <v>0.76002259154108942</v>
      </c>
      <c r="D326" s="9">
        <f t="shared" si="201"/>
        <v>2.2015042788861634E-2</v>
      </c>
      <c r="E326" s="9">
        <f t="shared" si="199"/>
        <v>39.6181697241812</v>
      </c>
      <c r="F326" s="19">
        <f t="shared" si="200"/>
        <v>236.01594981734075</v>
      </c>
      <c r="G326" s="7">
        <v>899437</v>
      </c>
      <c r="H326" s="7">
        <v>4234937</v>
      </c>
      <c r="I326" s="7">
        <v>5241365</v>
      </c>
      <c r="J326" s="7">
        <v>768026</v>
      </c>
      <c r="K326" s="7">
        <v>6009391</v>
      </c>
      <c r="L326" s="7">
        <v>132297</v>
      </c>
      <c r="M326" s="7">
        <v>0</v>
      </c>
      <c r="N326" s="7">
        <v>132297</v>
      </c>
      <c r="O326" s="7">
        <v>4977657</v>
      </c>
      <c r="P326" s="7">
        <v>899437</v>
      </c>
      <c r="Q326" s="7">
        <v>5877094</v>
      </c>
      <c r="R326" s="7">
        <v>6549354</v>
      </c>
      <c r="S326" s="7">
        <v>0</v>
      </c>
      <c r="T326" s="47">
        <v>-252770</v>
      </c>
      <c r="U326" s="7">
        <v>2908018</v>
      </c>
      <c r="V326" s="7">
        <v>1828124</v>
      </c>
      <c r="W326" s="7">
        <v>960850</v>
      </c>
      <c r="X326" s="7">
        <v>5696992</v>
      </c>
      <c r="Y326" s="7">
        <v>4012763</v>
      </c>
      <c r="Z326" s="7">
        <v>1299394</v>
      </c>
      <c r="AA326" s="7">
        <v>210428</v>
      </c>
      <c r="AB326" s="7">
        <v>133075</v>
      </c>
      <c r="AC326" s="7">
        <v>322236</v>
      </c>
      <c r="AD326" s="7">
        <v>399107</v>
      </c>
      <c r="AE326" s="7">
        <v>17889</v>
      </c>
      <c r="AF326" s="7">
        <v>154462</v>
      </c>
      <c r="AG326" s="7">
        <v>0</v>
      </c>
      <c r="AH326" s="3" t="s">
        <v>83</v>
      </c>
    </row>
    <row r="327" spans="1:34" x14ac:dyDescent="0.35">
      <c r="A327" s="3" t="s">
        <v>51</v>
      </c>
      <c r="B327" s="7">
        <v>4852632</v>
      </c>
      <c r="C327" s="18">
        <f t="shared" si="197"/>
        <v>2.283561122640577</v>
      </c>
      <c r="D327" s="9">
        <f t="shared" si="201"/>
        <v>0.20275274063233253</v>
      </c>
      <c r="E327" s="9">
        <f t="shared" si="199"/>
        <v>4.6988498519571316</v>
      </c>
      <c r="F327" s="19">
        <f t="shared" si="200"/>
        <v>804.02008103567539</v>
      </c>
      <c r="G327" s="7">
        <v>233989</v>
      </c>
      <c r="H327" s="7">
        <v>4458016</v>
      </c>
      <c r="I327" s="7">
        <v>5798860</v>
      </c>
      <c r="J327" s="7">
        <v>287874</v>
      </c>
      <c r="K327" s="7">
        <v>6086734</v>
      </c>
      <c r="L327" s="7">
        <v>1234102</v>
      </c>
      <c r="M327" s="7">
        <v>0</v>
      </c>
      <c r="N327" s="7">
        <v>1234102</v>
      </c>
      <c r="O327" s="7">
        <v>4621471</v>
      </c>
      <c r="P327" s="7">
        <v>231161</v>
      </c>
      <c r="Q327" s="7">
        <v>4852632</v>
      </c>
      <c r="R327" s="7">
        <v>2023800</v>
      </c>
      <c r="S327" s="7">
        <v>0</v>
      </c>
      <c r="T327" s="47">
        <v>-190463</v>
      </c>
      <c r="U327" s="7">
        <v>789660</v>
      </c>
      <c r="V327" s="7">
        <v>566028</v>
      </c>
      <c r="W327" s="7">
        <v>614524</v>
      </c>
      <c r="X327" s="7">
        <v>1970211</v>
      </c>
      <c r="Y327" s="7">
        <v>860819</v>
      </c>
      <c r="Z327" s="7">
        <v>349453</v>
      </c>
      <c r="AA327" s="7">
        <v>100006</v>
      </c>
      <c r="AB327" s="7">
        <v>72638</v>
      </c>
      <c r="AC327" s="7">
        <v>177743</v>
      </c>
      <c r="AD327" s="7">
        <v>338630</v>
      </c>
      <c r="AE327" s="7">
        <v>29135</v>
      </c>
      <c r="AF327" s="7">
        <v>95376</v>
      </c>
      <c r="AG327" s="7">
        <v>0</v>
      </c>
      <c r="AH327" s="3" t="s">
        <v>81</v>
      </c>
    </row>
    <row r="328" spans="1:34" x14ac:dyDescent="0.35">
      <c r="A328" s="3" t="s">
        <v>51</v>
      </c>
      <c r="B328" s="7">
        <v>5557193</v>
      </c>
      <c r="C328" s="18">
        <f t="shared" si="197"/>
        <v>1.2485414821078236</v>
      </c>
      <c r="D328" s="9">
        <f t="shared" si="201"/>
        <v>0.18279866370090381</v>
      </c>
      <c r="E328" s="9">
        <f t="shared" si="199"/>
        <v>5.2688955908746093</v>
      </c>
      <c r="F328" s="19">
        <f t="shared" si="200"/>
        <v>367.46527558820696</v>
      </c>
      <c r="G328" s="7">
        <v>267956</v>
      </c>
      <c r="H328" s="7">
        <v>4294615</v>
      </c>
      <c r="I328" s="7">
        <v>6549664</v>
      </c>
      <c r="J328" s="7">
        <v>250610</v>
      </c>
      <c r="K328" s="7">
        <v>6800274</v>
      </c>
      <c r="L328" s="7">
        <v>1243081</v>
      </c>
      <c r="M328" s="7">
        <v>0</v>
      </c>
      <c r="N328" s="7">
        <v>1243081</v>
      </c>
      <c r="O328" s="7">
        <v>5326032</v>
      </c>
      <c r="P328" s="7">
        <v>231161</v>
      </c>
      <c r="Q328" s="7">
        <v>5557193</v>
      </c>
      <c r="R328" s="7">
        <v>4265803</v>
      </c>
      <c r="S328" s="7">
        <v>0</v>
      </c>
      <c r="T328" s="47">
        <v>-227728</v>
      </c>
      <c r="U328" s="7">
        <v>1976285</v>
      </c>
      <c r="V328" s="7">
        <v>1420810</v>
      </c>
      <c r="W328" s="7">
        <v>1559297</v>
      </c>
      <c r="X328" s="7">
        <v>4956393</v>
      </c>
      <c r="Y328" s="7">
        <v>2100636</v>
      </c>
      <c r="Z328" s="7">
        <v>730875</v>
      </c>
      <c r="AA328" s="7">
        <v>171714</v>
      </c>
      <c r="AB328" s="7">
        <v>163577</v>
      </c>
      <c r="AC328" s="7">
        <v>380303</v>
      </c>
      <c r="AD328" s="7">
        <v>451112</v>
      </c>
      <c r="AE328" s="7">
        <v>40204</v>
      </c>
      <c r="AF328" s="7">
        <v>227382</v>
      </c>
      <c r="AG328" s="7">
        <v>0</v>
      </c>
      <c r="AH328" s="3" t="s">
        <v>82</v>
      </c>
    </row>
    <row r="329" spans="1:34" x14ac:dyDescent="0.35">
      <c r="A329" s="3" t="s">
        <v>51</v>
      </c>
      <c r="B329" s="7">
        <v>6492508</v>
      </c>
      <c r="C329" s="18">
        <f t="shared" si="197"/>
        <v>0.9475497262003939</v>
      </c>
      <c r="D329" s="9">
        <f t="shared" si="201"/>
        <v>0.18171727367814891</v>
      </c>
      <c r="E329" s="9">
        <f t="shared" si="199"/>
        <v>5.3550829830191544</v>
      </c>
      <c r="F329" s="19">
        <f t="shared" si="200"/>
        <v>232.70519988468408</v>
      </c>
      <c r="G329" s="7">
        <v>273383</v>
      </c>
      <c r="H329" s="7">
        <v>4212879</v>
      </c>
      <c r="I329" s="7">
        <v>7720964</v>
      </c>
      <c r="J329" s="7">
        <v>213345</v>
      </c>
      <c r="K329" s="7">
        <v>7934309</v>
      </c>
      <c r="L329" s="7">
        <v>1441801</v>
      </c>
      <c r="M329" s="7">
        <v>0</v>
      </c>
      <c r="N329" s="7">
        <v>1441801</v>
      </c>
      <c r="O329" s="7">
        <v>6261347</v>
      </c>
      <c r="P329" s="7">
        <v>231161</v>
      </c>
      <c r="Q329" s="7">
        <v>6492508</v>
      </c>
      <c r="R329" s="7">
        <v>6607935</v>
      </c>
      <c r="S329" s="7">
        <v>0</v>
      </c>
      <c r="T329" s="47">
        <v>-264993</v>
      </c>
      <c r="U329" s="7">
        <v>3343610</v>
      </c>
      <c r="V329" s="7">
        <v>2432621</v>
      </c>
      <c r="W329" s="7">
        <v>2494875</v>
      </c>
      <c r="X329" s="7">
        <v>8271106</v>
      </c>
      <c r="Y329" s="7">
        <v>3329402</v>
      </c>
      <c r="Z329" s="7">
        <v>1123404</v>
      </c>
      <c r="AA329" s="7">
        <v>252044</v>
      </c>
      <c r="AB329" s="7">
        <v>337464</v>
      </c>
      <c r="AC329" s="7">
        <v>562977</v>
      </c>
      <c r="AD329" s="7">
        <v>557747</v>
      </c>
      <c r="AE329" s="7">
        <v>49748</v>
      </c>
      <c r="AF329" s="7">
        <v>395149</v>
      </c>
      <c r="AG329" s="7">
        <v>0</v>
      </c>
      <c r="AH329" s="3" t="s">
        <v>83</v>
      </c>
    </row>
    <row r="330" spans="1:34" x14ac:dyDescent="0.35">
      <c r="A330" s="3" t="s">
        <v>52</v>
      </c>
      <c r="B330" s="47">
        <v>2692209</v>
      </c>
      <c r="C330" s="18">
        <f t="shared" si="197"/>
        <v>0.68182551319251283</v>
      </c>
      <c r="D330" s="9">
        <f t="shared" si="201"/>
        <v>0.45126077927965019</v>
      </c>
      <c r="E330" s="9">
        <f t="shared" si="199"/>
        <v>9.3091473491870431</v>
      </c>
      <c r="F330" s="19">
        <f t="shared" si="200"/>
        <v>472.37347511719247</v>
      </c>
      <c r="G330" s="47">
        <v>0</v>
      </c>
      <c r="H330" s="47">
        <v>4782234</v>
      </c>
      <c r="I330" s="47">
        <v>4906172</v>
      </c>
      <c r="J330" s="47">
        <v>0</v>
      </c>
      <c r="K330" s="47">
        <v>4906172</v>
      </c>
      <c r="L330" s="47">
        <v>527027</v>
      </c>
      <c r="M330" s="47">
        <v>1686936</v>
      </c>
      <c r="N330" s="47">
        <v>2213963</v>
      </c>
      <c r="O330" s="47">
        <v>2519483</v>
      </c>
      <c r="P330" s="47">
        <v>172726</v>
      </c>
      <c r="Q330" s="47">
        <v>2692209</v>
      </c>
      <c r="R330" s="47">
        <v>3695202</v>
      </c>
      <c r="S330" s="47">
        <v>0</v>
      </c>
      <c r="T330" s="47">
        <v>0</v>
      </c>
      <c r="U330" s="47">
        <v>2098374</v>
      </c>
      <c r="V330" s="47">
        <v>1700069</v>
      </c>
      <c r="W330" s="47">
        <v>1583</v>
      </c>
      <c r="X330" s="47">
        <v>3800026</v>
      </c>
      <c r="Y330" s="47">
        <v>1531765</v>
      </c>
      <c r="Z330" s="47">
        <v>573054</v>
      </c>
      <c r="AA330" s="47">
        <v>212255</v>
      </c>
      <c r="AB330" s="47">
        <v>275249</v>
      </c>
      <c r="AC330" s="47">
        <v>381154</v>
      </c>
      <c r="AD330" s="47">
        <v>608415</v>
      </c>
      <c r="AE330" s="47">
        <v>0</v>
      </c>
      <c r="AF330" s="47">
        <v>113310</v>
      </c>
      <c r="AG330" s="47">
        <v>0</v>
      </c>
      <c r="AH330" s="3" t="s">
        <v>81</v>
      </c>
    </row>
    <row r="331" spans="1:34" x14ac:dyDescent="0.35">
      <c r="A331" s="3" t="s">
        <v>52</v>
      </c>
      <c r="B331" s="47">
        <v>3561131</v>
      </c>
      <c r="C331" s="18">
        <f t="shared" si="197"/>
        <v>0.3765324109762303</v>
      </c>
      <c r="D331" s="9">
        <f t="shared" si="201"/>
        <v>0.25969430095760143</v>
      </c>
      <c r="E331" s="9">
        <f t="shared" si="199"/>
        <v>3.8506813446139634</v>
      </c>
      <c r="F331" s="19">
        <f t="shared" si="200"/>
        <v>188.61965971005802</v>
      </c>
      <c r="G331" s="47">
        <v>0</v>
      </c>
      <c r="H331" s="47">
        <v>4650365</v>
      </c>
      <c r="I331" s="47">
        <v>4810352</v>
      </c>
      <c r="J331" s="47">
        <v>0</v>
      </c>
      <c r="K331" s="47">
        <v>4810352</v>
      </c>
      <c r="L331" s="47">
        <v>1249221</v>
      </c>
      <c r="M331" s="47">
        <v>0</v>
      </c>
      <c r="N331" s="47">
        <v>1249221</v>
      </c>
      <c r="O331" s="47">
        <v>3388405</v>
      </c>
      <c r="P331" s="47">
        <v>172726</v>
      </c>
      <c r="Q331" s="47">
        <v>3561131</v>
      </c>
      <c r="R331" s="47">
        <v>8998973</v>
      </c>
      <c r="S331" s="47">
        <v>0</v>
      </c>
      <c r="T331" s="47">
        <v>0</v>
      </c>
      <c r="U331" s="47">
        <v>4358607</v>
      </c>
      <c r="V331" s="47">
        <v>3518863</v>
      </c>
      <c r="W331" s="47">
        <v>2017980</v>
      </c>
      <c r="X331" s="47">
        <v>9895450</v>
      </c>
      <c r="Y331" s="47">
        <v>3855830</v>
      </c>
      <c r="Z331" s="47">
        <v>1369084</v>
      </c>
      <c r="AA331" s="47">
        <v>603258</v>
      </c>
      <c r="AB331" s="47">
        <v>610941</v>
      </c>
      <c r="AC331" s="47">
        <v>1172554</v>
      </c>
      <c r="AD331" s="47">
        <v>1253994</v>
      </c>
      <c r="AE331" s="47">
        <v>0</v>
      </c>
      <c r="AF331" s="47">
        <v>133312</v>
      </c>
      <c r="AG331" s="47">
        <v>0</v>
      </c>
      <c r="AH331" s="3" t="s">
        <v>82</v>
      </c>
    </row>
    <row r="332" spans="1:34" x14ac:dyDescent="0.35">
      <c r="A332" s="3" t="s">
        <v>52</v>
      </c>
      <c r="B332" s="47">
        <v>3371417</v>
      </c>
      <c r="C332" s="18">
        <f t="shared" si="197"/>
        <v>0.22596241809218998</v>
      </c>
      <c r="D332" s="9">
        <f t="shared" si="201"/>
        <v>0.21704039790143548</v>
      </c>
      <c r="E332" s="9">
        <f t="shared" si="199"/>
        <v>4.607437185284418</v>
      </c>
      <c r="F332" s="19">
        <f t="shared" si="200"/>
        <v>95.453667083596656</v>
      </c>
      <c r="G332" s="47">
        <v>0</v>
      </c>
      <c r="H332" s="47">
        <v>3701995</v>
      </c>
      <c r="I332" s="47">
        <v>4305991</v>
      </c>
      <c r="J332" s="47">
        <v>0</v>
      </c>
      <c r="K332" s="47">
        <v>4305991</v>
      </c>
      <c r="L332" s="47">
        <v>934574</v>
      </c>
      <c r="M332" s="47">
        <v>0</v>
      </c>
      <c r="N332" s="47">
        <v>934574</v>
      </c>
      <c r="O332" s="47">
        <v>3198691</v>
      </c>
      <c r="P332" s="47">
        <v>172726</v>
      </c>
      <c r="Q332" s="47">
        <v>3371417</v>
      </c>
      <c r="R332" s="47">
        <v>14155854</v>
      </c>
      <c r="S332" s="47">
        <v>0</v>
      </c>
      <c r="T332" s="47">
        <v>0</v>
      </c>
      <c r="U332" s="47">
        <v>6720079</v>
      </c>
      <c r="V332" s="47">
        <v>5274418</v>
      </c>
      <c r="W332" s="47">
        <v>2870051</v>
      </c>
      <c r="X332" s="47">
        <v>14864549</v>
      </c>
      <c r="Y332" s="47">
        <v>6097013</v>
      </c>
      <c r="Z332" s="47">
        <v>2181677</v>
      </c>
      <c r="AA332" s="47">
        <v>1239260</v>
      </c>
      <c r="AB332" s="47">
        <v>955968</v>
      </c>
      <c r="AC332" s="47">
        <v>2154767</v>
      </c>
      <c r="AD332" s="47">
        <v>1321268</v>
      </c>
      <c r="AE332" s="47">
        <v>0</v>
      </c>
      <c r="AF332" s="47">
        <v>205902</v>
      </c>
      <c r="AG332" s="47">
        <v>0</v>
      </c>
      <c r="AH332" s="3" t="s">
        <v>83</v>
      </c>
    </row>
    <row r="333" spans="1:34" x14ac:dyDescent="0.35">
      <c r="A333" s="3" t="s">
        <v>53</v>
      </c>
      <c r="B333" s="47">
        <v>2522039</v>
      </c>
      <c r="C333" s="18">
        <f t="shared" si="197"/>
        <v>0.3238535175347983</v>
      </c>
      <c r="D333" s="9">
        <f t="shared" si="201"/>
        <v>3.0034232864241943E-2</v>
      </c>
      <c r="E333" s="9">
        <f t="shared" si="199"/>
        <v>32.582344128154894</v>
      </c>
      <c r="F333" s="19">
        <f t="shared" si="200"/>
        <v>358.37361080032815</v>
      </c>
      <c r="G333" s="47">
        <v>0</v>
      </c>
      <c r="H333" s="47">
        <v>1921886</v>
      </c>
      <c r="I333" s="47">
        <v>2544453</v>
      </c>
      <c r="J333" s="47">
        <v>55680</v>
      </c>
      <c r="K333" s="47">
        <v>2600133</v>
      </c>
      <c r="L333" s="47">
        <v>78093</v>
      </c>
      <c r="M333" s="47">
        <v>0</v>
      </c>
      <c r="N333" s="47">
        <v>78093</v>
      </c>
      <c r="O333" s="47">
        <v>633918</v>
      </c>
      <c r="P333" s="47">
        <v>1888121</v>
      </c>
      <c r="Q333" s="47">
        <v>2522039</v>
      </c>
      <c r="R333" s="47">
        <v>1957422</v>
      </c>
      <c r="S333" s="47">
        <v>0</v>
      </c>
      <c r="T333" s="47">
        <v>-261931</v>
      </c>
      <c r="U333" s="47">
        <v>1086873</v>
      </c>
      <c r="V333" s="47">
        <v>400799</v>
      </c>
      <c r="W333" s="47">
        <v>266049</v>
      </c>
      <c r="X333" s="47">
        <v>1753721</v>
      </c>
      <c r="Y333" s="47">
        <v>1050539</v>
      </c>
      <c r="Z333" s="47">
        <v>182255</v>
      </c>
      <c r="AA333" s="47">
        <v>98229</v>
      </c>
      <c r="AB333" s="47">
        <v>26377</v>
      </c>
      <c r="AC333" s="47">
        <v>352525</v>
      </c>
      <c r="AD333" s="47">
        <v>206442</v>
      </c>
      <c r="AE333" s="47">
        <v>0</v>
      </c>
      <c r="AF333" s="47">
        <v>41055</v>
      </c>
      <c r="AG333" s="47">
        <v>0</v>
      </c>
      <c r="AH333" s="3" t="s">
        <v>82</v>
      </c>
    </row>
    <row r="334" spans="1:34" x14ac:dyDescent="0.35">
      <c r="A334" s="3" t="s">
        <v>53</v>
      </c>
      <c r="B334" s="47">
        <v>2475332</v>
      </c>
      <c r="C334" s="18">
        <f t="shared" si="197"/>
        <v>0.39341606896718645</v>
      </c>
      <c r="D334" s="9">
        <f t="shared" si="201"/>
        <v>4.9519351686348898E-2</v>
      </c>
      <c r="E334" s="9">
        <f t="shared" si="199"/>
        <v>19.762381458247713</v>
      </c>
      <c r="F334" s="19">
        <f t="shared" si="200"/>
        <v>455.69926650063275</v>
      </c>
      <c r="G334" s="47">
        <v>0</v>
      </c>
      <c r="H334" s="47">
        <v>2011715</v>
      </c>
      <c r="I334" s="47">
        <v>2548616</v>
      </c>
      <c r="J334" s="47">
        <v>55680</v>
      </c>
      <c r="K334" s="47">
        <v>2604295</v>
      </c>
      <c r="L334" s="47">
        <v>128963</v>
      </c>
      <c r="M334" s="47">
        <v>0</v>
      </c>
      <c r="N334" s="47">
        <v>128963</v>
      </c>
      <c r="O334" s="47">
        <v>633918</v>
      </c>
      <c r="P334" s="47">
        <v>1841414</v>
      </c>
      <c r="Q334" s="47">
        <v>2475332</v>
      </c>
      <c r="R334" s="47">
        <v>1611317</v>
      </c>
      <c r="S334" s="47">
        <v>0</v>
      </c>
      <c r="T334" s="47">
        <v>-261931</v>
      </c>
      <c r="U334" s="47">
        <v>407420</v>
      </c>
      <c r="V334" s="47">
        <v>1128699</v>
      </c>
      <c r="W334" s="47">
        <v>72794</v>
      </c>
      <c r="X334" s="47">
        <v>1608912</v>
      </c>
      <c r="Y334" s="47">
        <v>714084</v>
      </c>
      <c r="Z334" s="47">
        <v>136843</v>
      </c>
      <c r="AA334" s="47">
        <v>115364</v>
      </c>
      <c r="AB334" s="47">
        <v>88136</v>
      </c>
      <c r="AC334" s="47">
        <v>217166</v>
      </c>
      <c r="AD334" s="47">
        <v>294111</v>
      </c>
      <c r="AE334" s="47">
        <v>0</v>
      </c>
      <c r="AF334" s="47">
        <v>45611</v>
      </c>
      <c r="AG334" s="47">
        <v>0</v>
      </c>
      <c r="AH334" s="3" t="s">
        <v>83</v>
      </c>
    </row>
    <row r="335" spans="1:34" x14ac:dyDescent="0.35">
      <c r="A335" s="3" t="s">
        <v>54</v>
      </c>
      <c r="B335" s="47">
        <v>8346831</v>
      </c>
      <c r="C335" s="18">
        <f t="shared" si="197"/>
        <v>0.82276615501082329</v>
      </c>
      <c r="D335" s="9">
        <f t="shared" si="201"/>
        <v>0.13191877706958674</v>
      </c>
      <c r="E335" s="9">
        <f t="shared" si="199"/>
        <v>6.675122237341478</v>
      </c>
      <c r="F335" s="19">
        <f t="shared" si="200"/>
        <v>240.63095213305706</v>
      </c>
      <c r="G335" s="47">
        <v>0</v>
      </c>
      <c r="H335" s="47">
        <v>6585282</v>
      </c>
      <c r="I335" s="47">
        <v>8466952</v>
      </c>
      <c r="J335" s="47">
        <v>1148313</v>
      </c>
      <c r="K335" s="47">
        <v>9615265</v>
      </c>
      <c r="L335" s="47">
        <v>1268434</v>
      </c>
      <c r="M335" s="47">
        <v>0</v>
      </c>
      <c r="N335" s="47">
        <v>1268434</v>
      </c>
      <c r="O335" s="47">
        <v>8346831</v>
      </c>
      <c r="P335" s="47">
        <v>0</v>
      </c>
      <c r="Q335" s="47">
        <v>8346831</v>
      </c>
      <c r="R335" s="47">
        <v>10144840</v>
      </c>
      <c r="S335" s="47">
        <v>155984</v>
      </c>
      <c r="T335" s="47">
        <v>0</v>
      </c>
      <c r="U335" s="47">
        <v>3925745</v>
      </c>
      <c r="V335" s="47">
        <v>1552185</v>
      </c>
      <c r="W335" s="47">
        <v>3267250</v>
      </c>
      <c r="X335" s="47">
        <v>8745180</v>
      </c>
      <c r="Y335" s="47">
        <v>5822492</v>
      </c>
      <c r="Z335" s="47">
        <v>1334273</v>
      </c>
      <c r="AA335" s="47">
        <v>390255</v>
      </c>
      <c r="AB335" s="47">
        <v>423707</v>
      </c>
      <c r="AC335" s="47">
        <v>1024447</v>
      </c>
      <c r="AD335" s="47">
        <v>888845</v>
      </c>
      <c r="AE335" s="47">
        <v>155984</v>
      </c>
      <c r="AF335" s="47">
        <v>104837</v>
      </c>
      <c r="AG335" s="47">
        <v>0</v>
      </c>
      <c r="AH335" s="3" t="s">
        <v>81</v>
      </c>
    </row>
    <row r="336" spans="1:34" x14ac:dyDescent="0.35">
      <c r="A336" s="3" t="s">
        <v>54</v>
      </c>
      <c r="B336" s="47">
        <v>8612446</v>
      </c>
      <c r="C336" s="18">
        <f t="shared" si="197"/>
        <v>0.45775499491563226</v>
      </c>
      <c r="D336" s="9">
        <f t="shared" si="201"/>
        <v>0.10201983982957194</v>
      </c>
      <c r="E336" s="9">
        <f t="shared" si="199"/>
        <v>8.6222943534911387</v>
      </c>
      <c r="F336" s="19">
        <f t="shared" si="200"/>
        <v>130.21082979053276</v>
      </c>
      <c r="G336" s="47">
        <v>0</v>
      </c>
      <c r="H336" s="47">
        <v>6599209</v>
      </c>
      <c r="I336" s="47">
        <v>8436596</v>
      </c>
      <c r="J336" s="47">
        <v>1154313</v>
      </c>
      <c r="K336" s="47">
        <v>9590909</v>
      </c>
      <c r="L336" s="47">
        <v>978463</v>
      </c>
      <c r="M336" s="47">
        <v>0</v>
      </c>
      <c r="N336" s="47">
        <v>978463</v>
      </c>
      <c r="O336" s="47">
        <v>8612446</v>
      </c>
      <c r="P336" s="47">
        <v>0</v>
      </c>
      <c r="Q336" s="47">
        <v>8612446</v>
      </c>
      <c r="R336" s="47">
        <v>18814532</v>
      </c>
      <c r="S336" s="47">
        <v>315984</v>
      </c>
      <c r="T336" s="47">
        <v>0</v>
      </c>
      <c r="U336" s="47">
        <v>8243628</v>
      </c>
      <c r="V336" s="47">
        <v>4586660</v>
      </c>
      <c r="W336" s="47">
        <v>4657053</v>
      </c>
      <c r="X336" s="47">
        <v>17487341</v>
      </c>
      <c r="Y336" s="47">
        <v>10218109</v>
      </c>
      <c r="Z336" s="47">
        <v>1836515</v>
      </c>
      <c r="AA336" s="47">
        <v>1132894</v>
      </c>
      <c r="AB336" s="47">
        <v>1225075</v>
      </c>
      <c r="AC336" s="47">
        <v>2258031</v>
      </c>
      <c r="AD336" s="47">
        <v>1589680</v>
      </c>
      <c r="AE336" s="47">
        <v>315984</v>
      </c>
      <c r="AF336" s="47">
        <v>238244</v>
      </c>
      <c r="AG336" s="47">
        <v>0</v>
      </c>
      <c r="AH336" s="3" t="s">
        <v>82</v>
      </c>
    </row>
    <row r="337" spans="1:34" x14ac:dyDescent="0.35">
      <c r="A337" s="3" t="s">
        <v>54</v>
      </c>
      <c r="B337" s="47">
        <v>10752121</v>
      </c>
      <c r="C337" s="18">
        <f t="shared" si="197"/>
        <v>0.35153440654960866</v>
      </c>
      <c r="D337" s="9">
        <f t="shared" si="201"/>
        <v>0.11489755046208462</v>
      </c>
      <c r="E337" s="9">
        <f t="shared" si="199"/>
        <v>7.9811486485518301</v>
      </c>
      <c r="F337" s="19">
        <f t="shared" si="200"/>
        <v>108.11945074310754</v>
      </c>
      <c r="G337" s="47">
        <v>0</v>
      </c>
      <c r="H337" s="47">
        <v>8892858</v>
      </c>
      <c r="I337" s="47">
        <v>11139784</v>
      </c>
      <c r="J337" s="47">
        <v>1008099</v>
      </c>
      <c r="K337" s="47">
        <v>12147883</v>
      </c>
      <c r="L337" s="47">
        <v>1395762</v>
      </c>
      <c r="M337" s="47">
        <v>0</v>
      </c>
      <c r="N337" s="47">
        <v>1395762</v>
      </c>
      <c r="O337" s="47">
        <v>10752121</v>
      </c>
      <c r="P337" s="47">
        <v>0</v>
      </c>
      <c r="Q337" s="47">
        <v>10752121</v>
      </c>
      <c r="R337" s="47">
        <v>30586255</v>
      </c>
      <c r="S337" s="47">
        <v>564893</v>
      </c>
      <c r="T337" s="47">
        <v>0</v>
      </c>
      <c r="U337" s="47">
        <v>9458017</v>
      </c>
      <c r="V337" s="47">
        <v>9713520</v>
      </c>
      <c r="W337" s="47">
        <v>12227202</v>
      </c>
      <c r="X337" s="47">
        <v>31398739</v>
      </c>
      <c r="Y337" s="47">
        <v>17310484</v>
      </c>
      <c r="Z337" s="47">
        <v>3072753</v>
      </c>
      <c r="AA337" s="47">
        <v>1534812</v>
      </c>
      <c r="AB337" s="47">
        <v>1490450</v>
      </c>
      <c r="AC337" s="47">
        <v>4258527</v>
      </c>
      <c r="AD337" s="47">
        <v>2037262</v>
      </c>
      <c r="AE337" s="47">
        <v>564983</v>
      </c>
      <c r="AF337" s="47">
        <v>316984</v>
      </c>
      <c r="AG337" s="47">
        <v>0</v>
      </c>
      <c r="AH337" s="3" t="s">
        <v>83</v>
      </c>
    </row>
    <row r="338" spans="1:34" x14ac:dyDescent="0.35">
      <c r="A338" s="3" t="s">
        <v>55</v>
      </c>
      <c r="B338" s="47">
        <v>1387530</v>
      </c>
      <c r="C338" s="18">
        <f t="shared" si="197"/>
        <v>1.3885933396104861</v>
      </c>
      <c r="D338" s="9">
        <f t="shared" si="201"/>
        <v>0.11501043786742218</v>
      </c>
      <c r="E338" s="9">
        <f t="shared" si="199"/>
        <v>13.030768207847473</v>
      </c>
      <c r="F338" s="19">
        <f t="shared" si="200"/>
        <v>224.87004435304027</v>
      </c>
      <c r="G338" s="7">
        <v>0</v>
      </c>
      <c r="H338" s="47">
        <v>497277</v>
      </c>
      <c r="I338" s="47">
        <v>1567849</v>
      </c>
      <c r="J338" s="7">
        <v>0</v>
      </c>
      <c r="K338" s="47">
        <v>1567849</v>
      </c>
      <c r="L338" s="47">
        <v>120319</v>
      </c>
      <c r="M338" s="1">
        <v>60000</v>
      </c>
      <c r="N338" s="47">
        <v>180319</v>
      </c>
      <c r="O338" s="47">
        <v>1120817</v>
      </c>
      <c r="P338" s="47">
        <v>266713</v>
      </c>
      <c r="Q338" s="47">
        <v>1387530</v>
      </c>
      <c r="R338" s="47">
        <v>807160</v>
      </c>
      <c r="S338" s="47"/>
      <c r="T338" s="47">
        <v>0</v>
      </c>
      <c r="U338" s="47">
        <v>343186</v>
      </c>
      <c r="V338" s="47">
        <v>327963</v>
      </c>
      <c r="W338" s="47">
        <v>0</v>
      </c>
      <c r="X338" s="47">
        <v>671148</v>
      </c>
      <c r="Y338" s="47">
        <v>382501</v>
      </c>
      <c r="Z338" s="47">
        <v>77285</v>
      </c>
      <c r="AA338" s="47">
        <v>118634</v>
      </c>
      <c r="AB338" s="47">
        <v>48949</v>
      </c>
      <c r="AC338" s="47">
        <v>83692</v>
      </c>
      <c r="AD338" s="47">
        <v>75936</v>
      </c>
      <c r="AE338" s="47">
        <v>0</v>
      </c>
      <c r="AF338" s="47">
        <v>20164</v>
      </c>
      <c r="AG338" s="47">
        <v>0</v>
      </c>
      <c r="AH338" s="3" t="s">
        <v>81</v>
      </c>
    </row>
    <row r="339" spans="1:34" x14ac:dyDescent="0.35">
      <c r="A339" s="3" t="s">
        <v>55</v>
      </c>
      <c r="B339" s="47">
        <v>1163299</v>
      </c>
      <c r="C339" s="18">
        <f t="shared" ref="C339:C364" si="204">O339/R339</f>
        <v>0.71264899449202046</v>
      </c>
      <c r="D339" s="9">
        <f t="shared" si="201"/>
        <v>0.11940277040770367</v>
      </c>
      <c r="E339" s="9">
        <f t="shared" ref="E339:E364" si="205">I339/L339</f>
        <v>13.516478231953753</v>
      </c>
      <c r="F339" s="19">
        <f t="shared" ref="F339:F364" si="206">H339/((R339-S339)/365)</f>
        <v>90.104091685713755</v>
      </c>
      <c r="G339" s="7">
        <v>0</v>
      </c>
      <c r="H339" s="47">
        <v>402965</v>
      </c>
      <c r="I339" s="47">
        <v>1321033</v>
      </c>
      <c r="J339" s="7">
        <v>0</v>
      </c>
      <c r="K339" s="47">
        <v>1321033</v>
      </c>
      <c r="L339" s="47">
        <v>97735</v>
      </c>
      <c r="M339" s="1">
        <v>60000</v>
      </c>
      <c r="N339" s="47">
        <v>157735</v>
      </c>
      <c r="O339" s="47">
        <v>1163299</v>
      </c>
      <c r="P339" s="47">
        <v>0</v>
      </c>
      <c r="Q339" s="47">
        <v>1163299</v>
      </c>
      <c r="R339" s="47">
        <v>1632359</v>
      </c>
      <c r="S339" s="47"/>
      <c r="T339" s="47">
        <v>0</v>
      </c>
      <c r="U339" s="47">
        <v>696313</v>
      </c>
      <c r="V339" s="47">
        <v>594836</v>
      </c>
      <c r="W339" s="47">
        <v>14762</v>
      </c>
      <c r="X339" s="47">
        <v>1305911</v>
      </c>
      <c r="Y339" s="47">
        <v>758673</v>
      </c>
      <c r="Z339" s="47">
        <v>157045</v>
      </c>
      <c r="AA339" s="47">
        <v>278178</v>
      </c>
      <c r="AB339" s="47">
        <v>103246</v>
      </c>
      <c r="AC339" s="47">
        <v>181903</v>
      </c>
      <c r="AD339" s="47">
        <v>99274</v>
      </c>
      <c r="AE339" s="47">
        <v>0</v>
      </c>
      <c r="AF339" s="47">
        <v>54041</v>
      </c>
      <c r="AG339" s="47">
        <v>0</v>
      </c>
      <c r="AH339" s="3" t="s">
        <v>82</v>
      </c>
    </row>
    <row r="340" spans="1:34" x14ac:dyDescent="0.35">
      <c r="A340" s="3" t="s">
        <v>55</v>
      </c>
      <c r="B340" s="47">
        <v>1407363</v>
      </c>
      <c r="C340" s="18">
        <f t="shared" si="204"/>
        <v>0.58079464568696848</v>
      </c>
      <c r="D340" s="9">
        <f t="shared" si="201"/>
        <v>9.9874066129033295E-2</v>
      </c>
      <c r="E340" s="9">
        <f t="shared" si="205"/>
        <v>14.728642079977391</v>
      </c>
      <c r="F340" s="61">
        <f t="shared" si="206"/>
        <v>52.042408945644709</v>
      </c>
      <c r="G340" s="7">
        <v>0</v>
      </c>
      <c r="H340" s="47">
        <v>345500</v>
      </c>
      <c r="I340" s="47">
        <v>1563519</v>
      </c>
      <c r="J340" s="7">
        <v>0</v>
      </c>
      <c r="K340" s="47">
        <v>1563519</v>
      </c>
      <c r="L340" s="47">
        <v>106155</v>
      </c>
      <c r="M340" s="1">
        <v>50000</v>
      </c>
      <c r="N340" s="47">
        <v>156155</v>
      </c>
      <c r="O340" s="47">
        <v>1407363</v>
      </c>
      <c r="P340" s="47">
        <v>0</v>
      </c>
      <c r="Q340" s="47">
        <v>1407363</v>
      </c>
      <c r="R340" s="47">
        <v>2423168</v>
      </c>
      <c r="S340" s="47"/>
      <c r="T340" s="47">
        <v>0</v>
      </c>
      <c r="U340" s="47">
        <v>1027894</v>
      </c>
      <c r="V340" s="47">
        <v>872159</v>
      </c>
      <c r="W340" s="47">
        <v>444565</v>
      </c>
      <c r="X340" s="47">
        <v>2344618</v>
      </c>
      <c r="Y340" s="47">
        <v>1132809</v>
      </c>
      <c r="Z340" s="47">
        <v>233129</v>
      </c>
      <c r="AA340" s="47">
        <v>412890</v>
      </c>
      <c r="AB340" s="47">
        <v>169261</v>
      </c>
      <c r="AC340" s="47">
        <v>258897</v>
      </c>
      <c r="AD340" s="47">
        <v>146327</v>
      </c>
      <c r="AE340" s="47">
        <v>0</v>
      </c>
      <c r="AF340" s="47">
        <v>69856</v>
      </c>
      <c r="AG340" s="47">
        <v>0</v>
      </c>
      <c r="AH340" s="3" t="s">
        <v>83</v>
      </c>
    </row>
    <row r="341" spans="1:34" x14ac:dyDescent="0.35">
      <c r="A341" s="3" t="s">
        <v>56</v>
      </c>
      <c r="B341" s="47">
        <v>5807104</v>
      </c>
      <c r="C341" s="18">
        <f t="shared" si="204"/>
        <v>4.1147605800666911</v>
      </c>
      <c r="D341" s="9">
        <f t="shared" ref="D341:D364" si="207">N341/K341</f>
        <v>0.13006737626263079</v>
      </c>
      <c r="E341" s="9">
        <f t="shared" si="205"/>
        <v>6.8234081394076558</v>
      </c>
      <c r="F341" s="19">
        <f t="shared" si="206"/>
        <v>1487.9714971995941</v>
      </c>
      <c r="G341" s="47">
        <v>0</v>
      </c>
      <c r="H341" s="47">
        <v>5688992</v>
      </c>
      <c r="I341" s="47">
        <v>5924390</v>
      </c>
      <c r="J341" s="47">
        <v>750958</v>
      </c>
      <c r="K341" s="47">
        <v>6675348</v>
      </c>
      <c r="L341" s="47">
        <v>868245</v>
      </c>
      <c r="M341" s="47">
        <v>0</v>
      </c>
      <c r="N341" s="47">
        <v>868245</v>
      </c>
      <c r="O341" s="47">
        <v>5807104</v>
      </c>
      <c r="P341" s="47"/>
      <c r="Q341" s="47">
        <v>5807104</v>
      </c>
      <c r="R341" s="47">
        <v>1411286</v>
      </c>
      <c r="S341" s="47">
        <v>15774</v>
      </c>
      <c r="T341" s="47">
        <v>-677406</v>
      </c>
      <c r="U341" s="47">
        <v>675186</v>
      </c>
      <c r="V341" s="47">
        <v>555056</v>
      </c>
      <c r="W341" s="47">
        <v>202269</v>
      </c>
      <c r="X341" s="47">
        <v>1432511</v>
      </c>
      <c r="Y341" s="47">
        <v>666943</v>
      </c>
      <c r="Z341" s="47">
        <v>163538</v>
      </c>
      <c r="AA341" s="47">
        <v>52077</v>
      </c>
      <c r="AB341" s="47">
        <v>224192</v>
      </c>
      <c r="AC341" s="47">
        <v>40250</v>
      </c>
      <c r="AD341" s="47">
        <v>211569</v>
      </c>
      <c r="AE341" s="47">
        <v>0</v>
      </c>
      <c r="AF341" s="47">
        <v>52717</v>
      </c>
      <c r="AG341" s="47">
        <v>0</v>
      </c>
      <c r="AH341" s="3" t="s">
        <v>81</v>
      </c>
    </row>
    <row r="342" spans="1:34" x14ac:dyDescent="0.35">
      <c r="A342" s="3" t="s">
        <v>56</v>
      </c>
      <c r="B342" s="47">
        <v>5831558</v>
      </c>
      <c r="C342" s="18">
        <f t="shared" si="204"/>
        <v>1.8321708597403348</v>
      </c>
      <c r="D342" s="9">
        <f t="shared" si="207"/>
        <v>0.13428094593804177</v>
      </c>
      <c r="E342" s="9">
        <f t="shared" si="205"/>
        <v>6.6168521040808024</v>
      </c>
      <c r="F342" s="19">
        <f t="shared" si="206"/>
        <v>605.25748161720821</v>
      </c>
      <c r="G342" s="47">
        <v>0</v>
      </c>
      <c r="H342" s="47">
        <v>5277958</v>
      </c>
      <c r="I342" s="47">
        <v>5985128</v>
      </c>
      <c r="J342" s="47">
        <v>750958</v>
      </c>
      <c r="K342" s="47">
        <v>6736086</v>
      </c>
      <c r="L342" s="47">
        <v>904528</v>
      </c>
      <c r="M342" s="47">
        <v>0</v>
      </c>
      <c r="N342" s="47">
        <v>904528</v>
      </c>
      <c r="O342" s="47">
        <v>5831558</v>
      </c>
      <c r="P342" s="47"/>
      <c r="Q342" s="47">
        <v>5831558</v>
      </c>
      <c r="R342" s="47">
        <v>3182868</v>
      </c>
      <c r="S342" s="47">
        <v>0</v>
      </c>
      <c r="T342" s="47">
        <v>-677406</v>
      </c>
      <c r="U342" s="47">
        <v>1116932</v>
      </c>
      <c r="V342" s="47">
        <v>1327308</v>
      </c>
      <c r="W342" s="47">
        <v>831677</v>
      </c>
      <c r="X342" s="47">
        <v>3275917</v>
      </c>
      <c r="Y342" s="47">
        <v>1688904</v>
      </c>
      <c r="Z342" s="47">
        <v>301171</v>
      </c>
      <c r="AA342" s="47">
        <v>139891</v>
      </c>
      <c r="AB342" s="47">
        <v>395686</v>
      </c>
      <c r="AC342" s="47">
        <v>187259</v>
      </c>
      <c r="AD342" s="47">
        <v>367440</v>
      </c>
      <c r="AE342" s="47">
        <v>0</v>
      </c>
      <c r="AF342" s="47">
        <v>102517</v>
      </c>
      <c r="AG342" s="47">
        <v>0</v>
      </c>
      <c r="AH342" s="3" t="s">
        <v>82</v>
      </c>
    </row>
    <row r="343" spans="1:34" x14ac:dyDescent="0.35">
      <c r="A343" s="3" t="s">
        <v>56</v>
      </c>
      <c r="B343" s="47">
        <v>6592365</v>
      </c>
      <c r="C343" s="18">
        <f t="shared" si="204"/>
        <v>1.3324657558888917</v>
      </c>
      <c r="D343" s="9">
        <f t="shared" si="207"/>
        <v>7.0260475582955891E-3</v>
      </c>
      <c r="E343" s="9">
        <f t="shared" si="205"/>
        <v>126.22844402521116</v>
      </c>
      <c r="F343" s="19">
        <f t="shared" si="206"/>
        <v>392.69857784538556</v>
      </c>
      <c r="G343" s="47">
        <v>0</v>
      </c>
      <c r="H343" s="47">
        <v>5322941</v>
      </c>
      <c r="I343" s="47">
        <v>5888052</v>
      </c>
      <c r="J343" s="47">
        <v>750958</v>
      </c>
      <c r="K343" s="47">
        <v>6639010</v>
      </c>
      <c r="L343" s="47">
        <v>46646</v>
      </c>
      <c r="M343" s="47">
        <v>0</v>
      </c>
      <c r="N343" s="47">
        <v>46646</v>
      </c>
      <c r="O343" s="47">
        <v>6592365</v>
      </c>
      <c r="P343" s="47"/>
      <c r="Q343" s="47">
        <v>6592365</v>
      </c>
      <c r="R343" s="47">
        <v>4947493</v>
      </c>
      <c r="S343" s="47">
        <v>0</v>
      </c>
      <c r="T343" s="47">
        <v>-677406</v>
      </c>
      <c r="U343" s="47">
        <v>1965939</v>
      </c>
      <c r="V343" s="47">
        <v>1785577</v>
      </c>
      <c r="W343" s="47">
        <v>2055285</v>
      </c>
      <c r="X343" s="47">
        <v>5806801</v>
      </c>
      <c r="Y343" s="47">
        <v>2628118</v>
      </c>
      <c r="Z343" s="47">
        <v>488967</v>
      </c>
      <c r="AA343" s="47">
        <v>235938</v>
      </c>
      <c r="AB343" s="47">
        <v>585259</v>
      </c>
      <c r="AC343" s="47">
        <v>268026</v>
      </c>
      <c r="AD343" s="47">
        <v>576978</v>
      </c>
      <c r="AE343" s="47">
        <v>0</v>
      </c>
      <c r="AF343" s="47">
        <v>164206</v>
      </c>
      <c r="AG343" s="47">
        <v>0</v>
      </c>
      <c r="AH343" s="3" t="s">
        <v>83</v>
      </c>
    </row>
    <row r="344" spans="1:34" x14ac:dyDescent="0.35">
      <c r="A344" s="3" t="s">
        <v>57</v>
      </c>
      <c r="B344" s="47">
        <v>52582</v>
      </c>
      <c r="C344" s="18">
        <f t="shared" si="204"/>
        <v>0.14925220619750612</v>
      </c>
      <c r="D344" s="9">
        <f t="shared" si="207"/>
        <v>0.72480242842937148</v>
      </c>
      <c r="E344" s="56">
        <f t="shared" si="205"/>
        <v>0.96186673213563634</v>
      </c>
      <c r="F344" s="61">
        <f t="shared" si="206"/>
        <v>29.003115534900928</v>
      </c>
      <c r="G344" s="7">
        <v>0</v>
      </c>
      <c r="H344" s="47">
        <v>27494</v>
      </c>
      <c r="I344" s="47">
        <v>133207</v>
      </c>
      <c r="J344" s="7">
        <v>57863</v>
      </c>
      <c r="K344" s="60">
        <v>191070</v>
      </c>
      <c r="L344" s="47">
        <v>138488</v>
      </c>
      <c r="M344" s="1">
        <v>0</v>
      </c>
      <c r="N344" s="60">
        <v>138488</v>
      </c>
      <c r="O344" s="47">
        <v>52582</v>
      </c>
      <c r="P344" s="47">
        <v>0</v>
      </c>
      <c r="Q344" s="47">
        <v>52582</v>
      </c>
      <c r="R344" s="59">
        <v>352303</v>
      </c>
      <c r="S344" s="47">
        <v>6295</v>
      </c>
      <c r="T344" s="47">
        <v>-6295</v>
      </c>
      <c r="U344" s="47">
        <v>128252</v>
      </c>
      <c r="V344" s="47">
        <v>24125</v>
      </c>
      <c r="W344" s="47">
        <v>82123</v>
      </c>
      <c r="X344" s="59">
        <v>234500</v>
      </c>
      <c r="Y344" s="60">
        <v>168470</v>
      </c>
      <c r="Z344" s="47">
        <v>19445</v>
      </c>
      <c r="AA344" s="47">
        <v>45595</v>
      </c>
      <c r="AB344" s="47">
        <v>34102</v>
      </c>
      <c r="AC344" s="47">
        <v>54955</v>
      </c>
      <c r="AD344" s="47">
        <v>27418</v>
      </c>
      <c r="AE344" s="47">
        <v>0</v>
      </c>
      <c r="AF344" s="47">
        <v>2319</v>
      </c>
      <c r="AG344" s="47">
        <v>0</v>
      </c>
      <c r="AH344" s="3" t="s">
        <v>81</v>
      </c>
    </row>
    <row r="345" spans="1:34" x14ac:dyDescent="0.35">
      <c r="A345" s="3" t="s">
        <v>57</v>
      </c>
      <c r="B345" s="47">
        <v>52582</v>
      </c>
      <c r="C345" s="55">
        <f t="shared" si="204"/>
        <v>6.2448189451431692E-2</v>
      </c>
      <c r="D345" s="9">
        <f t="shared" si="207"/>
        <v>0.72480242842937148</v>
      </c>
      <c r="E345" s="56">
        <f t="shared" si="205"/>
        <v>0.96186673213563634</v>
      </c>
      <c r="F345" s="61">
        <f t="shared" si="206"/>
        <v>12.008052984570099</v>
      </c>
      <c r="G345" s="47">
        <v>0</v>
      </c>
      <c r="H345" s="47">
        <v>27494</v>
      </c>
      <c r="I345" s="47">
        <v>133207</v>
      </c>
      <c r="J345" s="47">
        <v>57863</v>
      </c>
      <c r="K345" s="47">
        <v>191070</v>
      </c>
      <c r="L345" s="47">
        <v>138488</v>
      </c>
      <c r="M345" s="47">
        <v>0</v>
      </c>
      <c r="N345" s="47">
        <v>138488</v>
      </c>
      <c r="O345" s="47">
        <v>52582</v>
      </c>
      <c r="P345" s="47">
        <v>0</v>
      </c>
      <c r="Q345" s="47">
        <v>52582</v>
      </c>
      <c r="R345" s="47">
        <v>842010</v>
      </c>
      <c r="S345" s="47">
        <v>6295</v>
      </c>
      <c r="T345" s="47">
        <v>-6295</v>
      </c>
      <c r="U345" s="47">
        <v>413158</v>
      </c>
      <c r="V345" s="47">
        <v>43943</v>
      </c>
      <c r="W345" s="47">
        <v>561556</v>
      </c>
      <c r="X345" s="47">
        <v>1018657</v>
      </c>
      <c r="Y345" s="47">
        <v>401842</v>
      </c>
      <c r="Z345" s="47">
        <v>55713</v>
      </c>
      <c r="AA345" s="47">
        <v>113530</v>
      </c>
      <c r="AB345" s="47">
        <v>86650</v>
      </c>
      <c r="AC345" s="47">
        <v>154661</v>
      </c>
      <c r="AD345" s="47">
        <v>27295</v>
      </c>
      <c r="AE345" s="47">
        <v>0</v>
      </c>
      <c r="AF345" s="47">
        <v>2319</v>
      </c>
      <c r="AG345" s="47">
        <v>0</v>
      </c>
      <c r="AH345" s="3" t="s">
        <v>82</v>
      </c>
    </row>
    <row r="346" spans="1:34" x14ac:dyDescent="0.35">
      <c r="A346" s="3" t="s">
        <v>57</v>
      </c>
      <c r="B346" s="47">
        <v>587900</v>
      </c>
      <c r="C346" s="18">
        <f t="shared" si="204"/>
        <v>0.44903021998585468</v>
      </c>
      <c r="D346" s="9">
        <f t="shared" si="207"/>
        <v>0.34414307277134887</v>
      </c>
      <c r="E346" s="9">
        <f t="shared" si="205"/>
        <v>2.705449877465282</v>
      </c>
      <c r="F346" s="61">
        <f t="shared" si="206"/>
        <v>42.137356754276325</v>
      </c>
      <c r="G346" s="7">
        <v>0</v>
      </c>
      <c r="H346" s="47">
        <v>149438</v>
      </c>
      <c r="I346" s="47">
        <v>834588</v>
      </c>
      <c r="J346" s="7">
        <v>61795</v>
      </c>
      <c r="K346" s="60">
        <v>896383</v>
      </c>
      <c r="L346" s="47">
        <v>308484</v>
      </c>
      <c r="M346" s="47">
        <v>0</v>
      </c>
      <c r="N346" s="60">
        <v>308484</v>
      </c>
      <c r="O346" s="47">
        <v>587900</v>
      </c>
      <c r="P346" s="47">
        <v>0</v>
      </c>
      <c r="Q346" s="47">
        <v>587900</v>
      </c>
      <c r="R346" s="59">
        <v>1309266</v>
      </c>
      <c r="S346" s="47">
        <v>14812</v>
      </c>
      <c r="T346" s="47">
        <v>-14812</v>
      </c>
      <c r="U346" s="47">
        <v>678775</v>
      </c>
      <c r="V346" s="47">
        <v>129005</v>
      </c>
      <c r="W346" s="47">
        <v>902154</v>
      </c>
      <c r="X346" s="59">
        <v>1709934</v>
      </c>
      <c r="Y346" s="60">
        <v>610297</v>
      </c>
      <c r="Z346" s="47">
        <v>82665</v>
      </c>
      <c r="AA346" s="47">
        <v>151724</v>
      </c>
      <c r="AB346" s="47">
        <v>142378</v>
      </c>
      <c r="AC346" s="47">
        <v>216438</v>
      </c>
      <c r="AD346" s="47">
        <v>66412</v>
      </c>
      <c r="AE346" s="47">
        <v>31485</v>
      </c>
      <c r="AF346" s="47">
        <v>7869</v>
      </c>
      <c r="AG346" s="47">
        <v>0</v>
      </c>
      <c r="AH346" s="3" t="s">
        <v>83</v>
      </c>
    </row>
    <row r="347" spans="1:34" x14ac:dyDescent="0.35">
      <c r="A347" s="3" t="s">
        <v>84</v>
      </c>
      <c r="B347" s="47">
        <v>325513</v>
      </c>
      <c r="C347" s="18">
        <f t="shared" si="204"/>
        <v>0.38238788474028546</v>
      </c>
      <c r="D347" s="9">
        <f t="shared" si="207"/>
        <v>0.22242340997312632</v>
      </c>
      <c r="E347" s="9">
        <f t="shared" si="205"/>
        <v>4.4094638714666212</v>
      </c>
      <c r="F347" s="19">
        <f t="shared" si="206"/>
        <v>97.272911485312676</v>
      </c>
      <c r="G347" s="47">
        <v>0</v>
      </c>
      <c r="H347" s="47">
        <v>201881</v>
      </c>
      <c r="I347" s="47">
        <v>410574</v>
      </c>
      <c r="J347" s="47">
        <v>8051</v>
      </c>
      <c r="K347" s="47">
        <v>418625</v>
      </c>
      <c r="L347" s="47">
        <v>93112</v>
      </c>
      <c r="M347" s="47">
        <v>0</v>
      </c>
      <c r="N347" s="47">
        <v>93112</v>
      </c>
      <c r="O347" s="47">
        <v>289668</v>
      </c>
      <c r="P347" s="47">
        <v>35845</v>
      </c>
      <c r="Q347" s="47">
        <v>325513</v>
      </c>
      <c r="R347" s="47">
        <v>757524</v>
      </c>
      <c r="S347" s="47">
        <v>0</v>
      </c>
      <c r="T347" s="47">
        <v>-906</v>
      </c>
      <c r="U347" s="47">
        <v>296942</v>
      </c>
      <c r="V347" s="47">
        <v>172737</v>
      </c>
      <c r="W347" s="47">
        <v>69554</v>
      </c>
      <c r="X347" s="47">
        <v>539233</v>
      </c>
      <c r="Y347" s="47">
        <v>288599</v>
      </c>
      <c r="Z347" s="47">
        <v>62275</v>
      </c>
      <c r="AA347" s="47">
        <v>122487</v>
      </c>
      <c r="AB347" s="47">
        <v>121010</v>
      </c>
      <c r="AC347" s="47">
        <v>54261</v>
      </c>
      <c r="AD347" s="47">
        <v>43764</v>
      </c>
      <c r="AE347" s="47">
        <v>59015</v>
      </c>
      <c r="AF347" s="47">
        <v>6113</v>
      </c>
      <c r="AG347" s="47">
        <v>0</v>
      </c>
      <c r="AH347" s="3" t="s">
        <v>81</v>
      </c>
    </row>
    <row r="348" spans="1:34" x14ac:dyDescent="0.35">
      <c r="A348" s="3" t="s">
        <v>84</v>
      </c>
      <c r="B348" s="47">
        <v>334904</v>
      </c>
      <c r="C348" s="18">
        <f t="shared" si="204"/>
        <v>0.23592830232276354</v>
      </c>
      <c r="D348" s="9">
        <f t="shared" si="207"/>
        <v>0.1680000765228038</v>
      </c>
      <c r="E348" s="9">
        <f t="shared" si="205"/>
        <v>7.279593626662769</v>
      </c>
      <c r="F348" s="19">
        <f t="shared" si="206"/>
        <v>73.276363211122657</v>
      </c>
      <c r="G348" s="47">
        <v>0</v>
      </c>
      <c r="H348" s="47">
        <v>284978</v>
      </c>
      <c r="I348" s="47">
        <v>497997</v>
      </c>
      <c r="J348" s="47">
        <v>24723</v>
      </c>
      <c r="K348" s="47">
        <v>522720</v>
      </c>
      <c r="L348" s="47">
        <v>68410</v>
      </c>
      <c r="M348" s="47">
        <v>19407</v>
      </c>
      <c r="N348" s="47">
        <v>87817</v>
      </c>
      <c r="O348" s="47">
        <v>334904</v>
      </c>
      <c r="P348" s="47">
        <v>0</v>
      </c>
      <c r="Q348" s="47">
        <v>334904</v>
      </c>
      <c r="R348" s="47">
        <v>1419516</v>
      </c>
      <c r="S348" s="47">
        <v>0</v>
      </c>
      <c r="T348" s="47">
        <v>-906</v>
      </c>
      <c r="U348" s="47">
        <v>755230</v>
      </c>
      <c r="V348" s="47">
        <v>313299</v>
      </c>
      <c r="W348" s="47">
        <v>226013</v>
      </c>
      <c r="X348" s="47">
        <v>1294543</v>
      </c>
      <c r="Y348" s="47">
        <v>570097</v>
      </c>
      <c r="Z348" s="47">
        <v>124199</v>
      </c>
      <c r="AA348" s="47">
        <v>195508</v>
      </c>
      <c r="AB348" s="47">
        <v>175036</v>
      </c>
      <c r="AC348" s="47">
        <v>185513</v>
      </c>
      <c r="AD348" s="47">
        <v>73585</v>
      </c>
      <c r="AE348" s="47">
        <v>82785</v>
      </c>
      <c r="AF348" s="47">
        <v>12793</v>
      </c>
      <c r="AG348" s="47">
        <v>0</v>
      </c>
      <c r="AH348" s="3" t="s">
        <v>82</v>
      </c>
    </row>
    <row r="349" spans="1:34" x14ac:dyDescent="0.35">
      <c r="A349" s="3" t="s">
        <v>84</v>
      </c>
      <c r="B349" s="47">
        <v>559983</v>
      </c>
      <c r="C349" s="18">
        <f t="shared" si="204"/>
        <v>0.26131114983196252</v>
      </c>
      <c r="D349" s="9">
        <f t="shared" si="207"/>
        <v>0.24904854243943259</v>
      </c>
      <c r="E349" s="9">
        <f t="shared" si="205"/>
        <v>4.335179305866224</v>
      </c>
      <c r="F349" s="61">
        <f t="shared" si="206"/>
        <v>51.895011325382384</v>
      </c>
      <c r="G349" s="47">
        <v>0</v>
      </c>
      <c r="H349" s="47">
        <v>304684</v>
      </c>
      <c r="I349" s="47">
        <v>720975</v>
      </c>
      <c r="J349" s="47">
        <v>24723</v>
      </c>
      <c r="K349" s="47">
        <v>745698</v>
      </c>
      <c r="L349" s="47">
        <v>166308</v>
      </c>
      <c r="M349" s="47">
        <v>19407</v>
      </c>
      <c r="N349" s="47">
        <v>185715</v>
      </c>
      <c r="O349" s="47">
        <v>559983</v>
      </c>
      <c r="P349" s="47">
        <v>0</v>
      </c>
      <c r="Q349" s="47">
        <v>559983</v>
      </c>
      <c r="R349" s="47">
        <v>2142974</v>
      </c>
      <c r="S349" s="47">
        <v>0</v>
      </c>
      <c r="T349" s="47">
        <v>-906</v>
      </c>
      <c r="U349" s="47">
        <v>1133174</v>
      </c>
      <c r="V349" s="47">
        <v>453862</v>
      </c>
      <c r="W349" s="47">
        <v>556041</v>
      </c>
      <c r="X349" s="47">
        <v>2143077</v>
      </c>
      <c r="Y349" s="47">
        <v>810046</v>
      </c>
      <c r="Z349" s="47">
        <v>265414</v>
      </c>
      <c r="AA349" s="47">
        <v>278758</v>
      </c>
      <c r="AB349" s="47">
        <v>228843</v>
      </c>
      <c r="AC349" s="47">
        <v>285369</v>
      </c>
      <c r="AD349" s="47">
        <v>113893</v>
      </c>
      <c r="AE349" s="47">
        <v>134113</v>
      </c>
      <c r="AF349" s="47">
        <v>26538</v>
      </c>
      <c r="AG349" s="47">
        <v>0</v>
      </c>
      <c r="AH349" s="3" t="s">
        <v>83</v>
      </c>
    </row>
    <row r="350" spans="1:34" x14ac:dyDescent="0.35">
      <c r="A350" s="3" t="s">
        <v>59</v>
      </c>
      <c r="B350" s="47">
        <v>2166275</v>
      </c>
      <c r="C350" s="18">
        <f t="shared" si="204"/>
        <v>1.1659540502340762</v>
      </c>
      <c r="D350" s="9">
        <f t="shared" si="207"/>
        <v>0.112268967207297</v>
      </c>
      <c r="E350" s="9">
        <f t="shared" si="205"/>
        <v>8.0465610319641705</v>
      </c>
      <c r="F350" s="19">
        <f t="shared" si="206"/>
        <v>267.8251264879504</v>
      </c>
      <c r="G350" s="47">
        <v>0</v>
      </c>
      <c r="H350" s="47">
        <v>1356874</v>
      </c>
      <c r="I350" s="47">
        <v>2204460</v>
      </c>
      <c r="J350" s="47">
        <v>235778</v>
      </c>
      <c r="K350" s="47">
        <v>2440238</v>
      </c>
      <c r="L350" s="47">
        <v>273963</v>
      </c>
      <c r="M350" s="47">
        <v>0</v>
      </c>
      <c r="N350" s="47">
        <v>273963</v>
      </c>
      <c r="O350" s="47">
        <v>2166275</v>
      </c>
      <c r="P350" s="47">
        <v>0</v>
      </c>
      <c r="Q350" s="47">
        <v>2166275</v>
      </c>
      <c r="R350" s="47">
        <v>1857942</v>
      </c>
      <c r="S350" s="47">
        <v>8754</v>
      </c>
      <c r="T350" s="47">
        <v>-22701</v>
      </c>
      <c r="U350" s="47">
        <v>611681</v>
      </c>
      <c r="V350" s="47">
        <v>513900</v>
      </c>
      <c r="W350" s="47">
        <v>643723</v>
      </c>
      <c r="X350" s="47">
        <v>1769305</v>
      </c>
      <c r="Y350" s="47">
        <v>955425</v>
      </c>
      <c r="Z350" s="47">
        <v>156531</v>
      </c>
      <c r="AA350" s="47">
        <v>135488</v>
      </c>
      <c r="AB350" s="47">
        <v>118140</v>
      </c>
      <c r="AC350" s="47">
        <v>170826</v>
      </c>
      <c r="AD350" s="47">
        <v>291074</v>
      </c>
      <c r="AE350" s="47">
        <v>8754</v>
      </c>
      <c r="AF350" s="47">
        <v>21704</v>
      </c>
      <c r="AG350" s="47">
        <v>0</v>
      </c>
      <c r="AH350" s="3" t="s">
        <v>81</v>
      </c>
    </row>
    <row r="351" spans="1:34" x14ac:dyDescent="0.35">
      <c r="A351" s="3" t="s">
        <v>59</v>
      </c>
      <c r="B351" s="47">
        <v>2786280</v>
      </c>
      <c r="C351" s="18">
        <f t="shared" si="204"/>
        <v>0.64950325919499063</v>
      </c>
      <c r="D351" s="9">
        <f t="shared" si="207"/>
        <v>7.3535778341270328E-2</v>
      </c>
      <c r="E351" s="9">
        <f t="shared" si="205"/>
        <v>13.319379256083996</v>
      </c>
      <c r="F351" s="19">
        <f t="shared" si="206"/>
        <v>202.97523208612904</v>
      </c>
      <c r="G351" s="47">
        <v>0</v>
      </c>
      <c r="H351" s="47">
        <v>2351631</v>
      </c>
      <c r="I351" s="47">
        <v>2945634</v>
      </c>
      <c r="J351" s="47">
        <v>61800</v>
      </c>
      <c r="K351" s="47">
        <v>3007434</v>
      </c>
      <c r="L351" s="47">
        <v>221154</v>
      </c>
      <c r="M351" s="47">
        <v>0</v>
      </c>
      <c r="N351" s="47">
        <v>221154</v>
      </c>
      <c r="O351" s="47">
        <v>2786280</v>
      </c>
      <c r="P351" s="47">
        <v>0</v>
      </c>
      <c r="Q351" s="47">
        <v>2786280</v>
      </c>
      <c r="R351" s="47">
        <v>4289863</v>
      </c>
      <c r="S351" s="47">
        <v>61045</v>
      </c>
      <c r="T351" s="47">
        <v>-318412</v>
      </c>
      <c r="U351" s="47">
        <v>1611390</v>
      </c>
      <c r="V351" s="47">
        <v>1544550</v>
      </c>
      <c r="W351" s="47">
        <v>1174844</v>
      </c>
      <c r="X351" s="47">
        <v>4330784</v>
      </c>
      <c r="Y351" s="47">
        <v>2325916</v>
      </c>
      <c r="Z351" s="47">
        <v>376167</v>
      </c>
      <c r="AA351" s="47">
        <v>229755</v>
      </c>
      <c r="AB351" s="47">
        <v>292457</v>
      </c>
      <c r="AC351" s="47">
        <v>691192</v>
      </c>
      <c r="AD351" s="47">
        <v>255510</v>
      </c>
      <c r="AE351" s="47">
        <v>61045</v>
      </c>
      <c r="AF351" s="47">
        <v>57822</v>
      </c>
      <c r="AG351" s="47">
        <v>0</v>
      </c>
      <c r="AH351" s="3" t="s">
        <v>82</v>
      </c>
    </row>
    <row r="352" spans="1:34" x14ac:dyDescent="0.35">
      <c r="A352" s="3" t="s">
        <v>59</v>
      </c>
      <c r="B352" s="47">
        <v>2925234</v>
      </c>
      <c r="C352" s="18">
        <f t="shared" si="204"/>
        <v>0.45539962674228968</v>
      </c>
      <c r="D352" s="9">
        <f t="shared" si="207"/>
        <v>7.2030083488405588E-2</v>
      </c>
      <c r="E352" s="9">
        <f t="shared" si="205"/>
        <v>13.573575266449396</v>
      </c>
      <c r="F352" s="19">
        <f t="shared" si="206"/>
        <v>132.53556172995781</v>
      </c>
      <c r="G352" s="47">
        <v>0</v>
      </c>
      <c r="H352" s="47">
        <v>2299175</v>
      </c>
      <c r="I352" s="47">
        <v>3082016</v>
      </c>
      <c r="J352" s="47">
        <v>70278</v>
      </c>
      <c r="K352" s="47">
        <v>3152294</v>
      </c>
      <c r="L352" s="47">
        <v>227060</v>
      </c>
      <c r="M352" s="47">
        <v>0</v>
      </c>
      <c r="N352" s="47">
        <v>227060</v>
      </c>
      <c r="O352" s="47">
        <v>2925234</v>
      </c>
      <c r="P352" s="47">
        <v>0</v>
      </c>
      <c r="Q352" s="47">
        <v>2925234</v>
      </c>
      <c r="R352" s="47">
        <v>6423444</v>
      </c>
      <c r="S352" s="47">
        <v>91567</v>
      </c>
      <c r="T352" s="47">
        <v>-348934</v>
      </c>
      <c r="U352" s="47">
        <v>2466102</v>
      </c>
      <c r="V352" s="47">
        <v>2411733</v>
      </c>
      <c r="W352" s="47">
        <v>1725482</v>
      </c>
      <c r="X352" s="47">
        <v>6603318</v>
      </c>
      <c r="Y352" s="47">
        <v>3456671</v>
      </c>
      <c r="Z352" s="47">
        <v>568363</v>
      </c>
      <c r="AA352" s="47">
        <v>384010</v>
      </c>
      <c r="AB352" s="47">
        <v>412931</v>
      </c>
      <c r="AC352" s="47">
        <v>1077310</v>
      </c>
      <c r="AD352" s="47">
        <v>345918</v>
      </c>
      <c r="AE352" s="47">
        <v>91567</v>
      </c>
      <c r="AF352" s="47">
        <v>86674</v>
      </c>
      <c r="AG352" s="47">
        <v>0</v>
      </c>
      <c r="AH352" s="3" t="s">
        <v>83</v>
      </c>
    </row>
    <row r="353" spans="1:34" x14ac:dyDescent="0.35">
      <c r="A353" s="3" t="s">
        <v>58</v>
      </c>
      <c r="B353" s="47">
        <v>21921553</v>
      </c>
      <c r="C353" s="18">
        <f t="shared" si="204"/>
        <v>3.1957880534507064</v>
      </c>
      <c r="D353" s="9">
        <f t="shared" si="207"/>
        <v>0.21383012259005973</v>
      </c>
      <c r="E353" s="9">
        <f t="shared" si="205"/>
        <v>8.0852801378329584</v>
      </c>
      <c r="F353" s="19">
        <f t="shared" si="206"/>
        <v>172.09460182604047</v>
      </c>
      <c r="G353" s="47">
        <v>22210</v>
      </c>
      <c r="H353" s="47">
        <v>3224769</v>
      </c>
      <c r="I353" s="47">
        <v>18170519</v>
      </c>
      <c r="J353" s="47">
        <v>9713471</v>
      </c>
      <c r="K353" s="47">
        <v>27883990</v>
      </c>
      <c r="L353" s="47">
        <v>2247358</v>
      </c>
      <c r="M353" s="47">
        <v>3715079</v>
      </c>
      <c r="N353" s="47">
        <v>5962437</v>
      </c>
      <c r="O353" s="47">
        <v>21857586</v>
      </c>
      <c r="P353" s="47">
        <v>63967</v>
      </c>
      <c r="Q353" s="47">
        <v>21921553</v>
      </c>
      <c r="R353" s="47">
        <v>6839498</v>
      </c>
      <c r="S353" s="47">
        <v>0</v>
      </c>
      <c r="T353" s="47">
        <v>-2874129</v>
      </c>
      <c r="U353" s="47">
        <v>4468793</v>
      </c>
      <c r="V353" s="47">
        <v>1912010</v>
      </c>
      <c r="W353" s="47">
        <v>0</v>
      </c>
      <c r="X353" s="47">
        <v>6380803</v>
      </c>
      <c r="Y353" s="47">
        <v>2258681</v>
      </c>
      <c r="Z353" s="47">
        <v>928674</v>
      </c>
      <c r="AA353" s="47">
        <v>200186</v>
      </c>
      <c r="AB353" s="47">
        <v>165156</v>
      </c>
      <c r="AC353" s="47">
        <v>424984</v>
      </c>
      <c r="AD353" s="47">
        <v>467223</v>
      </c>
      <c r="AE353" s="47">
        <v>2243412</v>
      </c>
      <c r="AF353" s="47">
        <v>151182</v>
      </c>
      <c r="AG353" s="47">
        <v>0</v>
      </c>
      <c r="AH353" s="3" t="s">
        <v>81</v>
      </c>
    </row>
    <row r="354" spans="1:34" x14ac:dyDescent="0.35">
      <c r="A354" s="3" t="s">
        <v>58</v>
      </c>
      <c r="B354" s="47">
        <v>21615280</v>
      </c>
      <c r="C354" s="18">
        <f t="shared" si="204"/>
        <v>1.5536795601804987</v>
      </c>
      <c r="D354" s="9">
        <f t="shared" si="207"/>
        <v>0.20510637609326338</v>
      </c>
      <c r="E354" s="9">
        <f t="shared" si="205"/>
        <v>13.525951591339656</v>
      </c>
      <c r="F354" s="61">
        <f t="shared" si="206"/>
        <v>40.055115980593627</v>
      </c>
      <c r="G354" s="47">
        <v>26000</v>
      </c>
      <c r="H354" s="47">
        <v>1524795</v>
      </c>
      <c r="I354" s="47">
        <v>16399797</v>
      </c>
      <c r="J354" s="47">
        <v>10792873</v>
      </c>
      <c r="K354" s="47">
        <v>27192670</v>
      </c>
      <c r="L354" s="47">
        <v>1212469</v>
      </c>
      <c r="M354" s="47">
        <v>4364921</v>
      </c>
      <c r="N354" s="47">
        <v>5577390</v>
      </c>
      <c r="O354" s="47">
        <v>21587770</v>
      </c>
      <c r="P354" s="47">
        <v>27510</v>
      </c>
      <c r="Q354" s="47">
        <v>21615280</v>
      </c>
      <c r="R354" s="47">
        <v>13894609</v>
      </c>
      <c r="S354" s="47"/>
      <c r="T354" s="47">
        <v>-2866724</v>
      </c>
      <c r="U354" s="47">
        <v>8177210</v>
      </c>
      <c r="V354" s="47">
        <v>3874881</v>
      </c>
      <c r="W354" s="47">
        <v>684001</v>
      </c>
      <c r="X354" s="47">
        <v>12736092</v>
      </c>
      <c r="Y354" s="47">
        <v>6191528</v>
      </c>
      <c r="Z354" s="47">
        <v>2160198</v>
      </c>
      <c r="AA354" s="47">
        <v>523316</v>
      </c>
      <c r="AB354" s="47">
        <v>474989</v>
      </c>
      <c r="AC354" s="47">
        <v>818537</v>
      </c>
      <c r="AD354" s="47">
        <v>823117</v>
      </c>
      <c r="AE354" s="47">
        <v>2588179</v>
      </c>
      <c r="AF354" s="47">
        <v>314745</v>
      </c>
      <c r="AG354" s="47">
        <v>0</v>
      </c>
      <c r="AH354" s="3" t="s">
        <v>82</v>
      </c>
    </row>
    <row r="355" spans="1:34" x14ac:dyDescent="0.35">
      <c r="A355" s="3" t="s">
        <v>58</v>
      </c>
      <c r="B355" s="47">
        <v>20473218</v>
      </c>
      <c r="C355" s="18">
        <f t="shared" si="204"/>
        <v>1.024435091680217</v>
      </c>
      <c r="D355" s="9">
        <f t="shared" si="207"/>
        <v>0.22015674328307963</v>
      </c>
      <c r="E355" s="9">
        <f t="shared" si="205"/>
        <v>15.830909563803404</v>
      </c>
      <c r="F355" s="61">
        <f t="shared" si="206"/>
        <v>36.635176541360686</v>
      </c>
      <c r="G355" s="47">
        <v>11000</v>
      </c>
      <c r="H355" s="47">
        <v>1992004</v>
      </c>
      <c r="I355" s="47">
        <v>15460118</v>
      </c>
      <c r="J355" s="47">
        <v>10792873</v>
      </c>
      <c r="K355" s="47">
        <v>26252991</v>
      </c>
      <c r="L355" s="47">
        <v>976578</v>
      </c>
      <c r="M355" s="47">
        <v>4803195</v>
      </c>
      <c r="N355" s="47">
        <v>5779773</v>
      </c>
      <c r="O355" s="47">
        <v>20331491</v>
      </c>
      <c r="P355" s="47">
        <v>141727</v>
      </c>
      <c r="Q355" s="47">
        <v>20473218</v>
      </c>
      <c r="R355" s="47">
        <v>19846539</v>
      </c>
      <c r="S355" s="47"/>
      <c r="T355" s="47">
        <v>-2866724</v>
      </c>
      <c r="U355" s="47">
        <v>11322810</v>
      </c>
      <c r="V355" s="47">
        <v>5837969</v>
      </c>
      <c r="W355" s="47">
        <v>913018</v>
      </c>
      <c r="X355" s="47">
        <v>18073797</v>
      </c>
      <c r="Y355" s="47">
        <v>9875306</v>
      </c>
      <c r="Z355" s="47">
        <v>3323955</v>
      </c>
      <c r="AA355" s="47">
        <v>856488</v>
      </c>
      <c r="AB355" s="47">
        <v>686168</v>
      </c>
      <c r="AC355" s="47">
        <v>1100872</v>
      </c>
      <c r="AD355" s="47">
        <v>1125534</v>
      </c>
      <c r="AE355" s="47">
        <v>2312876</v>
      </c>
      <c r="AF355" s="47">
        <v>565340</v>
      </c>
      <c r="AG355" s="47">
        <v>0</v>
      </c>
      <c r="AH355" s="3" t="s">
        <v>83</v>
      </c>
    </row>
    <row r="356" spans="1:34" x14ac:dyDescent="0.35">
      <c r="A356" s="3" t="s">
        <v>58</v>
      </c>
      <c r="B356" s="47">
        <v>24570995</v>
      </c>
      <c r="C356" s="55">
        <f t="shared" si="204"/>
        <v>2.2615948822821762E-2</v>
      </c>
      <c r="D356" s="9">
        <f t="shared" si="207"/>
        <v>0.23895149913824118</v>
      </c>
      <c r="E356" s="9">
        <f t="shared" si="205"/>
        <v>6.7274373480973599</v>
      </c>
      <c r="F356" s="19">
        <f t="shared" si="206"/>
        <v>438.96098348847846</v>
      </c>
      <c r="G356" s="47">
        <v>0</v>
      </c>
      <c r="H356" s="47">
        <v>5690238</v>
      </c>
      <c r="I356" s="47">
        <v>19337171</v>
      </c>
      <c r="J356" s="47">
        <v>12948544</v>
      </c>
      <c r="K356" s="47">
        <v>32285715</v>
      </c>
      <c r="L356" s="47">
        <v>2874374</v>
      </c>
      <c r="M356" s="47">
        <v>4840346</v>
      </c>
      <c r="N356" s="47">
        <v>7714720</v>
      </c>
      <c r="O356" s="47">
        <v>107007</v>
      </c>
      <c r="P356" s="47">
        <v>24463988</v>
      </c>
      <c r="Q356" s="47">
        <v>24570995</v>
      </c>
      <c r="R356" s="47">
        <v>4731484</v>
      </c>
      <c r="S356" s="47">
        <v>0</v>
      </c>
      <c r="T356" s="47">
        <v>-3442350</v>
      </c>
      <c r="U356" s="47">
        <v>4663407</v>
      </c>
      <c r="V356" s="47">
        <v>1928261</v>
      </c>
      <c r="W356" s="47">
        <v>0</v>
      </c>
      <c r="X356" s="47">
        <v>6591668</v>
      </c>
      <c r="Y356" s="47">
        <v>2450091</v>
      </c>
      <c r="Z356" s="47">
        <v>773406</v>
      </c>
      <c r="AA356" s="47">
        <v>141212</v>
      </c>
      <c r="AB356" s="47">
        <v>208229</v>
      </c>
      <c r="AC356" s="47">
        <v>339372</v>
      </c>
      <c r="AD356" s="47">
        <v>579783</v>
      </c>
      <c r="AE356" s="47">
        <v>33012</v>
      </c>
      <c r="AF356" s="47">
        <v>206379</v>
      </c>
      <c r="AG356" s="47">
        <v>0</v>
      </c>
      <c r="AH356" s="3" t="s">
        <v>81</v>
      </c>
    </row>
    <row r="357" spans="1:34" x14ac:dyDescent="0.35">
      <c r="A357" s="3" t="s">
        <v>58</v>
      </c>
      <c r="B357" s="47">
        <v>23973775</v>
      </c>
      <c r="C357" s="18">
        <f t="shared" si="204"/>
        <v>1.9412294317090257</v>
      </c>
      <c r="D357" s="9">
        <f t="shared" si="207"/>
        <v>0.2075664790665552</v>
      </c>
      <c r="E357" s="9">
        <f t="shared" si="205"/>
        <v>11.824198175206993</v>
      </c>
      <c r="F357" s="19">
        <f t="shared" si="206"/>
        <v>96.637488694749962</v>
      </c>
      <c r="G357" s="47">
        <v>26705</v>
      </c>
      <c r="H357" s="47">
        <v>3243856</v>
      </c>
      <c r="I357" s="47">
        <v>17254272</v>
      </c>
      <c r="J357" s="47">
        <v>12999086</v>
      </c>
      <c r="K357" s="47">
        <v>30253358</v>
      </c>
      <c r="L357" s="47">
        <v>1459234</v>
      </c>
      <c r="M357" s="47">
        <v>4820349</v>
      </c>
      <c r="N357" s="47">
        <v>6279583</v>
      </c>
      <c r="O357" s="47">
        <v>23784042</v>
      </c>
      <c r="P357" s="47">
        <v>189733</v>
      </c>
      <c r="Q357" s="47">
        <v>23973775</v>
      </c>
      <c r="R357" s="47">
        <v>12252051</v>
      </c>
      <c r="S357" s="47">
        <v>0</v>
      </c>
      <c r="T357" s="47">
        <v>-3440357</v>
      </c>
      <c r="U357" s="47">
        <v>9648684</v>
      </c>
      <c r="V357" s="47">
        <v>3929542</v>
      </c>
      <c r="W357" s="47">
        <v>0</v>
      </c>
      <c r="X357" s="47">
        <v>13578226</v>
      </c>
      <c r="Y357" s="47">
        <v>6540786</v>
      </c>
      <c r="Z357" s="47">
        <v>2382591</v>
      </c>
      <c r="AA357" s="47">
        <v>440462</v>
      </c>
      <c r="AB357" s="47">
        <v>492366</v>
      </c>
      <c r="AC357" s="47">
        <v>852010</v>
      </c>
      <c r="AD357" s="47">
        <v>992027</v>
      </c>
      <c r="AE357" s="47">
        <v>33012</v>
      </c>
      <c r="AF357" s="47">
        <v>518797</v>
      </c>
      <c r="AG357" s="47">
        <v>0</v>
      </c>
      <c r="AH357" s="3" t="s">
        <v>82</v>
      </c>
    </row>
    <row r="358" spans="1:34" x14ac:dyDescent="0.35">
      <c r="A358" s="3" t="s">
        <v>58</v>
      </c>
      <c r="B358" s="47">
        <v>25064442</v>
      </c>
      <c r="C358" s="18">
        <f t="shared" si="204"/>
        <v>1.336953737414402</v>
      </c>
      <c r="D358" s="9">
        <f t="shared" si="207"/>
        <v>0.17723765565580543</v>
      </c>
      <c r="E358" s="9">
        <f t="shared" si="205"/>
        <v>22.83547338844107</v>
      </c>
      <c r="F358" s="19">
        <f t="shared" si="206"/>
        <v>64.728020530069287</v>
      </c>
      <c r="G358" s="47">
        <v>20056</v>
      </c>
      <c r="H358" s="47">
        <v>3296713</v>
      </c>
      <c r="I358" s="47">
        <v>17343131</v>
      </c>
      <c r="J358" s="47">
        <v>13120638</v>
      </c>
      <c r="K358" s="47">
        <v>30463769</v>
      </c>
      <c r="L358" s="47">
        <v>759482</v>
      </c>
      <c r="M358" s="47">
        <v>4639845</v>
      </c>
      <c r="N358" s="47">
        <v>5399327</v>
      </c>
      <c r="O358" s="47">
        <v>24854101</v>
      </c>
      <c r="P358" s="47">
        <v>210341</v>
      </c>
      <c r="Q358" s="47">
        <v>25064442</v>
      </c>
      <c r="R358" s="47">
        <v>18590098</v>
      </c>
      <c r="S358" s="47"/>
      <c r="T358" s="47">
        <v>-3318805</v>
      </c>
      <c r="U358" s="47">
        <v>14387481</v>
      </c>
      <c r="V358" s="47">
        <v>6070209</v>
      </c>
      <c r="W358" s="47">
        <v>188193</v>
      </c>
      <c r="X358" s="47">
        <v>20645883</v>
      </c>
      <c r="Y358" s="47">
        <v>10471805</v>
      </c>
      <c r="Z358" s="47">
        <v>3149727</v>
      </c>
      <c r="AA358" s="47">
        <v>819237</v>
      </c>
      <c r="AB358" s="47">
        <v>814770</v>
      </c>
      <c r="AC358" s="47">
        <v>1250660</v>
      </c>
      <c r="AD358" s="47">
        <v>1241134</v>
      </c>
      <c r="AE358" s="47">
        <v>49284</v>
      </c>
      <c r="AF358" s="47">
        <v>793481</v>
      </c>
      <c r="AG358" s="47">
        <v>0</v>
      </c>
      <c r="AH358" s="3" t="s">
        <v>83</v>
      </c>
    </row>
    <row r="359" spans="1:34" x14ac:dyDescent="0.35">
      <c r="A359" s="3" t="s">
        <v>60</v>
      </c>
      <c r="B359" s="47">
        <v>9594462</v>
      </c>
      <c r="C359" s="18">
        <f t="shared" si="204"/>
        <v>3.437762797990318</v>
      </c>
      <c r="D359" s="9">
        <f t="shared" si="207"/>
        <v>0.14645333475673222</v>
      </c>
      <c r="E359" s="9">
        <f t="shared" si="205"/>
        <v>6.4593029683435805</v>
      </c>
      <c r="F359" s="19">
        <f t="shared" si="206"/>
        <v>1270.9890541151087</v>
      </c>
      <c r="G359" s="47">
        <v>0</v>
      </c>
      <c r="H359" s="47">
        <v>9063705</v>
      </c>
      <c r="I359" s="47">
        <v>10633550</v>
      </c>
      <c r="J359" s="47">
        <v>607150</v>
      </c>
      <c r="K359" s="47">
        <v>11240700</v>
      </c>
      <c r="L359" s="47">
        <v>1646238</v>
      </c>
      <c r="M359" s="47">
        <v>0</v>
      </c>
      <c r="N359" s="47">
        <v>1646238</v>
      </c>
      <c r="O359" s="47">
        <v>9011442</v>
      </c>
      <c r="P359" s="47">
        <v>583020</v>
      </c>
      <c r="Q359" s="47">
        <v>9594462</v>
      </c>
      <c r="R359" s="47">
        <v>2621310</v>
      </c>
      <c r="S359" s="47">
        <v>18414</v>
      </c>
      <c r="T359" s="47">
        <v>-1994525</v>
      </c>
      <c r="U359" s="47">
        <v>1341851</v>
      </c>
      <c r="V359" s="47">
        <v>1172652</v>
      </c>
      <c r="W359" s="47">
        <v>11481</v>
      </c>
      <c r="X359" s="47">
        <v>2525984</v>
      </c>
      <c r="Y359" s="47">
        <v>1557470</v>
      </c>
      <c r="Z359" s="47">
        <v>536325</v>
      </c>
      <c r="AA359" s="47">
        <v>135642</v>
      </c>
      <c r="AB359" s="47">
        <v>48856</v>
      </c>
      <c r="AC359" s="47">
        <v>188067</v>
      </c>
      <c r="AD359" s="47">
        <v>78107</v>
      </c>
      <c r="AE359" s="47">
        <v>9207</v>
      </c>
      <c r="AF359" s="47">
        <v>67635</v>
      </c>
      <c r="AG359" s="47">
        <v>0</v>
      </c>
      <c r="AH359" s="3" t="s">
        <v>81</v>
      </c>
    </row>
    <row r="360" spans="1:34" x14ac:dyDescent="0.35">
      <c r="A360" s="3" t="s">
        <v>60</v>
      </c>
      <c r="B360" s="47">
        <v>4723997</v>
      </c>
      <c r="C360" s="18">
        <f t="shared" si="204"/>
        <v>1.4323166055799632</v>
      </c>
      <c r="D360" s="9">
        <f t="shared" si="207"/>
        <v>0.3496604369034621</v>
      </c>
      <c r="E360" s="9">
        <f t="shared" si="205"/>
        <v>2.622080589126484</v>
      </c>
      <c r="F360" s="19">
        <f t="shared" si="206"/>
        <v>270.3322181915986</v>
      </c>
      <c r="G360" s="47">
        <v>0</v>
      </c>
      <c r="H360" s="47">
        <v>4328795</v>
      </c>
      <c r="I360" s="47">
        <v>6659812</v>
      </c>
      <c r="J360" s="47">
        <v>604081</v>
      </c>
      <c r="K360" s="47">
        <v>7263893</v>
      </c>
      <c r="L360" s="47">
        <v>2539896</v>
      </c>
      <c r="M360" s="47">
        <v>0</v>
      </c>
      <c r="N360" s="47">
        <v>2539896</v>
      </c>
      <c r="O360" s="47">
        <v>8371458</v>
      </c>
      <c r="P360" s="47">
        <v>-3647461</v>
      </c>
      <c r="Q360" s="47">
        <v>4723997</v>
      </c>
      <c r="R360" s="47">
        <v>5844698</v>
      </c>
      <c r="S360" s="47">
        <v>0</v>
      </c>
      <c r="T360" s="47">
        <v>0</v>
      </c>
      <c r="U360" s="47">
        <v>2873799</v>
      </c>
      <c r="V360" s="47">
        <v>2267492</v>
      </c>
      <c r="W360" s="47">
        <v>0</v>
      </c>
      <c r="X360" s="47">
        <v>5141291</v>
      </c>
      <c r="Y360" s="47">
        <v>3259154</v>
      </c>
      <c r="Z360" s="47">
        <v>1155445</v>
      </c>
      <c r="AA360" s="47">
        <v>87927</v>
      </c>
      <c r="AB360" s="47">
        <v>202176</v>
      </c>
      <c r="AC360" s="47">
        <v>779664</v>
      </c>
      <c r="AD360" s="47">
        <v>224148</v>
      </c>
      <c r="AE360" s="47">
        <v>12276</v>
      </c>
      <c r="AF360" s="47">
        <v>123908</v>
      </c>
      <c r="AG360" s="47">
        <v>0</v>
      </c>
      <c r="AH360" s="3" t="s">
        <v>82</v>
      </c>
    </row>
    <row r="361" spans="1:34" x14ac:dyDescent="0.35">
      <c r="A361" s="3" t="s">
        <v>60</v>
      </c>
      <c r="B361" s="47">
        <v>4046908</v>
      </c>
      <c r="C361" s="18">
        <f t="shared" si="204"/>
        <v>0.65747010324854316</v>
      </c>
      <c r="D361" s="9">
        <f t="shared" si="207"/>
        <v>0.41383720037601007</v>
      </c>
      <c r="E361" s="9">
        <f t="shared" si="205"/>
        <v>2.0743640277884237</v>
      </c>
      <c r="F361" s="19">
        <f t="shared" si="206"/>
        <v>106.61149902759794</v>
      </c>
      <c r="G361" s="47">
        <v>339531</v>
      </c>
      <c r="H361" s="47">
        <v>3325163</v>
      </c>
      <c r="I361" s="47">
        <v>5926792</v>
      </c>
      <c r="J361" s="47">
        <v>977278</v>
      </c>
      <c r="K361" s="47">
        <v>6904070</v>
      </c>
      <c r="L361" s="47">
        <v>2857161</v>
      </c>
      <c r="M361" s="47">
        <v>0</v>
      </c>
      <c r="N361" s="47">
        <v>2857161</v>
      </c>
      <c r="O361" s="47">
        <v>7484758</v>
      </c>
      <c r="P361" s="47">
        <v>-3437850</v>
      </c>
      <c r="Q361" s="47">
        <v>4046908</v>
      </c>
      <c r="R361" s="47">
        <v>11384180</v>
      </c>
      <c r="S361" s="47">
        <v>0</v>
      </c>
      <c r="T361" s="47">
        <v>0</v>
      </c>
      <c r="U361" s="47">
        <v>4556516</v>
      </c>
      <c r="V361" s="47">
        <v>3978570</v>
      </c>
      <c r="W361" s="47">
        <v>543813</v>
      </c>
      <c r="X361" s="47">
        <v>9078899</v>
      </c>
      <c r="Y361" s="47">
        <v>5373530</v>
      </c>
      <c r="Z361" s="47">
        <v>1928090</v>
      </c>
      <c r="AA361" s="47">
        <v>510569</v>
      </c>
      <c r="AB361" s="47">
        <v>351848</v>
      </c>
      <c r="AC361" s="47">
        <v>1952099</v>
      </c>
      <c r="AD361" s="47">
        <v>505617</v>
      </c>
      <c r="AE361" s="47">
        <v>21483</v>
      </c>
      <c r="AF361" s="47">
        <v>192882</v>
      </c>
      <c r="AG361" s="47">
        <v>548062</v>
      </c>
      <c r="AH361" s="3" t="s">
        <v>83</v>
      </c>
    </row>
    <row r="362" spans="1:34" x14ac:dyDescent="0.35">
      <c r="A362" s="3" t="s">
        <v>61</v>
      </c>
      <c r="B362" s="47">
        <v>-41110</v>
      </c>
      <c r="C362" s="55">
        <f t="shared" si="204"/>
        <v>-3.6997871564917267E-2</v>
      </c>
      <c r="D362" s="56">
        <f t="shared" si="207"/>
        <v>1.1016381769903627</v>
      </c>
      <c r="E362" s="56">
        <f t="shared" si="205"/>
        <v>0.90773905705770408</v>
      </c>
      <c r="F362" s="19">
        <f t="shared" si="206"/>
        <v>114.87885919479457</v>
      </c>
      <c r="G362" s="47">
        <v>0</v>
      </c>
      <c r="H362" s="47">
        <v>349718</v>
      </c>
      <c r="I362" s="47">
        <v>404474</v>
      </c>
      <c r="J362" s="47">
        <v>0</v>
      </c>
      <c r="K362" s="47">
        <v>404474</v>
      </c>
      <c r="L362" s="47">
        <v>445584</v>
      </c>
      <c r="M362" s="47">
        <v>0</v>
      </c>
      <c r="N362" s="47">
        <v>445584</v>
      </c>
      <c r="O362" s="47">
        <v>-41110</v>
      </c>
      <c r="P362" s="47">
        <v>0</v>
      </c>
      <c r="Q362" s="47">
        <v>-41110</v>
      </c>
      <c r="R362" s="47">
        <v>1111145</v>
      </c>
      <c r="S362" s="47">
        <v>0</v>
      </c>
      <c r="T362" s="47">
        <v>0</v>
      </c>
      <c r="U362" s="47">
        <v>204394</v>
      </c>
      <c r="V362" s="47">
        <v>810885</v>
      </c>
      <c r="W362" s="47">
        <v>54756</v>
      </c>
      <c r="X362" s="47">
        <v>1070035</v>
      </c>
      <c r="Y362" s="47">
        <v>446350</v>
      </c>
      <c r="Z362" s="47">
        <v>78619</v>
      </c>
      <c r="AA362" s="47">
        <v>152500</v>
      </c>
      <c r="AB362" s="47">
        <v>27656</v>
      </c>
      <c r="AC362" s="47">
        <v>156274</v>
      </c>
      <c r="AD362" s="47">
        <v>227322</v>
      </c>
      <c r="AE362" s="47">
        <v>4000</v>
      </c>
      <c r="AF362" s="47">
        <v>18424</v>
      </c>
      <c r="AG362" s="47">
        <v>0</v>
      </c>
      <c r="AH362" s="3" t="s">
        <v>81</v>
      </c>
    </row>
    <row r="363" spans="1:34" x14ac:dyDescent="0.35">
      <c r="A363" s="3" t="s">
        <v>61</v>
      </c>
      <c r="B363" s="47">
        <v>-53378</v>
      </c>
      <c r="C363" s="55">
        <f t="shared" si="204"/>
        <v>-2.0834439236723696E-2</v>
      </c>
      <c r="D363" s="56">
        <f t="shared" si="207"/>
        <v>1.1020223662507</v>
      </c>
      <c r="E363" s="56">
        <f t="shared" si="205"/>
        <v>0.90742259923652868</v>
      </c>
      <c r="F363" s="61">
        <f t="shared" si="206"/>
        <v>27.995070663323457</v>
      </c>
      <c r="G363" s="47">
        <v>0</v>
      </c>
      <c r="H363" s="47">
        <v>196503</v>
      </c>
      <c r="I363" s="47">
        <v>523199</v>
      </c>
      <c r="J363" s="47">
        <v>0</v>
      </c>
      <c r="K363" s="47">
        <v>523199</v>
      </c>
      <c r="L363" s="47">
        <v>576577</v>
      </c>
      <c r="M363" s="47">
        <v>0</v>
      </c>
      <c r="N363" s="47">
        <v>576577</v>
      </c>
      <c r="O363" s="47">
        <v>-53378</v>
      </c>
      <c r="P363" s="47">
        <v>0</v>
      </c>
      <c r="Q363" s="47">
        <v>-53378</v>
      </c>
      <c r="R363" s="47">
        <v>2562008</v>
      </c>
      <c r="S363" s="47">
        <v>0</v>
      </c>
      <c r="T363" s="47">
        <v>0</v>
      </c>
      <c r="U363" s="47">
        <v>789464</v>
      </c>
      <c r="V363" s="47">
        <v>1328916</v>
      </c>
      <c r="W363" s="47">
        <v>390250</v>
      </c>
      <c r="X363" s="47">
        <v>2508630</v>
      </c>
      <c r="Y363" s="47">
        <v>1057968</v>
      </c>
      <c r="Z363" s="47">
        <v>188620</v>
      </c>
      <c r="AA363" s="47">
        <v>385643</v>
      </c>
      <c r="AB363" s="47">
        <v>95743</v>
      </c>
      <c r="AC363" s="47">
        <v>479711</v>
      </c>
      <c r="AD363" s="47">
        <v>285051</v>
      </c>
      <c r="AE363" s="47">
        <v>4000</v>
      </c>
      <c r="AF363" s="47">
        <v>65272</v>
      </c>
      <c r="AG363" s="47">
        <v>0</v>
      </c>
      <c r="AH363" s="3" t="s">
        <v>82</v>
      </c>
    </row>
    <row r="364" spans="1:34" x14ac:dyDescent="0.35">
      <c r="A364" s="3" t="s">
        <v>61</v>
      </c>
      <c r="B364" s="47">
        <v>-123883</v>
      </c>
      <c r="C364" s="55">
        <f t="shared" si="204"/>
        <v>-3.0213700415538069E-2</v>
      </c>
      <c r="D364" s="56">
        <f t="shared" si="207"/>
        <v>1.1075230459843441</v>
      </c>
      <c r="E364" s="56">
        <f t="shared" si="205"/>
        <v>0.90291574845850742</v>
      </c>
      <c r="F364" s="61">
        <f t="shared" si="206"/>
        <v>14.534656138466513</v>
      </c>
      <c r="G364" s="47">
        <v>0</v>
      </c>
      <c r="H364" s="47">
        <v>163275</v>
      </c>
      <c r="I364" s="47">
        <v>1152153</v>
      </c>
      <c r="J364" s="47">
        <v>0</v>
      </c>
      <c r="K364" s="47">
        <v>1152153</v>
      </c>
      <c r="L364" s="47">
        <v>1276036</v>
      </c>
      <c r="M364" s="47">
        <v>0</v>
      </c>
      <c r="N364" s="47">
        <v>1276036</v>
      </c>
      <c r="O364" s="47">
        <v>-123883</v>
      </c>
      <c r="P364" s="47">
        <v>0</v>
      </c>
      <c r="Q364" s="47">
        <v>-123883</v>
      </c>
      <c r="R364" s="47">
        <v>4100226</v>
      </c>
      <c r="S364" s="47">
        <v>0</v>
      </c>
      <c r="T364" s="47">
        <v>0</v>
      </c>
      <c r="U364" s="47">
        <v>1210486</v>
      </c>
      <c r="V364" s="47">
        <v>1705732</v>
      </c>
      <c r="W364" s="47">
        <v>1060125</v>
      </c>
      <c r="X364" s="47">
        <v>3976343</v>
      </c>
      <c r="Y364" s="47">
        <v>1696567</v>
      </c>
      <c r="Z364" s="47">
        <v>305212</v>
      </c>
      <c r="AA364" s="47">
        <v>619233</v>
      </c>
      <c r="AB364" s="47">
        <v>139985</v>
      </c>
      <c r="AC364" s="47">
        <v>799076</v>
      </c>
      <c r="AD364" s="47">
        <v>469206</v>
      </c>
      <c r="AE364" s="47">
        <v>4000</v>
      </c>
      <c r="AF364" s="47">
        <v>66947</v>
      </c>
      <c r="AG364" s="47">
        <v>0</v>
      </c>
      <c r="AH364" s="3" t="s">
        <v>83</v>
      </c>
    </row>
  </sheetData>
  <autoFilter ref="A1:AH364" xr:uid="{CCD5917A-BC78-4573-A36A-38E4FD749BE2}"/>
  <phoneticPr fontId="1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2538-8A79-41A7-B618-2A3A82BD4BF7}">
  <dimension ref="A1:AH91"/>
  <sheetViews>
    <sheetView workbookViewId="0">
      <selection activeCell="F28" sqref="F28"/>
    </sheetView>
  </sheetViews>
  <sheetFormatPr defaultRowHeight="14.5" x14ac:dyDescent="0.35"/>
  <sheetData>
    <row r="1" spans="1:34" x14ac:dyDescent="0.35">
      <c r="A1" s="45"/>
      <c r="B1" s="2"/>
      <c r="C1" s="4"/>
      <c r="D1" s="4"/>
      <c r="E1" s="4"/>
      <c r="F1" s="4"/>
      <c r="G1" s="5"/>
      <c r="H1" s="5"/>
      <c r="I1" s="3"/>
      <c r="J1" s="3"/>
      <c r="K1" s="3"/>
      <c r="L1" s="3"/>
      <c r="M1" s="3"/>
      <c r="N1" s="3"/>
      <c r="O1" s="3"/>
      <c r="P1" s="3"/>
      <c r="Q1" s="6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35">
      <c r="A2" s="3"/>
      <c r="B2" s="7"/>
      <c r="C2" s="8"/>
      <c r="D2" s="1"/>
      <c r="E2" s="9"/>
      <c r="F2" s="10"/>
      <c r="G2" s="11"/>
      <c r="H2" s="12"/>
      <c r="I2" s="7"/>
      <c r="J2" s="7"/>
      <c r="K2" s="7"/>
      <c r="L2" s="7"/>
      <c r="M2" s="7"/>
      <c r="N2" s="7"/>
      <c r="O2" s="7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1"/>
      <c r="AH2" s="3"/>
    </row>
    <row r="3" spans="1:34" x14ac:dyDescent="0.35">
      <c r="A3" s="3"/>
      <c r="B3" s="7"/>
      <c r="C3" s="8"/>
      <c r="D3" s="1"/>
      <c r="E3" s="9"/>
      <c r="F3" s="10"/>
      <c r="G3" s="7"/>
      <c r="H3" s="7"/>
      <c r="I3" s="7"/>
      <c r="J3" s="7"/>
      <c r="K3" s="7"/>
      <c r="L3" s="7"/>
      <c r="M3" s="1"/>
      <c r="N3" s="7"/>
      <c r="O3" s="7"/>
      <c r="P3" s="1"/>
      <c r="Q3" s="7"/>
      <c r="R3" s="7"/>
      <c r="S3" s="1"/>
      <c r="T3" s="1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"/>
      <c r="AH3" s="3"/>
    </row>
    <row r="4" spans="1:34" x14ac:dyDescent="0.35">
      <c r="A4" s="3"/>
      <c r="B4" s="7"/>
      <c r="C4" s="8"/>
      <c r="D4" s="1"/>
      <c r="E4" s="9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"/>
      <c r="T4" s="1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"/>
      <c r="AH4" s="3"/>
    </row>
    <row r="5" spans="1:34" x14ac:dyDescent="0.35">
      <c r="A5" s="3"/>
      <c r="B5" s="14"/>
      <c r="C5" s="8"/>
      <c r="D5" s="1"/>
      <c r="E5" s="9"/>
      <c r="F5" s="10"/>
      <c r="G5" s="7"/>
      <c r="H5" s="7"/>
      <c r="I5" s="7"/>
      <c r="J5" s="7"/>
      <c r="K5" s="7"/>
      <c r="L5" s="7"/>
      <c r="M5" s="1"/>
      <c r="N5" s="7"/>
      <c r="O5" s="7"/>
      <c r="P5" s="7"/>
      <c r="Q5" s="7"/>
      <c r="R5" s="7"/>
      <c r="S5" s="1"/>
      <c r="T5" s="1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3"/>
    </row>
    <row r="6" spans="1:34" x14ac:dyDescent="0.35">
      <c r="A6" s="3"/>
      <c r="B6" s="7"/>
      <c r="C6" s="8"/>
      <c r="D6" s="1"/>
      <c r="E6" s="9"/>
      <c r="F6" s="15"/>
      <c r="G6" s="1"/>
      <c r="H6" s="7"/>
      <c r="I6" s="7"/>
      <c r="J6" s="7"/>
      <c r="K6" s="7"/>
      <c r="L6" s="7"/>
      <c r="M6" s="7"/>
      <c r="N6" s="7"/>
      <c r="O6" s="7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3"/>
    </row>
    <row r="7" spans="1:34" x14ac:dyDescent="0.35">
      <c r="A7" s="3"/>
      <c r="B7" s="16"/>
      <c r="C7" s="8"/>
      <c r="D7" s="1"/>
      <c r="E7" s="9"/>
      <c r="F7" s="10"/>
      <c r="G7" s="7"/>
      <c r="H7" s="7"/>
      <c r="I7" s="7"/>
      <c r="J7" s="7"/>
      <c r="K7" s="7"/>
      <c r="L7" s="7"/>
      <c r="M7" s="7"/>
      <c r="N7" s="7"/>
      <c r="O7" s="7"/>
      <c r="P7" s="1"/>
      <c r="Q7" s="7"/>
      <c r="R7" s="7"/>
      <c r="S7" s="7"/>
      <c r="T7" s="1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"/>
      <c r="AH7" s="3"/>
    </row>
    <row r="8" spans="1:34" x14ac:dyDescent="0.35">
      <c r="A8" s="3"/>
      <c r="B8" s="16"/>
      <c r="C8" s="8"/>
      <c r="D8" s="1"/>
      <c r="E8" s="9"/>
      <c r="F8" s="10"/>
      <c r="G8" s="1"/>
      <c r="H8" s="7"/>
      <c r="I8" s="7"/>
      <c r="J8" s="7"/>
      <c r="K8" s="7"/>
      <c r="L8" s="7"/>
      <c r="M8" s="1"/>
      <c r="N8" s="7"/>
      <c r="O8" s="7"/>
      <c r="P8" s="1"/>
      <c r="Q8" s="7"/>
      <c r="R8" s="7"/>
      <c r="S8" s="1"/>
      <c r="T8" s="1"/>
      <c r="U8" s="7"/>
      <c r="V8" s="7"/>
      <c r="W8" s="7"/>
      <c r="X8" s="7"/>
      <c r="Y8" s="7"/>
      <c r="Z8" s="7"/>
      <c r="AA8" s="7"/>
      <c r="AB8" s="7"/>
      <c r="AC8" s="7"/>
      <c r="AD8" s="7"/>
      <c r="AE8" s="1"/>
      <c r="AF8" s="7"/>
      <c r="AG8" s="1"/>
      <c r="AH8" s="3"/>
    </row>
    <row r="9" spans="1:34" x14ac:dyDescent="0.35">
      <c r="A9" s="3"/>
      <c r="B9" s="7"/>
      <c r="C9" s="8"/>
      <c r="D9" s="1"/>
      <c r="E9" s="9"/>
      <c r="F9" s="10"/>
      <c r="G9" s="1"/>
      <c r="H9" s="16"/>
      <c r="I9" s="17"/>
      <c r="J9" s="7"/>
      <c r="K9" s="17"/>
      <c r="L9" s="7"/>
      <c r="M9" s="1"/>
      <c r="N9" s="17"/>
      <c r="O9" s="7"/>
      <c r="P9" s="1"/>
      <c r="Q9" s="7"/>
      <c r="R9" s="7"/>
      <c r="S9" s="1"/>
      <c r="T9" s="7"/>
      <c r="U9" s="1"/>
      <c r="V9" s="1"/>
      <c r="W9" s="1"/>
      <c r="X9" s="7"/>
      <c r="Y9" s="7"/>
      <c r="Z9" s="7"/>
      <c r="AA9" s="7"/>
      <c r="AB9" s="7"/>
      <c r="AC9" s="7"/>
      <c r="AD9" s="7"/>
      <c r="AE9" s="7"/>
      <c r="AF9" s="7"/>
      <c r="AG9" s="1"/>
      <c r="AH9" s="3"/>
    </row>
    <row r="10" spans="1:34" x14ac:dyDescent="0.35">
      <c r="A10" s="3"/>
      <c r="B10" s="16"/>
      <c r="C10" s="18"/>
      <c r="D10" s="9"/>
      <c r="E10" s="9"/>
      <c r="F10" s="19"/>
      <c r="G10" s="7"/>
      <c r="H10" s="7"/>
      <c r="I10" s="7"/>
      <c r="J10" s="7"/>
      <c r="K10" s="7"/>
      <c r="L10" s="7"/>
      <c r="M10" s="1"/>
      <c r="N10" s="7"/>
      <c r="O10" s="7"/>
      <c r="P10" s="7"/>
      <c r="Q10" s="20"/>
      <c r="R10" s="7"/>
      <c r="S10" s="1"/>
      <c r="T10" s="1"/>
      <c r="U10" s="7"/>
      <c r="V10" s="7"/>
      <c r="W10" s="7"/>
      <c r="X10" s="7"/>
      <c r="Y10" s="7"/>
      <c r="Z10" s="7"/>
      <c r="AA10" s="7"/>
      <c r="AB10" s="7"/>
      <c r="AC10" s="7"/>
      <c r="AD10" s="7"/>
      <c r="AE10" s="1"/>
      <c r="AF10" s="7"/>
      <c r="AG10" s="1"/>
      <c r="AH10" s="3"/>
    </row>
    <row r="11" spans="1:34" x14ac:dyDescent="0.35">
      <c r="A11" s="3"/>
      <c r="B11" s="16"/>
      <c r="C11" s="18"/>
      <c r="D11" s="9"/>
      <c r="E11" s="9"/>
      <c r="F11" s="19"/>
      <c r="G11" s="7"/>
      <c r="H11" s="7"/>
      <c r="I11" s="7"/>
      <c r="J11" s="7"/>
      <c r="K11" s="7"/>
      <c r="L11" s="7"/>
      <c r="M11" s="1"/>
      <c r="N11" s="7"/>
      <c r="O11" s="7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"/>
      <c r="AH11" s="3"/>
    </row>
    <row r="12" spans="1:34" x14ac:dyDescent="0.35">
      <c r="A12" s="3"/>
      <c r="B12" s="16"/>
      <c r="C12" s="18"/>
      <c r="D12" s="9"/>
      <c r="E12" s="9"/>
      <c r="F12" s="19"/>
      <c r="G12" s="1"/>
      <c r="H12" s="7"/>
      <c r="I12" s="7"/>
      <c r="J12" s="7"/>
      <c r="K12" s="7"/>
      <c r="L12" s="7"/>
      <c r="M12" s="1"/>
      <c r="N12" s="7"/>
      <c r="O12" s="7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"/>
      <c r="AH12" s="3"/>
    </row>
    <row r="13" spans="1:34" x14ac:dyDescent="0.35">
      <c r="A13" s="3"/>
      <c r="B13" s="16"/>
      <c r="C13" s="18"/>
      <c r="D13" s="9"/>
      <c r="E13" s="9"/>
      <c r="F13" s="19"/>
      <c r="G13" s="1"/>
      <c r="H13" s="7"/>
      <c r="I13" s="7"/>
      <c r="J13" s="7"/>
      <c r="K13" s="7"/>
      <c r="L13" s="7"/>
      <c r="M13" s="7"/>
      <c r="N13" s="7"/>
      <c r="O13" s="7"/>
      <c r="P13" s="7"/>
      <c r="Q13" s="16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"/>
      <c r="AH13" s="3"/>
    </row>
    <row r="14" spans="1:34" x14ac:dyDescent="0.35">
      <c r="A14" s="3"/>
      <c r="B14" s="16"/>
      <c r="C14" s="1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7"/>
      <c r="P14" s="7"/>
      <c r="Q14" s="16"/>
      <c r="R14" s="7"/>
      <c r="S14" s="1"/>
      <c r="T14" s="1"/>
      <c r="U14" s="7"/>
      <c r="V14" s="7"/>
      <c r="W14" s="7"/>
      <c r="X14" s="7"/>
      <c r="Y14" s="7"/>
      <c r="Z14" s="7"/>
      <c r="AA14" s="7"/>
      <c r="AB14" s="7"/>
      <c r="AC14" s="7"/>
      <c r="AD14" s="7"/>
      <c r="AE14" s="1"/>
      <c r="AF14" s="1"/>
      <c r="AG14" s="1"/>
      <c r="AH14" s="3"/>
    </row>
    <row r="15" spans="1:34" x14ac:dyDescent="0.35">
      <c r="A15" s="3"/>
      <c r="B15" s="16"/>
      <c r="C15" s="18"/>
      <c r="D15" s="9"/>
      <c r="E15" s="9"/>
      <c r="F15" s="19"/>
      <c r="G15" s="7"/>
      <c r="H15" s="7"/>
      <c r="I15" s="7"/>
      <c r="J15" s="7"/>
      <c r="K15" s="7"/>
      <c r="L15" s="21"/>
      <c r="M15" s="13"/>
      <c r="N15" s="7"/>
      <c r="O15" s="7"/>
      <c r="P15" s="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"/>
      <c r="AH15" s="3"/>
    </row>
    <row r="16" spans="1:34" x14ac:dyDescent="0.35">
      <c r="A16" s="3"/>
      <c r="B16" s="16"/>
      <c r="C16" s="8"/>
      <c r="D16" s="1"/>
      <c r="E16" s="9"/>
      <c r="F16" s="10"/>
      <c r="G16" s="1"/>
      <c r="H16" s="7"/>
      <c r="I16" s="7"/>
      <c r="J16" s="7"/>
      <c r="K16" s="7"/>
      <c r="L16" s="7"/>
      <c r="M16" s="1"/>
      <c r="N16" s="7"/>
      <c r="O16" s="7"/>
      <c r="P16" s="1"/>
      <c r="Q16" s="7"/>
      <c r="R16" s="7"/>
      <c r="S16" s="1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"/>
      <c r="AH16" s="3"/>
    </row>
    <row r="17" spans="1:34" x14ac:dyDescent="0.35">
      <c r="A17" s="3"/>
      <c r="B17" s="16"/>
      <c r="C17" s="8"/>
      <c r="D17" s="1"/>
      <c r="E17" s="9"/>
      <c r="F17" s="10"/>
      <c r="G17" s="7"/>
      <c r="H17" s="7"/>
      <c r="I17" s="7"/>
      <c r="J17" s="7"/>
      <c r="K17" s="7"/>
      <c r="L17" s="7"/>
      <c r="M17" s="1"/>
      <c r="N17" s="7"/>
      <c r="O17" s="7"/>
      <c r="P17" s="7"/>
      <c r="Q17" s="21"/>
      <c r="R17" s="7"/>
      <c r="S17" s="1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1"/>
      <c r="AH17" s="3"/>
    </row>
    <row r="18" spans="1:34" x14ac:dyDescent="0.35">
      <c r="A18" s="3"/>
      <c r="B18" s="16"/>
      <c r="C18" s="18"/>
      <c r="D18" s="9"/>
      <c r="E18" s="9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3"/>
    </row>
    <row r="19" spans="1:34" x14ac:dyDescent="0.35">
      <c r="A19" s="3"/>
      <c r="B19" s="7"/>
      <c r="C19" s="8"/>
      <c r="D19" s="1"/>
      <c r="E19" s="9"/>
      <c r="F19" s="10"/>
      <c r="G19" s="7"/>
      <c r="H19" s="7"/>
      <c r="I19" s="7"/>
      <c r="J19" s="7"/>
      <c r="K19" s="7"/>
      <c r="L19" s="7"/>
      <c r="M19" s="7"/>
      <c r="N19" s="7"/>
      <c r="O19" s="7"/>
      <c r="P19" s="1"/>
      <c r="Q19" s="7"/>
      <c r="R19" s="7"/>
      <c r="S19" s="1"/>
      <c r="T19" s="1"/>
      <c r="U19" s="1"/>
      <c r="V19" s="1"/>
      <c r="W19" s="1"/>
      <c r="X19" s="7"/>
      <c r="Y19" s="22"/>
      <c r="Z19" s="7"/>
      <c r="AA19" s="7"/>
      <c r="AB19" s="7"/>
      <c r="AC19" s="22"/>
      <c r="AD19" s="7"/>
      <c r="AE19" s="1"/>
      <c r="AF19" s="22"/>
      <c r="AG19" s="1"/>
      <c r="AH19" s="3"/>
    </row>
    <row r="20" spans="1:34" x14ac:dyDescent="0.35">
      <c r="A20" s="3"/>
      <c r="B20" s="16"/>
      <c r="C20" s="8"/>
      <c r="D20" s="1"/>
      <c r="E20" s="9"/>
      <c r="F20" s="10"/>
      <c r="G20" s="7"/>
      <c r="H20" s="7"/>
      <c r="I20" s="7"/>
      <c r="J20" s="7"/>
      <c r="K20" s="7"/>
      <c r="L20" s="7"/>
      <c r="M20" s="1"/>
      <c r="N20" s="7"/>
      <c r="O20" s="7"/>
      <c r="P20" s="7"/>
      <c r="Q20" s="7"/>
      <c r="R20" s="7"/>
      <c r="S20" s="1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1"/>
      <c r="AF20" s="7"/>
      <c r="AG20" s="1"/>
      <c r="AH20" s="3"/>
    </row>
    <row r="21" spans="1:34" x14ac:dyDescent="0.35">
      <c r="A21" s="3"/>
      <c r="B21" s="16"/>
      <c r="C21" s="8"/>
      <c r="D21" s="1"/>
      <c r="E21" s="9"/>
      <c r="F21" s="10"/>
      <c r="G21" s="7"/>
      <c r="H21" s="7"/>
      <c r="I21" s="7"/>
      <c r="J21" s="7"/>
      <c r="K21" s="7"/>
      <c r="L21" s="7"/>
      <c r="M21" s="1"/>
      <c r="N21" s="7"/>
      <c r="O21" s="7"/>
      <c r="P21" s="7"/>
      <c r="Q21" s="7"/>
      <c r="R21" s="7"/>
      <c r="S21" s="1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23"/>
      <c r="AG21" s="1"/>
      <c r="AH21" s="3"/>
    </row>
    <row r="22" spans="1:34" x14ac:dyDescent="0.35">
      <c r="A22" s="3"/>
      <c r="B22" s="16"/>
      <c r="C22" s="8"/>
      <c r="D22" s="1"/>
      <c r="E22" s="9"/>
      <c r="F22" s="10"/>
      <c r="G22" s="1"/>
      <c r="H22" s="7"/>
      <c r="I22" s="7"/>
      <c r="J22" s="7"/>
      <c r="K22" s="7"/>
      <c r="L22" s="7"/>
      <c r="M22" s="1"/>
      <c r="N22" s="7"/>
      <c r="O22" s="7"/>
      <c r="P22" s="1"/>
      <c r="Q22" s="7"/>
      <c r="R22" s="7"/>
      <c r="S22" s="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1"/>
      <c r="AF22" s="7"/>
      <c r="AG22" s="1"/>
      <c r="AH22" s="3"/>
    </row>
    <row r="23" spans="1:34" x14ac:dyDescent="0.35">
      <c r="A23" s="3"/>
      <c r="B23" s="16"/>
      <c r="C23" s="8"/>
      <c r="D23" s="9"/>
      <c r="E23" s="9"/>
      <c r="F23" s="10"/>
      <c r="G23" s="7"/>
      <c r="H23" s="7"/>
      <c r="I23" s="7"/>
      <c r="J23" s="1"/>
      <c r="K23" s="7"/>
      <c r="L23" s="7"/>
      <c r="M23" s="1"/>
      <c r="N23" s="7"/>
      <c r="O23" s="7"/>
      <c r="P23" s="1"/>
      <c r="Q23" s="7"/>
      <c r="R23" s="7"/>
      <c r="S23" s="1"/>
      <c r="T23" s="1"/>
      <c r="U23" s="7"/>
      <c r="V23" s="7"/>
      <c r="W23" s="7"/>
      <c r="X23" s="7"/>
      <c r="Y23" s="7"/>
      <c r="Z23" s="7"/>
      <c r="AA23" s="7"/>
      <c r="AB23" s="7"/>
      <c r="AC23" s="7"/>
      <c r="AD23" s="7"/>
      <c r="AE23" s="1"/>
      <c r="AF23" s="7"/>
      <c r="AG23" s="1"/>
      <c r="AH23" s="3"/>
    </row>
    <row r="24" spans="1:34" x14ac:dyDescent="0.35">
      <c r="A24" s="3"/>
      <c r="B24" s="16"/>
      <c r="C24" s="8"/>
      <c r="D24" s="9"/>
      <c r="E24" s="9"/>
      <c r="F24" s="10"/>
      <c r="G24" s="1"/>
      <c r="H24" s="7"/>
      <c r="I24" s="7"/>
      <c r="J24" s="7"/>
      <c r="K24" s="7"/>
      <c r="L24" s="7"/>
      <c r="M24" s="1"/>
      <c r="N24" s="7"/>
      <c r="O24" s="7"/>
      <c r="P24" s="1"/>
      <c r="Q24" s="7"/>
      <c r="R24" s="7"/>
      <c r="S24" s="7"/>
      <c r="T24" s="1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"/>
      <c r="AH24" s="3"/>
    </row>
    <row r="25" spans="1:34" x14ac:dyDescent="0.35">
      <c r="A25" s="3"/>
      <c r="B25" s="16"/>
      <c r="C25" s="8"/>
      <c r="D25" s="9"/>
      <c r="E25" s="9"/>
      <c r="F25" s="10"/>
      <c r="G25" s="1"/>
      <c r="H25" s="7"/>
      <c r="I25" s="7"/>
      <c r="J25" s="1"/>
      <c r="K25" s="7"/>
      <c r="L25" s="7"/>
      <c r="M25" s="1"/>
      <c r="N25" s="7"/>
      <c r="O25" s="7"/>
      <c r="P25" s="7"/>
      <c r="Q25" s="7"/>
      <c r="R25" s="7"/>
      <c r="S25" s="1"/>
      <c r="T25" s="1"/>
      <c r="U25" s="7"/>
      <c r="V25" s="7"/>
      <c r="W25" s="7"/>
      <c r="X25" s="7"/>
      <c r="Y25" s="7"/>
      <c r="Z25" s="7"/>
      <c r="AA25" s="7"/>
      <c r="AB25" s="7"/>
      <c r="AC25" s="7"/>
      <c r="AD25" s="7"/>
      <c r="AE25" s="1"/>
      <c r="AF25" s="7"/>
      <c r="AG25" s="1"/>
      <c r="AH25" s="3"/>
    </row>
    <row r="26" spans="1:34" x14ac:dyDescent="0.35">
      <c r="A26" s="3"/>
      <c r="B26" s="16"/>
      <c r="C26" s="8"/>
      <c r="D26" s="9"/>
      <c r="E26" s="9"/>
      <c r="F26" s="19"/>
      <c r="G26" s="1"/>
      <c r="H26" s="7"/>
      <c r="I26" s="7"/>
      <c r="J26" s="7"/>
      <c r="K26" s="7"/>
      <c r="L26" s="7"/>
      <c r="M26" s="1"/>
      <c r="N26" s="7"/>
      <c r="O26" s="7"/>
      <c r="P26" s="1"/>
      <c r="Q26" s="7"/>
      <c r="R26" s="7"/>
      <c r="S26" s="1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"/>
      <c r="AH26" s="3"/>
    </row>
    <row r="27" spans="1:34" x14ac:dyDescent="0.35">
      <c r="A27" s="3"/>
      <c r="B27" s="24"/>
      <c r="C27" s="25"/>
      <c r="D27" s="26"/>
      <c r="E27" s="26"/>
      <c r="F27" s="27"/>
      <c r="G27" s="1"/>
      <c r="H27" s="7"/>
      <c r="I27" s="7"/>
      <c r="J27" s="7"/>
      <c r="K27" s="7"/>
      <c r="L27" s="7"/>
      <c r="M27" s="7"/>
      <c r="N27" s="7"/>
      <c r="O27" s="7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"/>
      <c r="AH27" s="3"/>
    </row>
    <row r="28" spans="1:34" x14ac:dyDescent="0.35">
      <c r="A28" s="3"/>
      <c r="B28" s="16"/>
      <c r="C28" s="8"/>
      <c r="D28" s="9"/>
      <c r="E28" s="9"/>
      <c r="F28" s="1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"/>
      <c r="AF28" s="7"/>
      <c r="AG28" s="1"/>
      <c r="AH28" s="3"/>
    </row>
    <row r="29" spans="1:34" x14ac:dyDescent="0.35">
      <c r="A29" s="3"/>
      <c r="B29" s="16"/>
      <c r="C29" s="8"/>
      <c r="D29" s="9"/>
      <c r="E29" s="9"/>
      <c r="F29" s="19"/>
      <c r="G29" s="1"/>
      <c r="H29" s="7"/>
      <c r="I29" s="7"/>
      <c r="J29" s="7"/>
      <c r="K29" s="7"/>
      <c r="L29" s="7"/>
      <c r="M29" s="1"/>
      <c r="N29" s="7"/>
      <c r="O29" s="7"/>
      <c r="P29" s="1"/>
      <c r="Q29" s="7"/>
      <c r="R29" s="7"/>
      <c r="S29" s="1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"/>
      <c r="AH29" s="3"/>
    </row>
    <row r="30" spans="1:34" x14ac:dyDescent="0.35">
      <c r="A30" s="3"/>
      <c r="B30" s="16"/>
      <c r="C30" s="8"/>
      <c r="D30" s="9"/>
      <c r="E30" s="9"/>
      <c r="F30" s="19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"/>
      <c r="AF30" s="7"/>
      <c r="AG30" s="7"/>
      <c r="AH30" s="3"/>
    </row>
    <row r="31" spans="1:34" x14ac:dyDescent="0.35">
      <c r="A31" s="3"/>
      <c r="B31" s="16"/>
      <c r="C31" s="18"/>
      <c r="D31" s="9"/>
      <c r="E31" s="9"/>
      <c r="F31" s="19"/>
      <c r="G31" s="1"/>
      <c r="H31" s="7"/>
      <c r="I31" s="7"/>
      <c r="J31" s="7"/>
      <c r="K31" s="7"/>
      <c r="L31" s="7"/>
      <c r="M31" s="1"/>
      <c r="N31" s="7"/>
      <c r="O31" s="7"/>
      <c r="P31" s="1"/>
      <c r="Q31" s="7"/>
      <c r="R31" s="7"/>
      <c r="S31" s="1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1"/>
      <c r="AF31" s="7"/>
      <c r="AG31" s="1"/>
      <c r="AH31" s="3"/>
    </row>
    <row r="32" spans="1:34" x14ac:dyDescent="0.35">
      <c r="A32" s="3"/>
      <c r="B32" s="16"/>
      <c r="C32" s="8"/>
      <c r="D32" s="9"/>
      <c r="E32" s="9"/>
      <c r="F32" s="19"/>
      <c r="G32" s="1"/>
      <c r="H32" s="7"/>
      <c r="I32" s="7"/>
      <c r="J32" s="7"/>
      <c r="K32" s="7"/>
      <c r="L32" s="7"/>
      <c r="M32" s="7"/>
      <c r="N32" s="7"/>
      <c r="O32" s="7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"/>
      <c r="AH32" s="3"/>
    </row>
    <row r="33" spans="1:34" x14ac:dyDescent="0.35">
      <c r="A33" s="3"/>
      <c r="B33" s="28"/>
      <c r="C33" s="18"/>
      <c r="D33" s="9"/>
      <c r="E33" s="9"/>
      <c r="F33" s="19"/>
      <c r="G33" s="7"/>
      <c r="H33" s="7"/>
      <c r="I33" s="7"/>
      <c r="J33" s="7"/>
      <c r="K33" s="7"/>
      <c r="L33" s="7"/>
      <c r="M33" s="1"/>
      <c r="N33" s="7"/>
      <c r="O33" s="1"/>
      <c r="P33" s="1"/>
      <c r="Q33" s="7"/>
      <c r="R33" s="1"/>
      <c r="S33" s="1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1"/>
      <c r="AH33" s="3"/>
    </row>
    <row r="34" spans="1:34" x14ac:dyDescent="0.35">
      <c r="A34" s="3"/>
      <c r="B34" s="28"/>
      <c r="C34" s="18"/>
      <c r="D34" s="9"/>
      <c r="E34" s="9"/>
      <c r="F34" s="19"/>
      <c r="G34" s="7"/>
      <c r="H34" s="7"/>
      <c r="I34" s="7"/>
      <c r="J34" s="7"/>
      <c r="K34" s="7"/>
      <c r="L34" s="7"/>
      <c r="M34" s="7"/>
      <c r="N34" s="7"/>
      <c r="O34" s="1"/>
      <c r="P34" s="7"/>
      <c r="Q34" s="7"/>
      <c r="R34" s="1"/>
      <c r="S34" s="1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"/>
      <c r="AH34" s="3"/>
    </row>
    <row r="35" spans="1:34" x14ac:dyDescent="0.35">
      <c r="A35" s="3"/>
      <c r="B35" s="29"/>
      <c r="C35" s="18"/>
      <c r="D35" s="9"/>
      <c r="E35" s="9"/>
      <c r="F35" s="19"/>
      <c r="G35" s="7"/>
      <c r="H35" s="7"/>
      <c r="I35" s="7"/>
      <c r="J35" s="7"/>
      <c r="K35" s="7"/>
      <c r="L35" s="7"/>
      <c r="M35" s="1"/>
      <c r="N35" s="7"/>
      <c r="O35" s="7"/>
      <c r="P35" s="7"/>
      <c r="Q35" s="7"/>
      <c r="R35" s="7"/>
      <c r="S35" s="1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1"/>
      <c r="AH35" s="3"/>
    </row>
    <row r="36" spans="1:34" x14ac:dyDescent="0.35">
      <c r="A36" s="3"/>
      <c r="B36" s="28"/>
      <c r="C36" s="18"/>
      <c r="D36" s="9"/>
      <c r="E36" s="9"/>
      <c r="F36" s="19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1"/>
      <c r="S36" s="1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1"/>
      <c r="AH36" s="3"/>
    </row>
    <row r="37" spans="1:34" x14ac:dyDescent="0.35">
      <c r="A37" s="3"/>
      <c r="B37" s="16"/>
      <c r="C37" s="18"/>
      <c r="D37" s="9"/>
      <c r="E37" s="9"/>
      <c r="F37" s="19"/>
      <c r="G37" s="7"/>
      <c r="H37" s="7"/>
      <c r="I37" s="7"/>
      <c r="J37" s="7"/>
      <c r="K37" s="7"/>
      <c r="L37" s="7"/>
      <c r="M37" s="7"/>
      <c r="N37" s="7"/>
      <c r="O37" s="7"/>
      <c r="P37" s="1"/>
      <c r="Q37" s="7"/>
      <c r="R37" s="1"/>
      <c r="S37" s="1"/>
      <c r="T37" s="1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"/>
      <c r="AH37" s="3"/>
    </row>
    <row r="38" spans="1:34" x14ac:dyDescent="0.35">
      <c r="A38" s="3"/>
      <c r="B38" s="16"/>
      <c r="C38" s="18"/>
      <c r="D38" s="9"/>
      <c r="E38" s="9"/>
      <c r="F38" s="19"/>
      <c r="G38" s="1"/>
      <c r="H38" s="7"/>
      <c r="I38" s="7"/>
      <c r="J38" s="7"/>
      <c r="K38" s="7"/>
      <c r="L38" s="7"/>
      <c r="M38" s="1"/>
      <c r="N38" s="7"/>
      <c r="O38" s="7"/>
      <c r="P38" s="1"/>
      <c r="Q38" s="7"/>
      <c r="R38" s="1"/>
      <c r="S38" s="1"/>
      <c r="T38" s="1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3"/>
    </row>
    <row r="39" spans="1:34" x14ac:dyDescent="0.35">
      <c r="A39" s="3"/>
      <c r="B39" s="7"/>
      <c r="C39" s="18"/>
      <c r="D39" s="9"/>
      <c r="E39" s="9"/>
      <c r="F39" s="19"/>
      <c r="G39" s="1"/>
      <c r="H39" s="7"/>
      <c r="I39" s="7"/>
      <c r="J39" s="7"/>
      <c r="K39" s="7"/>
      <c r="L39" s="7"/>
      <c r="M39" s="1"/>
      <c r="N39" s="7"/>
      <c r="O39" s="7"/>
      <c r="P39" s="1"/>
      <c r="Q39" s="7"/>
      <c r="R39" s="7"/>
      <c r="S39" s="1"/>
      <c r="T39" s="7"/>
      <c r="U39" s="1"/>
      <c r="V39" s="1"/>
      <c r="W39" s="1"/>
      <c r="X39" s="7"/>
      <c r="Y39" s="7"/>
      <c r="Z39" s="7"/>
      <c r="AA39" s="7"/>
      <c r="AB39" s="7"/>
      <c r="AC39" s="7"/>
      <c r="AD39" s="7"/>
      <c r="AE39" s="7"/>
      <c r="AF39" s="7"/>
      <c r="AG39" s="1"/>
      <c r="AH39" s="3"/>
    </row>
    <row r="40" spans="1:34" x14ac:dyDescent="0.35">
      <c r="A40" s="3"/>
      <c r="B40" s="16"/>
      <c r="C40" s="18"/>
      <c r="D40" s="9"/>
      <c r="E40" s="9"/>
      <c r="F40" s="19"/>
      <c r="G40" s="7"/>
      <c r="H40" s="7"/>
      <c r="I40" s="7"/>
      <c r="J40" s="7"/>
      <c r="K40" s="7"/>
      <c r="L40" s="7"/>
      <c r="M40" s="1"/>
      <c r="N40" s="7"/>
      <c r="O40" s="7"/>
      <c r="P40" s="7"/>
      <c r="Q40" s="7"/>
      <c r="R40" s="1"/>
      <c r="S40" s="1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1"/>
      <c r="AF40" s="7"/>
      <c r="AG40" s="1"/>
      <c r="AH40" s="3"/>
    </row>
    <row r="41" spans="1:34" x14ac:dyDescent="0.35">
      <c r="A41" s="3"/>
      <c r="B41" s="16"/>
      <c r="C41" s="18"/>
      <c r="D41" s="9"/>
      <c r="E41" s="9"/>
      <c r="F41" s="19"/>
      <c r="G41" s="7"/>
      <c r="H41" s="7"/>
      <c r="I41" s="7"/>
      <c r="J41" s="7"/>
      <c r="K41" s="7"/>
      <c r="L41" s="7"/>
      <c r="M41" s="1"/>
      <c r="N41" s="7"/>
      <c r="O41" s="7"/>
      <c r="P41" s="1"/>
      <c r="Q41" s="7"/>
      <c r="R41" s="1"/>
      <c r="S41" s="1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1"/>
      <c r="AH41" s="3"/>
    </row>
    <row r="42" spans="1:34" x14ac:dyDescent="0.35">
      <c r="A42" s="3"/>
      <c r="B42" s="16"/>
      <c r="C42" s="18"/>
      <c r="D42" s="9"/>
      <c r="E42" s="9"/>
      <c r="F42" s="19"/>
      <c r="G42" s="1"/>
      <c r="H42" s="7"/>
      <c r="I42" s="7"/>
      <c r="J42" s="7"/>
      <c r="K42" s="7"/>
      <c r="L42" s="7"/>
      <c r="M42" s="1"/>
      <c r="N42" s="7"/>
      <c r="O42" s="7"/>
      <c r="P42" s="1"/>
      <c r="Q42" s="7"/>
      <c r="R42" s="1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1"/>
      <c r="AH42" s="3"/>
    </row>
    <row r="43" spans="1:34" x14ac:dyDescent="0.35">
      <c r="A43" s="3"/>
      <c r="B43" s="16"/>
      <c r="C43" s="18"/>
      <c r="D43" s="9"/>
      <c r="E43" s="9"/>
      <c r="F43" s="19"/>
      <c r="G43" s="1"/>
      <c r="H43" s="7"/>
      <c r="I43" s="7"/>
      <c r="J43" s="7"/>
      <c r="K43" s="7"/>
      <c r="L43" s="7"/>
      <c r="M43" s="1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1"/>
      <c r="AH43" s="3"/>
    </row>
    <row r="44" spans="1:34" x14ac:dyDescent="0.35">
      <c r="A44" s="3"/>
      <c r="B44" s="16"/>
      <c r="C44" s="8"/>
      <c r="D44" s="9"/>
      <c r="E44" s="9"/>
      <c r="F44" s="19"/>
      <c r="G44" s="7"/>
      <c r="H44" s="7"/>
      <c r="I44" s="7"/>
      <c r="J44" s="1"/>
      <c r="K44" s="7"/>
      <c r="L44" s="7"/>
      <c r="M44" s="1"/>
      <c r="N44" s="7"/>
      <c r="O44" s="7"/>
      <c r="P44" s="1"/>
      <c r="Q44" s="7"/>
      <c r="R44" s="7"/>
      <c r="S44" s="1"/>
      <c r="T44" s="30"/>
      <c r="U44" s="7"/>
      <c r="V44" s="7"/>
      <c r="W44" s="7"/>
      <c r="X44" s="31"/>
      <c r="Y44" s="7"/>
      <c r="Z44" s="7"/>
      <c r="AA44" s="7"/>
      <c r="AB44" s="7"/>
      <c r="AC44" s="7"/>
      <c r="AD44" s="7"/>
      <c r="AE44" s="7"/>
      <c r="AF44" s="7"/>
      <c r="AG44" s="1"/>
      <c r="AH44" s="3"/>
    </row>
    <row r="45" spans="1:34" x14ac:dyDescent="0.35">
      <c r="A45" s="3"/>
      <c r="B45" s="16"/>
      <c r="C45" s="18"/>
      <c r="D45" s="9"/>
      <c r="E45" s="9"/>
      <c r="F45" s="19"/>
      <c r="G45" s="7"/>
      <c r="H45" s="7"/>
      <c r="I45" s="7"/>
      <c r="J45" s="7"/>
      <c r="K45" s="7"/>
      <c r="L45" s="7"/>
      <c r="M45" s="7"/>
      <c r="N45" s="7"/>
      <c r="O45" s="7"/>
      <c r="P45" s="1"/>
      <c r="Q45" s="7"/>
      <c r="R45" s="7"/>
      <c r="S45" s="1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3"/>
    </row>
    <row r="46" spans="1:34" x14ac:dyDescent="0.35">
      <c r="A46" s="3"/>
      <c r="B46" s="16"/>
      <c r="C46" s="18"/>
      <c r="D46" s="9"/>
      <c r="E46" s="9"/>
      <c r="F46" s="19"/>
      <c r="G46" s="30"/>
      <c r="H46" s="7"/>
      <c r="I46" s="7"/>
      <c r="J46" s="7"/>
      <c r="K46" s="7"/>
      <c r="L46" s="7"/>
      <c r="M46" s="1"/>
      <c r="N46" s="7"/>
      <c r="O46" s="7"/>
      <c r="P46" s="1"/>
      <c r="Q46" s="7"/>
      <c r="R46" s="7"/>
      <c r="S46" s="1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1"/>
      <c r="AH46" s="3"/>
    </row>
    <row r="47" spans="1:34" x14ac:dyDescent="0.35">
      <c r="A47" s="3"/>
      <c r="B47" s="16"/>
      <c r="C47" s="18"/>
      <c r="D47" s="9"/>
      <c r="E47" s="9"/>
      <c r="F47" s="19"/>
      <c r="G47" s="7"/>
      <c r="H47" s="7"/>
      <c r="I47" s="7"/>
      <c r="J47" s="7"/>
      <c r="K47" s="7"/>
      <c r="L47" s="7"/>
      <c r="M47" s="1"/>
      <c r="N47" s="7"/>
      <c r="O47" s="7"/>
      <c r="P47" s="7"/>
      <c r="Q47" s="7"/>
      <c r="R47" s="7"/>
      <c r="S47" s="1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"/>
      <c r="AH47" s="3"/>
    </row>
    <row r="48" spans="1:34" x14ac:dyDescent="0.35">
      <c r="A48" s="3"/>
      <c r="B48" s="16"/>
      <c r="C48" s="18"/>
      <c r="D48" s="9"/>
      <c r="E48" s="9"/>
      <c r="F48" s="1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3"/>
    </row>
    <row r="49" spans="1:34" x14ac:dyDescent="0.35">
      <c r="A49" s="3"/>
      <c r="B49" s="28"/>
      <c r="C49" s="18"/>
      <c r="D49" s="9"/>
      <c r="E49" s="9"/>
      <c r="F49" s="19"/>
      <c r="G49" s="7"/>
      <c r="H49" s="7"/>
      <c r="I49" s="7"/>
      <c r="J49" s="7"/>
      <c r="K49" s="7"/>
      <c r="L49" s="7"/>
      <c r="M49" s="7"/>
      <c r="N49" s="7"/>
      <c r="O49" s="7"/>
      <c r="P49" s="1"/>
      <c r="Q49" s="7"/>
      <c r="R49" s="7"/>
      <c r="S49" s="1"/>
      <c r="T49" s="1"/>
      <c r="U49" s="1"/>
      <c r="V49" s="1"/>
      <c r="W49" s="1"/>
      <c r="X49" s="32"/>
      <c r="Y49" s="22"/>
      <c r="Z49" s="22"/>
      <c r="AA49" s="22"/>
      <c r="AB49" s="7"/>
      <c r="AC49" s="22"/>
      <c r="AD49" s="22"/>
      <c r="AE49" s="1"/>
      <c r="AF49" s="7"/>
      <c r="AG49" s="1"/>
      <c r="AH49" s="3"/>
    </row>
    <row r="50" spans="1:34" x14ac:dyDescent="0.35">
      <c r="A50" s="3"/>
      <c r="B50" s="16"/>
      <c r="C50" s="18"/>
      <c r="D50" s="9"/>
      <c r="E50" s="9"/>
      <c r="F50" s="19"/>
      <c r="G50" s="7"/>
      <c r="H50" s="7"/>
      <c r="I50" s="7"/>
      <c r="J50" s="7"/>
      <c r="K50" s="7"/>
      <c r="L50" s="7"/>
      <c r="M50" s="1"/>
      <c r="N50" s="7"/>
      <c r="O50" s="7"/>
      <c r="P50" s="7"/>
      <c r="Q50" s="7"/>
      <c r="R50" s="7"/>
      <c r="S50" s="1"/>
      <c r="T50" s="1"/>
      <c r="U50" s="7"/>
      <c r="V50" s="7"/>
      <c r="W50" s="7"/>
      <c r="X50" s="7"/>
      <c r="Y50" s="22"/>
      <c r="Z50" s="22"/>
      <c r="AA50" s="22"/>
      <c r="AB50" s="7"/>
      <c r="AC50" s="22"/>
      <c r="AD50" s="22"/>
      <c r="AE50" s="1"/>
      <c r="AF50" s="7"/>
      <c r="AG50" s="1"/>
      <c r="AH50" s="3"/>
    </row>
    <row r="51" spans="1:34" x14ac:dyDescent="0.35">
      <c r="A51" s="3"/>
      <c r="B51" s="16"/>
      <c r="C51" s="8"/>
      <c r="D51" s="9"/>
      <c r="E51" s="9"/>
      <c r="F51" s="19"/>
      <c r="G51" s="7"/>
      <c r="H51" s="7"/>
      <c r="I51" s="7"/>
      <c r="J51" s="7"/>
      <c r="K51" s="7"/>
      <c r="L51" s="7"/>
      <c r="M51" s="1"/>
      <c r="N51" s="7"/>
      <c r="O51" s="7"/>
      <c r="P51" s="7"/>
      <c r="Q51" s="7"/>
      <c r="R51" s="7"/>
      <c r="S51" s="1"/>
      <c r="T51" s="7"/>
      <c r="U51" s="7"/>
      <c r="V51" s="7"/>
      <c r="W51" s="7"/>
      <c r="X51" s="7"/>
      <c r="Y51" s="7"/>
      <c r="Z51" s="7"/>
      <c r="AA51" s="7"/>
      <c r="AB51" s="7"/>
      <c r="AC51" s="33"/>
      <c r="AD51" s="7"/>
      <c r="AE51" s="33"/>
      <c r="AF51" s="7"/>
      <c r="AG51" s="1"/>
      <c r="AH51" s="3"/>
    </row>
    <row r="52" spans="1:34" x14ac:dyDescent="0.35">
      <c r="A52" s="3"/>
      <c r="B52" s="16"/>
      <c r="C52" s="8"/>
      <c r="D52" s="9"/>
      <c r="E52" s="9"/>
      <c r="F52" s="19"/>
      <c r="G52" s="1"/>
      <c r="H52" s="7"/>
      <c r="I52" s="7"/>
      <c r="J52" s="7"/>
      <c r="K52" s="7"/>
      <c r="L52" s="7"/>
      <c r="M52" s="1"/>
      <c r="N52" s="7"/>
      <c r="O52" s="7"/>
      <c r="P52" s="1"/>
      <c r="Q52" s="1"/>
      <c r="R52" s="7"/>
      <c r="S52" s="1"/>
      <c r="T52" s="7"/>
      <c r="U52" s="7"/>
      <c r="V52" s="7"/>
      <c r="W52" s="7"/>
      <c r="X52" s="7"/>
      <c r="Y52" s="7"/>
      <c r="Z52" s="7"/>
      <c r="AA52" s="7"/>
      <c r="AB52" s="7"/>
      <c r="AC52" s="7"/>
      <c r="AD52" s="3"/>
      <c r="AE52" s="7"/>
      <c r="AF52" s="7"/>
      <c r="AG52" s="7"/>
      <c r="AH52" s="3"/>
    </row>
    <row r="53" spans="1:34" x14ac:dyDescent="0.35">
      <c r="A53" s="3"/>
      <c r="B53" s="16"/>
      <c r="C53" s="8"/>
      <c r="D53" s="9"/>
      <c r="E53" s="9"/>
      <c r="F53" s="19"/>
      <c r="G53" s="7"/>
      <c r="H53" s="7"/>
      <c r="I53" s="7"/>
      <c r="J53" s="7"/>
      <c r="K53" s="7"/>
      <c r="L53" s="7"/>
      <c r="M53" s="1"/>
      <c r="N53" s="7"/>
      <c r="O53" s="7"/>
      <c r="P53" s="1"/>
      <c r="Q53" s="7"/>
      <c r="R53" s="7"/>
      <c r="S53" s="1"/>
      <c r="T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1"/>
      <c r="AF53" s="7"/>
      <c r="AG53" s="1"/>
      <c r="AH53" s="3"/>
    </row>
    <row r="54" spans="1:34" x14ac:dyDescent="0.35">
      <c r="A54" s="3"/>
      <c r="B54" s="16"/>
      <c r="C54" s="8"/>
      <c r="D54" s="9"/>
      <c r="E54" s="9"/>
      <c r="F54" s="19"/>
      <c r="G54" s="1"/>
      <c r="H54" s="7"/>
      <c r="I54" s="7"/>
      <c r="J54" s="7"/>
      <c r="K54" s="7"/>
      <c r="L54" s="7"/>
      <c r="M54" s="1"/>
      <c r="N54" s="7"/>
      <c r="O54" s="7"/>
      <c r="P54" s="1"/>
      <c r="Q54" s="1"/>
      <c r="R54" s="7"/>
      <c r="S54" s="1"/>
      <c r="T54" s="1"/>
      <c r="U54" s="7"/>
      <c r="V54" s="7"/>
      <c r="W54" s="7"/>
      <c r="X54" s="31"/>
      <c r="Y54" s="7"/>
      <c r="Z54" s="7"/>
      <c r="AA54" s="7"/>
      <c r="AB54" s="7"/>
      <c r="AC54" s="7"/>
      <c r="AD54" s="7"/>
      <c r="AE54" s="7"/>
      <c r="AF54" s="7"/>
      <c r="AG54" s="1"/>
      <c r="AH54" s="3"/>
    </row>
    <row r="55" spans="1:34" x14ac:dyDescent="0.35">
      <c r="A55" s="3"/>
      <c r="B55" s="16"/>
      <c r="C55" s="8"/>
      <c r="D55" s="9"/>
      <c r="E55" s="9"/>
      <c r="F55" s="19"/>
      <c r="G55" s="1"/>
      <c r="H55" s="7"/>
      <c r="I55" s="7"/>
      <c r="J55" s="7"/>
      <c r="K55" s="7"/>
      <c r="L55" s="7"/>
      <c r="M55" s="1"/>
      <c r="N55" s="7"/>
      <c r="O55" s="7"/>
      <c r="P55" s="7"/>
      <c r="Q55" s="1"/>
      <c r="R55" s="7"/>
      <c r="S55" s="1"/>
      <c r="T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1"/>
      <c r="AF55" s="7"/>
      <c r="AG55" s="1"/>
      <c r="AH55" s="3"/>
    </row>
    <row r="56" spans="1:34" x14ac:dyDescent="0.35">
      <c r="A56" s="3"/>
      <c r="B56" s="16"/>
      <c r="C56" s="18"/>
      <c r="D56" s="9"/>
      <c r="E56" s="9"/>
      <c r="F56" s="19"/>
      <c r="G56" s="1"/>
      <c r="H56" s="7"/>
      <c r="I56" s="7"/>
      <c r="J56" s="7"/>
      <c r="K56" s="7"/>
      <c r="L56" s="7"/>
      <c r="M56" s="1"/>
      <c r="N56" s="7"/>
      <c r="O56" s="7"/>
      <c r="P56" s="1"/>
      <c r="Q56" s="1"/>
      <c r="R56" s="7"/>
      <c r="S56" s="1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1"/>
      <c r="AH56" s="3"/>
    </row>
    <row r="57" spans="1:34" x14ac:dyDescent="0.35">
      <c r="A57" s="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3"/>
    </row>
    <row r="58" spans="1:34" x14ac:dyDescent="0.35">
      <c r="A58" s="3"/>
      <c r="B58" s="34"/>
      <c r="C58" s="18"/>
      <c r="D58" s="9"/>
      <c r="E58" s="9"/>
      <c r="F58" s="19"/>
      <c r="G58" s="7"/>
      <c r="H58" s="7"/>
      <c r="I58" s="7"/>
      <c r="J58" s="7"/>
      <c r="K58" s="21"/>
      <c r="L58" s="7"/>
      <c r="M58" s="7"/>
      <c r="N58" s="7"/>
      <c r="O58" s="7"/>
      <c r="P58" s="7"/>
      <c r="Q58" s="7"/>
      <c r="R58" s="7"/>
      <c r="S58" s="1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1"/>
      <c r="AH58" s="3"/>
    </row>
    <row r="59" spans="1:34" x14ac:dyDescent="0.35">
      <c r="A59" s="3"/>
      <c r="B59" s="16"/>
      <c r="C59" s="18"/>
      <c r="D59" s="9"/>
      <c r="E59" s="9"/>
      <c r="F59" s="19"/>
      <c r="G59" s="1"/>
      <c r="H59" s="1"/>
      <c r="I59" s="1"/>
      <c r="J59" s="7"/>
      <c r="K59" s="7"/>
      <c r="L59" s="7"/>
      <c r="M59" s="1"/>
      <c r="N59" s="7"/>
      <c r="O59" s="7"/>
      <c r="P59" s="1"/>
      <c r="Q59" s="1"/>
      <c r="R59" s="7"/>
      <c r="S59" s="1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1"/>
      <c r="AH59" s="3"/>
    </row>
    <row r="60" spans="1:34" x14ac:dyDescent="0.35">
      <c r="A60" s="3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3"/>
    </row>
    <row r="61" spans="1:34" x14ac:dyDescent="0.35">
      <c r="A61" s="3"/>
      <c r="B61" s="16"/>
      <c r="C61" s="8"/>
      <c r="D61" s="9"/>
      <c r="E61" s="9"/>
      <c r="F61" s="19"/>
      <c r="G61" s="1"/>
      <c r="H61" s="1"/>
      <c r="I61" s="1"/>
      <c r="J61" s="7"/>
      <c r="K61" s="7"/>
      <c r="L61" s="7"/>
      <c r="M61" s="1"/>
      <c r="N61" s="7"/>
      <c r="O61" s="7"/>
      <c r="P61" s="1"/>
      <c r="Q61" s="1"/>
      <c r="R61" s="7"/>
      <c r="S61" s="1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1"/>
      <c r="AF61" s="7"/>
      <c r="AG61" s="1"/>
      <c r="AH61" s="3"/>
    </row>
    <row r="62" spans="1:34" x14ac:dyDescent="0.35">
      <c r="A62" s="3"/>
      <c r="B62" s="28"/>
      <c r="C62" s="18"/>
      <c r="D62" s="9"/>
      <c r="E62" s="35"/>
      <c r="F62" s="19"/>
      <c r="G62" s="1"/>
      <c r="H62" s="7"/>
      <c r="I62" s="7"/>
      <c r="J62" s="7"/>
      <c r="K62" s="7"/>
      <c r="L62" s="7"/>
      <c r="M62" s="7"/>
      <c r="N62" s="7"/>
      <c r="O62" s="7"/>
      <c r="P62" s="1"/>
      <c r="Q62" s="7"/>
      <c r="R62" s="7"/>
      <c r="S62" s="36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1"/>
      <c r="AH62" s="3"/>
    </row>
    <row r="63" spans="1:34" x14ac:dyDescent="0.35">
      <c r="A63" s="3"/>
      <c r="B63" s="28"/>
      <c r="C63" s="18"/>
      <c r="D63" s="9"/>
      <c r="E63" s="35"/>
      <c r="F63" s="19"/>
      <c r="G63" s="7"/>
      <c r="H63" s="7"/>
      <c r="I63" s="7"/>
      <c r="J63" s="7"/>
      <c r="K63" s="7"/>
      <c r="L63" s="7"/>
      <c r="M63" s="1"/>
      <c r="N63" s="7"/>
      <c r="O63" s="7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3"/>
    </row>
    <row r="64" spans="1:34" x14ac:dyDescent="0.35">
      <c r="A64" s="3"/>
      <c r="B64" s="28"/>
      <c r="C64" s="18"/>
      <c r="D64" s="9"/>
      <c r="E64" s="35"/>
      <c r="F64" s="1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1"/>
      <c r="AH64" s="3"/>
    </row>
    <row r="65" spans="1:34" x14ac:dyDescent="0.35">
      <c r="A65" s="3"/>
      <c r="B65" s="28"/>
      <c r="C65" s="18"/>
      <c r="D65" s="9"/>
      <c r="E65" s="35"/>
      <c r="F65" s="19"/>
      <c r="G65" s="7"/>
      <c r="H65" s="7"/>
      <c r="I65" s="7"/>
      <c r="J65" s="7"/>
      <c r="K65" s="7"/>
      <c r="L65" s="7"/>
      <c r="M65" s="1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3"/>
    </row>
    <row r="66" spans="1:34" x14ac:dyDescent="0.35">
      <c r="A66" s="3"/>
      <c r="B66" s="28"/>
      <c r="C66" s="18"/>
      <c r="D66" s="9"/>
      <c r="E66" s="9"/>
      <c r="F66" s="19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1"/>
      <c r="Y66" s="7"/>
      <c r="Z66" s="7"/>
      <c r="AA66" s="7"/>
      <c r="AB66" s="7"/>
      <c r="AC66" s="7"/>
      <c r="AD66" s="7"/>
      <c r="AE66" s="7"/>
      <c r="AF66" s="7"/>
      <c r="AG66" s="1"/>
      <c r="AH66" s="3"/>
    </row>
    <row r="67" spans="1:34" x14ac:dyDescent="0.35">
      <c r="A67" s="3"/>
      <c r="B67" s="16"/>
      <c r="C67" s="18"/>
      <c r="D67" s="9"/>
      <c r="E67" s="9"/>
      <c r="F67" s="19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37"/>
      <c r="T67" s="1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3"/>
    </row>
    <row r="68" spans="1:34" ht="15.5" x14ac:dyDescent="0.35">
      <c r="A68" s="3"/>
      <c r="B68" s="16"/>
      <c r="C68" s="18"/>
      <c r="D68" s="9"/>
      <c r="E68" s="9"/>
      <c r="F68" s="19"/>
      <c r="G68" s="1"/>
      <c r="H68" s="7"/>
      <c r="I68" s="7"/>
      <c r="J68" s="7"/>
      <c r="K68" s="7"/>
      <c r="L68" s="7"/>
      <c r="M68" s="1"/>
      <c r="N68" s="7"/>
      <c r="O68" s="7"/>
      <c r="P68" s="1"/>
      <c r="Q68" s="7"/>
      <c r="R68" s="7"/>
      <c r="S68" s="37"/>
      <c r="T68" s="1"/>
      <c r="U68" s="7"/>
      <c r="V68" s="7"/>
      <c r="W68" s="7"/>
      <c r="X68" s="7"/>
      <c r="Y68" s="7"/>
      <c r="Z68" s="7"/>
      <c r="AA68" s="7"/>
      <c r="AB68" s="7"/>
      <c r="AC68" s="7"/>
      <c r="AD68" s="38"/>
      <c r="AE68" s="7"/>
      <c r="AF68" s="7"/>
      <c r="AG68" s="1"/>
      <c r="AH68" s="3"/>
    </row>
    <row r="69" spans="1:34" x14ac:dyDescent="0.35">
      <c r="A69" s="3"/>
      <c r="B69" s="16"/>
      <c r="C69" s="18"/>
      <c r="D69" s="9"/>
      <c r="E69" s="9"/>
      <c r="F69" s="19"/>
      <c r="G69" s="1"/>
      <c r="H69" s="36"/>
      <c r="I69" s="7"/>
      <c r="J69" s="7"/>
      <c r="K69" s="7"/>
      <c r="L69" s="7"/>
      <c r="M69" s="7"/>
      <c r="N69" s="7"/>
      <c r="O69" s="36"/>
      <c r="P69" s="1"/>
      <c r="Q69" s="7"/>
      <c r="R69" s="7"/>
      <c r="S69" s="37"/>
      <c r="T69" s="7"/>
      <c r="U69" s="1"/>
      <c r="V69" s="1"/>
      <c r="W69" s="1"/>
      <c r="X69" s="7"/>
      <c r="Y69" s="7"/>
      <c r="Z69" s="7"/>
      <c r="AA69" s="7"/>
      <c r="AB69" s="7"/>
      <c r="AC69" s="7"/>
      <c r="AD69" s="7"/>
      <c r="AE69" s="7"/>
      <c r="AF69" s="7"/>
      <c r="AG69" s="1"/>
      <c r="AH69" s="3"/>
    </row>
    <row r="70" spans="1:34" x14ac:dyDescent="0.35">
      <c r="A70" s="3"/>
      <c r="B70" s="16"/>
      <c r="C70" s="18"/>
      <c r="D70" s="9"/>
      <c r="E70" s="9"/>
      <c r="F70" s="19"/>
      <c r="G70" s="7"/>
      <c r="H70" s="7"/>
      <c r="I70" s="7"/>
      <c r="J70" s="7"/>
      <c r="K70" s="7"/>
      <c r="L70" s="7"/>
      <c r="M70" s="1"/>
      <c r="N70" s="7"/>
      <c r="O70" s="7"/>
      <c r="P70" s="7"/>
      <c r="Q70" s="7"/>
      <c r="R70" s="7"/>
      <c r="S70" s="3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1"/>
      <c r="AF70" s="7"/>
      <c r="AG70" s="1"/>
      <c r="AH70" s="3"/>
    </row>
    <row r="71" spans="1:34" x14ac:dyDescent="0.35">
      <c r="A71" s="3"/>
      <c r="B71" s="16"/>
      <c r="C71" s="18"/>
      <c r="D71" s="9"/>
      <c r="E71" s="9"/>
      <c r="F71" s="19"/>
      <c r="G71" s="7"/>
      <c r="H71" s="7"/>
      <c r="I71" s="7"/>
      <c r="J71" s="7"/>
      <c r="K71" s="7"/>
      <c r="L71" s="7"/>
      <c r="M71" s="1"/>
      <c r="N71" s="7"/>
      <c r="O71" s="7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1"/>
      <c r="AH71" s="3"/>
    </row>
    <row r="72" spans="1:34" x14ac:dyDescent="0.35">
      <c r="A72" s="3"/>
      <c r="B72" s="16"/>
      <c r="C72" s="18"/>
      <c r="D72" s="9"/>
      <c r="E72" s="9"/>
      <c r="F72" s="19"/>
      <c r="G72" s="1"/>
      <c r="H72" s="7"/>
      <c r="I72" s="7"/>
      <c r="J72" s="7"/>
      <c r="K72" s="7"/>
      <c r="L72" s="7"/>
      <c r="M72" s="1"/>
      <c r="N72" s="7"/>
      <c r="O72" s="7"/>
      <c r="P72" s="1"/>
      <c r="Q72" s="7"/>
      <c r="R72" s="7"/>
      <c r="S72" s="3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1"/>
      <c r="AH72" s="3"/>
    </row>
    <row r="73" spans="1:34" x14ac:dyDescent="0.35">
      <c r="A73" s="3"/>
      <c r="B73" s="16"/>
      <c r="C73" s="18"/>
      <c r="D73" s="9"/>
      <c r="E73" s="9"/>
      <c r="F73" s="19"/>
      <c r="G73" s="1"/>
      <c r="H73" s="7"/>
      <c r="I73" s="7"/>
      <c r="J73" s="7"/>
      <c r="K73" s="7"/>
      <c r="L73" s="7"/>
      <c r="M73" s="1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3"/>
    </row>
    <row r="74" spans="1:34" x14ac:dyDescent="0.35">
      <c r="A74" s="3"/>
      <c r="B74" s="16"/>
      <c r="C74" s="18"/>
      <c r="D74" s="9"/>
      <c r="E74" s="9"/>
      <c r="F74" s="19"/>
      <c r="G74" s="7"/>
      <c r="H74" s="7"/>
      <c r="I74" s="7"/>
      <c r="J74" s="1"/>
      <c r="K74" s="7"/>
      <c r="L74" s="7"/>
      <c r="M74" s="1"/>
      <c r="N74" s="7"/>
      <c r="O74" s="7"/>
      <c r="P74" s="1"/>
      <c r="Q74" s="7"/>
      <c r="R74" s="7"/>
      <c r="S74" s="1"/>
      <c r="T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1"/>
      <c r="AH74" s="3"/>
    </row>
    <row r="75" spans="1:34" x14ac:dyDescent="0.35">
      <c r="A75" s="3"/>
      <c r="B75" s="16"/>
      <c r="C75" s="25"/>
      <c r="D75" s="9"/>
      <c r="E75" s="9"/>
      <c r="F75" s="19"/>
      <c r="G75" s="7"/>
      <c r="H75" s="7"/>
      <c r="I75" s="7"/>
      <c r="J75" s="7"/>
      <c r="K75" s="7"/>
      <c r="L75" s="7"/>
      <c r="M75" s="7"/>
      <c r="N75" s="7"/>
      <c r="O75" s="36"/>
      <c r="P75" s="37"/>
      <c r="Q75" s="7"/>
      <c r="R75" s="7"/>
      <c r="S75" s="7"/>
      <c r="T75" s="7"/>
      <c r="U75" s="7"/>
      <c r="V75" s="7"/>
      <c r="W75" s="7"/>
      <c r="X75" s="21"/>
      <c r="Y75" s="7"/>
      <c r="Z75" s="7"/>
      <c r="AA75" s="7"/>
      <c r="AB75" s="7"/>
      <c r="AC75" s="7"/>
      <c r="AD75" s="7"/>
      <c r="AE75" s="7"/>
      <c r="AF75" s="7"/>
      <c r="AG75" s="23"/>
      <c r="AH75" s="3"/>
    </row>
    <row r="76" spans="1:34" x14ac:dyDescent="0.35">
      <c r="A76" s="3"/>
      <c r="B76" s="16"/>
      <c r="C76" s="18"/>
      <c r="D76" s="9"/>
      <c r="E76" s="9"/>
      <c r="F76" s="19"/>
      <c r="G76" s="1"/>
      <c r="H76" s="7"/>
      <c r="I76" s="7"/>
      <c r="J76" s="7"/>
      <c r="K76" s="7"/>
      <c r="L76" s="7"/>
      <c r="M76" s="1"/>
      <c r="N76" s="7"/>
      <c r="O76" s="7"/>
      <c r="P76" s="1"/>
      <c r="Q76" s="7"/>
      <c r="R76" s="7"/>
      <c r="S76" s="3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1"/>
      <c r="AH76" s="3"/>
    </row>
    <row r="77" spans="1:34" x14ac:dyDescent="0.35">
      <c r="A77" s="3"/>
      <c r="B77" s="16"/>
      <c r="C77" s="18"/>
      <c r="D77" s="9"/>
      <c r="E77" s="9"/>
      <c r="F77" s="19"/>
      <c r="G77" s="7"/>
      <c r="H77" s="7"/>
      <c r="I77" s="7"/>
      <c r="J77" s="7"/>
      <c r="K77" s="7"/>
      <c r="L77" s="7"/>
      <c r="M77" s="1"/>
      <c r="N77" s="7"/>
      <c r="O77" s="7"/>
      <c r="P77" s="7"/>
      <c r="Q77" s="7"/>
      <c r="R77" s="7"/>
      <c r="S77" s="7"/>
      <c r="T77" s="7"/>
      <c r="U77" s="7"/>
      <c r="V77" s="7"/>
      <c r="W77" s="7"/>
      <c r="X77" s="21"/>
      <c r="Y77" s="7"/>
      <c r="Z77" s="7"/>
      <c r="AA77" s="7"/>
      <c r="AB77" s="7"/>
      <c r="AC77" s="7"/>
      <c r="AD77" s="7"/>
      <c r="AE77" s="7"/>
      <c r="AF77" s="7"/>
      <c r="AG77" s="1"/>
      <c r="AH77" s="3"/>
    </row>
    <row r="78" spans="1:34" x14ac:dyDescent="0.35">
      <c r="A78" s="3"/>
      <c r="B78" s="16"/>
      <c r="C78" s="18"/>
      <c r="D78" s="9"/>
      <c r="E78" s="9"/>
      <c r="F78" s="19"/>
      <c r="G78" s="7"/>
      <c r="H78" s="7"/>
      <c r="I78" s="7"/>
      <c r="J78" s="7"/>
      <c r="K78" s="7"/>
      <c r="L78" s="7"/>
      <c r="M78" s="1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3"/>
    </row>
    <row r="79" spans="1:34" x14ac:dyDescent="0.35">
      <c r="A79" s="3"/>
      <c r="B79" s="28"/>
      <c r="C79" s="18"/>
      <c r="D79" s="9"/>
      <c r="E79" s="9"/>
      <c r="F79" s="19"/>
      <c r="G79" s="7"/>
      <c r="H79" s="36"/>
      <c r="I79" s="7"/>
      <c r="J79" s="7"/>
      <c r="K79" s="7"/>
      <c r="L79" s="7"/>
      <c r="M79" s="7"/>
      <c r="N79" s="7"/>
      <c r="O79" s="36"/>
      <c r="P79" s="37"/>
      <c r="Q79" s="7"/>
      <c r="R79" s="7"/>
      <c r="S79" s="37"/>
      <c r="T79" s="1"/>
      <c r="U79" s="1"/>
      <c r="V79" s="1"/>
      <c r="W79" s="1"/>
      <c r="X79" s="7"/>
      <c r="Y79" s="7"/>
      <c r="Z79" s="17"/>
      <c r="AA79" s="7"/>
      <c r="AB79" s="7"/>
      <c r="AC79" s="7"/>
      <c r="AD79" s="7"/>
      <c r="AE79" s="1"/>
      <c r="AF79" s="7"/>
      <c r="AG79" s="1"/>
      <c r="AH79" s="3"/>
    </row>
    <row r="80" spans="1:34" x14ac:dyDescent="0.35">
      <c r="A80" s="3"/>
      <c r="B80" s="16"/>
      <c r="C80" s="18"/>
      <c r="D80" s="9"/>
      <c r="E80" s="9"/>
      <c r="F80" s="19"/>
      <c r="G80" s="7"/>
      <c r="H80" s="7"/>
      <c r="I80" s="7"/>
      <c r="J80" s="7"/>
      <c r="K80" s="7"/>
      <c r="L80" s="7"/>
      <c r="M80" s="1"/>
      <c r="N80" s="7"/>
      <c r="O80" s="7"/>
      <c r="P80" s="7"/>
      <c r="Q80" s="7"/>
      <c r="R80" s="7"/>
      <c r="S80" s="36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1"/>
      <c r="AH80" s="3"/>
    </row>
    <row r="81" spans="1:34" x14ac:dyDescent="0.35">
      <c r="A81" s="3"/>
      <c r="B81" s="16"/>
      <c r="C81" s="8"/>
      <c r="D81" s="9"/>
      <c r="E81" s="9"/>
      <c r="F81" s="19"/>
      <c r="G81" s="7"/>
      <c r="H81" s="7"/>
      <c r="I81" s="7"/>
      <c r="J81" s="7"/>
      <c r="K81" s="7"/>
      <c r="L81" s="7"/>
      <c r="M81" s="1"/>
      <c r="N81" s="7"/>
      <c r="O81" s="7"/>
      <c r="P81" s="7"/>
      <c r="Q81" s="7"/>
      <c r="R81" s="7"/>
      <c r="S81" s="3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1"/>
      <c r="AH81" s="3"/>
    </row>
    <row r="82" spans="1:34" x14ac:dyDescent="0.35">
      <c r="A82" s="3"/>
      <c r="B82" s="16"/>
      <c r="C82" s="8"/>
      <c r="D82" s="9"/>
      <c r="E82" s="26"/>
      <c r="F82" s="19"/>
      <c r="G82" s="1"/>
      <c r="H82" s="7"/>
      <c r="I82" s="7"/>
      <c r="J82" s="7"/>
      <c r="K82" s="7"/>
      <c r="L82" s="7"/>
      <c r="M82" s="1"/>
      <c r="N82" s="7"/>
      <c r="O82" s="7"/>
      <c r="P82" s="1"/>
      <c r="Q82" s="7"/>
      <c r="R82" s="7"/>
      <c r="S82" s="3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1"/>
      <c r="AF82" s="7"/>
      <c r="AG82" s="7"/>
      <c r="AH82" s="3"/>
    </row>
    <row r="83" spans="1:34" x14ac:dyDescent="0.35">
      <c r="A83" s="3"/>
      <c r="B83" s="16"/>
      <c r="C83" s="8"/>
      <c r="D83" s="9"/>
      <c r="E83" s="9"/>
      <c r="F83" s="19"/>
      <c r="G83" s="7"/>
      <c r="H83" s="7"/>
      <c r="I83" s="7"/>
      <c r="J83" s="7"/>
      <c r="K83" s="7"/>
      <c r="L83" s="7"/>
      <c r="M83" s="1"/>
      <c r="N83" s="7"/>
      <c r="O83" s="7"/>
      <c r="P83" s="1"/>
      <c r="Q83" s="7"/>
      <c r="R83" s="7"/>
      <c r="S83" s="37"/>
      <c r="T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1"/>
      <c r="AF83" s="7"/>
      <c r="AG83" s="1"/>
      <c r="AH83" s="3"/>
    </row>
    <row r="84" spans="1:34" x14ac:dyDescent="0.35">
      <c r="A84" s="3"/>
      <c r="B84" s="16"/>
      <c r="C84" s="8"/>
      <c r="D84" s="9"/>
      <c r="E84" s="9"/>
      <c r="F84" s="19"/>
      <c r="G84" s="1"/>
      <c r="H84" s="7"/>
      <c r="I84" s="7"/>
      <c r="J84" s="7"/>
      <c r="K84" s="7"/>
      <c r="L84" s="7"/>
      <c r="M84" s="1"/>
      <c r="N84" s="7"/>
      <c r="O84" s="39"/>
      <c r="P84" s="37"/>
      <c r="Q84" s="7"/>
      <c r="R84" s="7"/>
      <c r="S84" s="7"/>
      <c r="T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1"/>
      <c r="AH84" s="3"/>
    </row>
    <row r="85" spans="1:34" x14ac:dyDescent="0.35">
      <c r="A85" s="3"/>
      <c r="B85" s="16"/>
      <c r="C85" s="8"/>
      <c r="D85" s="9"/>
      <c r="E85" s="9"/>
      <c r="F85" s="19"/>
      <c r="G85" s="1"/>
      <c r="H85" s="7"/>
      <c r="I85" s="7"/>
      <c r="J85" s="7"/>
      <c r="K85" s="7"/>
      <c r="L85" s="7"/>
      <c r="M85" s="1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1"/>
      <c r="AH85" s="3"/>
    </row>
    <row r="86" spans="1:34" x14ac:dyDescent="0.35">
      <c r="A86" s="3"/>
      <c r="B86" s="16"/>
      <c r="C86" s="8"/>
      <c r="D86" s="9"/>
      <c r="E86" s="9"/>
      <c r="F86" s="19"/>
      <c r="G86" s="1"/>
      <c r="H86" s="7"/>
      <c r="I86" s="7"/>
      <c r="J86" s="7"/>
      <c r="K86" s="7"/>
      <c r="L86" s="7"/>
      <c r="M86" s="1"/>
      <c r="N86" s="7"/>
      <c r="O86" s="7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1"/>
      <c r="AH86" s="3"/>
    </row>
    <row r="87" spans="1:34" x14ac:dyDescent="0.35">
      <c r="A87" s="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3"/>
    </row>
    <row r="88" spans="1:34" x14ac:dyDescent="0.35">
      <c r="A88" s="3"/>
      <c r="B88" s="16"/>
      <c r="C88" s="8"/>
      <c r="D88" s="9"/>
      <c r="E88" s="9"/>
      <c r="F88" s="1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3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1"/>
      <c r="AH88" s="3"/>
    </row>
    <row r="89" spans="1:34" x14ac:dyDescent="0.35">
      <c r="A89" s="3"/>
      <c r="B89" s="16"/>
      <c r="C89" s="8"/>
      <c r="D89" s="9"/>
      <c r="E89" s="9"/>
      <c r="F89" s="19"/>
      <c r="G89" s="1"/>
      <c r="H89" s="7"/>
      <c r="I89" s="7"/>
      <c r="J89" s="7"/>
      <c r="K89" s="7"/>
      <c r="L89" s="7"/>
      <c r="M89" s="1"/>
      <c r="N89" s="7"/>
      <c r="O89" s="7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1"/>
      <c r="AH89" s="3"/>
    </row>
    <row r="90" spans="1:34" x14ac:dyDescent="0.35">
      <c r="A90" s="43"/>
      <c r="B90" s="40"/>
      <c r="C90" s="25"/>
      <c r="D90" s="9"/>
      <c r="E90" s="9"/>
      <c r="F90" s="19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2"/>
      <c r="T90" s="41"/>
      <c r="U90" s="41"/>
      <c r="V90" s="41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3"/>
    </row>
    <row r="91" spans="1:34" x14ac:dyDescent="0.35">
      <c r="A91" s="3"/>
      <c r="B91" s="16"/>
      <c r="C91" s="25"/>
      <c r="D91" s="9"/>
      <c r="E91" s="26"/>
      <c r="F91" s="27"/>
      <c r="G91" s="1"/>
      <c r="H91" s="7"/>
      <c r="I91" s="7"/>
      <c r="J91" s="7"/>
      <c r="K91" s="7"/>
      <c r="L91" s="7"/>
      <c r="M91" s="1"/>
      <c r="N91" s="7"/>
      <c r="O91" s="7"/>
      <c r="P91" s="1"/>
      <c r="Q91" s="7"/>
      <c r="R91" s="7"/>
      <c r="S91" s="3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1"/>
      <c r="AH91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16D9-A2E7-42BD-8601-06A496DEA433}">
  <dimension ref="A3:AH33"/>
  <sheetViews>
    <sheetView topLeftCell="S1" workbookViewId="0">
      <selection activeCell="AC36" sqref="AC36"/>
    </sheetView>
  </sheetViews>
  <sheetFormatPr defaultRowHeight="14.5" x14ac:dyDescent="0.35"/>
  <cols>
    <col min="1" max="1" width="54.08984375" bestFit="1" customWidth="1"/>
    <col min="2" max="2" width="14.6328125" bestFit="1" customWidth="1"/>
    <col min="4" max="4" width="9.6328125" customWidth="1"/>
    <col min="6" max="6" width="13.7265625" customWidth="1"/>
    <col min="7" max="11" width="14.6328125" bestFit="1" customWidth="1"/>
    <col min="12" max="12" width="15.453125" bestFit="1" customWidth="1"/>
    <col min="13" max="13" width="18.26953125" bestFit="1" customWidth="1"/>
    <col min="14" max="15" width="14.6328125" bestFit="1" customWidth="1"/>
    <col min="16" max="16" width="13.6328125" bestFit="1" customWidth="1"/>
    <col min="17" max="18" width="14.6328125" bestFit="1" customWidth="1"/>
    <col min="19" max="19" width="12.08984375" bestFit="1" customWidth="1"/>
    <col min="20" max="20" width="14.81640625" customWidth="1"/>
    <col min="21" max="22" width="14.6328125" bestFit="1" customWidth="1"/>
    <col min="23" max="23" width="13.6328125" bestFit="1" customWidth="1"/>
    <col min="24" max="25" width="14.6328125" bestFit="1" customWidth="1"/>
    <col min="26" max="26" width="16.1796875" bestFit="1" customWidth="1"/>
    <col min="27" max="27" width="19.7265625" bestFit="1" customWidth="1"/>
    <col min="28" max="28" width="17.1796875" bestFit="1" customWidth="1"/>
    <col min="29" max="29" width="14.7265625" bestFit="1" customWidth="1"/>
    <col min="30" max="30" width="13.6328125" bestFit="1" customWidth="1"/>
    <col min="31" max="31" width="13.36328125" bestFit="1" customWidth="1"/>
    <col min="32" max="32" width="13.6328125" bestFit="1" customWidth="1"/>
    <col min="33" max="33" width="17.1796875" bestFit="1" customWidth="1"/>
  </cols>
  <sheetData>
    <row r="3" spans="1:34" ht="42.5" x14ac:dyDescent="0.35">
      <c r="A3" s="44" t="s">
        <v>73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64</v>
      </c>
      <c r="N3" s="3" t="s">
        <v>12</v>
      </c>
      <c r="O3" s="3" t="s">
        <v>13</v>
      </c>
      <c r="P3" s="3" t="s">
        <v>14</v>
      </c>
      <c r="Q3" s="6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</row>
    <row r="4" spans="1:34" x14ac:dyDescent="0.35">
      <c r="A4" s="3" t="s">
        <v>33</v>
      </c>
      <c r="B4" s="16">
        <v>9024906</v>
      </c>
      <c r="C4" s="8">
        <v>0.95542849702735866</v>
      </c>
      <c r="D4" s="9">
        <v>0.19812801223204285</v>
      </c>
      <c r="E4" s="9">
        <v>12.959530561529142</v>
      </c>
      <c r="F4" s="19">
        <v>317.38475317467527</v>
      </c>
      <c r="G4" s="1">
        <v>0</v>
      </c>
      <c r="H4" s="7">
        <v>8172800</v>
      </c>
      <c r="I4" s="7">
        <v>9605941</v>
      </c>
      <c r="J4" s="7">
        <v>2034306</v>
      </c>
      <c r="K4" s="7">
        <v>11640247</v>
      </c>
      <c r="L4" s="7">
        <v>741226</v>
      </c>
      <c r="M4" s="7">
        <v>1565032</v>
      </c>
      <c r="N4" s="7">
        <v>2306259</v>
      </c>
      <c r="O4" s="7">
        <v>9333988</v>
      </c>
      <c r="P4" s="1">
        <v>0</v>
      </c>
      <c r="Q4" s="7">
        <v>9333988</v>
      </c>
      <c r="R4" s="7">
        <v>9769426</v>
      </c>
      <c r="S4" s="7">
        <v>370512</v>
      </c>
      <c r="T4" s="7">
        <v>3601056</v>
      </c>
      <c r="U4" s="7">
        <v>5966599</v>
      </c>
      <c r="V4" s="7">
        <v>3476476</v>
      </c>
      <c r="W4" s="7">
        <v>876937</v>
      </c>
      <c r="X4" s="7">
        <v>10320011</v>
      </c>
      <c r="Y4" s="7">
        <v>4722588</v>
      </c>
      <c r="Z4" s="7">
        <v>1332993</v>
      </c>
      <c r="AA4" s="7">
        <v>1047306</v>
      </c>
      <c r="AB4" s="7">
        <v>487599</v>
      </c>
      <c r="AC4" s="7">
        <v>1125793</v>
      </c>
      <c r="AD4" s="7">
        <v>456857</v>
      </c>
      <c r="AE4" s="7">
        <v>370512</v>
      </c>
      <c r="AF4" s="7">
        <v>225778</v>
      </c>
      <c r="AG4" s="1">
        <v>0</v>
      </c>
      <c r="AH4" s="3" t="s">
        <v>65</v>
      </c>
    </row>
    <row r="5" spans="1:34" x14ac:dyDescent="0.35">
      <c r="A5" s="3" t="s">
        <v>35</v>
      </c>
      <c r="B5" s="28">
        <v>12222062</v>
      </c>
      <c r="C5" s="18">
        <v>0.7236634497694141</v>
      </c>
      <c r="D5" s="9">
        <v>8.2720447100553721E-2</v>
      </c>
      <c r="E5" s="9">
        <v>11.800012339092786</v>
      </c>
      <c r="F5" s="19">
        <v>45.704680053632302</v>
      </c>
      <c r="G5" s="7">
        <v>10473268</v>
      </c>
      <c r="H5" s="7">
        <v>2111646</v>
      </c>
      <c r="I5" s="7">
        <v>13005832</v>
      </c>
      <c r="J5" s="7">
        <v>318418</v>
      </c>
      <c r="K5" s="7">
        <v>13324251</v>
      </c>
      <c r="L5" s="7">
        <v>1102188</v>
      </c>
      <c r="M5" s="1">
        <v>0</v>
      </c>
      <c r="N5" s="7">
        <v>1102188</v>
      </c>
      <c r="O5" s="1">
        <v>12222062</v>
      </c>
      <c r="P5" s="1">
        <v>0</v>
      </c>
      <c r="Q5" s="7">
        <v>12222062</v>
      </c>
      <c r="R5" s="1">
        <v>16889152</v>
      </c>
      <c r="S5" s="1">
        <v>25435</v>
      </c>
      <c r="T5" s="7">
        <v>294345</v>
      </c>
      <c r="U5" s="7">
        <v>8790121</v>
      </c>
      <c r="V5" s="7">
        <v>3606851</v>
      </c>
      <c r="W5" s="7">
        <v>2793988</v>
      </c>
      <c r="X5" s="7">
        <v>15190960</v>
      </c>
      <c r="Y5" s="7">
        <v>8451116</v>
      </c>
      <c r="Z5" s="7">
        <v>2300552</v>
      </c>
      <c r="AA5" s="7">
        <v>1090730</v>
      </c>
      <c r="AB5" s="7">
        <v>1173100</v>
      </c>
      <c r="AC5" s="7">
        <v>1436075</v>
      </c>
      <c r="AD5" s="7">
        <v>2090406</v>
      </c>
      <c r="AE5" s="7">
        <v>76667</v>
      </c>
      <c r="AF5" s="7">
        <v>270507</v>
      </c>
      <c r="AG5" s="1">
        <v>0</v>
      </c>
      <c r="AH5" s="3" t="s">
        <v>65</v>
      </c>
    </row>
    <row r="6" spans="1:34" x14ac:dyDescent="0.35">
      <c r="A6" s="3" t="s">
        <v>36</v>
      </c>
      <c r="B6" s="28">
        <v>14412950</v>
      </c>
      <c r="C6" s="18">
        <v>1.9573521001145615</v>
      </c>
      <c r="D6" s="9">
        <v>7.5885491994068674E-2</v>
      </c>
      <c r="E6" s="9">
        <v>12.897538380655655</v>
      </c>
      <c r="F6" s="19">
        <v>656.62931806972824</v>
      </c>
      <c r="G6" s="7">
        <v>44767</v>
      </c>
      <c r="H6" s="7">
        <v>13207980</v>
      </c>
      <c r="I6" s="7">
        <v>14621217</v>
      </c>
      <c r="J6" s="7">
        <v>983774</v>
      </c>
      <c r="K6" s="7">
        <v>15596499</v>
      </c>
      <c r="L6" s="7">
        <v>1133644</v>
      </c>
      <c r="M6" s="7">
        <v>66567</v>
      </c>
      <c r="N6" s="7">
        <v>1183548</v>
      </c>
      <c r="O6" s="1">
        <v>14370701</v>
      </c>
      <c r="P6" s="7">
        <v>42249</v>
      </c>
      <c r="Q6" s="7">
        <v>14412950</v>
      </c>
      <c r="R6" s="1">
        <v>7341909</v>
      </c>
      <c r="S6" s="1">
        <v>0</v>
      </c>
      <c r="T6" s="7">
        <v>1343030</v>
      </c>
      <c r="U6" s="7">
        <v>1678855</v>
      </c>
      <c r="V6" s="7">
        <v>774402</v>
      </c>
      <c r="W6" s="7">
        <v>923980</v>
      </c>
      <c r="X6" s="7">
        <v>3377237</v>
      </c>
      <c r="Y6" s="7">
        <v>1387706</v>
      </c>
      <c r="Z6" s="7">
        <v>646040</v>
      </c>
      <c r="AA6" s="7">
        <v>238402</v>
      </c>
      <c r="AB6" s="7">
        <v>217713</v>
      </c>
      <c r="AC6" s="7">
        <v>410008</v>
      </c>
      <c r="AD6" s="7">
        <v>577815</v>
      </c>
      <c r="AE6" s="7">
        <v>117473</v>
      </c>
      <c r="AF6" s="7">
        <v>165949</v>
      </c>
      <c r="AG6" s="1">
        <v>0</v>
      </c>
      <c r="AH6" s="3" t="s">
        <v>65</v>
      </c>
    </row>
    <row r="7" spans="1:34" x14ac:dyDescent="0.35">
      <c r="A7" s="3" t="s">
        <v>37</v>
      </c>
      <c r="B7" s="29">
        <v>9387419</v>
      </c>
      <c r="C7" s="18">
        <v>1.216142826799345</v>
      </c>
      <c r="D7" s="9">
        <v>6.9546770414470854E-2</v>
      </c>
      <c r="E7" s="9">
        <v>12.014236178906398</v>
      </c>
      <c r="F7" s="19">
        <v>385.28836273686829</v>
      </c>
      <c r="G7" s="7">
        <v>77600</v>
      </c>
      <c r="H7" s="7">
        <v>8080713</v>
      </c>
      <c r="I7" s="7">
        <v>8429945</v>
      </c>
      <c r="J7" s="7">
        <v>1659136</v>
      </c>
      <c r="K7" s="7">
        <v>10089081</v>
      </c>
      <c r="L7" s="7">
        <v>701663</v>
      </c>
      <c r="M7" s="1">
        <v>0</v>
      </c>
      <c r="N7" s="7">
        <v>701663</v>
      </c>
      <c r="O7" s="7">
        <v>9309819</v>
      </c>
      <c r="P7" s="7">
        <v>77600</v>
      </c>
      <c r="Q7" s="7">
        <v>9387419</v>
      </c>
      <c r="R7" s="7">
        <v>7655202</v>
      </c>
      <c r="S7" s="1">
        <v>0</v>
      </c>
      <c r="T7" s="7">
        <v>758662</v>
      </c>
      <c r="U7" s="7">
        <v>4989434</v>
      </c>
      <c r="V7" s="7">
        <v>2031423</v>
      </c>
      <c r="W7" s="7">
        <v>582187</v>
      </c>
      <c r="X7" s="7">
        <v>7603044</v>
      </c>
      <c r="Y7" s="7">
        <v>3982702</v>
      </c>
      <c r="Z7" s="7">
        <v>1239884</v>
      </c>
      <c r="AA7" s="7">
        <v>388383</v>
      </c>
      <c r="AB7" s="7">
        <v>392814</v>
      </c>
      <c r="AC7" s="7">
        <v>384164</v>
      </c>
      <c r="AD7" s="7">
        <v>987393</v>
      </c>
      <c r="AE7" s="7">
        <v>50948</v>
      </c>
      <c r="AF7" s="7">
        <v>228915</v>
      </c>
      <c r="AG7" s="1">
        <v>0</v>
      </c>
      <c r="AH7" s="3" t="s">
        <v>65</v>
      </c>
    </row>
    <row r="8" spans="1:34" x14ac:dyDescent="0.35">
      <c r="A8" s="3" t="s">
        <v>38</v>
      </c>
      <c r="B8" s="28">
        <v>1000230</v>
      </c>
      <c r="C8" s="18">
        <v>0.12214617301830945</v>
      </c>
      <c r="D8" s="9">
        <v>0.45265576023955034</v>
      </c>
      <c r="E8" s="9">
        <v>2.9248313323057786</v>
      </c>
      <c r="F8" s="19">
        <v>63.456286788942947</v>
      </c>
      <c r="G8" s="1">
        <v>0</v>
      </c>
      <c r="H8" s="7">
        <v>1405595</v>
      </c>
      <c r="I8" s="7">
        <v>1730611</v>
      </c>
      <c r="J8" s="7">
        <v>96813</v>
      </c>
      <c r="K8" s="7">
        <v>1827424</v>
      </c>
      <c r="L8" s="7">
        <v>591696</v>
      </c>
      <c r="M8" s="7">
        <v>235498</v>
      </c>
      <c r="N8" s="7">
        <v>827194</v>
      </c>
      <c r="O8" s="7">
        <v>993830</v>
      </c>
      <c r="P8" s="7">
        <v>6400</v>
      </c>
      <c r="Q8" s="7">
        <v>1000230</v>
      </c>
      <c r="R8" s="1">
        <v>8136399</v>
      </c>
      <c r="S8" s="1">
        <v>51429</v>
      </c>
      <c r="T8" s="7">
        <v>133358</v>
      </c>
      <c r="U8" s="7">
        <v>4351963</v>
      </c>
      <c r="V8" s="7">
        <v>2744317</v>
      </c>
      <c r="W8" s="7">
        <v>488509</v>
      </c>
      <c r="X8" s="7">
        <v>7584788</v>
      </c>
      <c r="Y8" s="7">
        <v>4516320</v>
      </c>
      <c r="Z8" s="7">
        <v>934005</v>
      </c>
      <c r="AA8" s="7">
        <v>518313</v>
      </c>
      <c r="AB8" s="7">
        <v>508582</v>
      </c>
      <c r="AC8" s="7">
        <v>851971</v>
      </c>
      <c r="AD8" s="7">
        <v>653969</v>
      </c>
      <c r="AE8" s="7">
        <v>16441</v>
      </c>
      <c r="AF8" s="7">
        <v>136798</v>
      </c>
      <c r="AG8" s="1">
        <v>0</v>
      </c>
      <c r="AH8" s="3" t="s">
        <v>65</v>
      </c>
    </row>
    <row r="9" spans="1:34" x14ac:dyDescent="0.35">
      <c r="A9" s="3" t="s">
        <v>39</v>
      </c>
      <c r="B9" s="16">
        <v>6518276</v>
      </c>
      <c r="C9" s="18">
        <v>0.63160150907416357</v>
      </c>
      <c r="D9" s="9">
        <v>0.60661154311464771</v>
      </c>
      <c r="E9" s="9">
        <v>1.675342653068624</v>
      </c>
      <c r="F9" s="19">
        <v>87.329289268765407</v>
      </c>
      <c r="G9" s="7">
        <v>3248721</v>
      </c>
      <c r="H9" s="7">
        <v>2457072</v>
      </c>
      <c r="I9" s="7">
        <v>16172669</v>
      </c>
      <c r="J9" s="7">
        <v>396897</v>
      </c>
      <c r="K9" s="7">
        <v>16569566</v>
      </c>
      <c r="L9" s="7">
        <v>9653350</v>
      </c>
      <c r="M9" s="7">
        <v>397940</v>
      </c>
      <c r="N9" s="7">
        <v>10051290</v>
      </c>
      <c r="O9" s="7">
        <v>6518276</v>
      </c>
      <c r="P9" s="1">
        <v>0</v>
      </c>
      <c r="Q9" s="7">
        <v>6518276</v>
      </c>
      <c r="R9" s="1">
        <v>10320235</v>
      </c>
      <c r="S9" s="1">
        <v>50699</v>
      </c>
      <c r="T9" s="1">
        <v>0</v>
      </c>
      <c r="U9" s="7">
        <v>5013816</v>
      </c>
      <c r="V9" s="7">
        <v>2478037</v>
      </c>
      <c r="W9" s="7">
        <v>1896541</v>
      </c>
      <c r="X9" s="7">
        <v>9388394</v>
      </c>
      <c r="Y9" s="7">
        <v>4558800</v>
      </c>
      <c r="Z9" s="7">
        <v>567798</v>
      </c>
      <c r="AA9" s="7">
        <v>2534715</v>
      </c>
      <c r="AB9" s="7">
        <v>827618</v>
      </c>
      <c r="AC9" s="7">
        <v>1004482</v>
      </c>
      <c r="AD9" s="7">
        <v>647104</v>
      </c>
      <c r="AE9" s="7">
        <v>52598</v>
      </c>
      <c r="AF9" s="7">
        <v>127120</v>
      </c>
      <c r="AG9" s="1">
        <v>0</v>
      </c>
      <c r="AH9" s="3" t="s">
        <v>65</v>
      </c>
    </row>
    <row r="10" spans="1:34" x14ac:dyDescent="0.35">
      <c r="A10" s="3" t="s">
        <v>72</v>
      </c>
      <c r="B10" s="16">
        <v>12774858</v>
      </c>
      <c r="C10" s="18">
        <v>0.52585946252737326</v>
      </c>
      <c r="D10" s="9">
        <v>0.23813767169302599</v>
      </c>
      <c r="E10" s="9">
        <v>4.0789857045080771</v>
      </c>
      <c r="F10" s="19">
        <v>177.4379679609512</v>
      </c>
      <c r="G10" s="1">
        <v>0</v>
      </c>
      <c r="H10" s="7">
        <v>11809733</v>
      </c>
      <c r="I10" s="7">
        <v>16287704</v>
      </c>
      <c r="J10" s="7">
        <v>480231</v>
      </c>
      <c r="K10" s="7">
        <v>16767935</v>
      </c>
      <c r="L10" s="7">
        <v>3993077</v>
      </c>
      <c r="M10" s="1">
        <v>0</v>
      </c>
      <c r="N10" s="7">
        <v>3993077</v>
      </c>
      <c r="O10" s="7">
        <v>12774858</v>
      </c>
      <c r="P10" s="1">
        <v>0</v>
      </c>
      <c r="Q10" s="7">
        <v>12774858</v>
      </c>
      <c r="R10" s="1">
        <v>24293293</v>
      </c>
      <c r="S10" s="1">
        <v>0</v>
      </c>
      <c r="T10" s="1">
        <v>0</v>
      </c>
      <c r="U10" s="7">
        <v>10831793</v>
      </c>
      <c r="V10" s="7">
        <v>10332573</v>
      </c>
      <c r="W10" s="7">
        <v>3611867</v>
      </c>
      <c r="X10" s="7">
        <v>24776232</v>
      </c>
      <c r="Y10" s="7">
        <v>12892121</v>
      </c>
      <c r="Z10" s="7">
        <v>2910327</v>
      </c>
      <c r="AA10" s="7">
        <v>1175408</v>
      </c>
      <c r="AB10" s="7">
        <v>1440240</v>
      </c>
      <c r="AC10" s="7">
        <v>2898072</v>
      </c>
      <c r="AD10" s="7">
        <v>2481925</v>
      </c>
      <c r="AE10" s="7">
        <v>39011</v>
      </c>
      <c r="AF10" s="7">
        <v>456190</v>
      </c>
      <c r="AG10" s="1">
        <v>0</v>
      </c>
      <c r="AH10" s="3" t="s">
        <v>65</v>
      </c>
    </row>
    <row r="11" spans="1:34" x14ac:dyDescent="0.35">
      <c r="A11" s="3" t="s">
        <v>40</v>
      </c>
      <c r="B11" s="7">
        <v>18232954</v>
      </c>
      <c r="C11" s="18">
        <v>0.64060704952716951</v>
      </c>
      <c r="D11" s="9">
        <v>0.38426537233178176</v>
      </c>
      <c r="E11" s="9">
        <v>1.6986433664002227</v>
      </c>
      <c r="F11" s="19">
        <v>197.8849545818891</v>
      </c>
      <c r="G11" s="1">
        <v>0</v>
      </c>
      <c r="H11" s="7">
        <v>15430686</v>
      </c>
      <c r="I11" s="7">
        <v>19328445</v>
      </c>
      <c r="J11" s="7">
        <v>10283263</v>
      </c>
      <c r="K11" s="7">
        <v>29611708</v>
      </c>
      <c r="L11" s="7">
        <v>11378754</v>
      </c>
      <c r="M11" s="1">
        <v>0</v>
      </c>
      <c r="N11" s="7">
        <v>11378754</v>
      </c>
      <c r="O11" s="7">
        <v>18232954</v>
      </c>
      <c r="P11" s="1">
        <v>0</v>
      </c>
      <c r="Q11" s="7">
        <v>18232954</v>
      </c>
      <c r="R11" s="7">
        <v>28461994</v>
      </c>
      <c r="S11" s="1">
        <v>0</v>
      </c>
      <c r="T11" s="7">
        <v>2130404</v>
      </c>
      <c r="U11" s="1">
        <v>0</v>
      </c>
      <c r="V11" s="1">
        <v>0</v>
      </c>
      <c r="W11" s="1">
        <v>0</v>
      </c>
      <c r="X11" s="7">
        <v>29305966</v>
      </c>
      <c r="Y11" s="7">
        <v>13670191</v>
      </c>
      <c r="Z11" s="7">
        <v>2971932</v>
      </c>
      <c r="AA11" s="7">
        <v>2866035</v>
      </c>
      <c r="AB11" s="7">
        <v>2627105</v>
      </c>
      <c r="AC11" s="7">
        <v>2385470</v>
      </c>
      <c r="AD11" s="7">
        <v>1606669</v>
      </c>
      <c r="AE11" s="7">
        <v>326132</v>
      </c>
      <c r="AF11" s="7">
        <v>2008459</v>
      </c>
      <c r="AG11" s="1">
        <v>0</v>
      </c>
      <c r="AH11" s="3" t="s">
        <v>65</v>
      </c>
    </row>
    <row r="12" spans="1:34" x14ac:dyDescent="0.35">
      <c r="A12" s="3" t="s">
        <v>69</v>
      </c>
      <c r="B12" s="16">
        <v>2212882</v>
      </c>
      <c r="C12" s="18">
        <v>0.2763441950811244</v>
      </c>
      <c r="D12" s="9">
        <v>0.22743422800539184</v>
      </c>
      <c r="E12" s="9">
        <v>4.3881488258428174</v>
      </c>
      <c r="F12" s="19">
        <v>115.06094118251728</v>
      </c>
      <c r="G12" s="7">
        <v>395571</v>
      </c>
      <c r="H12" s="7">
        <v>2073070</v>
      </c>
      <c r="I12" s="7">
        <v>2858642</v>
      </c>
      <c r="J12" s="7">
        <v>5685</v>
      </c>
      <c r="K12" s="7">
        <v>2864327</v>
      </c>
      <c r="L12" s="7">
        <v>651446</v>
      </c>
      <c r="M12" s="1">
        <v>0</v>
      </c>
      <c r="N12" s="7">
        <v>651446</v>
      </c>
      <c r="O12" s="7">
        <v>1817311</v>
      </c>
      <c r="P12" s="7">
        <v>395571</v>
      </c>
      <c r="Q12" s="7">
        <v>2212882</v>
      </c>
      <c r="R12" s="1">
        <v>6576259</v>
      </c>
      <c r="S12" s="1">
        <v>0</v>
      </c>
      <c r="T12" s="7">
        <v>180993</v>
      </c>
      <c r="U12" s="7">
        <v>3234671</v>
      </c>
      <c r="V12" s="7">
        <v>1854826</v>
      </c>
      <c r="W12" s="7">
        <v>197135</v>
      </c>
      <c r="X12" s="7">
        <v>6286632</v>
      </c>
      <c r="Y12" s="7">
        <v>3564476</v>
      </c>
      <c r="Z12" s="7">
        <v>806276</v>
      </c>
      <c r="AA12" s="7">
        <v>185380</v>
      </c>
      <c r="AB12" s="7">
        <v>232520</v>
      </c>
      <c r="AC12" s="7">
        <v>833956</v>
      </c>
      <c r="AD12" s="7">
        <v>856470</v>
      </c>
      <c r="AE12" s="1">
        <v>0</v>
      </c>
      <c r="AF12" s="7">
        <v>97180</v>
      </c>
      <c r="AG12" s="1">
        <v>0</v>
      </c>
      <c r="AH12" s="3" t="s">
        <v>65</v>
      </c>
    </row>
    <row r="13" spans="1:34" x14ac:dyDescent="0.35">
      <c r="A13" s="3" t="s">
        <v>66</v>
      </c>
      <c r="B13" s="16">
        <v>18770769</v>
      </c>
      <c r="C13" s="18">
        <v>1.4279626538781633</v>
      </c>
      <c r="D13" s="9">
        <v>6.8679840031849154E-2</v>
      </c>
      <c r="E13" s="9">
        <v>14.492383923920872</v>
      </c>
      <c r="F13" s="19">
        <v>531.36917224429874</v>
      </c>
      <c r="G13" s="7">
        <v>98804</v>
      </c>
      <c r="H13" s="7">
        <v>19135358</v>
      </c>
      <c r="I13" s="7">
        <v>20060981</v>
      </c>
      <c r="J13" s="7">
        <v>94031</v>
      </c>
      <c r="K13" s="7">
        <v>20155012</v>
      </c>
      <c r="L13" s="7">
        <v>1384243</v>
      </c>
      <c r="M13" s="1">
        <v>0</v>
      </c>
      <c r="N13" s="7">
        <v>1384243</v>
      </c>
      <c r="O13" s="7">
        <v>18770769</v>
      </c>
      <c r="P13" s="1">
        <v>0</v>
      </c>
      <c r="Q13" s="7">
        <v>18770769</v>
      </c>
      <c r="R13" s="1">
        <v>13145140</v>
      </c>
      <c r="S13" s="1">
        <v>972</v>
      </c>
      <c r="T13" s="7">
        <v>398319</v>
      </c>
      <c r="U13" s="7">
        <v>5930305</v>
      </c>
      <c r="V13" s="7">
        <v>4562561</v>
      </c>
      <c r="W13" s="7">
        <v>2906531</v>
      </c>
      <c r="X13" s="7">
        <v>13399396</v>
      </c>
      <c r="Y13" s="7">
        <v>5962348</v>
      </c>
      <c r="Z13" s="7">
        <v>2112001</v>
      </c>
      <c r="AA13" s="7">
        <v>949456</v>
      </c>
      <c r="AB13" s="7">
        <v>658852</v>
      </c>
      <c r="AC13" s="7">
        <v>1587942</v>
      </c>
      <c r="AD13" s="7">
        <v>1661290</v>
      </c>
      <c r="AE13" s="7">
        <v>972</v>
      </c>
      <c r="AF13" s="7">
        <v>212279</v>
      </c>
      <c r="AG13" s="1">
        <v>0</v>
      </c>
      <c r="AH13" s="3" t="s">
        <v>65</v>
      </c>
    </row>
    <row r="14" spans="1:34" x14ac:dyDescent="0.35">
      <c r="A14" s="3" t="s">
        <v>42</v>
      </c>
      <c r="B14" s="16">
        <v>5776106</v>
      </c>
      <c r="C14" s="18">
        <v>1.6693788758662129</v>
      </c>
      <c r="D14" s="9">
        <v>6.5905043939337341E-2</v>
      </c>
      <c r="E14" s="9">
        <v>14.446663215003447</v>
      </c>
      <c r="F14" s="19">
        <v>418.23667178943907</v>
      </c>
      <c r="G14" s="1">
        <v>0</v>
      </c>
      <c r="H14" s="7">
        <v>3892751</v>
      </c>
      <c r="I14" s="7">
        <v>5887492</v>
      </c>
      <c r="J14" s="7">
        <v>296146</v>
      </c>
      <c r="K14" s="7">
        <v>6183639</v>
      </c>
      <c r="L14" s="7">
        <v>407533</v>
      </c>
      <c r="M14" s="1">
        <v>0</v>
      </c>
      <c r="N14" s="7">
        <v>407533</v>
      </c>
      <c r="O14" s="7">
        <v>5776106</v>
      </c>
      <c r="P14" s="1">
        <v>0</v>
      </c>
      <c r="Q14" s="7">
        <v>5776106</v>
      </c>
      <c r="R14" s="1">
        <v>3460033</v>
      </c>
      <c r="S14" s="7">
        <v>62784</v>
      </c>
      <c r="T14" s="7">
        <v>391879</v>
      </c>
      <c r="U14" s="7">
        <v>1660733</v>
      </c>
      <c r="V14" s="7">
        <v>695986</v>
      </c>
      <c r="W14" s="7">
        <v>828431</v>
      </c>
      <c r="X14" s="7">
        <v>3185150</v>
      </c>
      <c r="Y14" s="7">
        <v>1522039</v>
      </c>
      <c r="Z14" s="7">
        <v>339669</v>
      </c>
      <c r="AA14" s="7">
        <v>394527</v>
      </c>
      <c r="AB14" s="7">
        <v>236527</v>
      </c>
      <c r="AC14" s="7">
        <v>359614</v>
      </c>
      <c r="AD14" s="7">
        <v>365357</v>
      </c>
      <c r="AE14" s="7">
        <v>62784</v>
      </c>
      <c r="AF14" s="7">
        <v>179517</v>
      </c>
      <c r="AG14" s="1">
        <v>0</v>
      </c>
      <c r="AH14" s="3" t="s">
        <v>65</v>
      </c>
    </row>
    <row r="15" spans="1:34" x14ac:dyDescent="0.35">
      <c r="A15" s="3" t="s">
        <v>43</v>
      </c>
      <c r="B15" s="16">
        <v>3271283</v>
      </c>
      <c r="C15" s="18">
        <v>0.45926899219754902</v>
      </c>
      <c r="D15" s="9">
        <v>0.29847356679354242</v>
      </c>
      <c r="E15" s="9">
        <v>2.3997937936931049</v>
      </c>
      <c r="F15" s="19">
        <v>131.3753710853882</v>
      </c>
      <c r="G15" s="1">
        <v>0</v>
      </c>
      <c r="H15" s="7">
        <v>2348965</v>
      </c>
      <c r="I15" s="7">
        <v>3340057</v>
      </c>
      <c r="J15" s="7">
        <v>1323036</v>
      </c>
      <c r="K15" s="7">
        <v>4663093</v>
      </c>
      <c r="L15" s="7">
        <v>1391810</v>
      </c>
      <c r="M15" s="1">
        <v>0</v>
      </c>
      <c r="N15" s="7">
        <v>1391810</v>
      </c>
      <c r="O15" s="7">
        <v>3087084</v>
      </c>
      <c r="P15" s="7">
        <v>184199</v>
      </c>
      <c r="Q15" s="7">
        <v>3271283</v>
      </c>
      <c r="R15" s="7">
        <v>6721734</v>
      </c>
      <c r="S15" s="7">
        <v>195608</v>
      </c>
      <c r="T15" s="7">
        <v>1430658</v>
      </c>
      <c r="U15" s="7">
        <v>3263801</v>
      </c>
      <c r="V15" s="7">
        <v>2396469</v>
      </c>
      <c r="W15" s="7">
        <v>832217</v>
      </c>
      <c r="X15" s="7">
        <v>6492487</v>
      </c>
      <c r="Y15" s="7">
        <v>3637638</v>
      </c>
      <c r="Z15" s="7">
        <v>789781</v>
      </c>
      <c r="AA15" s="7">
        <v>556851</v>
      </c>
      <c r="AB15" s="7">
        <v>403173</v>
      </c>
      <c r="AC15" s="7">
        <v>781185</v>
      </c>
      <c r="AD15" s="7">
        <v>247635</v>
      </c>
      <c r="AE15" s="7">
        <v>78108</v>
      </c>
      <c r="AF15" s="7">
        <v>227364</v>
      </c>
      <c r="AG15" s="1">
        <v>0</v>
      </c>
      <c r="AH15" s="3" t="s">
        <v>65</v>
      </c>
    </row>
    <row r="16" spans="1:34" x14ac:dyDescent="0.35">
      <c r="A16" s="3" t="s">
        <v>44</v>
      </c>
      <c r="B16" s="16">
        <v>6766484</v>
      </c>
      <c r="C16" s="8">
        <v>1.6993884798944776</v>
      </c>
      <c r="D16" s="9">
        <v>4.057336324935145E-2</v>
      </c>
      <c r="E16" s="9">
        <v>24.646712027649929</v>
      </c>
      <c r="F16" s="19">
        <v>604.02626555327754</v>
      </c>
      <c r="G16" s="7">
        <v>92378</v>
      </c>
      <c r="H16" s="7">
        <v>6589210</v>
      </c>
      <c r="I16" s="7">
        <v>7052632</v>
      </c>
      <c r="J16" s="1">
        <v>0</v>
      </c>
      <c r="K16" s="7">
        <v>7052632</v>
      </c>
      <c r="L16" s="7">
        <v>286149</v>
      </c>
      <c r="M16" s="1">
        <v>0</v>
      </c>
      <c r="N16" s="7">
        <v>286149</v>
      </c>
      <c r="O16" s="7">
        <v>6766484</v>
      </c>
      <c r="P16" s="1">
        <v>0</v>
      </c>
      <c r="Q16" s="7">
        <v>6766484</v>
      </c>
      <c r="R16" s="7">
        <v>3981717</v>
      </c>
      <c r="S16" s="1">
        <v>0</v>
      </c>
      <c r="T16" s="30">
        <v>0</v>
      </c>
      <c r="U16" s="7">
        <v>1788978</v>
      </c>
      <c r="V16" s="7">
        <v>1219581</v>
      </c>
      <c r="W16" s="7">
        <v>1281551</v>
      </c>
      <c r="X16" s="31">
        <v>4290110</v>
      </c>
      <c r="Y16" s="7">
        <v>1846293</v>
      </c>
      <c r="Z16" s="7">
        <v>472267</v>
      </c>
      <c r="AA16" s="7">
        <v>139027</v>
      </c>
      <c r="AB16" s="7">
        <v>206220</v>
      </c>
      <c r="AC16" s="7">
        <v>700559</v>
      </c>
      <c r="AD16" s="7">
        <v>488207</v>
      </c>
      <c r="AE16" s="7">
        <v>85963</v>
      </c>
      <c r="AF16" s="7">
        <v>43181</v>
      </c>
      <c r="AG16" s="1">
        <v>0</v>
      </c>
      <c r="AH16" s="3" t="s">
        <v>65</v>
      </c>
    </row>
    <row r="17" spans="1:34" x14ac:dyDescent="0.35">
      <c r="A17" s="3" t="s">
        <v>45</v>
      </c>
      <c r="B17" s="16">
        <v>32874372</v>
      </c>
      <c r="C17" s="18">
        <v>0.8838264493565432</v>
      </c>
      <c r="D17" s="9">
        <v>0.15446091281694047</v>
      </c>
      <c r="E17" s="9">
        <v>6.2660645900603864</v>
      </c>
      <c r="F17" s="19">
        <v>335.06374339916323</v>
      </c>
      <c r="G17" s="7">
        <v>304849</v>
      </c>
      <c r="H17" s="7">
        <v>34098566</v>
      </c>
      <c r="I17" s="7">
        <v>36308022</v>
      </c>
      <c r="J17" s="7">
        <v>2571756</v>
      </c>
      <c r="K17" s="7">
        <v>38879778</v>
      </c>
      <c r="L17" s="7">
        <v>5794390</v>
      </c>
      <c r="M17" s="7">
        <v>211016</v>
      </c>
      <c r="N17" s="7">
        <v>6005406</v>
      </c>
      <c r="O17" s="7">
        <v>32874372</v>
      </c>
      <c r="P17" s="1">
        <v>0</v>
      </c>
      <c r="Q17" s="7">
        <v>32874372</v>
      </c>
      <c r="R17" s="7">
        <v>37195506</v>
      </c>
      <c r="S17" s="1">
        <v>50405</v>
      </c>
      <c r="T17" s="7">
        <v>1918735</v>
      </c>
      <c r="U17" s="7">
        <v>15107707</v>
      </c>
      <c r="V17" s="7">
        <v>8088078</v>
      </c>
      <c r="W17" s="7">
        <v>3695199</v>
      </c>
      <c r="X17" s="7">
        <v>26890985</v>
      </c>
      <c r="Y17" s="7">
        <v>13946770</v>
      </c>
      <c r="Z17" s="7">
        <v>2896138</v>
      </c>
      <c r="AA17" s="7">
        <v>5787400</v>
      </c>
      <c r="AB17" s="7">
        <v>1270190</v>
      </c>
      <c r="AC17" s="7">
        <v>4540061</v>
      </c>
      <c r="AD17" s="7">
        <v>1821995</v>
      </c>
      <c r="AE17" s="7">
        <v>60190</v>
      </c>
      <c r="AF17" s="7">
        <v>372762</v>
      </c>
      <c r="AG17" s="7">
        <v>6500000</v>
      </c>
      <c r="AH17" s="3" t="s">
        <v>65</v>
      </c>
    </row>
    <row r="18" spans="1:34" x14ac:dyDescent="0.35">
      <c r="A18" s="3" t="s">
        <v>46</v>
      </c>
      <c r="B18" s="16">
        <v>7311015</v>
      </c>
      <c r="C18" s="18">
        <v>1.2181539049575314</v>
      </c>
      <c r="D18" s="9">
        <v>8.8835547679003063E-2</v>
      </c>
      <c r="E18" s="9">
        <v>10.425972222222223</v>
      </c>
      <c r="F18" s="19">
        <v>425.85600753917589</v>
      </c>
      <c r="G18" s="30">
        <v>0</v>
      </c>
      <c r="H18" s="7">
        <v>7002376</v>
      </c>
      <c r="I18" s="7">
        <v>7431633</v>
      </c>
      <c r="J18" s="7">
        <v>592182</v>
      </c>
      <c r="K18" s="7">
        <v>8023815</v>
      </c>
      <c r="L18" s="7">
        <v>712800</v>
      </c>
      <c r="M18" s="1">
        <v>0</v>
      </c>
      <c r="N18" s="7">
        <v>712800</v>
      </c>
      <c r="O18" s="7">
        <v>7311015</v>
      </c>
      <c r="P18" s="1">
        <v>0</v>
      </c>
      <c r="Q18" s="7">
        <v>7311015</v>
      </c>
      <c r="R18" s="7">
        <v>6001717</v>
      </c>
      <c r="S18" s="1">
        <v>0</v>
      </c>
      <c r="T18" s="7">
        <v>1337442</v>
      </c>
      <c r="U18" s="7">
        <v>3460184</v>
      </c>
      <c r="V18" s="7">
        <v>1624712</v>
      </c>
      <c r="W18" s="7">
        <v>719694</v>
      </c>
      <c r="X18" s="7">
        <v>5804590</v>
      </c>
      <c r="Y18" s="7">
        <v>3346295</v>
      </c>
      <c r="Z18" s="7">
        <v>773000</v>
      </c>
      <c r="AA18" s="7">
        <v>397794</v>
      </c>
      <c r="AB18" s="7">
        <v>164821</v>
      </c>
      <c r="AC18" s="7">
        <v>481059</v>
      </c>
      <c r="AD18" s="7">
        <v>601674</v>
      </c>
      <c r="AE18" s="7">
        <v>144023</v>
      </c>
      <c r="AF18" s="7">
        <v>93050</v>
      </c>
      <c r="AG18" s="1">
        <v>0</v>
      </c>
      <c r="AH18" s="3" t="s">
        <v>65</v>
      </c>
    </row>
    <row r="19" spans="1:34" x14ac:dyDescent="0.35">
      <c r="A19" s="3" t="s">
        <v>47</v>
      </c>
      <c r="B19" s="16">
        <v>20078439</v>
      </c>
      <c r="C19" s="18">
        <v>1.5363731824025835</v>
      </c>
      <c r="D19" s="9">
        <v>7.7218931443936115E-2</v>
      </c>
      <c r="E19" s="9">
        <v>12.377870307711628</v>
      </c>
      <c r="F19" s="19">
        <v>572.77782210511384</v>
      </c>
      <c r="G19" s="7">
        <v>558074</v>
      </c>
      <c r="H19" s="7">
        <v>19883844</v>
      </c>
      <c r="I19" s="7">
        <v>20797013</v>
      </c>
      <c r="J19" s="7">
        <v>961602</v>
      </c>
      <c r="K19" s="7">
        <v>21758615</v>
      </c>
      <c r="L19" s="7">
        <v>1680177</v>
      </c>
      <c r="M19" s="1">
        <v>0</v>
      </c>
      <c r="N19" s="7">
        <v>1680177</v>
      </c>
      <c r="O19" s="7">
        <v>19535618</v>
      </c>
      <c r="P19" s="7">
        <v>542820</v>
      </c>
      <c r="Q19" s="7">
        <v>20078439</v>
      </c>
      <c r="R19" s="7">
        <v>12715412</v>
      </c>
      <c r="S19" s="1">
        <v>44525</v>
      </c>
      <c r="T19" s="7">
        <v>163964</v>
      </c>
      <c r="U19" s="7">
        <v>8416676</v>
      </c>
      <c r="V19" s="7">
        <v>4258306</v>
      </c>
      <c r="W19" s="7">
        <v>773408</v>
      </c>
      <c r="X19" s="7">
        <v>13448390</v>
      </c>
      <c r="Y19" s="7">
        <v>6197955</v>
      </c>
      <c r="Z19" s="7">
        <v>2026698</v>
      </c>
      <c r="AA19" s="7">
        <v>315749</v>
      </c>
      <c r="AB19" s="7">
        <v>910128</v>
      </c>
      <c r="AC19" s="7">
        <v>1559150</v>
      </c>
      <c r="AD19" s="7">
        <v>1374540</v>
      </c>
      <c r="AE19" s="7">
        <v>66739</v>
      </c>
      <c r="AF19" s="7">
        <v>264453</v>
      </c>
      <c r="AG19" s="1">
        <v>0</v>
      </c>
      <c r="AH19" s="3" t="s">
        <v>65</v>
      </c>
    </row>
    <row r="20" spans="1:34" x14ac:dyDescent="0.35">
      <c r="A20" s="3" t="s">
        <v>48</v>
      </c>
      <c r="B20" s="16">
        <v>31854566</v>
      </c>
      <c r="C20" s="18">
        <v>0.58489597685892825</v>
      </c>
      <c r="D20" s="9">
        <v>0.16753402762455297</v>
      </c>
      <c r="E20" s="9">
        <v>5.5595558616328402</v>
      </c>
      <c r="F20" s="19">
        <v>227.67314501114595</v>
      </c>
      <c r="G20" s="7">
        <v>842173</v>
      </c>
      <c r="H20" s="7">
        <v>30260896</v>
      </c>
      <c r="I20" s="7">
        <v>35060355</v>
      </c>
      <c r="J20" s="7">
        <v>3204952</v>
      </c>
      <c r="K20" s="7">
        <v>38265307</v>
      </c>
      <c r="L20" s="7">
        <v>6306323</v>
      </c>
      <c r="M20" s="7">
        <v>104418</v>
      </c>
      <c r="N20" s="7">
        <v>6410741</v>
      </c>
      <c r="O20" s="7">
        <v>28479728</v>
      </c>
      <c r="P20" s="7">
        <v>3374838</v>
      </c>
      <c r="Q20" s="7">
        <v>31854566</v>
      </c>
      <c r="R20" s="7">
        <v>48691954</v>
      </c>
      <c r="S20" s="7">
        <v>178428</v>
      </c>
      <c r="T20" s="7">
        <v>2968355</v>
      </c>
      <c r="U20" s="7">
        <v>22075299</v>
      </c>
      <c r="V20" s="7">
        <v>13789856</v>
      </c>
      <c r="W20" s="7">
        <v>9263838</v>
      </c>
      <c r="X20" s="7">
        <v>45128994</v>
      </c>
      <c r="Y20" s="7">
        <v>21674264</v>
      </c>
      <c r="Z20" s="7">
        <v>8300490</v>
      </c>
      <c r="AA20" s="7">
        <v>1271162</v>
      </c>
      <c r="AB20" s="7">
        <v>2091021</v>
      </c>
      <c r="AC20" s="7">
        <v>10604599</v>
      </c>
      <c r="AD20" s="7">
        <v>3085742</v>
      </c>
      <c r="AE20" s="7">
        <v>407693</v>
      </c>
      <c r="AF20" s="7">
        <v>723637</v>
      </c>
      <c r="AG20" s="7">
        <v>533347</v>
      </c>
      <c r="AH20" s="3" t="s">
        <v>65</v>
      </c>
    </row>
    <row r="21" spans="1:34" x14ac:dyDescent="0.35">
      <c r="A21" s="3" t="s">
        <v>49</v>
      </c>
      <c r="B21" s="28">
        <v>37450521.049999997</v>
      </c>
      <c r="C21" s="18">
        <v>0.65249306369015347</v>
      </c>
      <c r="D21" s="9">
        <v>0.12096062018762485</v>
      </c>
      <c r="E21" s="9">
        <v>8.9431728196496998</v>
      </c>
      <c r="F21" s="19">
        <v>171.32037578279326</v>
      </c>
      <c r="G21" s="7">
        <v>489872.28</v>
      </c>
      <c r="H21" s="7">
        <v>26940032.73</v>
      </c>
      <c r="I21" s="7">
        <v>31099987.399999999</v>
      </c>
      <c r="J21" s="7">
        <v>3836309.8299999982</v>
      </c>
      <c r="K21" s="7">
        <v>34936297.229999997</v>
      </c>
      <c r="L21" s="7">
        <v>3477511.62</v>
      </c>
      <c r="M21" s="7">
        <v>748404.56</v>
      </c>
      <c r="N21" s="7">
        <v>4225916.18</v>
      </c>
      <c r="O21" s="7">
        <v>37450521.049999997</v>
      </c>
      <c r="P21" s="1">
        <v>0</v>
      </c>
      <c r="Q21" s="7">
        <v>37450521.049999997</v>
      </c>
      <c r="R21" s="7">
        <v>57396044.700000003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32">
        <v>55529728.18</v>
      </c>
      <c r="Y21" s="22">
        <v>35337369.560000002</v>
      </c>
      <c r="Z21" s="22">
        <v>35337369.560000002</v>
      </c>
      <c r="AA21" s="22">
        <v>1551360.6</v>
      </c>
      <c r="AB21" s="7">
        <v>4620058.28</v>
      </c>
      <c r="AC21" s="22">
        <v>13390531.67</v>
      </c>
      <c r="AD21" s="22">
        <v>1690162.97</v>
      </c>
      <c r="AE21" s="1">
        <v>0</v>
      </c>
      <c r="AF21" s="7">
        <v>806561.62</v>
      </c>
      <c r="AG21" s="1">
        <v>0</v>
      </c>
      <c r="AH21" s="3" t="s">
        <v>65</v>
      </c>
    </row>
    <row r="22" spans="1:34" x14ac:dyDescent="0.35">
      <c r="A22" s="3" t="s">
        <v>50</v>
      </c>
      <c r="B22" s="16">
        <v>6770615</v>
      </c>
      <c r="C22" s="18">
        <v>0.97761385836774828</v>
      </c>
      <c r="D22" s="9">
        <v>0.1252821903735003</v>
      </c>
      <c r="E22" s="9">
        <v>7.199709815236659</v>
      </c>
      <c r="F22" s="19">
        <v>354.76274446183845</v>
      </c>
      <c r="G22" s="7">
        <v>1291253</v>
      </c>
      <c r="H22" s="7">
        <v>4957683</v>
      </c>
      <c r="I22" s="7">
        <v>6981753</v>
      </c>
      <c r="J22" s="7">
        <v>758589</v>
      </c>
      <c r="K22" s="7">
        <v>7740342</v>
      </c>
      <c r="L22" s="7">
        <v>969727</v>
      </c>
      <c r="M22" s="1">
        <v>0</v>
      </c>
      <c r="N22" s="7">
        <v>969727</v>
      </c>
      <c r="O22" s="7">
        <v>4986559</v>
      </c>
      <c r="P22" s="7">
        <v>1784056</v>
      </c>
      <c r="Q22" s="7">
        <v>6770615</v>
      </c>
      <c r="R22" s="7">
        <v>5100745</v>
      </c>
      <c r="S22" s="1">
        <v>0</v>
      </c>
      <c r="T22" s="1">
        <v>446055</v>
      </c>
      <c r="U22" s="7">
        <v>3015995</v>
      </c>
      <c r="V22" s="7">
        <v>1234584</v>
      </c>
      <c r="W22" s="7">
        <v>519825</v>
      </c>
      <c r="X22" s="7">
        <v>4770404</v>
      </c>
      <c r="Y22" s="22">
        <v>2954565</v>
      </c>
      <c r="Z22" s="22">
        <v>911665</v>
      </c>
      <c r="AA22" s="22">
        <v>371529</v>
      </c>
      <c r="AB22" s="7">
        <v>117420</v>
      </c>
      <c r="AC22" s="22">
        <v>226350</v>
      </c>
      <c r="AD22" s="22">
        <v>224132</v>
      </c>
      <c r="AE22" s="1">
        <v>65435</v>
      </c>
      <c r="AF22" s="7">
        <v>229649</v>
      </c>
      <c r="AG22" s="1">
        <v>0</v>
      </c>
      <c r="AH22" s="3" t="s">
        <v>65</v>
      </c>
    </row>
    <row r="23" spans="1:34" x14ac:dyDescent="0.35">
      <c r="A23" s="3" t="s">
        <v>51</v>
      </c>
      <c r="B23" s="16">
        <v>23868129</v>
      </c>
      <c r="C23" s="8">
        <v>4.4954516017965069</v>
      </c>
      <c r="D23" s="9">
        <v>1.7047916142961018E-2</v>
      </c>
      <c r="E23" s="9">
        <v>57.053529455815671</v>
      </c>
      <c r="F23" s="19">
        <v>1513.7232972715715</v>
      </c>
      <c r="G23" s="7">
        <v>352091</v>
      </c>
      <c r="H23" s="7">
        <v>21741193</v>
      </c>
      <c r="I23" s="7">
        <v>23617822</v>
      </c>
      <c r="J23" s="7">
        <v>664265</v>
      </c>
      <c r="K23" s="7">
        <v>24282088</v>
      </c>
      <c r="L23" s="7">
        <v>413959</v>
      </c>
      <c r="M23" s="1">
        <v>0</v>
      </c>
      <c r="N23" s="7">
        <v>413959</v>
      </c>
      <c r="O23" s="7">
        <v>23566933</v>
      </c>
      <c r="P23" s="7">
        <v>301195</v>
      </c>
      <c r="Q23" s="7">
        <v>23868129</v>
      </c>
      <c r="R23" s="7">
        <v>5242395</v>
      </c>
      <c r="S23" s="1">
        <v>0</v>
      </c>
      <c r="T23" s="7">
        <v>853037</v>
      </c>
      <c r="U23" s="7">
        <v>3135661</v>
      </c>
      <c r="V23" s="7">
        <v>1741590</v>
      </c>
      <c r="W23" s="7">
        <v>829498</v>
      </c>
      <c r="X23" s="7">
        <v>5706750</v>
      </c>
      <c r="Y23" s="7">
        <v>2537556</v>
      </c>
      <c r="Z23" s="7">
        <v>802178</v>
      </c>
      <c r="AA23" s="7">
        <v>316942</v>
      </c>
      <c r="AB23" s="7">
        <v>159146</v>
      </c>
      <c r="AC23" s="33">
        <v>612033</v>
      </c>
      <c r="AD23" s="7">
        <v>366672</v>
      </c>
      <c r="AE23" s="33">
        <v>118574</v>
      </c>
      <c r="AF23" s="7">
        <v>329295</v>
      </c>
      <c r="AG23" s="1">
        <v>0</v>
      </c>
      <c r="AH23" s="3" t="s">
        <v>65</v>
      </c>
    </row>
    <row r="24" spans="1:34" x14ac:dyDescent="0.35">
      <c r="A24" s="3" t="s">
        <v>52</v>
      </c>
      <c r="B24" s="16">
        <v>6672898</v>
      </c>
      <c r="C24" s="8">
        <v>0.58292575370927446</v>
      </c>
      <c r="D24" s="9">
        <v>0.1091454367336738</v>
      </c>
      <c r="E24" s="9">
        <v>9.0165922979445856</v>
      </c>
      <c r="F24" s="19">
        <v>216.61678453483859</v>
      </c>
      <c r="G24" s="1">
        <v>0</v>
      </c>
      <c r="H24" s="7">
        <v>6793608</v>
      </c>
      <c r="I24" s="7">
        <v>7371497</v>
      </c>
      <c r="J24" s="7">
        <v>118949</v>
      </c>
      <c r="K24" s="7">
        <v>7490446</v>
      </c>
      <c r="L24" s="7">
        <v>817548</v>
      </c>
      <c r="M24" s="1">
        <v>0</v>
      </c>
      <c r="N24" s="7">
        <v>817548</v>
      </c>
      <c r="O24" s="7">
        <v>6672898</v>
      </c>
      <c r="P24" s="1">
        <v>0</v>
      </c>
      <c r="Q24" s="1">
        <v>6672898</v>
      </c>
      <c r="R24" s="7">
        <v>11447252</v>
      </c>
      <c r="S24" s="1">
        <v>0</v>
      </c>
      <c r="T24" s="7">
        <v>60694</v>
      </c>
      <c r="U24" s="7">
        <v>6356307</v>
      </c>
      <c r="V24" s="7">
        <v>4287864</v>
      </c>
      <c r="W24" s="7">
        <v>844017</v>
      </c>
      <c r="X24" s="7">
        <v>11488187</v>
      </c>
      <c r="Y24" s="7">
        <v>5412085</v>
      </c>
      <c r="Z24" s="7">
        <v>1774388</v>
      </c>
      <c r="AA24" s="7">
        <v>847434</v>
      </c>
      <c r="AB24" s="7">
        <v>969505</v>
      </c>
      <c r="AC24" s="7">
        <v>1754828</v>
      </c>
      <c r="AD24" s="3"/>
      <c r="AE24" s="7">
        <v>731252</v>
      </c>
      <c r="AF24" s="7">
        <v>215013</v>
      </c>
      <c r="AG24" s="7">
        <v>111</v>
      </c>
      <c r="AH24" s="3" t="s">
        <v>65</v>
      </c>
    </row>
    <row r="25" spans="1:34" x14ac:dyDescent="0.35">
      <c r="A25" s="3" t="s">
        <v>68</v>
      </c>
      <c r="B25" s="16">
        <v>2207020</v>
      </c>
      <c r="C25" s="8">
        <v>0.44075010314697116</v>
      </c>
      <c r="D25" s="9">
        <v>0.28551047152622833</v>
      </c>
      <c r="E25" s="9">
        <v>3.5024814979017536</v>
      </c>
      <c r="F25" s="19">
        <v>14.330174752736839</v>
      </c>
      <c r="G25" s="7">
        <v>1500</v>
      </c>
      <c r="H25" s="7">
        <v>196595</v>
      </c>
      <c r="I25" s="7">
        <v>3088933</v>
      </c>
      <c r="J25" s="7">
        <v>15</v>
      </c>
      <c r="K25" s="7">
        <v>3088948</v>
      </c>
      <c r="L25" s="7">
        <v>881927</v>
      </c>
      <c r="M25" s="1">
        <v>0</v>
      </c>
      <c r="N25" s="7">
        <v>881927</v>
      </c>
      <c r="O25" s="7">
        <v>2207020</v>
      </c>
      <c r="P25" s="1">
        <v>0</v>
      </c>
      <c r="Q25" s="7">
        <v>2207020</v>
      </c>
      <c r="R25" s="7">
        <v>5007418</v>
      </c>
      <c r="S25" s="1">
        <v>0</v>
      </c>
      <c r="T25" s="1">
        <v>0</v>
      </c>
      <c r="U25" s="7">
        <v>2587194</v>
      </c>
      <c r="V25" s="7">
        <v>1566436</v>
      </c>
      <c r="W25" s="7">
        <v>12500</v>
      </c>
      <c r="X25" s="7">
        <v>4166130</v>
      </c>
      <c r="Y25" s="7">
        <v>2771459</v>
      </c>
      <c r="Z25" s="7">
        <v>427826</v>
      </c>
      <c r="AA25" s="7">
        <v>255744</v>
      </c>
      <c r="AB25" s="7">
        <v>309296</v>
      </c>
      <c r="AC25" s="7">
        <v>691498</v>
      </c>
      <c r="AD25" s="7">
        <v>468770</v>
      </c>
      <c r="AE25" s="1">
        <v>0</v>
      </c>
      <c r="AF25" s="7">
        <v>82825</v>
      </c>
      <c r="AG25" s="1">
        <v>0</v>
      </c>
      <c r="AH25" s="3" t="s">
        <v>65</v>
      </c>
    </row>
    <row r="26" spans="1:34" x14ac:dyDescent="0.35">
      <c r="A26" s="3" t="s">
        <v>54</v>
      </c>
      <c r="B26" s="16">
        <v>13019497</v>
      </c>
      <c r="C26" s="8">
        <v>0.54953996620494094</v>
      </c>
      <c r="D26" s="9">
        <v>0.11401628667022072</v>
      </c>
      <c r="E26" s="9">
        <v>8.4673705508620003</v>
      </c>
      <c r="F26" s="19">
        <v>171.4969180129969</v>
      </c>
      <c r="G26" s="1">
        <v>0</v>
      </c>
      <c r="H26" s="7">
        <v>11072348</v>
      </c>
      <c r="I26" s="7">
        <v>14186783</v>
      </c>
      <c r="J26" s="7">
        <v>508179</v>
      </c>
      <c r="K26" s="7">
        <v>14694962</v>
      </c>
      <c r="L26" s="7">
        <v>1675465</v>
      </c>
      <c r="M26" s="1">
        <v>0</v>
      </c>
      <c r="N26" s="7">
        <v>1675465</v>
      </c>
      <c r="O26" s="7">
        <v>13019497</v>
      </c>
      <c r="P26" s="1">
        <v>0</v>
      </c>
      <c r="Q26" s="1">
        <v>13019497</v>
      </c>
      <c r="R26" s="7">
        <v>23691629</v>
      </c>
      <c r="S26" s="1">
        <v>126150</v>
      </c>
      <c r="T26" s="1">
        <v>0</v>
      </c>
      <c r="U26" s="7">
        <v>11630210</v>
      </c>
      <c r="V26" s="7">
        <v>8286993</v>
      </c>
      <c r="W26" s="7">
        <v>3756188</v>
      </c>
      <c r="X26" s="31">
        <v>23673391</v>
      </c>
      <c r="Y26" s="7">
        <v>15112423</v>
      </c>
      <c r="Z26" s="7">
        <v>2985696</v>
      </c>
      <c r="AA26" s="7">
        <v>1238365</v>
      </c>
      <c r="AB26" s="7">
        <v>839353</v>
      </c>
      <c r="AC26" s="7">
        <v>1967371</v>
      </c>
      <c r="AD26" s="7">
        <v>1249092</v>
      </c>
      <c r="AE26" s="7">
        <v>126150</v>
      </c>
      <c r="AF26" s="7">
        <v>173179</v>
      </c>
      <c r="AG26" s="1">
        <v>0</v>
      </c>
      <c r="AH26" s="3" t="s">
        <v>65</v>
      </c>
    </row>
    <row r="27" spans="1:34" x14ac:dyDescent="0.35">
      <c r="A27" s="3" t="s">
        <v>55</v>
      </c>
      <c r="B27" s="16">
        <v>932752</v>
      </c>
      <c r="C27" s="8">
        <v>0.65586604121062453</v>
      </c>
      <c r="D27" s="9">
        <v>0.238370839729562</v>
      </c>
      <c r="E27" s="9">
        <v>3.2150358992628321</v>
      </c>
      <c r="F27" s="19">
        <v>201.82157274864304</v>
      </c>
      <c r="G27" s="1">
        <v>0</v>
      </c>
      <c r="H27" s="7">
        <v>786335</v>
      </c>
      <c r="I27" s="7">
        <v>938559</v>
      </c>
      <c r="J27" s="7">
        <v>286121</v>
      </c>
      <c r="K27" s="7">
        <v>1224680</v>
      </c>
      <c r="L27" s="7">
        <v>291928</v>
      </c>
      <c r="M27" s="1">
        <v>0</v>
      </c>
      <c r="N27" s="7">
        <v>291928</v>
      </c>
      <c r="O27" s="7">
        <v>932713</v>
      </c>
      <c r="P27" s="7">
        <v>39</v>
      </c>
      <c r="Q27" s="1">
        <v>932752</v>
      </c>
      <c r="R27" s="7">
        <v>1422109</v>
      </c>
      <c r="S27" s="1">
        <v>0</v>
      </c>
      <c r="T27" s="1">
        <v>0</v>
      </c>
      <c r="U27" s="7">
        <v>529976</v>
      </c>
      <c r="V27" s="7">
        <v>445067</v>
      </c>
      <c r="W27" s="7">
        <v>193019</v>
      </c>
      <c r="X27" s="7">
        <v>1168062</v>
      </c>
      <c r="Y27" s="7">
        <v>718682</v>
      </c>
      <c r="Z27" s="7">
        <v>151438</v>
      </c>
      <c r="AA27" s="7">
        <v>219225</v>
      </c>
      <c r="AB27" s="7">
        <v>108558</v>
      </c>
      <c r="AC27" s="7">
        <v>112562</v>
      </c>
      <c r="AD27" s="7">
        <v>76280</v>
      </c>
      <c r="AE27" s="1">
        <v>0</v>
      </c>
      <c r="AF27" s="7">
        <v>35364</v>
      </c>
      <c r="AG27" s="1">
        <v>0</v>
      </c>
      <c r="AH27" s="3" t="s">
        <v>65</v>
      </c>
    </row>
    <row r="28" spans="1:34" x14ac:dyDescent="0.35">
      <c r="A28" s="3" t="s">
        <v>56</v>
      </c>
      <c r="B28" s="16">
        <v>7474264</v>
      </c>
      <c r="C28" s="18">
        <v>1.6994777371505125</v>
      </c>
      <c r="D28" s="9">
        <v>2.1333369996032574E-2</v>
      </c>
      <c r="E28" s="9">
        <v>41.070632860115268</v>
      </c>
      <c r="F28" s="19">
        <v>540.4899798248149</v>
      </c>
      <c r="G28" s="1">
        <v>0</v>
      </c>
      <c r="H28" s="7">
        <v>6512500</v>
      </c>
      <c r="I28" s="7">
        <v>6691515</v>
      </c>
      <c r="J28" s="7">
        <v>945675</v>
      </c>
      <c r="K28" s="7">
        <v>7637190</v>
      </c>
      <c r="L28" s="7">
        <v>162927</v>
      </c>
      <c r="M28" s="1">
        <v>0</v>
      </c>
      <c r="N28" s="7">
        <v>162927</v>
      </c>
      <c r="O28" s="7">
        <v>7474264</v>
      </c>
      <c r="P28" s="1">
        <v>0</v>
      </c>
      <c r="Q28" s="1">
        <v>7474264</v>
      </c>
      <c r="R28" s="7">
        <v>4397977</v>
      </c>
      <c r="S28" s="1">
        <v>0</v>
      </c>
      <c r="T28" s="7">
        <v>1114625</v>
      </c>
      <c r="U28" s="7">
        <v>2264950</v>
      </c>
      <c r="V28" s="7">
        <v>1368498</v>
      </c>
      <c r="W28" s="7">
        <v>417637</v>
      </c>
      <c r="X28" s="7">
        <v>4051086</v>
      </c>
      <c r="Y28" s="7">
        <v>2035612</v>
      </c>
      <c r="Z28" s="7">
        <v>316218</v>
      </c>
      <c r="AA28" s="7">
        <v>388425</v>
      </c>
      <c r="AB28" s="7">
        <v>427164</v>
      </c>
      <c r="AC28" s="7">
        <v>522045</v>
      </c>
      <c r="AD28" s="7">
        <v>541709</v>
      </c>
      <c r="AE28" s="7">
        <v>14244</v>
      </c>
      <c r="AF28" s="7">
        <v>152560</v>
      </c>
      <c r="AG28" s="1">
        <v>0</v>
      </c>
      <c r="AH28" s="3" t="s">
        <v>65</v>
      </c>
    </row>
    <row r="29" spans="1:34" x14ac:dyDescent="0.35">
      <c r="A29" s="3" t="s">
        <v>57</v>
      </c>
      <c r="B29" s="16"/>
      <c r="C29" s="18"/>
      <c r="D29" s="9"/>
      <c r="E29" s="9"/>
      <c r="F29" s="19"/>
      <c r="G29" s="1"/>
      <c r="H29" s="7"/>
      <c r="I29" s="7"/>
      <c r="J29" s="7"/>
      <c r="K29" s="7"/>
      <c r="L29" s="7"/>
      <c r="M29" s="1"/>
      <c r="N29" s="7"/>
      <c r="O29" s="7"/>
      <c r="P29" s="1"/>
      <c r="Q29" s="1"/>
      <c r="R29" s="7"/>
      <c r="S29" s="1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"/>
      <c r="AH29" s="3"/>
    </row>
    <row r="30" spans="1:34" x14ac:dyDescent="0.35">
      <c r="A30" s="3" t="s">
        <v>58</v>
      </c>
      <c r="B30" s="34">
        <v>17369561</v>
      </c>
      <c r="C30" s="18">
        <v>1.1371338635670067</v>
      </c>
      <c r="D30" s="9">
        <v>0.24331345772058471</v>
      </c>
      <c r="E30" s="9">
        <v>15.827360470319563</v>
      </c>
      <c r="F30" s="19">
        <v>117.95821821322696</v>
      </c>
      <c r="G30" s="7">
        <v>177522</v>
      </c>
      <c r="H30" s="7">
        <v>4744286</v>
      </c>
      <c r="I30" s="7">
        <v>20514475</v>
      </c>
      <c r="J30" s="7">
        <v>2440289</v>
      </c>
      <c r="K30" s="21">
        <v>22954764</v>
      </c>
      <c r="L30" s="7">
        <v>1296140</v>
      </c>
      <c r="M30" s="7">
        <v>4289063</v>
      </c>
      <c r="N30" s="7">
        <v>5585203</v>
      </c>
      <c r="O30" s="7">
        <v>16693489</v>
      </c>
      <c r="P30" s="7">
        <v>676072</v>
      </c>
      <c r="Q30" s="7">
        <v>17369561</v>
      </c>
      <c r="R30" s="7">
        <v>14680320</v>
      </c>
      <c r="S30" s="1">
        <v>0</v>
      </c>
      <c r="T30" s="7">
        <v>2967871</v>
      </c>
      <c r="U30" s="7">
        <v>11347862</v>
      </c>
      <c r="V30" s="7">
        <v>3867666</v>
      </c>
      <c r="W30" s="7">
        <v>246310</v>
      </c>
      <c r="X30" s="7">
        <v>15461838</v>
      </c>
      <c r="Y30" s="7">
        <v>8631231</v>
      </c>
      <c r="Z30" s="7">
        <v>2732675</v>
      </c>
      <c r="AA30" s="7">
        <v>475297</v>
      </c>
      <c r="AB30" s="7">
        <v>483430</v>
      </c>
      <c r="AC30" s="7">
        <v>942969</v>
      </c>
      <c r="AD30" s="7">
        <v>736277</v>
      </c>
      <c r="AE30" s="7">
        <v>97953</v>
      </c>
      <c r="AF30" s="7">
        <v>580488</v>
      </c>
      <c r="AG30" s="1">
        <v>0</v>
      </c>
      <c r="AH30" s="3" t="s">
        <v>65</v>
      </c>
    </row>
    <row r="31" spans="1:34" x14ac:dyDescent="0.35">
      <c r="A31" s="3" t="s">
        <v>59</v>
      </c>
      <c r="B31" s="16">
        <v>2842234</v>
      </c>
      <c r="C31" s="18">
        <v>0.64925295229297397</v>
      </c>
      <c r="D31" s="9">
        <v>8.9662757748839986E-2</v>
      </c>
      <c r="E31" s="9">
        <v>10.78562064420257</v>
      </c>
      <c r="F31" s="19">
        <v>214.71166038391274</v>
      </c>
      <c r="G31" s="1">
        <v>0</v>
      </c>
      <c r="H31" s="1">
        <v>2570598</v>
      </c>
      <c r="I31" s="1">
        <v>3019359</v>
      </c>
      <c r="J31" s="7">
        <v>102818</v>
      </c>
      <c r="K31" s="7">
        <v>3122177</v>
      </c>
      <c r="L31" s="7">
        <v>279943</v>
      </c>
      <c r="M31" s="1">
        <v>0</v>
      </c>
      <c r="N31" s="7">
        <v>279943</v>
      </c>
      <c r="O31" s="7">
        <v>2842234</v>
      </c>
      <c r="P31" s="1">
        <v>0</v>
      </c>
      <c r="Q31" s="1">
        <v>2842234</v>
      </c>
      <c r="R31" s="7">
        <v>4377699</v>
      </c>
      <c r="S31" s="1">
        <v>7800</v>
      </c>
      <c r="T31" s="7">
        <v>388012</v>
      </c>
      <c r="U31" s="7">
        <v>1921375</v>
      </c>
      <c r="V31" s="7">
        <v>1425608</v>
      </c>
      <c r="W31" s="7">
        <v>788377</v>
      </c>
      <c r="X31" s="7">
        <v>4135360</v>
      </c>
      <c r="Y31" s="7">
        <v>2398040</v>
      </c>
      <c r="Z31" s="7">
        <v>396134</v>
      </c>
      <c r="AA31" s="7">
        <v>229796</v>
      </c>
      <c r="AB31" s="7">
        <v>309822</v>
      </c>
      <c r="AC31" s="7">
        <v>761483</v>
      </c>
      <c r="AD31" s="7">
        <v>218024</v>
      </c>
      <c r="AE31" s="7">
        <v>7800</v>
      </c>
      <c r="AF31" s="7">
        <v>56600</v>
      </c>
      <c r="AG31" s="1">
        <v>0</v>
      </c>
      <c r="AH31" s="3" t="s">
        <v>65</v>
      </c>
    </row>
    <row r="32" spans="1:34" x14ac:dyDescent="0.35">
      <c r="A32" s="3" t="s">
        <v>60</v>
      </c>
      <c r="B32" s="16"/>
      <c r="C32" s="18"/>
      <c r="D32" s="9"/>
      <c r="E32" s="9"/>
      <c r="F32" s="19"/>
      <c r="G32" s="1"/>
      <c r="H32" s="1"/>
      <c r="I32" s="1"/>
      <c r="J32" s="7"/>
      <c r="K32" s="7"/>
      <c r="L32" s="7"/>
      <c r="M32" s="1"/>
      <c r="N32" s="7"/>
      <c r="O32" s="7"/>
      <c r="P32" s="1"/>
      <c r="Q32" s="1"/>
      <c r="R32" s="7"/>
      <c r="S32" s="1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"/>
      <c r="AH32" s="3"/>
    </row>
    <row r="33" spans="1:34" x14ac:dyDescent="0.35">
      <c r="A33" s="3" t="s">
        <v>61</v>
      </c>
      <c r="B33" s="16">
        <v>499790</v>
      </c>
      <c r="C33" s="8">
        <v>0.12631744426238664</v>
      </c>
      <c r="D33" s="9">
        <v>0.8025090311052524</v>
      </c>
      <c r="E33" s="9">
        <v>1.201281397286337</v>
      </c>
      <c r="F33" s="19">
        <v>104.87800190010715</v>
      </c>
      <c r="G33" s="1">
        <v>0</v>
      </c>
      <c r="H33" s="1">
        <v>1136883</v>
      </c>
      <c r="I33" s="1">
        <v>2439692</v>
      </c>
      <c r="J33" s="7">
        <v>91006</v>
      </c>
      <c r="K33" s="7">
        <v>2530698</v>
      </c>
      <c r="L33" s="7">
        <v>2030908</v>
      </c>
      <c r="M33" s="1">
        <v>0</v>
      </c>
      <c r="N33" s="7">
        <v>2030908</v>
      </c>
      <c r="O33" s="7">
        <v>499790</v>
      </c>
      <c r="P33" s="1">
        <v>0</v>
      </c>
      <c r="Q33" s="1">
        <v>499790</v>
      </c>
      <c r="R33" s="7">
        <v>3956619</v>
      </c>
      <c r="S33" s="1">
        <v>0</v>
      </c>
      <c r="T33" s="7">
        <v>50114</v>
      </c>
      <c r="U33" s="7">
        <v>1998486</v>
      </c>
      <c r="V33" s="7">
        <v>1367195</v>
      </c>
      <c r="W33" s="7">
        <v>603264</v>
      </c>
      <c r="X33" s="7">
        <v>3968945</v>
      </c>
      <c r="Y33" s="7">
        <v>1883970</v>
      </c>
      <c r="Z33" s="7">
        <v>414487</v>
      </c>
      <c r="AA33" s="7">
        <v>542172</v>
      </c>
      <c r="AB33" s="7">
        <v>128487</v>
      </c>
      <c r="AC33" s="7">
        <v>639083</v>
      </c>
      <c r="AD33" s="7">
        <v>282811</v>
      </c>
      <c r="AE33" s="1">
        <v>0</v>
      </c>
      <c r="AF33" s="7">
        <v>65609</v>
      </c>
      <c r="AG33" s="1">
        <v>0</v>
      </c>
      <c r="AH33" s="3" t="s">
        <v>65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D257-5C65-4038-AD64-24286A82B0E1}">
  <dimension ref="A3:AH33"/>
  <sheetViews>
    <sheetView topLeftCell="S1" workbookViewId="0">
      <selection activeCell="A3" sqref="A3:AH33"/>
    </sheetView>
  </sheetViews>
  <sheetFormatPr defaultRowHeight="14.5" x14ac:dyDescent="0.35"/>
  <cols>
    <col min="1" max="1" width="54.08984375" bestFit="1" customWidth="1"/>
    <col min="2" max="2" width="14.6328125" bestFit="1" customWidth="1"/>
    <col min="4" max="4" width="11.08984375" customWidth="1"/>
    <col min="6" max="6" width="13.54296875" customWidth="1"/>
    <col min="7" max="7" width="13.6328125" bestFit="1" customWidth="1"/>
    <col min="8" max="11" width="14.6328125" bestFit="1" customWidth="1"/>
    <col min="12" max="12" width="15.453125" bestFit="1" customWidth="1"/>
    <col min="13" max="13" width="17" bestFit="1" customWidth="1"/>
    <col min="14" max="18" width="14.6328125" bestFit="1" customWidth="1"/>
    <col min="19" max="19" width="12.08984375" bestFit="1" customWidth="1"/>
    <col min="20" max="20" width="14.81640625" bestFit="1" customWidth="1"/>
    <col min="21" max="25" width="14.6328125" bestFit="1" customWidth="1"/>
    <col min="26" max="26" width="16.1796875" bestFit="1" customWidth="1"/>
    <col min="27" max="27" width="19.7265625" customWidth="1"/>
    <col min="28" max="28" width="17.1796875" bestFit="1" customWidth="1"/>
    <col min="29" max="29" width="14.7265625" bestFit="1" customWidth="1"/>
    <col min="30" max="30" width="16.7265625" bestFit="1" customWidth="1"/>
    <col min="31" max="31" width="12.08984375" bestFit="1" customWidth="1"/>
    <col min="32" max="32" width="13.6328125" bestFit="1" customWidth="1"/>
    <col min="33" max="33" width="17.1796875" bestFit="1" customWidth="1"/>
  </cols>
  <sheetData>
    <row r="3" spans="1:34" ht="42.5" x14ac:dyDescent="0.35">
      <c r="A3" s="44" t="s">
        <v>73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6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</row>
    <row r="4" spans="1:34" x14ac:dyDescent="0.35">
      <c r="A4" s="3" t="s">
        <v>33</v>
      </c>
      <c r="B4" s="28">
        <f t="shared" ref="B4:B10" si="0">Q4</f>
        <v>9024906</v>
      </c>
      <c r="C4" s="18">
        <f t="shared" ref="C4:C16" si="1">O4/R4</f>
        <v>0.59859042921868044</v>
      </c>
      <c r="D4" s="9">
        <f t="shared" ref="D4:D33" si="2">N4/K4</f>
        <v>0.18105823067191304</v>
      </c>
      <c r="E4" s="35">
        <f t="shared" ref="E4:E33" si="3">I4/L4</f>
        <v>19.28609591430325</v>
      </c>
      <c r="F4" s="19">
        <f>H4/((R4-S4)/365)</f>
        <v>179.62614795449244</v>
      </c>
      <c r="G4" s="1">
        <v>0</v>
      </c>
      <c r="H4" s="7">
        <v>7145226</v>
      </c>
      <c r="I4" s="7">
        <v>8735560</v>
      </c>
      <c r="J4" s="7">
        <v>2284646</v>
      </c>
      <c r="K4" s="7">
        <v>11020206</v>
      </c>
      <c r="L4" s="7">
        <v>452946</v>
      </c>
      <c r="M4" s="7">
        <v>1542353</v>
      </c>
      <c r="N4" s="7">
        <v>1995299</v>
      </c>
      <c r="O4" s="7">
        <v>9024906</v>
      </c>
      <c r="P4" s="1">
        <v>0</v>
      </c>
      <c r="Q4" s="7">
        <v>9024906</v>
      </c>
      <c r="R4" s="7">
        <v>15076930</v>
      </c>
      <c r="S4" s="36">
        <v>557844</v>
      </c>
      <c r="T4" s="7">
        <v>3788387</v>
      </c>
      <c r="U4" s="7">
        <v>8931444</v>
      </c>
      <c r="V4" s="7">
        <v>4946311</v>
      </c>
      <c r="W4" s="7">
        <v>1440679</v>
      </c>
      <c r="X4" s="7">
        <v>15318433</v>
      </c>
      <c r="Y4" s="7">
        <v>7314754</v>
      </c>
      <c r="Z4" s="7">
        <v>2234590</v>
      </c>
      <c r="AA4" s="7">
        <v>1614556</v>
      </c>
      <c r="AB4" s="7">
        <v>671253</v>
      </c>
      <c r="AC4" s="7">
        <v>1680910</v>
      </c>
      <c r="AD4" s="7">
        <v>632900</v>
      </c>
      <c r="AE4" s="7">
        <v>557844</v>
      </c>
      <c r="AF4" s="7">
        <v>370125</v>
      </c>
      <c r="AG4" s="1">
        <v>0</v>
      </c>
      <c r="AH4" s="3" t="s">
        <v>70</v>
      </c>
    </row>
    <row r="5" spans="1:34" x14ac:dyDescent="0.35">
      <c r="A5" s="3" t="s">
        <v>35</v>
      </c>
      <c r="B5" s="28">
        <f t="shared" si="0"/>
        <v>10326277</v>
      </c>
      <c r="C5" s="18">
        <f t="shared" si="1"/>
        <v>0.41208561285934409</v>
      </c>
      <c r="D5" s="9">
        <f t="shared" si="2"/>
        <v>6.4704143858157662E-2</v>
      </c>
      <c r="E5" s="35">
        <f t="shared" si="3"/>
        <v>15.027033382980392</v>
      </c>
      <c r="F5" s="19">
        <f>H5/((R5-S5)/365)</f>
        <v>34.382467975456365</v>
      </c>
      <c r="G5" s="7">
        <v>7626952</v>
      </c>
      <c r="H5" s="7">
        <v>2356887</v>
      </c>
      <c r="I5" s="7">
        <v>10734952</v>
      </c>
      <c r="J5" s="7">
        <v>305701</v>
      </c>
      <c r="K5" s="7">
        <v>11040653</v>
      </c>
      <c r="L5" s="7">
        <v>714376</v>
      </c>
      <c r="M5" s="1">
        <v>0</v>
      </c>
      <c r="N5" s="7">
        <v>714376</v>
      </c>
      <c r="O5" s="7">
        <v>10326277</v>
      </c>
      <c r="P5" s="1">
        <v>0</v>
      </c>
      <c r="Q5" s="7">
        <v>10326277</v>
      </c>
      <c r="R5" s="7">
        <v>25058572</v>
      </c>
      <c r="S5" s="7">
        <v>38153</v>
      </c>
      <c r="T5" s="7">
        <v>307063</v>
      </c>
      <c r="U5" s="7">
        <v>12473908</v>
      </c>
      <c r="V5" s="7">
        <v>5260712</v>
      </c>
      <c r="W5" s="7">
        <v>3727361</v>
      </c>
      <c r="X5" s="7">
        <v>21461980</v>
      </c>
      <c r="Y5" s="7">
        <v>12525625</v>
      </c>
      <c r="Z5" s="7">
        <v>3512971</v>
      </c>
      <c r="AA5" s="7">
        <v>1785851</v>
      </c>
      <c r="AB5" s="7">
        <v>2002129</v>
      </c>
      <c r="AC5" s="7">
        <v>2076324</v>
      </c>
      <c r="AD5" s="7">
        <v>2497386</v>
      </c>
      <c r="AE5" s="7">
        <v>90139</v>
      </c>
      <c r="AF5" s="7">
        <v>159714</v>
      </c>
      <c r="AG5" s="7">
        <v>408432</v>
      </c>
      <c r="AH5" s="3" t="s">
        <v>70</v>
      </c>
    </row>
    <row r="6" spans="1:34" x14ac:dyDescent="0.35">
      <c r="A6" s="3" t="s">
        <v>36</v>
      </c>
      <c r="B6" s="28">
        <f t="shared" si="0"/>
        <v>15620075</v>
      </c>
      <c r="C6" s="18">
        <f t="shared" si="1"/>
        <v>1.2780752279479752</v>
      </c>
      <c r="D6" s="9">
        <f t="shared" si="2"/>
        <v>0.11768100458422924</v>
      </c>
      <c r="E6" s="35">
        <f t="shared" si="3"/>
        <v>8.2502295499255709</v>
      </c>
      <c r="F6" s="19">
        <f t="shared" ref="F6:F14" si="4">H6/((R6-S6)/365)</f>
        <v>472.19820981838137</v>
      </c>
      <c r="G6" s="7">
        <v>57194</v>
      </c>
      <c r="H6" s="7">
        <v>13472128</v>
      </c>
      <c r="I6" s="7">
        <v>14753737</v>
      </c>
      <c r="J6" s="7">
        <v>866337</v>
      </c>
      <c r="K6" s="7">
        <v>15620074</v>
      </c>
      <c r="L6" s="7">
        <v>1788282</v>
      </c>
      <c r="M6" s="7">
        <v>49904</v>
      </c>
      <c r="N6" s="7">
        <v>1838186</v>
      </c>
      <c r="O6" s="7">
        <v>13739641</v>
      </c>
      <c r="P6" s="7">
        <v>42249</v>
      </c>
      <c r="Q6" s="7">
        <v>15620075</v>
      </c>
      <c r="R6" s="7">
        <v>10750260</v>
      </c>
      <c r="S6" s="7">
        <v>336568</v>
      </c>
      <c r="T6" s="7">
        <v>1565082</v>
      </c>
      <c r="U6" s="7">
        <v>4981788</v>
      </c>
      <c r="V6" s="7">
        <v>2327837</v>
      </c>
      <c r="W6" s="7">
        <v>2405777</v>
      </c>
      <c r="X6" s="7">
        <v>9715402</v>
      </c>
      <c r="Y6" s="7">
        <v>4619900</v>
      </c>
      <c r="Z6" s="7">
        <v>1736682</v>
      </c>
      <c r="AA6" s="7">
        <v>969369</v>
      </c>
      <c r="AB6" s="7">
        <v>255438</v>
      </c>
      <c r="AC6" s="7">
        <v>1401993</v>
      </c>
      <c r="AD6" s="7">
        <v>913663</v>
      </c>
      <c r="AE6" s="7">
        <v>358292</v>
      </c>
      <c r="AF6" s="7">
        <v>494923</v>
      </c>
      <c r="AG6" s="1">
        <v>0</v>
      </c>
      <c r="AH6" s="3" t="s">
        <v>70</v>
      </c>
    </row>
    <row r="7" spans="1:34" x14ac:dyDescent="0.35">
      <c r="A7" s="3" t="s">
        <v>37</v>
      </c>
      <c r="B7" s="28">
        <f t="shared" si="0"/>
        <v>11365787</v>
      </c>
      <c r="C7" s="18">
        <f t="shared" si="1"/>
        <v>0.98143574115592658</v>
      </c>
      <c r="D7" s="9">
        <f t="shared" si="2"/>
        <v>4.8016674008115046E-2</v>
      </c>
      <c r="E7" s="35">
        <f t="shared" si="3"/>
        <v>17.832095995980978</v>
      </c>
      <c r="F7" s="19">
        <f t="shared" si="4"/>
        <v>275.1231791010419</v>
      </c>
      <c r="G7" s="7">
        <v>1336274</v>
      </c>
      <c r="H7" s="7">
        <v>8631490</v>
      </c>
      <c r="I7" s="7">
        <v>10222677</v>
      </c>
      <c r="J7" s="7">
        <v>1716384</v>
      </c>
      <c r="K7" s="7">
        <v>11939061</v>
      </c>
      <c r="L7" s="7">
        <v>573274</v>
      </c>
      <c r="M7" s="1">
        <v>0</v>
      </c>
      <c r="N7" s="7">
        <v>573274</v>
      </c>
      <c r="O7" s="7">
        <v>11313633</v>
      </c>
      <c r="P7" s="7">
        <v>52154</v>
      </c>
      <c r="Q7" s="7">
        <v>11365787</v>
      </c>
      <c r="R7" s="7">
        <v>11527635</v>
      </c>
      <c r="S7" s="7">
        <v>76423</v>
      </c>
      <c r="T7" s="7">
        <v>784137</v>
      </c>
      <c r="U7" s="7">
        <v>8381835</v>
      </c>
      <c r="V7" s="7">
        <v>2649268</v>
      </c>
      <c r="W7" s="7">
        <v>707555</v>
      </c>
      <c r="X7" s="7">
        <v>11738657</v>
      </c>
      <c r="Y7" s="7">
        <v>6010257</v>
      </c>
      <c r="Z7" s="7">
        <v>1935208</v>
      </c>
      <c r="AA7" s="7">
        <v>543854</v>
      </c>
      <c r="AB7" s="7">
        <v>604868</v>
      </c>
      <c r="AC7" s="7">
        <v>592858</v>
      </c>
      <c r="AD7" s="7">
        <v>982658</v>
      </c>
      <c r="AE7" s="7">
        <v>353311</v>
      </c>
      <c r="AF7" s="7">
        <v>428197</v>
      </c>
      <c r="AG7" s="7">
        <v>76423</v>
      </c>
      <c r="AH7" s="3" t="s">
        <v>70</v>
      </c>
    </row>
    <row r="8" spans="1:34" x14ac:dyDescent="0.35">
      <c r="A8" s="3" t="s">
        <v>38</v>
      </c>
      <c r="B8" s="28">
        <f t="shared" si="0"/>
        <v>1259464</v>
      </c>
      <c r="C8" s="18">
        <f t="shared" si="1"/>
        <v>0.1035741420729905</v>
      </c>
      <c r="D8" s="9">
        <f t="shared" si="2"/>
        <v>0.2907922625228338</v>
      </c>
      <c r="E8" s="9">
        <f t="shared" si="3"/>
        <v>5.8637319330388635</v>
      </c>
      <c r="F8" s="19">
        <f t="shared" si="4"/>
        <v>36.219148005175931</v>
      </c>
      <c r="G8" s="1">
        <v>0</v>
      </c>
      <c r="H8" s="7">
        <v>1198067</v>
      </c>
      <c r="I8" s="7">
        <v>1687283</v>
      </c>
      <c r="J8" s="7">
        <v>88592</v>
      </c>
      <c r="K8" s="7">
        <v>1775876</v>
      </c>
      <c r="L8" s="7">
        <v>287749</v>
      </c>
      <c r="M8" s="7">
        <v>228663</v>
      </c>
      <c r="N8" s="7">
        <v>516411</v>
      </c>
      <c r="O8" s="7">
        <v>1253064</v>
      </c>
      <c r="P8" s="7">
        <v>6400</v>
      </c>
      <c r="Q8" s="7">
        <v>1259464</v>
      </c>
      <c r="R8" s="7">
        <v>12098232</v>
      </c>
      <c r="S8" s="7">
        <v>24661</v>
      </c>
      <c r="T8" s="7">
        <v>141578</v>
      </c>
      <c r="U8" s="7">
        <v>6824622</v>
      </c>
      <c r="V8" s="7">
        <v>3960774</v>
      </c>
      <c r="W8" s="7">
        <v>1020460</v>
      </c>
      <c r="X8" s="21">
        <v>11805856</v>
      </c>
      <c r="Y8" s="7">
        <v>6672379</v>
      </c>
      <c r="Z8" s="7">
        <v>1484211</v>
      </c>
      <c r="AA8" s="7">
        <v>861287</v>
      </c>
      <c r="AB8" s="7">
        <v>771613</v>
      </c>
      <c r="AC8" s="7">
        <v>1203548</v>
      </c>
      <c r="AD8" s="7">
        <v>877658</v>
      </c>
      <c r="AE8" s="7">
        <v>24661</v>
      </c>
      <c r="AF8" s="7">
        <v>202875</v>
      </c>
      <c r="AG8" s="1">
        <v>0</v>
      </c>
      <c r="AH8" s="3" t="s">
        <v>70</v>
      </c>
    </row>
    <row r="9" spans="1:34" x14ac:dyDescent="0.35">
      <c r="A9" s="3" t="s">
        <v>39</v>
      </c>
      <c r="B9" s="16">
        <f t="shared" si="0"/>
        <v>5702934</v>
      </c>
      <c r="C9" s="18">
        <f t="shared" si="1"/>
        <v>0.40220137806520773</v>
      </c>
      <c r="D9" s="9">
        <f t="shared" si="2"/>
        <v>0.6576881648950138</v>
      </c>
      <c r="E9" s="9">
        <f t="shared" si="3"/>
        <v>1.4677644516445989</v>
      </c>
      <c r="F9" s="19">
        <f t="shared" si="4"/>
        <v>140.59122065264151</v>
      </c>
      <c r="G9" s="1">
        <v>0</v>
      </c>
      <c r="H9" s="7">
        <v>5461603</v>
      </c>
      <c r="I9" s="7">
        <v>16064428</v>
      </c>
      <c r="J9" s="7">
        <v>595627</v>
      </c>
      <c r="K9" s="7">
        <v>16660055</v>
      </c>
      <c r="L9" s="7">
        <v>10944827</v>
      </c>
      <c r="M9" s="7">
        <v>12294</v>
      </c>
      <c r="N9" s="7">
        <v>10957121</v>
      </c>
      <c r="O9" s="7">
        <v>5702934</v>
      </c>
      <c r="P9" s="7">
        <v>0</v>
      </c>
      <c r="Q9" s="7">
        <v>5702934</v>
      </c>
      <c r="R9" s="7">
        <v>14179300</v>
      </c>
      <c r="S9" s="37">
        <v>0</v>
      </c>
      <c r="T9" s="1">
        <v>0</v>
      </c>
      <c r="U9" s="7">
        <v>7065836</v>
      </c>
      <c r="V9" s="7">
        <v>3523031</v>
      </c>
      <c r="W9" s="7">
        <v>1843250</v>
      </c>
      <c r="X9" s="7">
        <v>12432117</v>
      </c>
      <c r="Y9" s="7">
        <v>6491251</v>
      </c>
      <c r="Z9" s="7">
        <v>1054254</v>
      </c>
      <c r="AA9" s="7">
        <v>3076920</v>
      </c>
      <c r="AB9" s="7">
        <v>1175876</v>
      </c>
      <c r="AC9" s="7">
        <v>1359555</v>
      </c>
      <c r="AD9" s="7">
        <v>648805</v>
      </c>
      <c r="AE9" s="7">
        <v>80189</v>
      </c>
      <c r="AF9" s="7">
        <v>182976</v>
      </c>
      <c r="AG9" s="7">
        <v>109475</v>
      </c>
      <c r="AH9" s="3" t="s">
        <v>70</v>
      </c>
    </row>
    <row r="10" spans="1:34" ht="15.5" x14ac:dyDescent="0.35">
      <c r="A10" s="3" t="s">
        <v>72</v>
      </c>
      <c r="B10" s="16">
        <f t="shared" si="0"/>
        <v>14178887</v>
      </c>
      <c r="C10" s="18">
        <f t="shared" si="1"/>
        <v>0.4069819414998766</v>
      </c>
      <c r="D10" s="9">
        <f t="shared" si="2"/>
        <v>0.16441532174894896</v>
      </c>
      <c r="E10" s="9">
        <f t="shared" si="3"/>
        <v>5.9100283375879146</v>
      </c>
      <c r="F10" s="19">
        <f t="shared" si="4"/>
        <v>128.8130101558863</v>
      </c>
      <c r="G10" s="1">
        <v>0</v>
      </c>
      <c r="H10" s="7">
        <v>12295151</v>
      </c>
      <c r="I10" s="7">
        <v>16488589</v>
      </c>
      <c r="J10" s="7">
        <v>480231</v>
      </c>
      <c r="K10" s="7">
        <v>16968820</v>
      </c>
      <c r="L10" s="7">
        <v>2789934</v>
      </c>
      <c r="M10" s="1">
        <v>0</v>
      </c>
      <c r="N10" s="7">
        <v>2789934</v>
      </c>
      <c r="O10" s="7">
        <v>14178887</v>
      </c>
      <c r="P10" s="1">
        <v>0</v>
      </c>
      <c r="Q10" s="7">
        <v>14178887</v>
      </c>
      <c r="R10" s="7">
        <v>34839106</v>
      </c>
      <c r="S10" s="37">
        <v>0</v>
      </c>
      <c r="T10" s="1">
        <v>0</v>
      </c>
      <c r="U10" s="7">
        <v>16210327</v>
      </c>
      <c r="V10" s="7">
        <v>15751545</v>
      </c>
      <c r="W10" s="7">
        <v>5482839</v>
      </c>
      <c r="X10" s="7">
        <v>37444712</v>
      </c>
      <c r="Y10" s="7">
        <v>17821318</v>
      </c>
      <c r="Z10" s="7">
        <v>4379478</v>
      </c>
      <c r="AA10" s="7">
        <v>1903591</v>
      </c>
      <c r="AB10" s="7">
        <v>2101694</v>
      </c>
      <c r="AC10" s="7">
        <v>4227798</v>
      </c>
      <c r="AD10" s="38">
        <v>3695178</v>
      </c>
      <c r="AE10" s="7">
        <v>39011</v>
      </c>
      <c r="AF10" s="7">
        <v>671039</v>
      </c>
      <c r="AG10" s="1">
        <v>0</v>
      </c>
      <c r="AH10" s="3" t="s">
        <v>70</v>
      </c>
    </row>
    <row r="11" spans="1:34" x14ac:dyDescent="0.35">
      <c r="A11" s="3" t="s">
        <v>40</v>
      </c>
      <c r="B11" s="16">
        <v>17759892</v>
      </c>
      <c r="C11" s="18">
        <f t="shared" si="1"/>
        <v>0.4195916370436556</v>
      </c>
      <c r="D11" s="9">
        <f t="shared" si="2"/>
        <v>0.38687168292456253</v>
      </c>
      <c r="E11" s="9">
        <f t="shared" si="3"/>
        <v>4.2159020698754093</v>
      </c>
      <c r="F11" s="19">
        <f t="shared" si="4"/>
        <v>119.78064497060727</v>
      </c>
      <c r="G11" s="1">
        <v>0</v>
      </c>
      <c r="H11" s="36">
        <v>13890161</v>
      </c>
      <c r="I11" s="7">
        <v>16935911</v>
      </c>
      <c r="J11" s="7">
        <v>12030117</v>
      </c>
      <c r="K11" s="7">
        <f>J11+I11</f>
        <v>28966028</v>
      </c>
      <c r="L11" s="7">
        <v>4017150</v>
      </c>
      <c r="M11" s="7">
        <v>7188986</v>
      </c>
      <c r="N11" s="7">
        <f>M11+L11</f>
        <v>11206136</v>
      </c>
      <c r="O11" s="36">
        <v>17759892</v>
      </c>
      <c r="P11" s="1">
        <v>0</v>
      </c>
      <c r="Q11" s="7">
        <v>17759892</v>
      </c>
      <c r="R11" s="7">
        <v>42326611</v>
      </c>
      <c r="S11" s="37">
        <v>0</v>
      </c>
      <c r="T11" s="7">
        <v>2290148</v>
      </c>
      <c r="U11" s="1">
        <v>0</v>
      </c>
      <c r="V11" s="1">
        <v>0</v>
      </c>
      <c r="W11" s="1">
        <v>0</v>
      </c>
      <c r="X11" s="7">
        <v>42697441</v>
      </c>
      <c r="Y11" s="7">
        <v>20981597</v>
      </c>
      <c r="Z11" s="7">
        <v>4575497</v>
      </c>
      <c r="AA11" s="7">
        <v>4086272</v>
      </c>
      <c r="AB11" s="7">
        <v>3184387</v>
      </c>
      <c r="AC11" s="7">
        <v>3746710</v>
      </c>
      <c r="AD11" s="7">
        <v>2183795</v>
      </c>
      <c r="AE11" s="7">
        <v>497256</v>
      </c>
      <c r="AF11" s="7">
        <v>3071097</v>
      </c>
      <c r="AG11" s="1">
        <v>0</v>
      </c>
      <c r="AH11" s="3" t="s">
        <v>70</v>
      </c>
    </row>
    <row r="12" spans="1:34" x14ac:dyDescent="0.35">
      <c r="A12" s="3" t="s">
        <v>69</v>
      </c>
      <c r="B12" s="16">
        <f t="shared" ref="B12:B21" si="5">Q12</f>
        <v>1881977</v>
      </c>
      <c r="C12" s="18">
        <f t="shared" si="1"/>
        <v>0.15636281551236486</v>
      </c>
      <c r="D12" s="9">
        <f t="shared" si="2"/>
        <v>0.25657761416834191</v>
      </c>
      <c r="E12" s="9">
        <f t="shared" si="3"/>
        <v>3.8887036258692866</v>
      </c>
      <c r="F12" s="19">
        <f t="shared" si="4"/>
        <v>64.745543555342991</v>
      </c>
      <c r="G12" s="7">
        <v>364995</v>
      </c>
      <c r="H12" s="7">
        <v>1720933</v>
      </c>
      <c r="I12" s="7">
        <v>2525818</v>
      </c>
      <c r="J12" s="7">
        <v>5685</v>
      </c>
      <c r="K12" s="7">
        <v>2531503</v>
      </c>
      <c r="L12" s="7">
        <v>649527</v>
      </c>
      <c r="M12" s="1">
        <v>0</v>
      </c>
      <c r="N12" s="7">
        <v>649527</v>
      </c>
      <c r="O12" s="7">
        <v>1516982</v>
      </c>
      <c r="P12" s="7">
        <v>364995</v>
      </c>
      <c r="Q12" s="7">
        <v>1881977</v>
      </c>
      <c r="R12" s="7">
        <v>9701680</v>
      </c>
      <c r="S12" s="37">
        <v>0</v>
      </c>
      <c r="T12" s="7">
        <v>180993</v>
      </c>
      <c r="U12" s="7">
        <v>4850881</v>
      </c>
      <c r="V12" s="7">
        <v>2613206</v>
      </c>
      <c r="W12" s="7">
        <v>1617062</v>
      </c>
      <c r="X12" s="7">
        <v>9081149</v>
      </c>
      <c r="Y12" s="7">
        <v>5547780</v>
      </c>
      <c r="Z12" s="7">
        <v>1230985</v>
      </c>
      <c r="AA12" s="7">
        <v>286842</v>
      </c>
      <c r="AB12" s="7">
        <v>336252</v>
      </c>
      <c r="AC12" s="7">
        <v>1124131</v>
      </c>
      <c r="AD12" s="7">
        <v>1034118</v>
      </c>
      <c r="AE12" s="1">
        <v>0</v>
      </c>
      <c r="AF12" s="7">
        <v>141572</v>
      </c>
      <c r="AG12" s="1">
        <v>0</v>
      </c>
      <c r="AH12" s="3" t="s">
        <v>70</v>
      </c>
    </row>
    <row r="13" spans="1:34" x14ac:dyDescent="0.35">
      <c r="A13" s="3" t="s">
        <v>66</v>
      </c>
      <c r="B13" s="16">
        <f t="shared" si="5"/>
        <v>17990413</v>
      </c>
      <c r="C13" s="18">
        <f t="shared" si="1"/>
        <v>0.90306898867028329</v>
      </c>
      <c r="D13" s="9">
        <f t="shared" si="2"/>
        <v>6.9746711650800763E-2</v>
      </c>
      <c r="E13" s="9">
        <f t="shared" si="3"/>
        <v>14.268241835637765</v>
      </c>
      <c r="F13" s="19">
        <f t="shared" si="4"/>
        <v>323.52589387729694</v>
      </c>
      <c r="G13" s="7">
        <v>98804</v>
      </c>
      <c r="H13" s="7">
        <v>17656501</v>
      </c>
      <c r="I13" s="7">
        <v>19245718</v>
      </c>
      <c r="J13" s="7">
        <v>93545</v>
      </c>
      <c r="K13" s="7">
        <v>19339263</v>
      </c>
      <c r="L13" s="7">
        <v>1348850</v>
      </c>
      <c r="M13" s="1">
        <v>0</v>
      </c>
      <c r="N13" s="7">
        <v>1348850</v>
      </c>
      <c r="O13" s="7">
        <v>17990413</v>
      </c>
      <c r="P13" s="1">
        <v>0</v>
      </c>
      <c r="Q13" s="7">
        <v>17990413</v>
      </c>
      <c r="R13" s="7">
        <v>19921416</v>
      </c>
      <c r="S13" s="7">
        <v>1456</v>
      </c>
      <c r="T13" s="7">
        <v>398805</v>
      </c>
      <c r="U13" s="7">
        <v>9648844</v>
      </c>
      <c r="V13" s="7">
        <v>6351713</v>
      </c>
      <c r="W13" s="7">
        <v>4100859</v>
      </c>
      <c r="X13" s="7">
        <v>19921416</v>
      </c>
      <c r="Y13" s="7">
        <v>9666050</v>
      </c>
      <c r="Z13" s="7">
        <v>3175144</v>
      </c>
      <c r="AA13" s="7">
        <v>1358755</v>
      </c>
      <c r="AB13" s="7">
        <v>978975</v>
      </c>
      <c r="AC13" s="7">
        <v>2464953</v>
      </c>
      <c r="AD13" s="7">
        <v>1965105</v>
      </c>
      <c r="AE13" s="7">
        <v>1458</v>
      </c>
      <c r="AF13" s="7">
        <v>310976</v>
      </c>
      <c r="AG13" s="1">
        <v>0</v>
      </c>
      <c r="AH13" s="3" t="s">
        <v>70</v>
      </c>
    </row>
    <row r="14" spans="1:34" x14ac:dyDescent="0.35">
      <c r="A14" s="3" t="s">
        <v>42</v>
      </c>
      <c r="B14" s="16">
        <f t="shared" si="5"/>
        <v>5459508</v>
      </c>
      <c r="C14" s="18">
        <f t="shared" si="1"/>
        <v>1.021546086545849</v>
      </c>
      <c r="D14" s="9">
        <f t="shared" si="2"/>
        <v>9.0111723017048104E-2</v>
      </c>
      <c r="E14" s="9">
        <f t="shared" si="3"/>
        <v>10.472135501435208</v>
      </c>
      <c r="F14" s="19">
        <f t="shared" si="4"/>
        <v>366.04500203766287</v>
      </c>
      <c r="G14" s="1">
        <v>0</v>
      </c>
      <c r="H14" s="7">
        <v>5359659</v>
      </c>
      <c r="I14" s="7">
        <v>5662158</v>
      </c>
      <c r="J14" s="7">
        <v>338038</v>
      </c>
      <c r="K14" s="7">
        <v>6000196</v>
      </c>
      <c r="L14" s="7">
        <v>540688</v>
      </c>
      <c r="M14" s="1">
        <v>0</v>
      </c>
      <c r="N14" s="7">
        <v>540688</v>
      </c>
      <c r="O14" s="7">
        <v>5459508</v>
      </c>
      <c r="P14" s="1">
        <v>0</v>
      </c>
      <c r="Q14" s="7">
        <v>5459508</v>
      </c>
      <c r="R14" s="7">
        <v>5344358</v>
      </c>
      <c r="S14" s="37">
        <v>0</v>
      </c>
      <c r="T14" s="7">
        <v>329095</v>
      </c>
      <c r="U14" s="7">
        <v>2508883</v>
      </c>
      <c r="V14" s="7">
        <v>1037492</v>
      </c>
      <c r="W14" s="7">
        <v>1206503</v>
      </c>
      <c r="X14" s="7">
        <v>4752878</v>
      </c>
      <c r="Y14" s="7">
        <v>2257709</v>
      </c>
      <c r="Z14" s="7">
        <v>518469</v>
      </c>
      <c r="AA14" s="7">
        <v>689822</v>
      </c>
      <c r="AB14" s="7">
        <v>344964</v>
      </c>
      <c r="AC14" s="7">
        <v>593313</v>
      </c>
      <c r="AD14" s="7">
        <v>635310</v>
      </c>
      <c r="AE14" s="7">
        <v>35471</v>
      </c>
      <c r="AF14" s="7">
        <v>269301</v>
      </c>
      <c r="AG14" s="1">
        <v>0</v>
      </c>
      <c r="AH14" s="3" t="s">
        <v>70</v>
      </c>
    </row>
    <row r="15" spans="1:34" x14ac:dyDescent="0.35">
      <c r="A15" s="3" t="s">
        <v>71</v>
      </c>
      <c r="B15" s="16">
        <f t="shared" si="5"/>
        <v>3933951</v>
      </c>
      <c r="C15" s="18">
        <f t="shared" si="1"/>
        <v>0.40805819142307248</v>
      </c>
      <c r="D15" s="9">
        <f t="shared" si="2"/>
        <v>0.18878392163728291</v>
      </c>
      <c r="E15" s="9">
        <f t="shared" si="3"/>
        <v>4.0671962145193108</v>
      </c>
      <c r="F15" s="19">
        <f>H15/((R15-S15)/365)</f>
        <v>94.295417681837151</v>
      </c>
      <c r="G15" s="1">
        <v>0</v>
      </c>
      <c r="H15" s="7">
        <v>2272533</v>
      </c>
      <c r="I15" s="7">
        <v>3723510</v>
      </c>
      <c r="J15" s="7">
        <v>1125939</v>
      </c>
      <c r="K15" s="7">
        <v>4849449</v>
      </c>
      <c r="L15" s="7">
        <v>915498</v>
      </c>
      <c r="M15" s="1">
        <v>0</v>
      </c>
      <c r="N15" s="7">
        <v>915498</v>
      </c>
      <c r="O15" s="7">
        <v>3749752</v>
      </c>
      <c r="P15" s="7">
        <v>184199</v>
      </c>
      <c r="Q15" s="7">
        <v>3933951</v>
      </c>
      <c r="R15" s="7">
        <v>9189258</v>
      </c>
      <c r="S15" s="7">
        <v>392706</v>
      </c>
      <c r="T15" s="7">
        <v>1627756</v>
      </c>
      <c r="U15" s="7">
        <v>5039073</v>
      </c>
      <c r="V15" s="7">
        <v>3489306</v>
      </c>
      <c r="W15" s="7">
        <v>1094300</v>
      </c>
      <c r="X15" s="7">
        <v>9622679</v>
      </c>
      <c r="Y15" s="7">
        <v>4672996</v>
      </c>
      <c r="Z15" s="7">
        <v>1141970</v>
      </c>
      <c r="AA15" s="7">
        <v>788261</v>
      </c>
      <c r="AB15" s="7">
        <v>681877</v>
      </c>
      <c r="AC15" s="7">
        <v>1101079</v>
      </c>
      <c r="AD15" s="7">
        <v>336784</v>
      </c>
      <c r="AE15" s="7">
        <v>117541</v>
      </c>
      <c r="AF15" s="7">
        <v>342562</v>
      </c>
      <c r="AG15" s="7">
        <v>6189</v>
      </c>
      <c r="AH15" s="3" t="s">
        <v>70</v>
      </c>
    </row>
    <row r="16" spans="1:34" x14ac:dyDescent="0.35">
      <c r="A16" s="3" t="s">
        <v>44</v>
      </c>
      <c r="B16" s="16">
        <f t="shared" si="5"/>
        <v>6891027</v>
      </c>
      <c r="C16" s="18">
        <f t="shared" si="1"/>
        <v>1.2429760673480792</v>
      </c>
      <c r="D16" s="9">
        <f t="shared" si="2"/>
        <v>3.3179726735054225E-2</v>
      </c>
      <c r="E16" s="9">
        <f t="shared" si="3"/>
        <v>30.138885952412164</v>
      </c>
      <c r="F16" s="19">
        <f t="shared" ref="F16:F21" si="6">H16/((R16-S16)/365)</f>
        <v>454.08299984812339</v>
      </c>
      <c r="G16" s="7">
        <v>91382</v>
      </c>
      <c r="H16" s="7">
        <v>6897053</v>
      </c>
      <c r="I16" s="7">
        <v>7127515</v>
      </c>
      <c r="J16" s="1">
        <v>0</v>
      </c>
      <c r="K16" s="7">
        <v>7127515</v>
      </c>
      <c r="L16" s="7">
        <v>236489</v>
      </c>
      <c r="M16" s="1">
        <v>0</v>
      </c>
      <c r="N16" s="7">
        <v>236489</v>
      </c>
      <c r="O16" s="7">
        <v>6891027</v>
      </c>
      <c r="P16" s="1">
        <v>0</v>
      </c>
      <c r="Q16" s="7">
        <v>6891027</v>
      </c>
      <c r="R16" s="7">
        <v>5543974</v>
      </c>
      <c r="S16" s="1">
        <v>0</v>
      </c>
      <c r="T16" s="1">
        <v>0</v>
      </c>
      <c r="U16" s="7">
        <v>2682763</v>
      </c>
      <c r="V16" s="7">
        <v>1744590</v>
      </c>
      <c r="W16" s="7">
        <v>1549557</v>
      </c>
      <c r="X16" s="7">
        <v>5976910</v>
      </c>
      <c r="Y16" s="7">
        <v>2548399</v>
      </c>
      <c r="Z16" s="7">
        <v>694591</v>
      </c>
      <c r="AA16" s="7">
        <v>217389</v>
      </c>
      <c r="AB16" s="7">
        <v>306621</v>
      </c>
      <c r="AC16" s="7">
        <v>1077415</v>
      </c>
      <c r="AD16" s="7">
        <v>535725</v>
      </c>
      <c r="AE16" s="7">
        <v>85963</v>
      </c>
      <c r="AF16" s="7">
        <v>77872</v>
      </c>
      <c r="AG16" s="1">
        <v>0</v>
      </c>
      <c r="AH16" s="3" t="s">
        <v>70</v>
      </c>
    </row>
    <row r="17" spans="1:34" x14ac:dyDescent="0.35">
      <c r="A17" s="3" t="s">
        <v>67</v>
      </c>
      <c r="B17" s="16">
        <f t="shared" si="5"/>
        <v>30701367</v>
      </c>
      <c r="C17" s="25">
        <f>O17/R17</f>
        <v>0.57013212641550581</v>
      </c>
      <c r="D17" s="9">
        <f t="shared" si="2"/>
        <v>0.1824338637752069</v>
      </c>
      <c r="E17" s="9">
        <f t="shared" si="3"/>
        <v>5.5210429792060127</v>
      </c>
      <c r="F17" s="19">
        <f t="shared" si="6"/>
        <v>235.91968239465572</v>
      </c>
      <c r="G17" s="7">
        <v>335815</v>
      </c>
      <c r="H17" s="7">
        <v>34798402</v>
      </c>
      <c r="I17" s="7">
        <v>36763786</v>
      </c>
      <c r="J17" s="7">
        <v>788365</v>
      </c>
      <c r="K17" s="7">
        <v>37552151</v>
      </c>
      <c r="L17" s="7">
        <v>6658848</v>
      </c>
      <c r="M17" s="7">
        <v>191936</v>
      </c>
      <c r="N17" s="7">
        <v>6850784</v>
      </c>
      <c r="O17" s="36">
        <v>30701367</v>
      </c>
      <c r="P17" s="37">
        <v>0</v>
      </c>
      <c r="Q17" s="7">
        <v>30701367</v>
      </c>
      <c r="R17" s="7">
        <v>53849565</v>
      </c>
      <c r="S17" s="7">
        <v>11680</v>
      </c>
      <c r="T17" s="7">
        <v>1856651</v>
      </c>
      <c r="U17" s="7">
        <v>22825553</v>
      </c>
      <c r="V17" s="7">
        <v>11619658</v>
      </c>
      <c r="W17" s="7">
        <v>6926828</v>
      </c>
      <c r="X17" s="21">
        <v>41372039</v>
      </c>
      <c r="Y17" s="7">
        <v>20678551</v>
      </c>
      <c r="Z17" s="7">
        <v>4322662</v>
      </c>
      <c r="AA17" s="7">
        <v>8682457</v>
      </c>
      <c r="AB17" s="7">
        <v>1729884</v>
      </c>
      <c r="AC17" s="7">
        <v>7347803</v>
      </c>
      <c r="AD17" s="7">
        <v>2285587</v>
      </c>
      <c r="AE17" s="7">
        <v>111911</v>
      </c>
      <c r="AF17" s="7">
        <v>564980</v>
      </c>
      <c r="AG17" s="23">
        <v>8125730</v>
      </c>
      <c r="AH17" s="3" t="s">
        <v>70</v>
      </c>
    </row>
    <row r="18" spans="1:34" x14ac:dyDescent="0.35">
      <c r="A18" s="3" t="s">
        <v>46</v>
      </c>
      <c r="B18" s="16">
        <f t="shared" si="5"/>
        <v>7103626</v>
      </c>
      <c r="C18" s="18">
        <f t="shared" ref="C18:C21" si="7">O18/R18</f>
        <v>0.79187478534147437</v>
      </c>
      <c r="D18" s="9">
        <f t="shared" si="2"/>
        <v>5.9286354855233182E-2</v>
      </c>
      <c r="E18" s="9">
        <f t="shared" si="3"/>
        <v>15.656668676986307</v>
      </c>
      <c r="F18" s="19">
        <f t="shared" si="6"/>
        <v>264.71324575061118</v>
      </c>
      <c r="G18" s="1">
        <v>0</v>
      </c>
      <c r="H18" s="7">
        <v>6505885</v>
      </c>
      <c r="I18" s="7">
        <v>7009334</v>
      </c>
      <c r="J18" s="7">
        <v>541982</v>
      </c>
      <c r="K18" s="7">
        <v>7551316</v>
      </c>
      <c r="L18" s="7">
        <v>447690</v>
      </c>
      <c r="M18" s="1">
        <v>0</v>
      </c>
      <c r="N18" s="7">
        <v>447690</v>
      </c>
      <c r="O18" s="7">
        <v>7103626</v>
      </c>
      <c r="P18" s="1">
        <v>0</v>
      </c>
      <c r="Q18" s="7">
        <v>7103626</v>
      </c>
      <c r="R18" s="7">
        <v>8970643</v>
      </c>
      <c r="S18" s="37">
        <v>0</v>
      </c>
      <c r="T18" s="7">
        <v>1403543</v>
      </c>
      <c r="U18" s="7">
        <v>5047309</v>
      </c>
      <c r="V18" s="7">
        <v>2422271</v>
      </c>
      <c r="W18" s="7">
        <v>1097549</v>
      </c>
      <c r="X18" s="7">
        <v>8567129</v>
      </c>
      <c r="Y18" s="7">
        <v>5001801</v>
      </c>
      <c r="Z18" s="7">
        <v>1058760</v>
      </c>
      <c r="AA18" s="7">
        <v>654234</v>
      </c>
      <c r="AB18" s="7">
        <v>205728</v>
      </c>
      <c r="AC18" s="7">
        <v>791969</v>
      </c>
      <c r="AD18" s="7">
        <v>898221</v>
      </c>
      <c r="AE18" s="7">
        <v>214816</v>
      </c>
      <c r="AF18" s="7">
        <v>145115</v>
      </c>
      <c r="AG18" s="1">
        <v>0</v>
      </c>
      <c r="AH18" s="3" t="s">
        <v>70</v>
      </c>
    </row>
    <row r="19" spans="1:34" x14ac:dyDescent="0.35">
      <c r="A19" s="3" t="s">
        <v>47</v>
      </c>
      <c r="B19" s="16">
        <f t="shared" si="5"/>
        <v>19979491</v>
      </c>
      <c r="C19" s="18">
        <f t="shared" si="7"/>
        <v>0.99216338414783489</v>
      </c>
      <c r="D19" s="9">
        <f t="shared" si="2"/>
        <v>0.10869949742843439</v>
      </c>
      <c r="E19" s="9">
        <f t="shared" si="3"/>
        <v>8.8147967266130944</v>
      </c>
      <c r="F19" s="19">
        <f t="shared" si="6"/>
        <v>384.62921969021835</v>
      </c>
      <c r="G19" s="7">
        <v>728254</v>
      </c>
      <c r="H19" s="7">
        <v>20515543</v>
      </c>
      <c r="I19" s="7">
        <v>21478310</v>
      </c>
      <c r="J19" s="7">
        <v>937801</v>
      </c>
      <c r="K19" s="7">
        <v>22416111</v>
      </c>
      <c r="L19" s="7">
        <v>2436620</v>
      </c>
      <c r="M19" s="1">
        <v>0</v>
      </c>
      <c r="N19" s="7">
        <v>2436620</v>
      </c>
      <c r="O19" s="7">
        <v>19383774</v>
      </c>
      <c r="P19" s="7">
        <v>595717</v>
      </c>
      <c r="Q19" s="7">
        <v>19979491</v>
      </c>
      <c r="R19" s="7">
        <v>19536877</v>
      </c>
      <c r="S19" s="7">
        <v>68327</v>
      </c>
      <c r="T19" s="7">
        <v>187766</v>
      </c>
      <c r="U19" s="7">
        <v>12937264</v>
      </c>
      <c r="V19" s="7">
        <v>6110950</v>
      </c>
      <c r="W19" s="7">
        <v>1122693</v>
      </c>
      <c r="X19" s="21">
        <v>20170908</v>
      </c>
      <c r="Y19" s="7">
        <v>10011618</v>
      </c>
      <c r="Z19" s="7">
        <v>3257406</v>
      </c>
      <c r="AA19" s="7">
        <v>467982</v>
      </c>
      <c r="AB19" s="7">
        <v>1414072</v>
      </c>
      <c r="AC19" s="7">
        <v>2288034</v>
      </c>
      <c r="AD19" s="7">
        <v>1614698</v>
      </c>
      <c r="AE19" s="7">
        <v>90541</v>
      </c>
      <c r="AF19" s="7">
        <v>392527</v>
      </c>
      <c r="AG19" s="1">
        <v>0</v>
      </c>
      <c r="AH19" s="3" t="s">
        <v>70</v>
      </c>
    </row>
    <row r="20" spans="1:34" x14ac:dyDescent="0.35">
      <c r="A20" s="3" t="s">
        <v>48</v>
      </c>
      <c r="B20" s="16">
        <f t="shared" si="5"/>
        <v>34050554</v>
      </c>
      <c r="C20" s="18">
        <f t="shared" si="7"/>
        <v>0.32760623164928004</v>
      </c>
      <c r="D20" s="9">
        <f t="shared" si="2"/>
        <v>0.11064461703607922</v>
      </c>
      <c r="E20" s="9">
        <f t="shared" si="3"/>
        <v>8.4426850321493561</v>
      </c>
      <c r="F20" s="19">
        <f t="shared" si="6"/>
        <v>151.60763647357902</v>
      </c>
      <c r="G20" s="7">
        <v>842173</v>
      </c>
      <c r="H20" s="7">
        <v>28825454</v>
      </c>
      <c r="I20" s="7">
        <v>34883562</v>
      </c>
      <c r="J20" s="7">
        <v>3403216</v>
      </c>
      <c r="K20" s="7">
        <v>38286779</v>
      </c>
      <c r="L20" s="7">
        <v>4131809</v>
      </c>
      <c r="M20" s="1">
        <v>104417</v>
      </c>
      <c r="N20" s="7">
        <v>4236226</v>
      </c>
      <c r="O20" s="7">
        <v>22858676</v>
      </c>
      <c r="P20" s="7">
        <v>11191877</v>
      </c>
      <c r="Q20" s="7">
        <v>34050554</v>
      </c>
      <c r="R20" s="7">
        <v>69774851</v>
      </c>
      <c r="S20" s="7">
        <v>376693</v>
      </c>
      <c r="T20" s="7">
        <v>3174364</v>
      </c>
      <c r="U20" s="7">
        <v>33042973</v>
      </c>
      <c r="V20" s="7">
        <v>20570469</v>
      </c>
      <c r="W20" s="7">
        <v>14794435</v>
      </c>
      <c r="X20" s="7">
        <v>68407877</v>
      </c>
      <c r="Y20" s="7">
        <v>31891395</v>
      </c>
      <c r="Z20" s="7">
        <v>11569854</v>
      </c>
      <c r="AA20" s="7">
        <v>1756982</v>
      </c>
      <c r="AB20" s="7">
        <v>3033305</v>
      </c>
      <c r="AC20" s="7">
        <v>13643526</v>
      </c>
      <c r="AD20" s="7">
        <v>3913027</v>
      </c>
      <c r="AE20" s="7">
        <v>613702</v>
      </c>
      <c r="AF20" s="7">
        <v>1064852</v>
      </c>
      <c r="AG20" s="7">
        <v>288209</v>
      </c>
      <c r="AH20" s="3" t="s">
        <v>70</v>
      </c>
    </row>
    <row r="21" spans="1:34" x14ac:dyDescent="0.35">
      <c r="A21" s="3" t="s">
        <v>49</v>
      </c>
      <c r="B21" s="28">
        <f t="shared" si="5"/>
        <v>36582213.229999997</v>
      </c>
      <c r="C21" s="18">
        <f t="shared" si="7"/>
        <v>0.4306282311029152</v>
      </c>
      <c r="D21" s="9">
        <f t="shared" si="2"/>
        <v>0.11069869747666966</v>
      </c>
      <c r="E21" s="9">
        <f t="shared" si="3"/>
        <v>7.9821048268728765</v>
      </c>
      <c r="F21" s="19">
        <f t="shared" si="6"/>
        <v>107.91352377140001</v>
      </c>
      <c r="G21" s="7">
        <v>489872.28</v>
      </c>
      <c r="H21" s="36">
        <v>25116000.82</v>
      </c>
      <c r="I21" s="7">
        <v>30374195.420000002</v>
      </c>
      <c r="J21" s="7">
        <v>10761708.83</v>
      </c>
      <c r="K21" s="7">
        <v>41135904.25</v>
      </c>
      <c r="L21" s="7">
        <v>3805286.46</v>
      </c>
      <c r="M21" s="7">
        <v>748404.56</v>
      </c>
      <c r="N21" s="7">
        <v>4553691.0199999996</v>
      </c>
      <c r="O21" s="36">
        <v>36582213.229999997</v>
      </c>
      <c r="P21" s="37">
        <v>0</v>
      </c>
      <c r="Q21" s="7">
        <v>36582213.229999997</v>
      </c>
      <c r="R21" s="7">
        <v>84950801.150000006</v>
      </c>
      <c r="S21" s="37">
        <v>0</v>
      </c>
      <c r="T21" s="1">
        <v>0</v>
      </c>
      <c r="U21" s="1">
        <v>0</v>
      </c>
      <c r="V21" s="1">
        <v>0</v>
      </c>
      <c r="W21" s="1">
        <v>0</v>
      </c>
      <c r="X21" s="7">
        <v>82216176.810000002</v>
      </c>
      <c r="Y21" s="7">
        <v>52490413.409999996</v>
      </c>
      <c r="Z21" s="17">
        <v>52490413.409999996</v>
      </c>
      <c r="AA21" s="7">
        <v>2230891.11</v>
      </c>
      <c r="AB21" s="7">
        <v>6424011.9699999997</v>
      </c>
      <c r="AC21" s="7">
        <v>19861461.16</v>
      </c>
      <c r="AD21" s="7">
        <v>2422773.7799999998</v>
      </c>
      <c r="AE21" s="1">
        <v>0</v>
      </c>
      <c r="AF21" s="7">
        <v>1521249.72</v>
      </c>
      <c r="AG21" s="1">
        <v>0</v>
      </c>
      <c r="AH21" s="3" t="s">
        <v>70</v>
      </c>
    </row>
    <row r="22" spans="1:34" x14ac:dyDescent="0.35">
      <c r="A22" s="3" t="s">
        <v>50</v>
      </c>
      <c r="B22" s="16">
        <f>Q22</f>
        <v>6885943</v>
      </c>
      <c r="C22" s="18">
        <f>O22/R22</f>
        <v>0.59210178344879627</v>
      </c>
      <c r="D22" s="9">
        <f t="shared" si="2"/>
        <v>9.3822280312593112E-2</v>
      </c>
      <c r="E22" s="9">
        <f t="shared" si="3"/>
        <v>9.5615075496707327</v>
      </c>
      <c r="F22" s="19">
        <f>H22/((R22-S22)/365)</f>
        <v>241.51180841372644</v>
      </c>
      <c r="G22" s="7">
        <v>1385812</v>
      </c>
      <c r="H22" s="7">
        <v>4641321</v>
      </c>
      <c r="I22" s="7">
        <v>6816829</v>
      </c>
      <c r="J22" s="7">
        <v>782058</v>
      </c>
      <c r="K22" s="7">
        <v>7598888</v>
      </c>
      <c r="L22" s="7">
        <v>712945</v>
      </c>
      <c r="M22" s="1">
        <v>0</v>
      </c>
      <c r="N22" s="7">
        <v>712945</v>
      </c>
      <c r="O22" s="7">
        <v>4417402</v>
      </c>
      <c r="P22" s="7">
        <v>2468541</v>
      </c>
      <c r="Q22" s="7">
        <v>6885943</v>
      </c>
      <c r="R22" s="7">
        <v>7460545</v>
      </c>
      <c r="S22" s="36">
        <v>446055</v>
      </c>
      <c r="T22" s="7">
        <v>4631071</v>
      </c>
      <c r="U22" s="7">
        <v>1739465</v>
      </c>
      <c r="V22" s="7">
        <v>688891</v>
      </c>
      <c r="W22" s="7">
        <f>V22+U22+T22</f>
        <v>7059427</v>
      </c>
      <c r="X22" s="7">
        <v>4321287</v>
      </c>
      <c r="Y22" s="7">
        <v>1402951</v>
      </c>
      <c r="Z22" s="7">
        <v>535896</v>
      </c>
      <c r="AA22" s="7">
        <v>161389</v>
      </c>
      <c r="AB22" s="7">
        <v>323502</v>
      </c>
      <c r="AC22" s="7">
        <v>144790</v>
      </c>
      <c r="AD22" s="7">
        <v>337104</v>
      </c>
      <c r="AE22" s="7">
        <v>75372</v>
      </c>
      <c r="AF22" s="7">
        <v>303044</v>
      </c>
      <c r="AG22" s="1">
        <v>0</v>
      </c>
      <c r="AH22" s="3" t="s">
        <v>70</v>
      </c>
    </row>
    <row r="23" spans="1:34" x14ac:dyDescent="0.35">
      <c r="A23" s="3" t="s">
        <v>51</v>
      </c>
      <c r="B23" s="16">
        <f>Q23</f>
        <v>24197718</v>
      </c>
      <c r="C23" s="8">
        <f t="shared" ref="C23:C33" si="8">O23/R23</f>
        <v>3.1402371132002056</v>
      </c>
      <c r="D23" s="9">
        <f t="shared" si="2"/>
        <v>4.4814352820431849E-2</v>
      </c>
      <c r="E23" s="9">
        <f t="shared" si="3"/>
        <v>21.780582269427331</v>
      </c>
      <c r="F23" s="19">
        <f t="shared" ref="F23:F33" si="9">H23/((R23-S23)/365)</f>
        <v>1114.8097527879572</v>
      </c>
      <c r="G23" s="7">
        <v>372447</v>
      </c>
      <c r="H23" s="7">
        <v>23242357</v>
      </c>
      <c r="I23" s="7">
        <v>24727103</v>
      </c>
      <c r="J23" s="7">
        <v>605897</v>
      </c>
      <c r="K23" s="7">
        <v>25333000</v>
      </c>
      <c r="L23" s="7">
        <v>1135282</v>
      </c>
      <c r="M23" s="1">
        <v>0</v>
      </c>
      <c r="N23" s="7">
        <v>1135282</v>
      </c>
      <c r="O23" s="7">
        <v>23896523</v>
      </c>
      <c r="P23" s="7">
        <v>301195</v>
      </c>
      <c r="Q23" s="7">
        <v>24197718</v>
      </c>
      <c r="R23" s="7">
        <v>7609783</v>
      </c>
      <c r="S23" s="37">
        <v>0</v>
      </c>
      <c r="T23" s="7">
        <v>911405</v>
      </c>
      <c r="U23" s="7">
        <v>4759412</v>
      </c>
      <c r="V23" s="7">
        <v>2559353</v>
      </c>
      <c r="W23" s="7">
        <v>1090664</v>
      </c>
      <c r="X23" s="7">
        <v>8409428</v>
      </c>
      <c r="Y23" s="7">
        <v>3673583</v>
      </c>
      <c r="Z23" s="7">
        <v>1187306</v>
      </c>
      <c r="AA23" s="7">
        <v>484716</v>
      </c>
      <c r="AB23" s="7">
        <v>246944</v>
      </c>
      <c r="AC23" s="7">
        <v>934596</v>
      </c>
      <c r="AD23" s="7">
        <v>444262</v>
      </c>
      <c r="AE23" s="7">
        <v>178251</v>
      </c>
      <c r="AF23" s="7">
        <v>460125</v>
      </c>
      <c r="AG23" s="1">
        <v>0</v>
      </c>
      <c r="AH23" s="3" t="s">
        <v>70</v>
      </c>
    </row>
    <row r="24" spans="1:34" x14ac:dyDescent="0.35">
      <c r="A24" s="3" t="s">
        <v>52</v>
      </c>
      <c r="B24" s="16">
        <v>6672898</v>
      </c>
      <c r="C24" s="8">
        <f t="shared" si="8"/>
        <v>0.37515003440402905</v>
      </c>
      <c r="D24" s="9">
        <f t="shared" si="2"/>
        <v>0.14046466648372849</v>
      </c>
      <c r="E24" s="26">
        <f t="shared" si="3"/>
        <v>0.56230256495518505</v>
      </c>
      <c r="F24" s="19">
        <f t="shared" si="9"/>
        <v>144.20967102729023</v>
      </c>
      <c r="G24" s="1">
        <v>0</v>
      </c>
      <c r="H24" s="7">
        <v>6822055</v>
      </c>
      <c r="I24" s="7">
        <v>595240</v>
      </c>
      <c r="J24" s="7">
        <v>118949</v>
      </c>
      <c r="K24" s="7">
        <v>7536244</v>
      </c>
      <c r="L24" s="7">
        <v>1058576</v>
      </c>
      <c r="M24" s="1">
        <v>0</v>
      </c>
      <c r="N24" s="7">
        <v>1058576</v>
      </c>
      <c r="O24" s="7">
        <v>6477668</v>
      </c>
      <c r="P24" s="1">
        <v>0</v>
      </c>
      <c r="Q24" s="7">
        <v>6477668</v>
      </c>
      <c r="R24" s="7">
        <v>17266873</v>
      </c>
      <c r="S24" s="37">
        <v>0</v>
      </c>
      <c r="T24" s="7">
        <v>60694</v>
      </c>
      <c r="U24" s="7">
        <v>9623442</v>
      </c>
      <c r="V24" s="7">
        <v>6096143</v>
      </c>
      <c r="W24" s="7">
        <v>1225203</v>
      </c>
      <c r="X24" s="7">
        <v>16944788</v>
      </c>
      <c r="Y24" s="7">
        <v>8175231</v>
      </c>
      <c r="Z24" s="7">
        <v>2708614</v>
      </c>
      <c r="AA24" s="7">
        <v>1339676</v>
      </c>
      <c r="AB24" s="7">
        <v>1426435</v>
      </c>
      <c r="AC24" s="7">
        <v>2332192</v>
      </c>
      <c r="AD24" s="7">
        <v>972614</v>
      </c>
      <c r="AE24" s="1">
        <v>0</v>
      </c>
      <c r="AF24" s="7">
        <v>312000</v>
      </c>
      <c r="AG24" s="7">
        <v>111</v>
      </c>
      <c r="AH24" s="3" t="s">
        <v>70</v>
      </c>
    </row>
    <row r="25" spans="1:34" x14ac:dyDescent="0.35">
      <c r="A25" s="3" t="s">
        <v>53</v>
      </c>
      <c r="B25" s="16">
        <v>2207020</v>
      </c>
      <c r="C25" s="8">
        <f t="shared" si="8"/>
        <v>0.31572399992790057</v>
      </c>
      <c r="D25" s="9">
        <f t="shared" si="2"/>
        <v>0.26644118340158657</v>
      </c>
      <c r="E25" s="9">
        <f t="shared" si="3"/>
        <v>3.7528891206394985</v>
      </c>
      <c r="F25" s="19">
        <f t="shared" si="9"/>
        <v>96.395488148941396</v>
      </c>
      <c r="G25" s="7">
        <v>1500</v>
      </c>
      <c r="H25" s="7">
        <v>1846131</v>
      </c>
      <c r="I25" s="7">
        <v>3008421</v>
      </c>
      <c r="J25" s="7">
        <v>229</v>
      </c>
      <c r="K25" s="7">
        <v>3008649</v>
      </c>
      <c r="L25" s="7">
        <v>801628</v>
      </c>
      <c r="M25" s="1">
        <v>0</v>
      </c>
      <c r="N25" s="7">
        <v>801628</v>
      </c>
      <c r="O25" s="7">
        <v>2207020</v>
      </c>
      <c r="P25" s="1">
        <v>0</v>
      </c>
      <c r="Q25" s="7">
        <v>2207020</v>
      </c>
      <c r="R25" s="7">
        <v>6990346</v>
      </c>
      <c r="S25" s="37">
        <v>0</v>
      </c>
      <c r="T25" s="1">
        <v>0</v>
      </c>
      <c r="U25" s="7">
        <v>4117348</v>
      </c>
      <c r="V25" s="7">
        <v>3635131</v>
      </c>
      <c r="W25" s="7">
        <v>46115</v>
      </c>
      <c r="X25" s="7">
        <v>7798593</v>
      </c>
      <c r="Y25" s="7">
        <v>3863000</v>
      </c>
      <c r="Z25" s="7">
        <v>804960</v>
      </c>
      <c r="AA25" s="7">
        <v>335172</v>
      </c>
      <c r="AB25" s="7">
        <v>382374</v>
      </c>
      <c r="AC25" s="7">
        <v>990642</v>
      </c>
      <c r="AD25" s="7">
        <v>505045</v>
      </c>
      <c r="AE25" s="1">
        <v>0</v>
      </c>
      <c r="AF25" s="7">
        <v>109152</v>
      </c>
      <c r="AG25" s="1">
        <v>0</v>
      </c>
      <c r="AH25" s="3" t="s">
        <v>70</v>
      </c>
    </row>
    <row r="26" spans="1:34" x14ac:dyDescent="0.35">
      <c r="A26" s="3" t="s">
        <v>54</v>
      </c>
      <c r="B26" s="16">
        <f t="shared" ref="B26:B31" si="10">Q26</f>
        <v>9743549</v>
      </c>
      <c r="C26" s="8">
        <f t="shared" si="8"/>
        <v>0.19126445265883452</v>
      </c>
      <c r="D26" s="9">
        <f t="shared" si="2"/>
        <v>0.20347125701225438</v>
      </c>
      <c r="E26" s="9">
        <f t="shared" si="3"/>
        <v>4.7612099808554964</v>
      </c>
      <c r="F26" s="19">
        <f t="shared" si="9"/>
        <v>70.12312583440827</v>
      </c>
      <c r="G26" s="1">
        <v>0</v>
      </c>
      <c r="H26" s="7">
        <v>7596351</v>
      </c>
      <c r="I26" s="7">
        <v>11850485</v>
      </c>
      <c r="J26" s="7">
        <v>382029</v>
      </c>
      <c r="K26" s="7">
        <v>12232514</v>
      </c>
      <c r="L26" s="7">
        <v>2488965</v>
      </c>
      <c r="M26" s="1">
        <v>0</v>
      </c>
      <c r="N26" s="7">
        <v>2488965</v>
      </c>
      <c r="O26" s="39">
        <v>7596351</v>
      </c>
      <c r="P26" s="37">
        <v>0</v>
      </c>
      <c r="Q26" s="7">
        <v>9743549</v>
      </c>
      <c r="R26" s="7">
        <v>39716481</v>
      </c>
      <c r="S26" s="7">
        <v>176485</v>
      </c>
      <c r="T26" s="1">
        <v>0</v>
      </c>
      <c r="U26" s="7">
        <v>13842470</v>
      </c>
      <c r="V26" s="7">
        <v>16551008</v>
      </c>
      <c r="W26" s="7">
        <v>6065293</v>
      </c>
      <c r="X26" s="7">
        <v>36458771</v>
      </c>
      <c r="Y26" s="7">
        <v>21265340</v>
      </c>
      <c r="Z26" s="7">
        <v>4677038</v>
      </c>
      <c r="AA26" s="7">
        <v>1981394</v>
      </c>
      <c r="AB26" s="7">
        <v>1935398</v>
      </c>
      <c r="AC26" s="7">
        <v>5926035</v>
      </c>
      <c r="AD26" s="7">
        <v>3307555</v>
      </c>
      <c r="AE26" s="7">
        <v>176485</v>
      </c>
      <c r="AF26" s="7">
        <v>447236</v>
      </c>
      <c r="AG26" s="1">
        <v>0</v>
      </c>
      <c r="AH26" s="3" t="s">
        <v>70</v>
      </c>
    </row>
    <row r="27" spans="1:34" x14ac:dyDescent="0.35">
      <c r="A27" s="3" t="s">
        <v>55</v>
      </c>
      <c r="B27" s="16">
        <f t="shared" si="10"/>
        <v>1024864</v>
      </c>
      <c r="C27" s="8">
        <f t="shared" si="8"/>
        <v>0.48892245407752638</v>
      </c>
      <c r="D27" s="9">
        <f t="shared" si="2"/>
        <v>0.23995983488995382</v>
      </c>
      <c r="E27" s="9">
        <f t="shared" si="3"/>
        <v>3.4187656457644406</v>
      </c>
      <c r="F27" s="19">
        <f t="shared" si="9"/>
        <v>164.43250052257474</v>
      </c>
      <c r="G27" s="1">
        <v>0</v>
      </c>
      <c r="H27" s="7">
        <v>943975</v>
      </c>
      <c r="I27" s="7">
        <v>1106210</v>
      </c>
      <c r="J27" s="7">
        <v>242224</v>
      </c>
      <c r="K27" s="7">
        <v>1348434</v>
      </c>
      <c r="L27" s="7">
        <v>323570</v>
      </c>
      <c r="M27" s="1">
        <v>0</v>
      </c>
      <c r="N27" s="7">
        <v>323570</v>
      </c>
      <c r="O27" s="7">
        <v>1024824</v>
      </c>
      <c r="P27" s="7">
        <v>39</v>
      </c>
      <c r="Q27" s="7">
        <v>1024864</v>
      </c>
      <c r="R27" s="7">
        <v>2096087</v>
      </c>
      <c r="S27" s="7">
        <v>693</v>
      </c>
      <c r="T27" s="7">
        <v>693</v>
      </c>
      <c r="U27" s="7">
        <v>928950</v>
      </c>
      <c r="V27" s="7">
        <v>716389</v>
      </c>
      <c r="W27" s="7">
        <v>288814</v>
      </c>
      <c r="X27" s="7">
        <v>1934152</v>
      </c>
      <c r="Y27" s="7">
        <v>1002520</v>
      </c>
      <c r="Z27" s="7">
        <v>212665</v>
      </c>
      <c r="AA27" s="7">
        <v>318835</v>
      </c>
      <c r="AB27" s="7">
        <v>165499</v>
      </c>
      <c r="AC27" s="7">
        <v>234781</v>
      </c>
      <c r="AD27" s="7">
        <v>116543</v>
      </c>
      <c r="AE27" s="7">
        <v>693</v>
      </c>
      <c r="AF27" s="7">
        <v>44553</v>
      </c>
      <c r="AG27" s="1">
        <v>0</v>
      </c>
      <c r="AH27" s="3" t="s">
        <v>70</v>
      </c>
    </row>
    <row r="28" spans="1:34" x14ac:dyDescent="0.35">
      <c r="A28" s="3" t="s">
        <v>56</v>
      </c>
      <c r="B28" s="16">
        <f t="shared" si="10"/>
        <v>6548083</v>
      </c>
      <c r="C28" s="8">
        <f t="shared" si="8"/>
        <v>0.9419005205703691</v>
      </c>
      <c r="D28" s="9">
        <f t="shared" si="2"/>
        <v>1.1584302503295557E-2</v>
      </c>
      <c r="E28" s="9">
        <f t="shared" si="3"/>
        <v>77.076396851871152</v>
      </c>
      <c r="F28" s="19">
        <f t="shared" si="9"/>
        <v>296.28303229548629</v>
      </c>
      <c r="G28" s="1">
        <v>0</v>
      </c>
      <c r="H28" s="7">
        <v>5624396</v>
      </c>
      <c r="I28" s="7">
        <v>5915151</v>
      </c>
      <c r="J28" s="7">
        <v>709676</v>
      </c>
      <c r="K28" s="7">
        <v>6624827</v>
      </c>
      <c r="L28" s="7">
        <v>76744</v>
      </c>
      <c r="M28" s="1">
        <v>0</v>
      </c>
      <c r="N28" s="7">
        <v>76744</v>
      </c>
      <c r="O28" s="7">
        <v>6548083</v>
      </c>
      <c r="P28" s="1">
        <v>0</v>
      </c>
      <c r="Q28" s="7">
        <v>6548083</v>
      </c>
      <c r="R28" s="7">
        <v>6951990</v>
      </c>
      <c r="S28" s="7">
        <v>23127</v>
      </c>
      <c r="T28" s="7">
        <v>1114624</v>
      </c>
      <c r="U28" s="7">
        <v>3403599</v>
      </c>
      <c r="V28" s="7">
        <v>1964364</v>
      </c>
      <c r="W28" s="7">
        <v>658393</v>
      </c>
      <c r="X28" s="7">
        <v>6026356</v>
      </c>
      <c r="Y28" s="7">
        <v>3317029</v>
      </c>
      <c r="Z28" s="7">
        <v>527257</v>
      </c>
      <c r="AA28" s="7">
        <v>567073</v>
      </c>
      <c r="AB28" s="7">
        <v>698125</v>
      </c>
      <c r="AC28" s="7">
        <v>669407</v>
      </c>
      <c r="AD28" s="7">
        <v>935430</v>
      </c>
      <c r="AE28" s="7">
        <v>14244</v>
      </c>
      <c r="AF28" s="7">
        <v>223425</v>
      </c>
      <c r="AG28" s="1">
        <v>0</v>
      </c>
      <c r="AH28" s="3" t="s">
        <v>70</v>
      </c>
    </row>
    <row r="29" spans="1:34" x14ac:dyDescent="0.35">
      <c r="A29" s="3" t="s">
        <v>57</v>
      </c>
      <c r="B29" s="16"/>
      <c r="C29" s="8"/>
      <c r="D29" s="9"/>
      <c r="E29" s="9"/>
      <c r="F29" s="19"/>
      <c r="G29" s="1"/>
      <c r="H29" s="7"/>
      <c r="I29" s="7"/>
      <c r="J29" s="7"/>
      <c r="K29" s="7"/>
      <c r="L29" s="7"/>
      <c r="M29" s="1"/>
      <c r="N29" s="7"/>
      <c r="O29" s="7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"/>
      <c r="AH29" s="3"/>
    </row>
    <row r="30" spans="1:34" x14ac:dyDescent="0.35">
      <c r="A30" s="3" t="s">
        <v>58</v>
      </c>
      <c r="B30" s="16">
        <f t="shared" si="10"/>
        <v>17308555</v>
      </c>
      <c r="C30" s="8">
        <f>O30/R30</f>
        <v>0.75088162011381543</v>
      </c>
      <c r="D30" s="9">
        <f t="shared" si="2"/>
        <v>0.24190460848352846</v>
      </c>
      <c r="E30" s="9">
        <f t="shared" si="3"/>
        <v>16.524400857688811</v>
      </c>
      <c r="F30" s="19">
        <f t="shared" si="9"/>
        <v>76.840022916995807</v>
      </c>
      <c r="G30" s="7">
        <v>32877</v>
      </c>
      <c r="H30" s="7">
        <v>4639777</v>
      </c>
      <c r="I30" s="7">
        <v>20391342</v>
      </c>
      <c r="J30" s="7">
        <v>2440290</v>
      </c>
      <c r="K30" s="7">
        <v>22831632</v>
      </c>
      <c r="L30" s="7">
        <v>1234014</v>
      </c>
      <c r="M30" s="7">
        <v>4289063</v>
      </c>
      <c r="N30" s="7">
        <v>5523077</v>
      </c>
      <c r="O30" s="7">
        <v>16549084</v>
      </c>
      <c r="P30" s="7">
        <v>759471</v>
      </c>
      <c r="Q30" s="7">
        <v>17308555</v>
      </c>
      <c r="R30" s="7">
        <v>22039538</v>
      </c>
      <c r="S30" s="37">
        <v>0</v>
      </c>
      <c r="T30" s="7">
        <v>2967870</v>
      </c>
      <c r="U30" s="7">
        <v>16997362</v>
      </c>
      <c r="V30" s="7">
        <v>5753634</v>
      </c>
      <c r="W30" s="7">
        <v>246309</v>
      </c>
      <c r="X30" s="7">
        <f>W30+V30+U30</f>
        <v>22997305</v>
      </c>
      <c r="Y30" s="7">
        <v>13256503</v>
      </c>
      <c r="Z30" s="7">
        <v>3664802</v>
      </c>
      <c r="AA30" s="7">
        <v>982245</v>
      </c>
      <c r="AB30" s="7">
        <v>743796</v>
      </c>
      <c r="AC30" s="7">
        <v>1325365</v>
      </c>
      <c r="AD30" s="7">
        <v>1004454</v>
      </c>
      <c r="AE30" s="7">
        <v>196610</v>
      </c>
      <c r="AF30" s="7">
        <v>865763</v>
      </c>
      <c r="AG30" s="1">
        <v>0</v>
      </c>
      <c r="AH30" s="3" t="s">
        <v>70</v>
      </c>
    </row>
    <row r="31" spans="1:34" x14ac:dyDescent="0.35">
      <c r="A31" s="3" t="s">
        <v>59</v>
      </c>
      <c r="B31" s="16">
        <f t="shared" si="10"/>
        <v>2776642</v>
      </c>
      <c r="C31" s="8">
        <f t="shared" si="8"/>
        <v>0.42305577986683529</v>
      </c>
      <c r="D31" s="9">
        <f t="shared" si="2"/>
        <v>0.10612705449078567</v>
      </c>
      <c r="E31" s="9">
        <f t="shared" si="3"/>
        <v>9.1281065815696643</v>
      </c>
      <c r="F31" s="19">
        <f t="shared" si="9"/>
        <v>137.68061729631555</v>
      </c>
      <c r="G31" s="1">
        <v>0</v>
      </c>
      <c r="H31" s="7">
        <v>2470627</v>
      </c>
      <c r="I31" s="7">
        <v>3009199</v>
      </c>
      <c r="J31" s="7">
        <v>97106</v>
      </c>
      <c r="K31" s="7">
        <v>3106305</v>
      </c>
      <c r="L31" s="7">
        <v>329663</v>
      </c>
      <c r="M31" s="1">
        <v>0</v>
      </c>
      <c r="N31" s="7">
        <v>329663</v>
      </c>
      <c r="O31" s="7">
        <v>2776642</v>
      </c>
      <c r="P31" s="1">
        <v>0</v>
      </c>
      <c r="Q31" s="7">
        <v>2776642</v>
      </c>
      <c r="R31" s="7">
        <v>6563300</v>
      </c>
      <c r="S31" s="7">
        <v>13512</v>
      </c>
      <c r="T31" s="7">
        <v>393724</v>
      </c>
      <c r="U31" s="7">
        <v>2855348</v>
      </c>
      <c r="V31" s="7">
        <v>2244729</v>
      </c>
      <c r="W31" s="7">
        <v>1155291</v>
      </c>
      <c r="X31" s="7">
        <v>6255368</v>
      </c>
      <c r="Y31" s="7">
        <v>3507217</v>
      </c>
      <c r="Z31" s="7">
        <v>627089</v>
      </c>
      <c r="AA31" s="7">
        <v>363924</v>
      </c>
      <c r="AB31" s="7">
        <v>477723</v>
      </c>
      <c r="AC31" s="7">
        <v>1198948</v>
      </c>
      <c r="AD31" s="7">
        <v>290122</v>
      </c>
      <c r="AE31" s="7">
        <v>13512</v>
      </c>
      <c r="AF31" s="7">
        <v>84764</v>
      </c>
      <c r="AG31" s="1">
        <v>0</v>
      </c>
      <c r="AH31" s="3" t="s">
        <v>70</v>
      </c>
    </row>
    <row r="32" spans="1:34" x14ac:dyDescent="0.35">
      <c r="A32" s="43" t="s">
        <v>60</v>
      </c>
      <c r="B32" s="40">
        <v>6239442</v>
      </c>
      <c r="C32" s="25">
        <f t="shared" si="8"/>
        <v>5.8702001570300283E-2</v>
      </c>
      <c r="D32" s="9">
        <f t="shared" si="2"/>
        <v>0.7056149431871046</v>
      </c>
      <c r="E32" s="9">
        <f t="shared" si="3"/>
        <v>4.2956482853784435</v>
      </c>
      <c r="F32" s="19">
        <f t="shared" si="9"/>
        <v>113.4595167100383</v>
      </c>
      <c r="G32" s="41">
        <v>310809</v>
      </c>
      <c r="H32" s="41">
        <v>5497988</v>
      </c>
      <c r="I32" s="41">
        <v>6724236</v>
      </c>
      <c r="J32" s="41">
        <v>14470600</v>
      </c>
      <c r="K32" s="41">
        <v>21194836</v>
      </c>
      <c r="L32" s="41">
        <v>1565360</v>
      </c>
      <c r="M32" s="41">
        <v>13390033</v>
      </c>
      <c r="N32" s="41">
        <v>14955393</v>
      </c>
      <c r="O32" s="41">
        <v>1038266</v>
      </c>
      <c r="P32" s="41">
        <v>5201176</v>
      </c>
      <c r="Q32" s="41">
        <v>6239442</v>
      </c>
      <c r="R32" s="41">
        <v>17687063</v>
      </c>
      <c r="S32" s="42">
        <v>0</v>
      </c>
      <c r="T32" s="41">
        <v>2819650</v>
      </c>
      <c r="U32" s="41">
        <v>7472711</v>
      </c>
      <c r="V32" s="41">
        <v>3505430</v>
      </c>
      <c r="W32" s="7">
        <v>5826355</v>
      </c>
      <c r="X32" s="7">
        <v>16804495</v>
      </c>
      <c r="Y32" s="7">
        <v>7689063</v>
      </c>
      <c r="Z32" s="7">
        <v>2353689</v>
      </c>
      <c r="AA32" s="7">
        <v>619899</v>
      </c>
      <c r="AB32" s="7">
        <v>1694861</v>
      </c>
      <c r="AC32" s="7">
        <v>2889266</v>
      </c>
      <c r="AD32" s="7">
        <v>1945598</v>
      </c>
      <c r="AE32" s="7">
        <v>2682</v>
      </c>
      <c r="AF32" s="7">
        <v>293850</v>
      </c>
      <c r="AG32" s="7">
        <v>198155</v>
      </c>
      <c r="AH32" s="3" t="s">
        <v>70</v>
      </c>
    </row>
    <row r="33" spans="1:34" x14ac:dyDescent="0.35">
      <c r="A33" s="3" t="s">
        <v>61</v>
      </c>
      <c r="B33" s="16">
        <f t="shared" ref="B33" si="11">Q33</f>
        <v>537149</v>
      </c>
      <c r="C33" s="25">
        <f t="shared" si="8"/>
        <v>9.2754322413001758E-2</v>
      </c>
      <c r="D33" s="9">
        <f t="shared" si="2"/>
        <v>0.76033604326853788</v>
      </c>
      <c r="E33" s="26">
        <f t="shared" si="3"/>
        <v>1.2618041088896843</v>
      </c>
      <c r="F33" s="27">
        <f t="shared" si="9"/>
        <v>40.901585261783005</v>
      </c>
      <c r="G33" s="1">
        <v>0</v>
      </c>
      <c r="H33" s="7">
        <v>648945</v>
      </c>
      <c r="I33" s="7">
        <v>2150253</v>
      </c>
      <c r="J33" s="7">
        <v>91006</v>
      </c>
      <c r="K33" s="7">
        <v>2241259</v>
      </c>
      <c r="L33" s="7">
        <v>1704110</v>
      </c>
      <c r="M33" s="1">
        <v>0</v>
      </c>
      <c r="N33" s="7">
        <v>1704110</v>
      </c>
      <c r="O33" s="7">
        <v>537149</v>
      </c>
      <c r="P33" s="1">
        <v>0</v>
      </c>
      <c r="Q33" s="7">
        <v>537149</v>
      </c>
      <c r="R33" s="7">
        <v>5791094</v>
      </c>
      <c r="S33" s="37">
        <v>0</v>
      </c>
      <c r="T33" s="7">
        <v>50114</v>
      </c>
      <c r="U33" s="7">
        <v>2993230</v>
      </c>
      <c r="V33" s="7">
        <v>1934174</v>
      </c>
      <c r="W33" s="7">
        <v>913375</v>
      </c>
      <c r="X33" s="7">
        <v>5840779</v>
      </c>
      <c r="Y33" s="7">
        <v>2768445</v>
      </c>
      <c r="Z33" s="7">
        <v>620551</v>
      </c>
      <c r="AA33" s="7">
        <v>769801</v>
      </c>
      <c r="AB33" s="7">
        <v>206402</v>
      </c>
      <c r="AC33" s="7">
        <v>971425</v>
      </c>
      <c r="AD33" s="7">
        <v>342550</v>
      </c>
      <c r="AE33" s="7">
        <v>6498</v>
      </c>
      <c r="AF33" s="7">
        <v>105422</v>
      </c>
      <c r="AG33" s="1">
        <v>0</v>
      </c>
      <c r="AH33" s="3" t="s">
        <v>70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 </vt:lpstr>
      <vt:lpstr>FY25</vt:lpstr>
      <vt:lpstr>Sheet1</vt:lpstr>
      <vt:lpstr>QTR2</vt:lpstr>
      <vt:lpstr>QTR3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Igbokwe</dc:creator>
  <cp:lastModifiedBy>Emmanuel Igbokwe</cp:lastModifiedBy>
  <dcterms:created xsi:type="dcterms:W3CDTF">2025-08-01T13:32:21Z</dcterms:created>
  <dcterms:modified xsi:type="dcterms:W3CDTF">2025-10-20T21:37:52Z</dcterms:modified>
</cp:coreProperties>
</file>