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135" windowWidth="38640" windowHeight="9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Sheet1!$A$1:$AY$36</definedName>
  </definedNames>
  <calcPr calcId="145621"/>
</workbook>
</file>

<file path=xl/calcChain.xml><?xml version="1.0" encoding="utf-8"?>
<calcChain xmlns="http://schemas.openxmlformats.org/spreadsheetml/2006/main">
  <c r="BB45" i="1" l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BB44" i="1" l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BB40" i="1" l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G39" i="1"/>
  <c r="AH39" i="1"/>
  <c r="AI36" i="1" l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AW36" i="1" s="1"/>
  <c r="I9" i="1"/>
  <c r="AY36" i="1"/>
  <c r="AU36" i="1"/>
  <c r="AQ36" i="1"/>
  <c r="AM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Y34" i="1"/>
  <c r="AW34" i="1"/>
  <c r="AU34" i="1"/>
  <c r="AS34" i="1"/>
  <c r="AQ34" i="1"/>
  <c r="AO34" i="1"/>
  <c r="AM34" i="1"/>
  <c r="AK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Y32" i="1"/>
  <c r="AW32" i="1"/>
  <c r="AU32" i="1"/>
  <c r="AS32" i="1"/>
  <c r="AQ32" i="1"/>
  <c r="AO32" i="1"/>
  <c r="AM32" i="1"/>
  <c r="AK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Y30" i="1"/>
  <c r="AW30" i="1"/>
  <c r="AU30" i="1"/>
  <c r="AS30" i="1"/>
  <c r="AQ30" i="1"/>
  <c r="AO30" i="1"/>
  <c r="AM30" i="1"/>
  <c r="AK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Y28" i="1"/>
  <c r="AW28" i="1"/>
  <c r="AU28" i="1"/>
  <c r="AS28" i="1"/>
  <c r="AQ28" i="1"/>
  <c r="AO28" i="1"/>
  <c r="AM28" i="1"/>
  <c r="AK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Y26" i="1"/>
  <c r="AW26" i="1"/>
  <c r="AU26" i="1"/>
  <c r="AS26" i="1"/>
  <c r="AQ26" i="1"/>
  <c r="AO26" i="1"/>
  <c r="AM26" i="1"/>
  <c r="AK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Y22" i="1"/>
  <c r="AW22" i="1"/>
  <c r="AU22" i="1"/>
  <c r="AS22" i="1"/>
  <c r="AQ22" i="1"/>
  <c r="AO22" i="1"/>
  <c r="AM22" i="1"/>
  <c r="AK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Y20" i="1"/>
  <c r="AW20" i="1"/>
  <c r="AU20" i="1"/>
  <c r="AS20" i="1"/>
  <c r="AQ20" i="1"/>
  <c r="AO20" i="1"/>
  <c r="AM20" i="1"/>
  <c r="AK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Y18" i="1"/>
  <c r="AW18" i="1"/>
  <c r="AU18" i="1"/>
  <c r="AS18" i="1"/>
  <c r="AQ18" i="1"/>
  <c r="AO18" i="1"/>
  <c r="AM18" i="1"/>
  <c r="AK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Y16" i="1"/>
  <c r="AW16" i="1"/>
  <c r="AU16" i="1"/>
  <c r="AS16" i="1"/>
  <c r="AQ16" i="1"/>
  <c r="AO16" i="1"/>
  <c r="AM16" i="1"/>
  <c r="AK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Y14" i="1"/>
  <c r="AW14" i="1"/>
  <c r="AU14" i="1"/>
  <c r="AS14" i="1"/>
  <c r="AQ14" i="1"/>
  <c r="AO14" i="1"/>
  <c r="AM14" i="1"/>
  <c r="AK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Y12" i="1"/>
  <c r="AW12" i="1"/>
  <c r="AU12" i="1"/>
  <c r="AS12" i="1"/>
  <c r="AQ12" i="1"/>
  <c r="AO12" i="1"/>
  <c r="AM12" i="1"/>
  <c r="AK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  <c r="AK36" i="1" l="1"/>
  <c r="AO36" i="1"/>
  <c r="AS36" i="1"/>
  <c r="AX36" i="1"/>
  <c r="AV36" i="1"/>
  <c r="AT36" i="1"/>
  <c r="AR36" i="1"/>
  <c r="AP36" i="1"/>
  <c r="AN36" i="1"/>
  <c r="AL36" i="1"/>
  <c r="AX34" i="1"/>
  <c r="AV34" i="1"/>
  <c r="AT34" i="1"/>
  <c r="AR34" i="1"/>
  <c r="AP34" i="1"/>
  <c r="AN34" i="1"/>
  <c r="AL34" i="1"/>
  <c r="AX32" i="1"/>
  <c r="AV32" i="1"/>
  <c r="AT32" i="1"/>
  <c r="AR32" i="1"/>
  <c r="AP32" i="1"/>
  <c r="AN32" i="1"/>
  <c r="AL32" i="1"/>
  <c r="AX30" i="1"/>
  <c r="AV30" i="1"/>
  <c r="AT30" i="1"/>
  <c r="AR30" i="1"/>
  <c r="AP30" i="1"/>
  <c r="AN30" i="1"/>
  <c r="AL30" i="1"/>
  <c r="AX28" i="1"/>
  <c r="AV28" i="1"/>
  <c r="AT28" i="1"/>
  <c r="AR28" i="1"/>
  <c r="AP28" i="1"/>
  <c r="AN28" i="1"/>
  <c r="AL28" i="1"/>
  <c r="AX26" i="1"/>
  <c r="AV26" i="1"/>
  <c r="AT26" i="1"/>
  <c r="AR26" i="1"/>
  <c r="AP26" i="1"/>
  <c r="AN26" i="1"/>
  <c r="AL26" i="1"/>
  <c r="AX22" i="1"/>
  <c r="AV22" i="1"/>
  <c r="AT22" i="1"/>
  <c r="AR22" i="1"/>
  <c r="AP22" i="1"/>
  <c r="AN22" i="1"/>
  <c r="AL22" i="1"/>
  <c r="AX20" i="1"/>
  <c r="AV20" i="1"/>
  <c r="AT20" i="1"/>
  <c r="AR20" i="1"/>
  <c r="AP20" i="1"/>
  <c r="AN20" i="1"/>
  <c r="AL20" i="1"/>
  <c r="AX18" i="1"/>
  <c r="AV18" i="1"/>
  <c r="AT18" i="1"/>
  <c r="AR18" i="1"/>
  <c r="AP18" i="1"/>
  <c r="AN18" i="1"/>
  <c r="AL18" i="1"/>
  <c r="AX16" i="1"/>
  <c r="AV16" i="1"/>
  <c r="AT16" i="1"/>
  <c r="AR16" i="1"/>
  <c r="AP16" i="1"/>
  <c r="AN16" i="1"/>
  <c r="AL16" i="1"/>
  <c r="AX14" i="1"/>
  <c r="AV14" i="1"/>
  <c r="AT14" i="1"/>
  <c r="AR14" i="1"/>
  <c r="AP14" i="1"/>
  <c r="AN14" i="1"/>
  <c r="AL14" i="1"/>
  <c r="AX12" i="1"/>
  <c r="AV12" i="1"/>
  <c r="AT12" i="1"/>
  <c r="AR12" i="1"/>
  <c r="AP12" i="1"/>
  <c r="AN12" i="1"/>
  <c r="AL12" i="1"/>
</calcChain>
</file>

<file path=xl/sharedStrings.xml><?xml version="1.0" encoding="utf-8"?>
<sst xmlns="http://schemas.openxmlformats.org/spreadsheetml/2006/main" count="49" uniqueCount="23">
  <si>
    <t>Test values for Topographic multiplier</t>
  </si>
  <si>
    <t>Version</t>
  </si>
  <si>
    <t>Date</t>
  </si>
  <si>
    <t>Structure reference height(m)</t>
  </si>
  <si>
    <t>Test No.</t>
  </si>
  <si>
    <t>Type of Feature</t>
  </si>
  <si>
    <t>Hill Height (m)</t>
  </si>
  <si>
    <t>Average Slope</t>
  </si>
  <si>
    <t>Upwind averaging length (m)</t>
  </si>
  <si>
    <t>E</t>
  </si>
  <si>
    <t>E = Escarpment</t>
  </si>
  <si>
    <t>R = Ridge</t>
  </si>
  <si>
    <t>Separation exists?</t>
  </si>
  <si>
    <t>R</t>
  </si>
  <si>
    <t>Upwind length of topo zone</t>
  </si>
  <si>
    <t>Downwind length of topo zone</t>
  </si>
  <si>
    <t>Lu (m)</t>
  </si>
  <si>
    <t>Height of separation zone</t>
  </si>
  <si>
    <t>Length of separation zone</t>
  </si>
  <si>
    <t>Distance from crest (m), positive downwind</t>
  </si>
  <si>
    <t>Expected value of Mt</t>
  </si>
  <si>
    <t>L1 (m)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</si>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</sst>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5"/>
  <sheetViews>
    <sheetView tabSelected="1" topLeftCell="L24" workbookViewId="0">
      <selection activeCell="A24" sqref="A24:XFD24"/>
    </sheetView>
  </sheetViews>
  <sheetFormatPr defaultRowHeight="15" x14ac:dyDescent="0.25"/>
  <cols>
    <col min="2" max="2" width="11" customWidth="1"/>
    <col min="3" max="3" width="10.85546875" customWidth="1"/>
    <col min="5" max="7" width="10.85546875" customWidth="1"/>
    <col min="8" max="9" width="18.7109375" customWidth="1"/>
    <col min="10" max="11" width="12.28515625" customWidth="1"/>
    <col min="12" max="12" width="4.85546875" customWidth="1"/>
    <col min="13" max="13" width="9.5703125" customWidth="1"/>
    <col min="14" max="14" width="10.7109375" bestFit="1" customWidth="1"/>
    <col min="50" max="50" width="6.7109375" customWidth="1"/>
    <col min="51" max="51" width="7.140625" customWidth="1"/>
  </cols>
  <sheetData>
    <row r="2" spans="1:51" ht="18.75" x14ac:dyDescent="0.3">
      <c r="B2" s="1" t="s">
        <v>0</v>
      </c>
      <c r="J2" t="s">
        <v>1</v>
      </c>
      <c r="K2">
        <v>1</v>
      </c>
      <c r="M2" t="s">
        <v>2</v>
      </c>
      <c r="N2" s="2">
        <v>41712</v>
      </c>
    </row>
    <row r="3" spans="1:51" ht="15.75" thickBot="1" x14ac:dyDescent="0.3"/>
    <row r="4" spans="1:51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51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51" x14ac:dyDescent="0.25">
      <c r="L6" s="9" t="s">
        <v>20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L7" s="9" t="s">
        <v>19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45" x14ac:dyDescent="0.25">
      <c r="A8" s="7" t="s">
        <v>4</v>
      </c>
      <c r="B8" s="7" t="s">
        <v>5</v>
      </c>
      <c r="C8" s="7" t="s">
        <v>6</v>
      </c>
      <c r="D8" s="7" t="s">
        <v>7</v>
      </c>
      <c r="E8" s="7" t="s">
        <v>12</v>
      </c>
      <c r="F8" s="7" t="s">
        <v>16</v>
      </c>
      <c r="G8" s="7" t="s">
        <v>21</v>
      </c>
      <c r="H8" s="7" t="s">
        <v>14</v>
      </c>
      <c r="I8" s="7" t="s">
        <v>15</v>
      </c>
      <c r="J8" s="7" t="s">
        <v>17</v>
      </c>
      <c r="K8" s="7" t="s">
        <v>18</v>
      </c>
      <c r="L8" s="7">
        <v>-1500</v>
      </c>
      <c r="M8" s="7">
        <v>-1250</v>
      </c>
      <c r="N8" s="7">
        <v>-1000</v>
      </c>
      <c r="O8" s="7">
        <v>-750</v>
      </c>
      <c r="P8" s="7">
        <v>-725</v>
      </c>
      <c r="Q8" s="7">
        <v>-700</v>
      </c>
      <c r="R8" s="7">
        <v>-500</v>
      </c>
      <c r="S8" s="7">
        <v>-400</v>
      </c>
      <c r="T8" s="7">
        <v>-375</v>
      </c>
      <c r="U8" s="7">
        <v>-350</v>
      </c>
      <c r="V8" s="7">
        <v>-325</v>
      </c>
      <c r="W8" s="7">
        <v>-300</v>
      </c>
      <c r="X8" s="7">
        <v>-275</v>
      </c>
      <c r="Y8" s="7">
        <v>-250</v>
      </c>
      <c r="Z8" s="7">
        <v>-225</v>
      </c>
      <c r="AA8" s="7">
        <v>-200</v>
      </c>
      <c r="AB8" s="7">
        <v>-175</v>
      </c>
      <c r="AC8" s="7">
        <v>-150</v>
      </c>
      <c r="AD8" s="7">
        <v>-125</v>
      </c>
      <c r="AE8" s="7">
        <v>-100</v>
      </c>
      <c r="AF8" s="7">
        <v>-75</v>
      </c>
      <c r="AG8" s="7">
        <v>-50</v>
      </c>
      <c r="AH8" s="7">
        <v>-25</v>
      </c>
      <c r="AI8" s="7">
        <v>0</v>
      </c>
      <c r="AJ8" s="7">
        <v>25</v>
      </c>
      <c r="AK8" s="7">
        <v>50</v>
      </c>
      <c r="AL8" s="7">
        <v>75</v>
      </c>
      <c r="AM8" s="7">
        <v>100</v>
      </c>
      <c r="AN8" s="7">
        <v>125</v>
      </c>
      <c r="AO8" s="7">
        <v>150</v>
      </c>
      <c r="AP8" s="7">
        <v>175</v>
      </c>
      <c r="AQ8" s="7">
        <v>200</v>
      </c>
      <c r="AR8" s="7">
        <v>225</v>
      </c>
      <c r="AS8" s="7">
        <v>250</v>
      </c>
      <c r="AT8" s="7">
        <v>275</v>
      </c>
      <c r="AU8" s="7">
        <v>300</v>
      </c>
      <c r="AV8" s="7">
        <v>500</v>
      </c>
      <c r="AW8" s="7">
        <v>1000</v>
      </c>
      <c r="AX8" s="7">
        <v>1500</v>
      </c>
      <c r="AY8" s="7">
        <v>3000</v>
      </c>
    </row>
    <row r="9" spans="1:51" x14ac:dyDescent="0.25">
      <c r="A9" s="5">
        <v>1</v>
      </c>
      <c r="B9" s="5" t="s">
        <v>9</v>
      </c>
      <c r="C9" s="5">
        <v>0</v>
      </c>
      <c r="D9" s="5">
        <f>C9/$E$5</f>
        <v>0</v>
      </c>
      <c r="E9" s="5" t="str">
        <f>IF(D9&gt;0.45,"Y","N")</f>
        <v>N</v>
      </c>
      <c r="F9" s="5">
        <f>IF(D9&lt;&gt;0,(C9/2)/D9,250)</f>
        <v>250</v>
      </c>
      <c r="G9" s="5">
        <f>MAX(0.36*F9,0.4*C9)</f>
        <v>90</v>
      </c>
      <c r="H9" s="6">
        <f>-MAX((1.44*F9),(1.6*C9))</f>
        <v>-360</v>
      </c>
      <c r="I9" s="6">
        <f>IF(B9="E",MAX((3.6*F9),(4*C9)),ABS(H9))</f>
        <v>900</v>
      </c>
      <c r="J9" s="6">
        <f>IF(E9="Y",C9/10,0)</f>
        <v>0</v>
      </c>
      <c r="K9" s="6">
        <f>IF(E9="Y",C9/4,0)</f>
        <v>0</v>
      </c>
      <c r="L9" s="8">
        <f>IF($D9&lt;0.05,1,IF((L$8&lt;$H9)+(L$8&gt;$I9),1,IF($D9&gt;0.45,IF(($E$4&lt;=$J9)*(L$8&gt;=0)*(L$8&lt;$K9),(1+(0.71*(1-(ABS(L$8)/$I9)))),(1+(($C9/(3.5*($E$4+$G9)))*(1-(ABS(L$8)/ABS($H9)))))),(1+(($C9/(3.5*($E$4+$G9)))*(1-(ABS(L$8)/ABS($H9))))))))</f>
        <v>1</v>
      </c>
      <c r="M9" s="8">
        <f t="shared" ref="M9:AI20" si="0">IF($D9&lt;0.05,1,IF((M$8&lt;$H9)+(M$8&gt;$I9),1,IF($D9&gt;0.45,IF(($E$4&lt;=$J9)*(M$8&gt;=0)*(M$8&lt;$K9),(1+(0.71*(1-(ABS(M$8)/$I9)))),(1+(($C9/(3.5*($E$4+$G9)))*(1-(ABS(M$8)/ABS($H9)))))),(1+(($C9/(3.5*($E$4+$G9)))*(1-(ABS(M$8)/ABS($H9))))))))</f>
        <v>1</v>
      </c>
      <c r="N9" s="8">
        <f t="shared" si="0"/>
        <v>1</v>
      </c>
      <c r="O9" s="8">
        <f t="shared" si="0"/>
        <v>1</v>
      </c>
      <c r="P9" s="8">
        <f t="shared" si="0"/>
        <v>1</v>
      </c>
      <c r="Q9" s="8">
        <f t="shared" si="0"/>
        <v>1</v>
      </c>
      <c r="R9" s="8">
        <f t="shared" si="0"/>
        <v>1</v>
      </c>
      <c r="S9" s="8">
        <f t="shared" si="0"/>
        <v>1</v>
      </c>
      <c r="T9" s="8">
        <f t="shared" si="0"/>
        <v>1</v>
      </c>
      <c r="U9" s="8">
        <f t="shared" si="0"/>
        <v>1</v>
      </c>
      <c r="V9" s="8">
        <f t="shared" si="0"/>
        <v>1</v>
      </c>
      <c r="W9" s="8">
        <f t="shared" si="0"/>
        <v>1</v>
      </c>
      <c r="X9" s="8">
        <f t="shared" si="0"/>
        <v>1</v>
      </c>
      <c r="Y9" s="8">
        <f t="shared" si="0"/>
        <v>1</v>
      </c>
      <c r="Z9" s="8">
        <f t="shared" si="0"/>
        <v>1</v>
      </c>
      <c r="AA9" s="8">
        <f t="shared" si="0"/>
        <v>1</v>
      </c>
      <c r="AB9" s="8">
        <f t="shared" si="0"/>
        <v>1</v>
      </c>
      <c r="AC9" s="8">
        <f t="shared" si="0"/>
        <v>1</v>
      </c>
      <c r="AD9" s="8">
        <f t="shared" si="0"/>
        <v>1</v>
      </c>
      <c r="AE9" s="8">
        <f t="shared" si="0"/>
        <v>1</v>
      </c>
      <c r="AF9" s="8">
        <f t="shared" si="0"/>
        <v>1</v>
      </c>
      <c r="AG9" s="8">
        <f t="shared" si="0"/>
        <v>1</v>
      </c>
      <c r="AH9" s="8">
        <f t="shared" si="0"/>
        <v>1</v>
      </c>
      <c r="AI9" s="8">
        <f t="shared" si="0"/>
        <v>1</v>
      </c>
      <c r="AJ9" s="8">
        <f>IF($D9&lt;0.05,1,IF((AJ$8&lt;$H9)+(AJ$8&gt;$I9),1,IF($D9&gt;0.45,IF(($E$4&lt;=$J9)*(AJ$8&gt;=0)*(AJ$8&lt;$K9),(1+(0.71*(1-(ABS(AJ$8)/$I9)))),(1+(($C9/(3.5*($E$4+$G9)))*(1-(ABS(AJ$8)/$I9))))),(1+(($C9/(3.5*($E$4+$G9)))*(1-(ABS(AJ$8)/$I9)))))))</f>
        <v>1</v>
      </c>
      <c r="AK9" s="8">
        <f t="shared" ref="AK9:AY9" si="1">IF($D9&lt;0.05,1,IF((AK$8&lt;$H9)+(AK$8&gt;$I9),1,IF($D9&gt;0.45,IF(($E$4&lt;=$J9)*(AK$8&gt;=0)*(AK$8&lt;$K9),(1+(0.71*(1-(ABS(AK$8)/$I9)))),(1+(($C9/(3.5*($E$4+$G9)))*(1-(ABS(AK$8)/$I9))))),(1+(($C9/(3.5*($E$4+$G9)))*(1-(ABS(AK$8)/$I9)))))))</f>
        <v>1</v>
      </c>
      <c r="AL9" s="8">
        <f t="shared" si="1"/>
        <v>1</v>
      </c>
      <c r="AM9" s="8">
        <f t="shared" si="1"/>
        <v>1</v>
      </c>
      <c r="AN9" s="8">
        <f t="shared" si="1"/>
        <v>1</v>
      </c>
      <c r="AO9" s="8">
        <f t="shared" si="1"/>
        <v>1</v>
      </c>
      <c r="AP9" s="8">
        <f t="shared" si="1"/>
        <v>1</v>
      </c>
      <c r="AQ9" s="8">
        <f t="shared" si="1"/>
        <v>1</v>
      </c>
      <c r="AR9" s="8">
        <f t="shared" si="1"/>
        <v>1</v>
      </c>
      <c r="AS9" s="8">
        <f t="shared" si="1"/>
        <v>1</v>
      </c>
      <c r="AT9" s="8">
        <f t="shared" si="1"/>
        <v>1</v>
      </c>
      <c r="AU9" s="8">
        <f t="shared" si="1"/>
        <v>1</v>
      </c>
      <c r="AV9" s="8">
        <f t="shared" si="1"/>
        <v>1</v>
      </c>
      <c r="AW9" s="8">
        <f t="shared" si="1"/>
        <v>1</v>
      </c>
      <c r="AX9" s="8">
        <f t="shared" si="1"/>
        <v>1</v>
      </c>
      <c r="AY9" s="8">
        <f t="shared" si="1"/>
        <v>1</v>
      </c>
    </row>
    <row r="10" spans="1:51" x14ac:dyDescent="0.25">
      <c r="A10" s="5">
        <f>A9+1</f>
        <v>2</v>
      </c>
      <c r="B10" s="5" t="s">
        <v>9</v>
      </c>
      <c r="C10" s="5">
        <v>24.5</v>
      </c>
      <c r="D10" s="5">
        <f t="shared" ref="D10:D36" si="2">C10/$E$5</f>
        <v>4.9000000000000002E-2</v>
      </c>
      <c r="E10" s="5" t="str">
        <f t="shared" ref="E10:E36" si="3">IF(D10&gt;0.45,"Y","N")</f>
        <v>N</v>
      </c>
      <c r="F10" s="5">
        <f t="shared" ref="F10:F36" si="4">IF(D10&lt;&gt;0,(C10/2)/D10,250)</f>
        <v>250</v>
      </c>
      <c r="G10" s="5">
        <f t="shared" ref="G10:G36" si="5">MAX(0.36*F10,0.4*C10)</f>
        <v>90</v>
      </c>
      <c r="H10" s="6">
        <f t="shared" ref="H10:H36" si="6">-MAX((1.44*F10),(1.6*C10))</f>
        <v>-360</v>
      </c>
      <c r="I10" s="6">
        <f t="shared" ref="I10:I36" si="7">IF(B10="E",MAX((3.6*F10),(4*C10)),ABS(H10))</f>
        <v>900</v>
      </c>
      <c r="J10" s="6">
        <f t="shared" ref="J10:J36" si="8">IF(E10="Y",C10/10,0)</f>
        <v>0</v>
      </c>
      <c r="K10" s="6">
        <f t="shared" ref="K10:K36" si="9">IF(E10="Y",C10/4,0)</f>
        <v>0</v>
      </c>
      <c r="L10" s="8">
        <f t="shared" ref="L10:AA36" si="10">IF($D10&lt;0.05,1,IF((L$8&lt;$H10)+(L$8&gt;$I10),1,IF($D10&gt;0.45,IF(($E$4&lt;=$J10)*(L$8&gt;=0)*(L$8&lt;$K10),(1+(0.71*(1-(ABS(L$8)/$I10)))),(1+(($C10/(3.5*($E$4+$G10)))*(1-(ABS(L$8)/ABS($H10)))))),(1+(($C10/(3.5*($E$4+$G10)))*(1-(ABS(L$8)/ABS($H10))))))))</f>
        <v>1</v>
      </c>
      <c r="M10" s="8">
        <f t="shared" si="10"/>
        <v>1</v>
      </c>
      <c r="N10" s="8">
        <f t="shared" si="10"/>
        <v>1</v>
      </c>
      <c r="O10" s="8">
        <f t="shared" si="10"/>
        <v>1</v>
      </c>
      <c r="P10" s="8">
        <f t="shared" si="10"/>
        <v>1</v>
      </c>
      <c r="Q10" s="8">
        <f t="shared" si="10"/>
        <v>1</v>
      </c>
      <c r="R10" s="8">
        <f t="shared" si="10"/>
        <v>1</v>
      </c>
      <c r="S10" s="8">
        <f t="shared" si="10"/>
        <v>1</v>
      </c>
      <c r="T10" s="8">
        <f t="shared" si="10"/>
        <v>1</v>
      </c>
      <c r="U10" s="8">
        <f t="shared" si="10"/>
        <v>1</v>
      </c>
      <c r="V10" s="8">
        <f t="shared" si="10"/>
        <v>1</v>
      </c>
      <c r="W10" s="8">
        <f t="shared" si="10"/>
        <v>1</v>
      </c>
      <c r="X10" s="8">
        <f t="shared" si="10"/>
        <v>1</v>
      </c>
      <c r="Y10" s="8">
        <f t="shared" si="10"/>
        <v>1</v>
      </c>
      <c r="Z10" s="8">
        <f t="shared" si="10"/>
        <v>1</v>
      </c>
      <c r="AA10" s="8">
        <f t="shared" si="1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  <c r="AH10" s="8">
        <f t="shared" si="0"/>
        <v>1</v>
      </c>
      <c r="AI10" s="8">
        <f t="shared" si="0"/>
        <v>1</v>
      </c>
      <c r="AJ10" s="8">
        <f t="shared" ref="AJ10:AY36" si="11">IF($D10&lt;0.05,1,IF((AJ$8&lt;$H10)+(AJ$8&gt;$I10),1,IF($D10&gt;0.45,IF(($E$4&lt;=$J10)*(AJ$8&gt;=0)*(AJ$8&lt;$K10),(1+(0.71*(1-(ABS(AJ$8)/$I10)))),(1+(($C10/(3.5*($E$4+$G10)))*(1-(ABS(AJ$8)/$I10))))),(1+(($C10/(3.5*($E$4+$G10)))*(1-(ABS(AJ$8)/$I10)))))))</f>
        <v>1</v>
      </c>
      <c r="AK10" s="8">
        <f t="shared" si="11"/>
        <v>1</v>
      </c>
      <c r="AL10" s="8">
        <f t="shared" si="11"/>
        <v>1</v>
      </c>
      <c r="AM10" s="8">
        <f t="shared" si="11"/>
        <v>1</v>
      </c>
      <c r="AN10" s="8">
        <f t="shared" si="11"/>
        <v>1</v>
      </c>
      <c r="AO10" s="8">
        <f t="shared" si="11"/>
        <v>1</v>
      </c>
      <c r="AP10" s="8">
        <f t="shared" si="11"/>
        <v>1</v>
      </c>
      <c r="AQ10" s="8">
        <f t="shared" si="11"/>
        <v>1</v>
      </c>
      <c r="AR10" s="8">
        <f t="shared" si="11"/>
        <v>1</v>
      </c>
      <c r="AS10" s="8">
        <f t="shared" si="11"/>
        <v>1</v>
      </c>
      <c r="AT10" s="8">
        <f t="shared" si="11"/>
        <v>1</v>
      </c>
      <c r="AU10" s="8">
        <f t="shared" si="11"/>
        <v>1</v>
      </c>
      <c r="AV10" s="8">
        <f t="shared" si="11"/>
        <v>1</v>
      </c>
      <c r="AW10" s="8">
        <f t="shared" si="11"/>
        <v>1</v>
      </c>
      <c r="AX10" s="8">
        <f t="shared" si="11"/>
        <v>1</v>
      </c>
      <c r="AY10" s="8">
        <f t="shared" si="11"/>
        <v>1</v>
      </c>
    </row>
    <row r="11" spans="1:51" x14ac:dyDescent="0.25">
      <c r="A11" s="5">
        <f t="shared" ref="A11:A36" si="12">A10+1</f>
        <v>3</v>
      </c>
      <c r="B11" s="5" t="s">
        <v>9</v>
      </c>
      <c r="C11" s="5">
        <v>25</v>
      </c>
      <c r="D11" s="5">
        <f t="shared" si="2"/>
        <v>0.05</v>
      </c>
      <c r="E11" s="5" t="str">
        <f t="shared" si="3"/>
        <v>N</v>
      </c>
      <c r="F11" s="5">
        <f t="shared" si="4"/>
        <v>250</v>
      </c>
      <c r="G11" s="5">
        <f t="shared" si="5"/>
        <v>90</v>
      </c>
      <c r="H11" s="6">
        <f t="shared" si="6"/>
        <v>-360</v>
      </c>
      <c r="I11" s="6">
        <f t="shared" si="7"/>
        <v>900</v>
      </c>
      <c r="J11" s="6">
        <f t="shared" si="8"/>
        <v>0</v>
      </c>
      <c r="K11" s="6">
        <f t="shared" si="9"/>
        <v>0</v>
      </c>
      <c r="L11" s="8">
        <f t="shared" si="10"/>
        <v>1</v>
      </c>
      <c r="M11" s="8">
        <f t="shared" si="0"/>
        <v>1</v>
      </c>
      <c r="N11" s="8">
        <f t="shared" si="0"/>
        <v>1</v>
      </c>
      <c r="O11" s="8">
        <f t="shared" si="0"/>
        <v>1</v>
      </c>
      <c r="P11" s="8">
        <f t="shared" si="0"/>
        <v>1</v>
      </c>
      <c r="Q11" s="8">
        <f t="shared" si="0"/>
        <v>1</v>
      </c>
      <c r="R11" s="8">
        <f t="shared" si="0"/>
        <v>1</v>
      </c>
      <c r="S11" s="8">
        <f t="shared" si="0"/>
        <v>1</v>
      </c>
      <c r="T11" s="8">
        <f t="shared" si="0"/>
        <v>1</v>
      </c>
      <c r="U11" s="8">
        <f t="shared" si="0"/>
        <v>1.0020885547201337</v>
      </c>
      <c r="V11" s="8">
        <f t="shared" si="0"/>
        <v>1.0073099415204678</v>
      </c>
      <c r="W11" s="8">
        <f t="shared" si="0"/>
        <v>1.0125313283208019</v>
      </c>
      <c r="X11" s="8">
        <f t="shared" si="0"/>
        <v>1.0177527151211361</v>
      </c>
      <c r="Y11" s="8">
        <f t="shared" si="0"/>
        <v>1.0229741019214704</v>
      </c>
      <c r="Z11" s="8">
        <f t="shared" si="0"/>
        <v>1.0281954887218046</v>
      </c>
      <c r="AA11" s="8">
        <f t="shared" si="0"/>
        <v>1.0334168755221387</v>
      </c>
      <c r="AB11" s="8">
        <f t="shared" si="0"/>
        <v>1.0386382623224728</v>
      </c>
      <c r="AC11" s="8">
        <f t="shared" si="0"/>
        <v>1.0438596491228069</v>
      </c>
      <c r="AD11" s="8">
        <f t="shared" si="0"/>
        <v>1.0490810359231413</v>
      </c>
      <c r="AE11" s="8">
        <f t="shared" si="0"/>
        <v>1.0543024227234754</v>
      </c>
      <c r="AF11" s="8">
        <f t="shared" si="0"/>
        <v>1.0595238095238095</v>
      </c>
      <c r="AG11" s="8">
        <f t="shared" si="0"/>
        <v>1.0647451963241437</v>
      </c>
      <c r="AH11" s="8">
        <f t="shared" si="0"/>
        <v>1.0699665831244778</v>
      </c>
      <c r="AI11" s="8">
        <f t="shared" si="0"/>
        <v>1.0751879699248121</v>
      </c>
      <c r="AJ11" s="8">
        <f t="shared" si="11"/>
        <v>1.0730994152046784</v>
      </c>
      <c r="AK11" s="8">
        <f t="shared" si="11"/>
        <v>1.0710108604845447</v>
      </c>
      <c r="AL11" s="8">
        <f t="shared" si="11"/>
        <v>1.0689223057644111</v>
      </c>
      <c r="AM11" s="8">
        <f t="shared" si="11"/>
        <v>1.0668337510442774</v>
      </c>
      <c r="AN11" s="8">
        <f t="shared" si="11"/>
        <v>1.0647451963241437</v>
      </c>
      <c r="AO11" s="8">
        <f t="shared" si="11"/>
        <v>1.06265664160401</v>
      </c>
      <c r="AP11" s="8">
        <f t="shared" si="11"/>
        <v>1.0605680868838763</v>
      </c>
      <c r="AQ11" s="8">
        <f t="shared" si="11"/>
        <v>1.0584795321637426</v>
      </c>
      <c r="AR11" s="8">
        <f t="shared" si="11"/>
        <v>1.0563909774436091</v>
      </c>
      <c r="AS11" s="8">
        <f t="shared" si="11"/>
        <v>1.0543024227234754</v>
      </c>
      <c r="AT11" s="8">
        <f t="shared" si="11"/>
        <v>1.0522138680033417</v>
      </c>
      <c r="AU11" s="8">
        <f t="shared" si="11"/>
        <v>1.050125313283208</v>
      </c>
      <c r="AV11" s="8">
        <f t="shared" si="11"/>
        <v>1.0334168755221387</v>
      </c>
      <c r="AW11" s="8">
        <f t="shared" si="11"/>
        <v>1</v>
      </c>
      <c r="AX11" s="8">
        <f t="shared" si="11"/>
        <v>1</v>
      </c>
      <c r="AY11" s="8">
        <f t="shared" si="11"/>
        <v>1</v>
      </c>
    </row>
    <row r="12" spans="1:51" x14ac:dyDescent="0.25">
      <c r="A12" s="5">
        <f t="shared" si="12"/>
        <v>4</v>
      </c>
      <c r="B12" s="5" t="s">
        <v>9</v>
      </c>
      <c r="C12" s="5">
        <v>25.5</v>
      </c>
      <c r="D12" s="5">
        <f t="shared" si="2"/>
        <v>5.0999999999999997E-2</v>
      </c>
      <c r="E12" s="5" t="str">
        <f t="shared" si="3"/>
        <v>N</v>
      </c>
      <c r="F12" s="5">
        <f t="shared" si="4"/>
        <v>250.00000000000003</v>
      </c>
      <c r="G12" s="5">
        <f t="shared" si="5"/>
        <v>90</v>
      </c>
      <c r="H12" s="6">
        <f t="shared" si="6"/>
        <v>-360</v>
      </c>
      <c r="I12" s="6">
        <f t="shared" si="7"/>
        <v>900.00000000000011</v>
      </c>
      <c r="J12" s="6">
        <f t="shared" si="8"/>
        <v>0</v>
      </c>
      <c r="K12" s="6">
        <f t="shared" si="9"/>
        <v>0</v>
      </c>
      <c r="L12" s="8">
        <f t="shared" si="10"/>
        <v>1</v>
      </c>
      <c r="M12" s="8">
        <f t="shared" si="0"/>
        <v>1</v>
      </c>
      <c r="N12" s="8">
        <f t="shared" si="0"/>
        <v>1</v>
      </c>
      <c r="O12" s="8">
        <f t="shared" si="0"/>
        <v>1</v>
      </c>
      <c r="P12" s="8">
        <f t="shared" si="0"/>
        <v>1</v>
      </c>
      <c r="Q12" s="8">
        <f t="shared" si="0"/>
        <v>1</v>
      </c>
      <c r="R12" s="8">
        <f t="shared" si="0"/>
        <v>1</v>
      </c>
      <c r="S12" s="8">
        <f t="shared" si="0"/>
        <v>1</v>
      </c>
      <c r="T12" s="8">
        <f t="shared" si="0"/>
        <v>1</v>
      </c>
      <c r="U12" s="8">
        <f t="shared" si="0"/>
        <v>1.0021303258145364</v>
      </c>
      <c r="V12" s="8">
        <f t="shared" si="0"/>
        <v>1.0074561403508773</v>
      </c>
      <c r="W12" s="8">
        <f t="shared" si="0"/>
        <v>1.0127819548872181</v>
      </c>
      <c r="X12" s="8">
        <f t="shared" si="0"/>
        <v>1.018107769423559</v>
      </c>
      <c r="Y12" s="8">
        <f t="shared" si="0"/>
        <v>1.0234335839598998</v>
      </c>
      <c r="Z12" s="8">
        <f t="shared" si="0"/>
        <v>1.0287593984962407</v>
      </c>
      <c r="AA12" s="8">
        <f t="shared" si="0"/>
        <v>1.0340852130325815</v>
      </c>
      <c r="AB12" s="8">
        <f t="shared" si="0"/>
        <v>1.0394110275689223</v>
      </c>
      <c r="AC12" s="8">
        <f t="shared" si="0"/>
        <v>1.0447368421052632</v>
      </c>
      <c r="AD12" s="8">
        <f t="shared" si="0"/>
        <v>1.050062656641604</v>
      </c>
      <c r="AE12" s="8">
        <f t="shared" si="0"/>
        <v>1.0553884711779449</v>
      </c>
      <c r="AF12" s="8">
        <f t="shared" si="0"/>
        <v>1.0607142857142857</v>
      </c>
      <c r="AG12" s="8">
        <f t="shared" si="0"/>
        <v>1.0660401002506266</v>
      </c>
      <c r="AH12" s="8">
        <f t="shared" si="0"/>
        <v>1.0713659147869674</v>
      </c>
      <c r="AI12" s="8">
        <f t="shared" si="0"/>
        <v>1.0766917293233083</v>
      </c>
      <c r="AJ12" s="8">
        <f t="shared" si="11"/>
        <v>1.0745614035087718</v>
      </c>
      <c r="AK12" s="8">
        <f t="shared" si="11"/>
        <v>1.0724310776942356</v>
      </c>
      <c r="AL12" s="8">
        <f t="shared" si="11"/>
        <v>1.0703007518796992</v>
      </c>
      <c r="AM12" s="8">
        <f t="shared" si="11"/>
        <v>1.068170426065163</v>
      </c>
      <c r="AN12" s="8">
        <f t="shared" si="11"/>
        <v>1.0660401002506266</v>
      </c>
      <c r="AO12" s="8">
        <f t="shared" si="11"/>
        <v>1.0639097744360901</v>
      </c>
      <c r="AP12" s="8">
        <f t="shared" si="11"/>
        <v>1.0617794486215539</v>
      </c>
      <c r="AQ12" s="8">
        <f t="shared" si="11"/>
        <v>1.0596491228070175</v>
      </c>
      <c r="AR12" s="8">
        <f t="shared" si="11"/>
        <v>1.0575187969924813</v>
      </c>
      <c r="AS12" s="8">
        <f t="shared" si="11"/>
        <v>1.0553884711779449</v>
      </c>
      <c r="AT12" s="8">
        <f t="shared" si="11"/>
        <v>1.0532581453634084</v>
      </c>
      <c r="AU12" s="8">
        <f t="shared" si="11"/>
        <v>1.0511278195488722</v>
      </c>
      <c r="AV12" s="8">
        <f t="shared" si="11"/>
        <v>1.0340852130325815</v>
      </c>
      <c r="AW12" s="8">
        <f t="shared" si="11"/>
        <v>1</v>
      </c>
      <c r="AX12" s="8">
        <f t="shared" si="11"/>
        <v>1</v>
      </c>
      <c r="AY12" s="8">
        <f t="shared" si="11"/>
        <v>1</v>
      </c>
    </row>
    <row r="13" spans="1:51" x14ac:dyDescent="0.25">
      <c r="A13" s="5">
        <f t="shared" si="12"/>
        <v>5</v>
      </c>
      <c r="B13" s="5" t="s">
        <v>9</v>
      </c>
      <c r="C13" s="5">
        <v>50</v>
      </c>
      <c r="D13" s="5">
        <f t="shared" si="2"/>
        <v>0.1</v>
      </c>
      <c r="E13" s="5" t="str">
        <f t="shared" si="3"/>
        <v>N</v>
      </c>
      <c r="F13" s="5">
        <f t="shared" si="4"/>
        <v>250</v>
      </c>
      <c r="G13" s="5">
        <f t="shared" si="5"/>
        <v>90</v>
      </c>
      <c r="H13" s="6">
        <f t="shared" si="6"/>
        <v>-360</v>
      </c>
      <c r="I13" s="6">
        <f t="shared" si="7"/>
        <v>900</v>
      </c>
      <c r="J13" s="6">
        <f t="shared" si="8"/>
        <v>0</v>
      </c>
      <c r="K13" s="6">
        <f t="shared" si="9"/>
        <v>0</v>
      </c>
      <c r="L13" s="8">
        <f t="shared" si="10"/>
        <v>1</v>
      </c>
      <c r="M13" s="8">
        <f t="shared" si="0"/>
        <v>1</v>
      </c>
      <c r="N13" s="8">
        <f t="shared" si="0"/>
        <v>1</v>
      </c>
      <c r="O13" s="8">
        <f t="shared" si="0"/>
        <v>1</v>
      </c>
      <c r="P13" s="8">
        <f t="shared" si="0"/>
        <v>1</v>
      </c>
      <c r="Q13" s="8">
        <f t="shared" si="0"/>
        <v>1</v>
      </c>
      <c r="R13" s="8">
        <f t="shared" si="0"/>
        <v>1</v>
      </c>
      <c r="S13" s="8">
        <f t="shared" si="0"/>
        <v>1</v>
      </c>
      <c r="T13" s="8">
        <f t="shared" si="0"/>
        <v>1</v>
      </c>
      <c r="U13" s="8">
        <f t="shared" si="0"/>
        <v>1.0041771094402674</v>
      </c>
      <c r="V13" s="8">
        <f t="shared" si="0"/>
        <v>1.0146198830409356</v>
      </c>
      <c r="W13" s="8">
        <f t="shared" si="0"/>
        <v>1.0250626566416039</v>
      </c>
      <c r="X13" s="8">
        <f t="shared" si="0"/>
        <v>1.0355054302422724</v>
      </c>
      <c r="Y13" s="8">
        <f t="shared" si="0"/>
        <v>1.0459482038429406</v>
      </c>
      <c r="Z13" s="8">
        <f t="shared" si="0"/>
        <v>1.0563909774436091</v>
      </c>
      <c r="AA13" s="8">
        <f t="shared" si="0"/>
        <v>1.0668337510442774</v>
      </c>
      <c r="AB13" s="8">
        <f t="shared" si="0"/>
        <v>1.0772765246449456</v>
      </c>
      <c r="AC13" s="8">
        <f t="shared" si="0"/>
        <v>1.0877192982456141</v>
      </c>
      <c r="AD13" s="8">
        <f t="shared" si="0"/>
        <v>1.0981620718462823</v>
      </c>
      <c r="AE13" s="8">
        <f t="shared" si="0"/>
        <v>1.1086048454469508</v>
      </c>
      <c r="AF13" s="8">
        <f t="shared" si="0"/>
        <v>1.1190476190476191</v>
      </c>
      <c r="AG13" s="8">
        <f t="shared" si="0"/>
        <v>1.1294903926482873</v>
      </c>
      <c r="AH13" s="8">
        <f t="shared" si="0"/>
        <v>1.1399331662489558</v>
      </c>
      <c r="AI13" s="8">
        <f t="shared" si="0"/>
        <v>1.1503759398496241</v>
      </c>
      <c r="AJ13" s="8">
        <f t="shared" si="11"/>
        <v>1.1461988304093567</v>
      </c>
      <c r="AK13" s="8">
        <f t="shared" si="11"/>
        <v>1.1420217209690895</v>
      </c>
      <c r="AL13" s="8">
        <f t="shared" si="11"/>
        <v>1.1378446115288221</v>
      </c>
      <c r="AM13" s="8">
        <f t="shared" si="11"/>
        <v>1.1336675020885547</v>
      </c>
      <c r="AN13" s="8">
        <f t="shared" si="11"/>
        <v>1.1294903926482873</v>
      </c>
      <c r="AO13" s="8">
        <f t="shared" si="11"/>
        <v>1.1253132832080199</v>
      </c>
      <c r="AP13" s="8">
        <f t="shared" si="11"/>
        <v>1.1211361737677528</v>
      </c>
      <c r="AQ13" s="8">
        <f t="shared" si="11"/>
        <v>1.1169590643274854</v>
      </c>
      <c r="AR13" s="8">
        <f t="shared" si="11"/>
        <v>1.112781954887218</v>
      </c>
      <c r="AS13" s="8">
        <f t="shared" si="11"/>
        <v>1.1086048454469508</v>
      </c>
      <c r="AT13" s="8">
        <f t="shared" si="11"/>
        <v>1.1044277360066834</v>
      </c>
      <c r="AU13" s="8">
        <f t="shared" si="11"/>
        <v>1.100250626566416</v>
      </c>
      <c r="AV13" s="8">
        <f t="shared" si="11"/>
        <v>1.0668337510442774</v>
      </c>
      <c r="AW13" s="8">
        <f t="shared" si="11"/>
        <v>1</v>
      </c>
      <c r="AX13" s="8">
        <f t="shared" si="11"/>
        <v>1</v>
      </c>
      <c r="AY13" s="8">
        <f t="shared" si="11"/>
        <v>1</v>
      </c>
    </row>
    <row r="14" spans="1:51" x14ac:dyDescent="0.25">
      <c r="A14" s="5">
        <f t="shared" si="12"/>
        <v>6</v>
      </c>
      <c r="B14" s="5" t="s">
        <v>9</v>
      </c>
      <c r="C14" s="5">
        <v>100</v>
      </c>
      <c r="D14" s="5">
        <f t="shared" si="2"/>
        <v>0.2</v>
      </c>
      <c r="E14" s="5" t="str">
        <f t="shared" si="3"/>
        <v>N</v>
      </c>
      <c r="F14" s="5">
        <f t="shared" si="4"/>
        <v>250</v>
      </c>
      <c r="G14" s="5">
        <f t="shared" si="5"/>
        <v>90</v>
      </c>
      <c r="H14" s="6">
        <f t="shared" si="6"/>
        <v>-360</v>
      </c>
      <c r="I14" s="6">
        <f t="shared" si="7"/>
        <v>900</v>
      </c>
      <c r="J14" s="6">
        <f t="shared" si="8"/>
        <v>0</v>
      </c>
      <c r="K14" s="6">
        <f t="shared" si="9"/>
        <v>0</v>
      </c>
      <c r="L14" s="8">
        <f t="shared" si="10"/>
        <v>1</v>
      </c>
      <c r="M14" s="8">
        <f t="shared" si="0"/>
        <v>1</v>
      </c>
      <c r="N14" s="8">
        <f t="shared" si="0"/>
        <v>1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8">
        <f t="shared" si="0"/>
        <v>1</v>
      </c>
      <c r="S14" s="8">
        <f t="shared" si="0"/>
        <v>1</v>
      </c>
      <c r="T14" s="8">
        <f t="shared" si="0"/>
        <v>1</v>
      </c>
      <c r="U14" s="8">
        <f t="shared" si="0"/>
        <v>1.0083542188805348</v>
      </c>
      <c r="V14" s="8">
        <f t="shared" si="0"/>
        <v>1.0292397660818713</v>
      </c>
      <c r="W14" s="8">
        <f t="shared" si="0"/>
        <v>1.050125313283208</v>
      </c>
      <c r="X14" s="8">
        <f t="shared" si="0"/>
        <v>1.0710108604845447</v>
      </c>
      <c r="Y14" s="8">
        <f t="shared" si="0"/>
        <v>1.0918964076858815</v>
      </c>
      <c r="Z14" s="8">
        <f t="shared" si="0"/>
        <v>1.112781954887218</v>
      </c>
      <c r="AA14" s="8">
        <f t="shared" si="0"/>
        <v>1.1336675020885547</v>
      </c>
      <c r="AB14" s="8">
        <f t="shared" si="0"/>
        <v>1.1545530492898914</v>
      </c>
      <c r="AC14" s="8">
        <f t="shared" si="0"/>
        <v>1.1754385964912279</v>
      </c>
      <c r="AD14" s="8">
        <f t="shared" si="0"/>
        <v>1.1963241436925647</v>
      </c>
      <c r="AE14" s="8">
        <f t="shared" si="0"/>
        <v>1.2172096908939014</v>
      </c>
      <c r="AF14" s="8">
        <f t="shared" si="0"/>
        <v>1.2380952380952381</v>
      </c>
      <c r="AG14" s="8">
        <f t="shared" si="0"/>
        <v>1.2589807852965746</v>
      </c>
      <c r="AH14" s="8">
        <f t="shared" si="0"/>
        <v>1.2798663324979114</v>
      </c>
      <c r="AI14" s="8">
        <f t="shared" si="0"/>
        <v>1.3007518796992481</v>
      </c>
      <c r="AJ14" s="8">
        <f t="shared" si="11"/>
        <v>1.2923976608187133</v>
      </c>
      <c r="AK14" s="8">
        <f t="shared" si="11"/>
        <v>1.2840434419381788</v>
      </c>
      <c r="AL14" s="8">
        <f t="shared" si="11"/>
        <v>1.2756892230576442</v>
      </c>
      <c r="AM14" s="8">
        <f t="shared" si="11"/>
        <v>1.2673350041771094</v>
      </c>
      <c r="AN14" s="8">
        <f t="shared" si="11"/>
        <v>1.2589807852965746</v>
      </c>
      <c r="AO14" s="8">
        <f t="shared" si="11"/>
        <v>1.2506265664160401</v>
      </c>
      <c r="AP14" s="8">
        <f t="shared" si="11"/>
        <v>1.2422723475355055</v>
      </c>
      <c r="AQ14" s="8">
        <f t="shared" si="11"/>
        <v>1.2339181286549707</v>
      </c>
      <c r="AR14" s="8">
        <f t="shared" si="11"/>
        <v>1.225563909774436</v>
      </c>
      <c r="AS14" s="8">
        <f t="shared" si="11"/>
        <v>1.2172096908939014</v>
      </c>
      <c r="AT14" s="8">
        <f t="shared" si="11"/>
        <v>1.2088554720133668</v>
      </c>
      <c r="AU14" s="8">
        <f t="shared" si="11"/>
        <v>1.2005012531328321</v>
      </c>
      <c r="AV14" s="8">
        <f t="shared" si="11"/>
        <v>1.1336675020885547</v>
      </c>
      <c r="AW14" s="8">
        <f t="shared" si="11"/>
        <v>1</v>
      </c>
      <c r="AX14" s="8">
        <f t="shared" si="11"/>
        <v>1</v>
      </c>
      <c r="AY14" s="8">
        <f t="shared" si="11"/>
        <v>1</v>
      </c>
    </row>
    <row r="15" spans="1:51" x14ac:dyDescent="0.25">
      <c r="A15" s="5">
        <f t="shared" si="12"/>
        <v>7</v>
      </c>
      <c r="B15" s="5" t="s">
        <v>9</v>
      </c>
      <c r="C15" s="5">
        <v>220</v>
      </c>
      <c r="D15" s="5">
        <f t="shared" si="2"/>
        <v>0.44</v>
      </c>
      <c r="E15" s="5" t="str">
        <f t="shared" si="3"/>
        <v>N</v>
      </c>
      <c r="F15" s="5">
        <f t="shared" si="4"/>
        <v>250</v>
      </c>
      <c r="G15" s="5">
        <f t="shared" si="5"/>
        <v>90</v>
      </c>
      <c r="H15" s="6">
        <f t="shared" si="6"/>
        <v>-360</v>
      </c>
      <c r="I15" s="6">
        <f t="shared" si="7"/>
        <v>900</v>
      </c>
      <c r="J15" s="6">
        <f t="shared" si="8"/>
        <v>0</v>
      </c>
      <c r="K15" s="6">
        <f t="shared" si="9"/>
        <v>0</v>
      </c>
      <c r="L15" s="8">
        <f t="shared" si="10"/>
        <v>1</v>
      </c>
      <c r="M15" s="8">
        <f t="shared" si="0"/>
        <v>1</v>
      </c>
      <c r="N15" s="8">
        <f t="shared" si="0"/>
        <v>1</v>
      </c>
      <c r="O15" s="8">
        <f t="shared" si="0"/>
        <v>1</v>
      </c>
      <c r="P15" s="8">
        <f t="shared" si="0"/>
        <v>1</v>
      </c>
      <c r="Q15" s="8">
        <f t="shared" si="0"/>
        <v>1</v>
      </c>
      <c r="R15" s="8">
        <f t="shared" si="0"/>
        <v>1</v>
      </c>
      <c r="S15" s="8">
        <f t="shared" si="0"/>
        <v>1</v>
      </c>
      <c r="T15" s="8">
        <f t="shared" si="0"/>
        <v>1</v>
      </c>
      <c r="U15" s="8">
        <f t="shared" si="0"/>
        <v>1.0183792815371764</v>
      </c>
      <c r="V15" s="8">
        <f t="shared" si="0"/>
        <v>1.064327485380117</v>
      </c>
      <c r="W15" s="8">
        <f t="shared" si="0"/>
        <v>1.1102756892230576</v>
      </c>
      <c r="X15" s="8">
        <f t="shared" si="0"/>
        <v>1.1562238930659983</v>
      </c>
      <c r="Y15" s="8">
        <f t="shared" si="0"/>
        <v>1.2021720969089391</v>
      </c>
      <c r="Z15" s="8">
        <f t="shared" si="0"/>
        <v>1.2481203007518797</v>
      </c>
      <c r="AA15" s="8">
        <f t="shared" si="0"/>
        <v>1.2940685045948204</v>
      </c>
      <c r="AB15" s="8">
        <f t="shared" si="0"/>
        <v>1.340016708437761</v>
      </c>
      <c r="AC15" s="8">
        <f t="shared" si="0"/>
        <v>1.3859649122807016</v>
      </c>
      <c r="AD15" s="8">
        <f t="shared" si="0"/>
        <v>1.4319131161236425</v>
      </c>
      <c r="AE15" s="8">
        <f t="shared" si="0"/>
        <v>1.4778613199665831</v>
      </c>
      <c r="AF15" s="8">
        <f t="shared" si="0"/>
        <v>1.5238095238095237</v>
      </c>
      <c r="AG15" s="8">
        <f t="shared" si="0"/>
        <v>1.5697577276524646</v>
      </c>
      <c r="AH15" s="8">
        <f t="shared" si="0"/>
        <v>1.6157059314954052</v>
      </c>
      <c r="AI15" s="8">
        <f t="shared" si="0"/>
        <v>1.6616541353383458</v>
      </c>
      <c r="AJ15" s="8">
        <f t="shared" si="11"/>
        <v>1.6432748538011697</v>
      </c>
      <c r="AK15" s="8">
        <f t="shared" si="11"/>
        <v>1.6248955722639933</v>
      </c>
      <c r="AL15" s="8">
        <f t="shared" si="11"/>
        <v>1.6065162907268169</v>
      </c>
      <c r="AM15" s="8">
        <f t="shared" si="11"/>
        <v>1.5881370091896407</v>
      </c>
      <c r="AN15" s="8">
        <f t="shared" si="11"/>
        <v>1.5697577276524646</v>
      </c>
      <c r="AO15" s="8">
        <f t="shared" si="11"/>
        <v>1.5513784461152882</v>
      </c>
      <c r="AP15" s="8">
        <f t="shared" si="11"/>
        <v>1.5329991645781118</v>
      </c>
      <c r="AQ15" s="8">
        <f t="shared" si="11"/>
        <v>1.5146198830409356</v>
      </c>
      <c r="AR15" s="8">
        <f t="shared" si="11"/>
        <v>1.4962406015037595</v>
      </c>
      <c r="AS15" s="8">
        <f t="shared" si="11"/>
        <v>1.4778613199665831</v>
      </c>
      <c r="AT15" s="8">
        <f t="shared" si="11"/>
        <v>1.4594820384294067</v>
      </c>
      <c r="AU15" s="8">
        <f t="shared" si="11"/>
        <v>1.4411027568922306</v>
      </c>
      <c r="AV15" s="8">
        <f t="shared" si="11"/>
        <v>1.2940685045948204</v>
      </c>
      <c r="AW15" s="8">
        <f t="shared" si="11"/>
        <v>1</v>
      </c>
      <c r="AX15" s="8">
        <f t="shared" si="11"/>
        <v>1</v>
      </c>
      <c r="AY15" s="8">
        <f t="shared" si="11"/>
        <v>1</v>
      </c>
    </row>
    <row r="16" spans="1:51" x14ac:dyDescent="0.25">
      <c r="A16" s="5">
        <f t="shared" si="12"/>
        <v>8</v>
      </c>
      <c r="B16" s="5" t="s">
        <v>9</v>
      </c>
      <c r="C16" s="5">
        <v>225</v>
      </c>
      <c r="D16" s="5">
        <f t="shared" si="2"/>
        <v>0.45</v>
      </c>
      <c r="E16" s="5" t="str">
        <f t="shared" si="3"/>
        <v>N</v>
      </c>
      <c r="F16" s="5">
        <f t="shared" si="4"/>
        <v>250</v>
      </c>
      <c r="G16" s="5">
        <f t="shared" si="5"/>
        <v>90</v>
      </c>
      <c r="H16" s="6">
        <f t="shared" si="6"/>
        <v>-360</v>
      </c>
      <c r="I16" s="6">
        <f t="shared" si="7"/>
        <v>900</v>
      </c>
      <c r="J16" s="6">
        <f t="shared" si="8"/>
        <v>0</v>
      </c>
      <c r="K16" s="6">
        <f t="shared" si="9"/>
        <v>0</v>
      </c>
      <c r="L16" s="8">
        <f t="shared" si="10"/>
        <v>1</v>
      </c>
      <c r="M16" s="8">
        <f t="shared" si="0"/>
        <v>1</v>
      </c>
      <c r="N16" s="8">
        <f t="shared" si="0"/>
        <v>1</v>
      </c>
      <c r="O16" s="8">
        <f t="shared" si="0"/>
        <v>1</v>
      </c>
      <c r="P16" s="8">
        <f t="shared" si="0"/>
        <v>1</v>
      </c>
      <c r="Q16" s="8">
        <f t="shared" si="0"/>
        <v>1</v>
      </c>
      <c r="R16" s="8">
        <f t="shared" si="0"/>
        <v>1</v>
      </c>
      <c r="S16" s="8">
        <f t="shared" si="0"/>
        <v>1</v>
      </c>
      <c r="T16" s="8">
        <f t="shared" si="0"/>
        <v>1</v>
      </c>
      <c r="U16" s="8">
        <f t="shared" si="0"/>
        <v>1.018796992481203</v>
      </c>
      <c r="V16" s="8">
        <f t="shared" si="0"/>
        <v>1.0657894736842106</v>
      </c>
      <c r="W16" s="8">
        <f t="shared" si="0"/>
        <v>1.112781954887218</v>
      </c>
      <c r="X16" s="8">
        <f t="shared" si="0"/>
        <v>1.1597744360902256</v>
      </c>
      <c r="Y16" s="8">
        <f t="shared" si="0"/>
        <v>1.2067669172932332</v>
      </c>
      <c r="Z16" s="8">
        <f t="shared" si="0"/>
        <v>1.2537593984962405</v>
      </c>
      <c r="AA16" s="8">
        <f t="shared" si="0"/>
        <v>1.3007518796992481</v>
      </c>
      <c r="AB16" s="8">
        <f t="shared" si="0"/>
        <v>1.3477443609022557</v>
      </c>
      <c r="AC16" s="8">
        <f t="shared" si="0"/>
        <v>1.3947368421052631</v>
      </c>
      <c r="AD16" s="8">
        <f t="shared" si="0"/>
        <v>1.4417293233082706</v>
      </c>
      <c r="AE16" s="8">
        <f t="shared" si="0"/>
        <v>1.4887218045112782</v>
      </c>
      <c r="AF16" s="8">
        <f t="shared" si="0"/>
        <v>1.5357142857142856</v>
      </c>
      <c r="AG16" s="8">
        <f t="shared" si="0"/>
        <v>1.5827067669172932</v>
      </c>
      <c r="AH16" s="8">
        <f t="shared" si="0"/>
        <v>1.6296992481203008</v>
      </c>
      <c r="AI16" s="8">
        <f t="shared" si="0"/>
        <v>1.6766917293233083</v>
      </c>
      <c r="AJ16" s="8">
        <f t="shared" si="11"/>
        <v>1.6578947368421053</v>
      </c>
      <c r="AK16" s="8">
        <f t="shared" si="11"/>
        <v>1.6390977443609023</v>
      </c>
      <c r="AL16" s="8">
        <f t="shared" si="11"/>
        <v>1.6203007518796992</v>
      </c>
      <c r="AM16" s="8">
        <f t="shared" si="11"/>
        <v>1.6015037593984962</v>
      </c>
      <c r="AN16" s="8">
        <f t="shared" si="11"/>
        <v>1.5827067669172932</v>
      </c>
      <c r="AO16" s="8">
        <f t="shared" si="11"/>
        <v>1.5639097744360901</v>
      </c>
      <c r="AP16" s="8">
        <f t="shared" si="11"/>
        <v>1.5451127819548871</v>
      </c>
      <c r="AQ16" s="8">
        <f t="shared" si="11"/>
        <v>1.5263157894736841</v>
      </c>
      <c r="AR16" s="8">
        <f t="shared" si="11"/>
        <v>1.507518796992481</v>
      </c>
      <c r="AS16" s="8">
        <f t="shared" si="11"/>
        <v>1.4887218045112782</v>
      </c>
      <c r="AT16" s="8">
        <f t="shared" si="11"/>
        <v>1.4699248120300752</v>
      </c>
      <c r="AU16" s="8">
        <f t="shared" si="11"/>
        <v>1.4511278195488722</v>
      </c>
      <c r="AV16" s="8">
        <f t="shared" si="11"/>
        <v>1.3007518796992481</v>
      </c>
      <c r="AW16" s="8">
        <f t="shared" si="11"/>
        <v>1</v>
      </c>
      <c r="AX16" s="8">
        <f t="shared" si="11"/>
        <v>1</v>
      </c>
      <c r="AY16" s="8">
        <f t="shared" si="11"/>
        <v>1</v>
      </c>
    </row>
    <row r="17" spans="1:51" x14ac:dyDescent="0.25">
      <c r="A17" s="5">
        <f t="shared" si="12"/>
        <v>9</v>
      </c>
      <c r="B17" s="5" t="s">
        <v>9</v>
      </c>
      <c r="C17" s="5">
        <v>230</v>
      </c>
      <c r="D17" s="5">
        <f t="shared" si="2"/>
        <v>0.46</v>
      </c>
      <c r="E17" s="5" t="str">
        <f t="shared" si="3"/>
        <v>Y</v>
      </c>
      <c r="F17" s="5">
        <f t="shared" si="4"/>
        <v>250</v>
      </c>
      <c r="G17" s="5">
        <f t="shared" si="5"/>
        <v>92</v>
      </c>
      <c r="H17" s="6">
        <f t="shared" si="6"/>
        <v>-368</v>
      </c>
      <c r="I17" s="6">
        <f t="shared" si="7"/>
        <v>920</v>
      </c>
      <c r="J17" s="6">
        <f t="shared" si="8"/>
        <v>23</v>
      </c>
      <c r="K17" s="6">
        <f t="shared" si="9"/>
        <v>57.5</v>
      </c>
      <c r="L17" s="8">
        <f t="shared" si="10"/>
        <v>1</v>
      </c>
      <c r="M17" s="8">
        <f t="shared" si="0"/>
        <v>1</v>
      </c>
      <c r="N17" s="8">
        <f t="shared" si="0"/>
        <v>1</v>
      </c>
      <c r="O17" s="8">
        <f t="shared" si="0"/>
        <v>1</v>
      </c>
      <c r="P17" s="8">
        <f t="shared" si="0"/>
        <v>1</v>
      </c>
      <c r="Q17" s="8">
        <f t="shared" si="0"/>
        <v>1</v>
      </c>
      <c r="R17" s="8">
        <f t="shared" si="0"/>
        <v>1</v>
      </c>
      <c r="S17" s="8">
        <f t="shared" si="0"/>
        <v>1</v>
      </c>
      <c r="T17" s="8">
        <f t="shared" si="0"/>
        <v>1</v>
      </c>
      <c r="U17" s="8">
        <f t="shared" si="0"/>
        <v>1.033136966126657</v>
      </c>
      <c r="V17" s="8">
        <f t="shared" si="0"/>
        <v>1.079160530191458</v>
      </c>
      <c r="W17" s="8">
        <f t="shared" si="0"/>
        <v>1.1251840942562592</v>
      </c>
      <c r="X17" s="8">
        <f t="shared" si="0"/>
        <v>1.1712076583210604</v>
      </c>
      <c r="Y17" s="8">
        <f t="shared" si="0"/>
        <v>1.2172312223858617</v>
      </c>
      <c r="Z17" s="8">
        <f t="shared" si="0"/>
        <v>1.2632547864506627</v>
      </c>
      <c r="AA17" s="8">
        <f t="shared" si="0"/>
        <v>1.3092783505154639</v>
      </c>
      <c r="AB17" s="8">
        <f t="shared" si="0"/>
        <v>1.3553019145802652</v>
      </c>
      <c r="AC17" s="8">
        <f t="shared" si="0"/>
        <v>1.4013254786450664</v>
      </c>
      <c r="AD17" s="8">
        <f t="shared" si="0"/>
        <v>1.4473490427098674</v>
      </c>
      <c r="AE17" s="8">
        <f t="shared" si="0"/>
        <v>1.4933726067746687</v>
      </c>
      <c r="AF17" s="8">
        <f t="shared" si="0"/>
        <v>1.5393961708394699</v>
      </c>
      <c r="AG17" s="8">
        <f t="shared" si="0"/>
        <v>1.5854197349042711</v>
      </c>
      <c r="AH17" s="8">
        <f t="shared" si="0"/>
        <v>1.6314432989690721</v>
      </c>
      <c r="AI17" s="8">
        <f t="shared" si="0"/>
        <v>1.71</v>
      </c>
      <c r="AJ17" s="8">
        <f t="shared" si="11"/>
        <v>1.6907065217391304</v>
      </c>
      <c r="AK17" s="8">
        <f t="shared" si="11"/>
        <v>1.6714130434782608</v>
      </c>
      <c r="AL17" s="8">
        <f t="shared" si="11"/>
        <v>1.6222385861561119</v>
      </c>
      <c r="AM17" s="8">
        <f t="shared" si="11"/>
        <v>1.6038291605301915</v>
      </c>
      <c r="AN17" s="8">
        <f t="shared" si="11"/>
        <v>1.5854197349042711</v>
      </c>
      <c r="AO17" s="8">
        <f t="shared" si="11"/>
        <v>1.5670103092783505</v>
      </c>
      <c r="AP17" s="8">
        <f t="shared" si="11"/>
        <v>1.5486008836524299</v>
      </c>
      <c r="AQ17" s="8">
        <f t="shared" si="11"/>
        <v>1.5301914580265095</v>
      </c>
      <c r="AR17" s="8">
        <f t="shared" si="11"/>
        <v>1.5117820324005891</v>
      </c>
      <c r="AS17" s="8">
        <f t="shared" si="11"/>
        <v>1.4933726067746687</v>
      </c>
      <c r="AT17" s="8">
        <f t="shared" si="11"/>
        <v>1.4749631811487482</v>
      </c>
      <c r="AU17" s="8">
        <f t="shared" si="11"/>
        <v>1.4565537555228278</v>
      </c>
      <c r="AV17" s="8">
        <f t="shared" si="11"/>
        <v>1.3092783505154639</v>
      </c>
      <c r="AW17" s="8">
        <f t="shared" si="11"/>
        <v>1</v>
      </c>
      <c r="AX17" s="8">
        <f t="shared" si="11"/>
        <v>1</v>
      </c>
      <c r="AY17" s="8">
        <f t="shared" si="11"/>
        <v>1</v>
      </c>
    </row>
    <row r="18" spans="1:51" x14ac:dyDescent="0.25">
      <c r="A18" s="5">
        <f t="shared" si="12"/>
        <v>10</v>
      </c>
      <c r="B18" s="5" t="s">
        <v>9</v>
      </c>
      <c r="C18" s="5">
        <v>350</v>
      </c>
      <c r="D18" s="5">
        <f t="shared" si="2"/>
        <v>0.7</v>
      </c>
      <c r="E18" s="5" t="str">
        <f t="shared" si="3"/>
        <v>Y</v>
      </c>
      <c r="F18" s="5">
        <f t="shared" si="4"/>
        <v>250.00000000000003</v>
      </c>
      <c r="G18" s="5">
        <f t="shared" si="5"/>
        <v>140</v>
      </c>
      <c r="H18" s="6">
        <f t="shared" si="6"/>
        <v>-560</v>
      </c>
      <c r="I18" s="6">
        <f t="shared" si="7"/>
        <v>1400</v>
      </c>
      <c r="J18" s="6">
        <f t="shared" si="8"/>
        <v>35</v>
      </c>
      <c r="K18" s="6">
        <f t="shared" si="9"/>
        <v>87.5</v>
      </c>
      <c r="L18" s="8">
        <f t="shared" si="10"/>
        <v>1</v>
      </c>
      <c r="M18" s="8">
        <f t="shared" si="0"/>
        <v>1</v>
      </c>
      <c r="N18" s="8">
        <f t="shared" si="0"/>
        <v>1</v>
      </c>
      <c r="O18" s="8">
        <f t="shared" si="0"/>
        <v>1</v>
      </c>
      <c r="P18" s="8">
        <f t="shared" si="0"/>
        <v>1</v>
      </c>
      <c r="Q18" s="8">
        <f t="shared" si="0"/>
        <v>1</v>
      </c>
      <c r="R18" s="8">
        <f t="shared" si="0"/>
        <v>1.0738916256157636</v>
      </c>
      <c r="S18" s="8">
        <f t="shared" si="0"/>
        <v>1.1970443349753694</v>
      </c>
      <c r="T18" s="8">
        <f t="shared" si="0"/>
        <v>1.2278325123152709</v>
      </c>
      <c r="U18" s="8">
        <f t="shared" si="0"/>
        <v>1.2586206896551724</v>
      </c>
      <c r="V18" s="8">
        <f t="shared" si="0"/>
        <v>1.2894088669950738</v>
      </c>
      <c r="W18" s="8">
        <f t="shared" si="0"/>
        <v>1.3201970443349755</v>
      </c>
      <c r="X18" s="8">
        <f t="shared" si="0"/>
        <v>1.3509852216748768</v>
      </c>
      <c r="Y18" s="8">
        <f t="shared" si="0"/>
        <v>1.3817733990147785</v>
      </c>
      <c r="Z18" s="8">
        <f t="shared" si="0"/>
        <v>1.4125615763546797</v>
      </c>
      <c r="AA18" s="8">
        <f t="shared" si="0"/>
        <v>1.4433497536945812</v>
      </c>
      <c r="AB18" s="8">
        <f t="shared" si="0"/>
        <v>1.4741379310344827</v>
      </c>
      <c r="AC18" s="8">
        <f t="shared" si="0"/>
        <v>1.5049261083743843</v>
      </c>
      <c r="AD18" s="8">
        <f t="shared" si="0"/>
        <v>1.5357142857142858</v>
      </c>
      <c r="AE18" s="8">
        <f t="shared" si="0"/>
        <v>1.5665024630541873</v>
      </c>
      <c r="AF18" s="8">
        <f t="shared" si="0"/>
        <v>1.5972906403940887</v>
      </c>
      <c r="AG18" s="8">
        <f t="shared" si="0"/>
        <v>1.6280788177339902</v>
      </c>
      <c r="AH18" s="8">
        <f t="shared" si="0"/>
        <v>1.6588669950738917</v>
      </c>
      <c r="AI18" s="8">
        <f t="shared" si="0"/>
        <v>1.71</v>
      </c>
      <c r="AJ18" s="8">
        <f t="shared" si="11"/>
        <v>1.6973214285714286</v>
      </c>
      <c r="AK18" s="8">
        <f t="shared" si="11"/>
        <v>1.6846428571428571</v>
      </c>
      <c r="AL18" s="8">
        <f t="shared" si="11"/>
        <v>1.6719642857142856</v>
      </c>
      <c r="AM18" s="8">
        <f t="shared" si="11"/>
        <v>1.6403940886699508</v>
      </c>
      <c r="AN18" s="8">
        <f t="shared" si="11"/>
        <v>1.6280788177339902</v>
      </c>
      <c r="AO18" s="8">
        <f t="shared" si="11"/>
        <v>1.6157635467980296</v>
      </c>
      <c r="AP18" s="8">
        <f t="shared" si="11"/>
        <v>1.603448275862069</v>
      </c>
      <c r="AQ18" s="8">
        <f t="shared" si="11"/>
        <v>1.5911330049261085</v>
      </c>
      <c r="AR18" s="8">
        <f t="shared" si="11"/>
        <v>1.5788177339901477</v>
      </c>
      <c r="AS18" s="8">
        <f t="shared" si="11"/>
        <v>1.5665024630541873</v>
      </c>
      <c r="AT18" s="8">
        <f t="shared" si="11"/>
        <v>1.5541871921182266</v>
      </c>
      <c r="AU18" s="8">
        <f t="shared" si="11"/>
        <v>1.541871921182266</v>
      </c>
      <c r="AV18" s="8">
        <f t="shared" si="11"/>
        <v>1.4433497536945812</v>
      </c>
      <c r="AW18" s="8">
        <f t="shared" si="11"/>
        <v>1.1970443349753694</v>
      </c>
      <c r="AX18" s="8">
        <f t="shared" si="11"/>
        <v>1</v>
      </c>
      <c r="AY18" s="8">
        <f t="shared" si="11"/>
        <v>1</v>
      </c>
    </row>
    <row r="19" spans="1:51" x14ac:dyDescent="0.25">
      <c r="A19" s="5">
        <f t="shared" si="12"/>
        <v>11</v>
      </c>
      <c r="B19" s="5" t="s">
        <v>9</v>
      </c>
      <c r="C19" s="5">
        <v>400</v>
      </c>
      <c r="D19" s="5">
        <f t="shared" si="2"/>
        <v>0.8</v>
      </c>
      <c r="E19" s="5" t="str">
        <f t="shared" si="3"/>
        <v>Y</v>
      </c>
      <c r="F19" s="5">
        <f t="shared" si="4"/>
        <v>250</v>
      </c>
      <c r="G19" s="5">
        <f t="shared" si="5"/>
        <v>160</v>
      </c>
      <c r="H19" s="6">
        <f t="shared" si="6"/>
        <v>-640</v>
      </c>
      <c r="I19" s="6">
        <f t="shared" si="7"/>
        <v>1600</v>
      </c>
      <c r="J19" s="6">
        <f t="shared" si="8"/>
        <v>40</v>
      </c>
      <c r="K19" s="6">
        <f t="shared" si="9"/>
        <v>100</v>
      </c>
      <c r="L19" s="8">
        <f t="shared" si="10"/>
        <v>1</v>
      </c>
      <c r="M19" s="8">
        <f t="shared" si="0"/>
        <v>1</v>
      </c>
      <c r="N19" s="8">
        <f t="shared" si="0"/>
        <v>1</v>
      </c>
      <c r="O19" s="8">
        <f t="shared" si="0"/>
        <v>1</v>
      </c>
      <c r="P19" s="8">
        <f t="shared" si="0"/>
        <v>1</v>
      </c>
      <c r="Q19" s="8">
        <f t="shared" si="0"/>
        <v>1</v>
      </c>
      <c r="R19" s="8">
        <f t="shared" si="0"/>
        <v>1.1515151515151516</v>
      </c>
      <c r="S19" s="8">
        <f t="shared" si="0"/>
        <v>1.2597402597402598</v>
      </c>
      <c r="T19" s="8">
        <f t="shared" si="0"/>
        <v>1.2867965367965368</v>
      </c>
      <c r="U19" s="8">
        <f t="shared" si="0"/>
        <v>1.3138528138528138</v>
      </c>
      <c r="V19" s="8">
        <f t="shared" si="0"/>
        <v>1.3409090909090908</v>
      </c>
      <c r="W19" s="8">
        <f t="shared" si="0"/>
        <v>1.3679653679653678</v>
      </c>
      <c r="X19" s="8">
        <f t="shared" si="0"/>
        <v>1.3950216450216451</v>
      </c>
      <c r="Y19" s="8">
        <f t="shared" si="0"/>
        <v>1.4220779220779221</v>
      </c>
      <c r="Z19" s="8">
        <f t="shared" si="0"/>
        <v>1.4491341991341991</v>
      </c>
      <c r="AA19" s="8">
        <f t="shared" si="0"/>
        <v>1.4761904761904763</v>
      </c>
      <c r="AB19" s="8">
        <f t="shared" si="0"/>
        <v>1.5032467532467533</v>
      </c>
      <c r="AC19" s="8">
        <f t="shared" si="0"/>
        <v>1.5303030303030303</v>
      </c>
      <c r="AD19" s="8">
        <f t="shared" si="0"/>
        <v>1.5573593073593073</v>
      </c>
      <c r="AE19" s="8">
        <f t="shared" si="0"/>
        <v>1.5844155844155843</v>
      </c>
      <c r="AF19" s="8">
        <f t="shared" si="0"/>
        <v>1.6114718614718615</v>
      </c>
      <c r="AG19" s="8">
        <f t="shared" si="0"/>
        <v>1.6385281385281385</v>
      </c>
      <c r="AH19" s="8">
        <f t="shared" si="0"/>
        <v>1.6655844155844157</v>
      </c>
      <c r="AI19" s="8">
        <f t="shared" si="0"/>
        <v>1.71</v>
      </c>
      <c r="AJ19" s="8">
        <f t="shared" si="11"/>
        <v>1.6989062499999998</v>
      </c>
      <c r="AK19" s="8">
        <f t="shared" si="11"/>
        <v>1.6878124999999999</v>
      </c>
      <c r="AL19" s="8">
        <f t="shared" si="11"/>
        <v>1.67671875</v>
      </c>
      <c r="AM19" s="8">
        <f t="shared" si="11"/>
        <v>1.6493506493506493</v>
      </c>
      <c r="AN19" s="8">
        <f t="shared" si="11"/>
        <v>1.6385281385281385</v>
      </c>
      <c r="AO19" s="8">
        <f t="shared" si="11"/>
        <v>1.6277056277056277</v>
      </c>
      <c r="AP19" s="8">
        <f t="shared" si="11"/>
        <v>1.6168831168831168</v>
      </c>
      <c r="AQ19" s="8">
        <f t="shared" si="11"/>
        <v>1.606060606060606</v>
      </c>
      <c r="AR19" s="8">
        <f t="shared" si="11"/>
        <v>1.5952380952380953</v>
      </c>
      <c r="AS19" s="8">
        <f t="shared" si="11"/>
        <v>1.5844155844155843</v>
      </c>
      <c r="AT19" s="8">
        <f t="shared" si="11"/>
        <v>1.5735930735930737</v>
      </c>
      <c r="AU19" s="8">
        <f t="shared" si="11"/>
        <v>1.5627705627705626</v>
      </c>
      <c r="AV19" s="8">
        <f t="shared" si="11"/>
        <v>1.4761904761904763</v>
      </c>
      <c r="AW19" s="8">
        <f t="shared" si="11"/>
        <v>1.2597402597402598</v>
      </c>
      <c r="AX19" s="8">
        <f t="shared" si="11"/>
        <v>1.0432900432900434</v>
      </c>
      <c r="AY19" s="8">
        <f t="shared" si="11"/>
        <v>1</v>
      </c>
    </row>
    <row r="20" spans="1:51" x14ac:dyDescent="0.25">
      <c r="A20" s="5">
        <f t="shared" si="12"/>
        <v>12</v>
      </c>
      <c r="B20" s="5" t="s">
        <v>9</v>
      </c>
      <c r="C20" s="5">
        <v>450</v>
      </c>
      <c r="D20" s="5">
        <f t="shared" si="2"/>
        <v>0.9</v>
      </c>
      <c r="E20" s="5" t="str">
        <f t="shared" si="3"/>
        <v>Y</v>
      </c>
      <c r="F20" s="5">
        <f t="shared" si="4"/>
        <v>250</v>
      </c>
      <c r="G20" s="5">
        <f t="shared" si="5"/>
        <v>180</v>
      </c>
      <c r="H20" s="6">
        <f t="shared" si="6"/>
        <v>-720</v>
      </c>
      <c r="I20" s="6">
        <f t="shared" si="7"/>
        <v>1800</v>
      </c>
      <c r="J20" s="6">
        <f t="shared" si="8"/>
        <v>45</v>
      </c>
      <c r="K20" s="6">
        <f t="shared" si="9"/>
        <v>112.5</v>
      </c>
      <c r="L20" s="8">
        <f t="shared" si="10"/>
        <v>1</v>
      </c>
      <c r="M20" s="8">
        <f t="shared" si="0"/>
        <v>1</v>
      </c>
      <c r="N20" s="8">
        <f t="shared" si="0"/>
        <v>1</v>
      </c>
      <c r="O20" s="8">
        <f t="shared" si="0"/>
        <v>1</v>
      </c>
      <c r="P20" s="8">
        <f t="shared" si="0"/>
        <v>1</v>
      </c>
      <c r="Q20" s="8">
        <f t="shared" si="0"/>
        <v>1.0193050193050193</v>
      </c>
      <c r="R20" s="8">
        <f t="shared" si="0"/>
        <v>1.2123552123552124</v>
      </c>
      <c r="S20" s="8">
        <f t="shared" si="0"/>
        <v>1.3088803088803089</v>
      </c>
      <c r="T20" s="8">
        <f t="shared" si="0"/>
        <v>1.333011583011583</v>
      </c>
      <c r="U20" s="8">
        <f t="shared" si="0"/>
        <v>1.3571428571428572</v>
      </c>
      <c r="V20" s="8">
        <f t="shared" si="0"/>
        <v>1.3812741312741315</v>
      </c>
      <c r="W20" s="8">
        <f t="shared" si="0"/>
        <v>1.4054054054054053</v>
      </c>
      <c r="X20" s="8">
        <f t="shared" si="0"/>
        <v>1.4295366795366795</v>
      </c>
      <c r="Y20" s="8">
        <f t="shared" si="0"/>
        <v>1.4536679536679538</v>
      </c>
      <c r="Z20" s="8">
        <f t="shared" si="0"/>
        <v>1.4777992277992278</v>
      </c>
      <c r="AA20" s="8">
        <f t="shared" si="0"/>
        <v>1.5019305019305018</v>
      </c>
      <c r="AB20" s="8">
        <f t="shared" si="0"/>
        <v>1.5260617760617761</v>
      </c>
      <c r="AC20" s="8">
        <f t="shared" si="0"/>
        <v>1.5501930501930503</v>
      </c>
      <c r="AD20" s="8">
        <f t="shared" ref="M20:AI31" si="13">IF($D20&lt;0.05,1,IF((AD$8&lt;$H20)+(AD$8&gt;$I20),1,IF($D20&gt;0.45,IF(($E$4&lt;=$J20)*(AD$8&gt;=0)*(AD$8&lt;$K20),(1+(0.71*(1-(ABS(AD$8)/$I20)))),(1+(($C20/(3.5*($E$4+$G20)))*(1-(ABS(AD$8)/ABS($H20)))))),(1+(($C20/(3.5*($E$4+$G20)))*(1-(ABS(AD$8)/ABS($H20))))))))</f>
        <v>1.5743243243243243</v>
      </c>
      <c r="AE20" s="8">
        <f t="shared" si="13"/>
        <v>1.5984555984555986</v>
      </c>
      <c r="AF20" s="8">
        <f t="shared" si="13"/>
        <v>1.6225868725868726</v>
      </c>
      <c r="AG20" s="8">
        <f t="shared" si="13"/>
        <v>1.6467181467181469</v>
      </c>
      <c r="AH20" s="8">
        <f t="shared" si="13"/>
        <v>1.6708494208494209</v>
      </c>
      <c r="AI20" s="8">
        <f t="shared" si="13"/>
        <v>1.71</v>
      </c>
      <c r="AJ20" s="8">
        <f t="shared" si="11"/>
        <v>1.7001388888888889</v>
      </c>
      <c r="AK20" s="8">
        <f t="shared" si="11"/>
        <v>1.6902777777777778</v>
      </c>
      <c r="AL20" s="8">
        <f t="shared" si="11"/>
        <v>1.6804166666666667</v>
      </c>
      <c r="AM20" s="8">
        <f t="shared" si="11"/>
        <v>1.6705555555555556</v>
      </c>
      <c r="AN20" s="8">
        <f t="shared" si="11"/>
        <v>1.6467181467181469</v>
      </c>
      <c r="AO20" s="8">
        <f t="shared" si="11"/>
        <v>1.6370656370656371</v>
      </c>
      <c r="AP20" s="8">
        <f t="shared" si="11"/>
        <v>1.6274131274131274</v>
      </c>
      <c r="AQ20" s="8">
        <f t="shared" si="11"/>
        <v>1.6177606177606179</v>
      </c>
      <c r="AR20" s="8">
        <f t="shared" si="11"/>
        <v>1.6081081081081081</v>
      </c>
      <c r="AS20" s="8">
        <f t="shared" si="11"/>
        <v>1.5984555984555986</v>
      </c>
      <c r="AT20" s="8">
        <f t="shared" si="11"/>
        <v>1.5888030888030888</v>
      </c>
      <c r="AU20" s="8">
        <f t="shared" si="11"/>
        <v>1.5791505791505793</v>
      </c>
      <c r="AV20" s="8">
        <f t="shared" si="11"/>
        <v>1.5019305019305018</v>
      </c>
      <c r="AW20" s="8">
        <f t="shared" si="11"/>
        <v>1.3088803088803089</v>
      </c>
      <c r="AX20" s="8">
        <f t="shared" si="11"/>
        <v>1.1158301158301158</v>
      </c>
      <c r="AY20" s="8">
        <f t="shared" si="11"/>
        <v>1</v>
      </c>
    </row>
    <row r="21" spans="1:51" x14ac:dyDescent="0.25">
      <c r="A21" s="5">
        <f t="shared" si="12"/>
        <v>13</v>
      </c>
      <c r="B21" s="5" t="s">
        <v>9</v>
      </c>
      <c r="C21" s="5">
        <v>500</v>
      </c>
      <c r="D21" s="5">
        <f t="shared" si="2"/>
        <v>1</v>
      </c>
      <c r="E21" s="5" t="str">
        <f t="shared" si="3"/>
        <v>Y</v>
      </c>
      <c r="F21" s="5">
        <f t="shared" si="4"/>
        <v>250</v>
      </c>
      <c r="G21" s="5">
        <f t="shared" si="5"/>
        <v>200</v>
      </c>
      <c r="H21" s="6">
        <f t="shared" si="6"/>
        <v>-800</v>
      </c>
      <c r="I21" s="6">
        <f t="shared" si="7"/>
        <v>2000</v>
      </c>
      <c r="J21" s="6">
        <f t="shared" si="8"/>
        <v>50</v>
      </c>
      <c r="K21" s="6">
        <f t="shared" si="9"/>
        <v>125</v>
      </c>
      <c r="L21" s="8">
        <f t="shared" si="10"/>
        <v>1</v>
      </c>
      <c r="M21" s="8">
        <f t="shared" si="13"/>
        <v>1</v>
      </c>
      <c r="N21" s="8">
        <f t="shared" si="13"/>
        <v>1</v>
      </c>
      <c r="O21" s="8">
        <f t="shared" si="13"/>
        <v>1.0435540069686411</v>
      </c>
      <c r="P21" s="8">
        <f t="shared" si="13"/>
        <v>1.0653310104529616</v>
      </c>
      <c r="Q21" s="8">
        <f t="shared" si="13"/>
        <v>1.0871080139372822</v>
      </c>
      <c r="R21" s="8">
        <f t="shared" si="13"/>
        <v>1.2613240418118468</v>
      </c>
      <c r="S21" s="8">
        <f t="shared" si="13"/>
        <v>1.3484320557491289</v>
      </c>
      <c r="T21" s="8">
        <f t="shared" si="13"/>
        <v>1.3702090592334495</v>
      </c>
      <c r="U21" s="8">
        <f t="shared" si="13"/>
        <v>1.39198606271777</v>
      </c>
      <c r="V21" s="8">
        <f t="shared" si="13"/>
        <v>1.4137630662020906</v>
      </c>
      <c r="W21" s="8">
        <f t="shared" si="13"/>
        <v>1.4355400696864111</v>
      </c>
      <c r="X21" s="8">
        <f t="shared" si="13"/>
        <v>1.4573170731707317</v>
      </c>
      <c r="Y21" s="8">
        <f t="shared" si="13"/>
        <v>1.4790940766550524</v>
      </c>
      <c r="Z21" s="8">
        <f t="shared" si="13"/>
        <v>1.500871080139373</v>
      </c>
      <c r="AA21" s="8">
        <f t="shared" si="13"/>
        <v>1.5226480836236935</v>
      </c>
      <c r="AB21" s="8">
        <f t="shared" si="13"/>
        <v>1.5444250871080141</v>
      </c>
      <c r="AC21" s="8">
        <f t="shared" si="13"/>
        <v>1.5662020905923346</v>
      </c>
      <c r="AD21" s="8">
        <f t="shared" si="13"/>
        <v>1.5879790940766552</v>
      </c>
      <c r="AE21" s="8">
        <f t="shared" si="13"/>
        <v>1.6097560975609757</v>
      </c>
      <c r="AF21" s="8">
        <f t="shared" si="13"/>
        <v>1.6315331010452963</v>
      </c>
      <c r="AG21" s="8">
        <f t="shared" si="13"/>
        <v>1.6533101045296168</v>
      </c>
      <c r="AH21" s="8">
        <f t="shared" si="13"/>
        <v>1.6750871080139373</v>
      </c>
      <c r="AI21" s="8">
        <f t="shared" si="13"/>
        <v>1.71</v>
      </c>
      <c r="AJ21" s="8">
        <f t="shared" si="11"/>
        <v>1.701125</v>
      </c>
      <c r="AK21" s="8">
        <f t="shared" si="11"/>
        <v>1.69225</v>
      </c>
      <c r="AL21" s="8">
        <f t="shared" si="11"/>
        <v>1.6833749999999998</v>
      </c>
      <c r="AM21" s="8">
        <f t="shared" si="11"/>
        <v>1.6745000000000001</v>
      </c>
      <c r="AN21" s="8">
        <f t="shared" si="11"/>
        <v>1.6533101045296168</v>
      </c>
      <c r="AO21" s="8">
        <f t="shared" si="11"/>
        <v>1.6445993031358885</v>
      </c>
      <c r="AP21" s="8">
        <f t="shared" si="11"/>
        <v>1.6358885017421603</v>
      </c>
      <c r="AQ21" s="8">
        <f t="shared" si="11"/>
        <v>1.6271777003484322</v>
      </c>
      <c r="AR21" s="8">
        <f t="shared" si="11"/>
        <v>1.6184668989547037</v>
      </c>
      <c r="AS21" s="8">
        <f t="shared" si="11"/>
        <v>1.6097560975609757</v>
      </c>
      <c r="AT21" s="8">
        <f t="shared" si="11"/>
        <v>1.6010452961672474</v>
      </c>
      <c r="AU21" s="8">
        <f t="shared" si="11"/>
        <v>1.5923344947735192</v>
      </c>
      <c r="AV21" s="8">
        <f t="shared" si="11"/>
        <v>1.5226480836236935</v>
      </c>
      <c r="AW21" s="8">
        <f t="shared" si="11"/>
        <v>1.3484320557491289</v>
      </c>
      <c r="AX21" s="8">
        <f t="shared" si="11"/>
        <v>1.1742160278745644</v>
      </c>
      <c r="AY21" s="8">
        <f t="shared" si="11"/>
        <v>1</v>
      </c>
    </row>
    <row r="22" spans="1:51" x14ac:dyDescent="0.25">
      <c r="A22" s="5">
        <f t="shared" si="12"/>
        <v>14</v>
      </c>
      <c r="B22" s="5" t="s">
        <v>9</v>
      </c>
      <c r="C22" s="5">
        <v>750</v>
      </c>
      <c r="D22" s="5">
        <f t="shared" si="2"/>
        <v>1.5</v>
      </c>
      <c r="E22" s="5" t="str">
        <f t="shared" si="3"/>
        <v>Y</v>
      </c>
      <c r="F22" s="5">
        <f t="shared" si="4"/>
        <v>250</v>
      </c>
      <c r="G22" s="5">
        <f t="shared" si="5"/>
        <v>300</v>
      </c>
      <c r="H22" s="6">
        <f t="shared" si="6"/>
        <v>-1200</v>
      </c>
      <c r="I22" s="6">
        <f t="shared" si="7"/>
        <v>3000</v>
      </c>
      <c r="J22" s="6">
        <f t="shared" si="8"/>
        <v>75</v>
      </c>
      <c r="K22" s="6">
        <f t="shared" si="9"/>
        <v>187.5</v>
      </c>
      <c r="L22" s="8">
        <f t="shared" si="10"/>
        <v>1</v>
      </c>
      <c r="M22" s="8">
        <f t="shared" si="13"/>
        <v>1</v>
      </c>
      <c r="N22" s="8">
        <f t="shared" si="13"/>
        <v>1.1170960187353629</v>
      </c>
      <c r="O22" s="8">
        <f t="shared" si="13"/>
        <v>1.2634660421545667</v>
      </c>
      <c r="P22" s="8">
        <f t="shared" si="13"/>
        <v>1.2781030444964872</v>
      </c>
      <c r="Q22" s="8">
        <f t="shared" si="13"/>
        <v>1.2927400468384076</v>
      </c>
      <c r="R22" s="8">
        <f t="shared" si="13"/>
        <v>1.4098360655737705</v>
      </c>
      <c r="S22" s="8">
        <f t="shared" si="13"/>
        <v>1.4683840749414521</v>
      </c>
      <c r="T22" s="8">
        <f t="shared" si="13"/>
        <v>1.4830210772833723</v>
      </c>
      <c r="U22" s="8">
        <f t="shared" si="13"/>
        <v>1.4976580796252927</v>
      </c>
      <c r="V22" s="8">
        <f t="shared" si="13"/>
        <v>1.5122950819672132</v>
      </c>
      <c r="W22" s="8">
        <f t="shared" si="13"/>
        <v>1.5269320843091334</v>
      </c>
      <c r="X22" s="8">
        <f t="shared" si="13"/>
        <v>1.5415690866510539</v>
      </c>
      <c r="Y22" s="8">
        <f t="shared" si="13"/>
        <v>1.5562060889929743</v>
      </c>
      <c r="Z22" s="8">
        <f t="shared" si="13"/>
        <v>1.5708430913348947</v>
      </c>
      <c r="AA22" s="8">
        <f t="shared" si="13"/>
        <v>1.585480093676815</v>
      </c>
      <c r="AB22" s="8">
        <f t="shared" si="13"/>
        <v>1.6001170960187352</v>
      </c>
      <c r="AC22" s="8">
        <f t="shared" si="13"/>
        <v>1.6147540983606556</v>
      </c>
      <c r="AD22" s="8">
        <f t="shared" si="13"/>
        <v>1.6293911007025761</v>
      </c>
      <c r="AE22" s="8">
        <f t="shared" si="13"/>
        <v>1.6440281030444965</v>
      </c>
      <c r="AF22" s="8">
        <f t="shared" si="13"/>
        <v>1.658665105386417</v>
      </c>
      <c r="AG22" s="8">
        <f t="shared" si="13"/>
        <v>1.6733021077283374</v>
      </c>
      <c r="AH22" s="8">
        <f t="shared" si="13"/>
        <v>1.6879391100702574</v>
      </c>
      <c r="AI22" s="8">
        <f t="shared" si="13"/>
        <v>1.71</v>
      </c>
      <c r="AJ22" s="8">
        <f t="shared" si="11"/>
        <v>1.7040833333333332</v>
      </c>
      <c r="AK22" s="8">
        <f t="shared" si="11"/>
        <v>1.6981666666666666</v>
      </c>
      <c r="AL22" s="8">
        <f t="shared" si="11"/>
        <v>1.69225</v>
      </c>
      <c r="AM22" s="8">
        <f t="shared" si="11"/>
        <v>1.6863333333333332</v>
      </c>
      <c r="AN22" s="8">
        <f t="shared" si="11"/>
        <v>1.6804166666666667</v>
      </c>
      <c r="AO22" s="8">
        <f t="shared" si="11"/>
        <v>1.6745000000000001</v>
      </c>
      <c r="AP22" s="8">
        <f t="shared" si="11"/>
        <v>1.6685833333333333</v>
      </c>
      <c r="AQ22" s="8">
        <f t="shared" si="11"/>
        <v>1.6557377049180328</v>
      </c>
      <c r="AR22" s="8">
        <f t="shared" si="11"/>
        <v>1.6498829039812648</v>
      </c>
      <c r="AS22" s="8">
        <f t="shared" si="11"/>
        <v>1.6440281030444965</v>
      </c>
      <c r="AT22" s="8">
        <f t="shared" si="11"/>
        <v>1.6381733021077283</v>
      </c>
      <c r="AU22" s="8">
        <f t="shared" si="11"/>
        <v>1.6323185011709602</v>
      </c>
      <c r="AV22" s="8">
        <f t="shared" si="11"/>
        <v>1.585480093676815</v>
      </c>
      <c r="AW22" s="8">
        <f t="shared" si="11"/>
        <v>1.4683840749414521</v>
      </c>
      <c r="AX22" s="8">
        <f t="shared" si="11"/>
        <v>1.3512880562060889</v>
      </c>
      <c r="AY22" s="8">
        <f t="shared" si="11"/>
        <v>1</v>
      </c>
    </row>
    <row r="23" spans="1:51" x14ac:dyDescent="0.25">
      <c r="A23" s="5">
        <f t="shared" si="12"/>
        <v>15</v>
      </c>
      <c r="B23" s="5" t="s">
        <v>13</v>
      </c>
      <c r="C23" s="5">
        <v>0</v>
      </c>
      <c r="D23" s="5">
        <f t="shared" si="2"/>
        <v>0</v>
      </c>
      <c r="E23" s="5" t="str">
        <f t="shared" si="3"/>
        <v>N</v>
      </c>
      <c r="F23" s="5">
        <f t="shared" si="4"/>
        <v>250</v>
      </c>
      <c r="G23" s="5">
        <f t="shared" si="5"/>
        <v>90</v>
      </c>
      <c r="H23" s="6">
        <f t="shared" si="6"/>
        <v>-360</v>
      </c>
      <c r="I23" s="6">
        <f t="shared" si="7"/>
        <v>360</v>
      </c>
      <c r="J23" s="6">
        <f t="shared" si="8"/>
        <v>0</v>
      </c>
      <c r="K23" s="6">
        <f t="shared" si="9"/>
        <v>0</v>
      </c>
      <c r="L23" s="8">
        <f t="shared" si="10"/>
        <v>1</v>
      </c>
      <c r="M23" s="8">
        <f t="shared" si="13"/>
        <v>1</v>
      </c>
      <c r="N23" s="8">
        <f t="shared" si="13"/>
        <v>1</v>
      </c>
      <c r="O23" s="8">
        <f t="shared" si="13"/>
        <v>1</v>
      </c>
      <c r="P23" s="8">
        <f t="shared" si="13"/>
        <v>1</v>
      </c>
      <c r="Q23" s="8">
        <f t="shared" si="13"/>
        <v>1</v>
      </c>
      <c r="R23" s="8">
        <f t="shared" si="13"/>
        <v>1</v>
      </c>
      <c r="S23" s="8">
        <f t="shared" si="13"/>
        <v>1</v>
      </c>
      <c r="T23" s="8">
        <f t="shared" si="13"/>
        <v>1</v>
      </c>
      <c r="U23" s="8">
        <f t="shared" si="13"/>
        <v>1</v>
      </c>
      <c r="V23" s="8">
        <f t="shared" si="13"/>
        <v>1</v>
      </c>
      <c r="W23" s="8">
        <f t="shared" si="13"/>
        <v>1</v>
      </c>
      <c r="X23" s="8">
        <f t="shared" si="13"/>
        <v>1</v>
      </c>
      <c r="Y23" s="8">
        <f t="shared" si="13"/>
        <v>1</v>
      </c>
      <c r="Z23" s="8">
        <f t="shared" si="13"/>
        <v>1</v>
      </c>
      <c r="AA23" s="8">
        <f t="shared" si="13"/>
        <v>1</v>
      </c>
      <c r="AB23" s="8">
        <f t="shared" si="13"/>
        <v>1</v>
      </c>
      <c r="AC23" s="8">
        <f t="shared" si="13"/>
        <v>1</v>
      </c>
      <c r="AD23" s="8">
        <f t="shared" si="13"/>
        <v>1</v>
      </c>
      <c r="AE23" s="8">
        <f t="shared" si="13"/>
        <v>1</v>
      </c>
      <c r="AF23" s="8">
        <f t="shared" si="13"/>
        <v>1</v>
      </c>
      <c r="AG23" s="8">
        <f t="shared" si="13"/>
        <v>1</v>
      </c>
      <c r="AH23" s="8">
        <f t="shared" si="13"/>
        <v>1</v>
      </c>
      <c r="AI23" s="8">
        <f t="shared" si="13"/>
        <v>1</v>
      </c>
      <c r="AJ23" s="8">
        <f t="shared" si="11"/>
        <v>1</v>
      </c>
      <c r="AK23" s="8">
        <f t="shared" si="11"/>
        <v>1</v>
      </c>
      <c r="AL23" s="8">
        <f t="shared" si="11"/>
        <v>1</v>
      </c>
      <c r="AM23" s="8">
        <f t="shared" si="11"/>
        <v>1</v>
      </c>
      <c r="AN23" s="8">
        <f t="shared" si="11"/>
        <v>1</v>
      </c>
      <c r="AO23" s="8">
        <f t="shared" si="11"/>
        <v>1</v>
      </c>
      <c r="AP23" s="8">
        <f t="shared" si="11"/>
        <v>1</v>
      </c>
      <c r="AQ23" s="8">
        <f t="shared" si="11"/>
        <v>1</v>
      </c>
      <c r="AR23" s="8">
        <f t="shared" si="11"/>
        <v>1</v>
      </c>
      <c r="AS23" s="8">
        <f t="shared" si="11"/>
        <v>1</v>
      </c>
      <c r="AT23" s="8">
        <f t="shared" si="11"/>
        <v>1</v>
      </c>
      <c r="AU23" s="8">
        <f t="shared" si="11"/>
        <v>1</v>
      </c>
      <c r="AV23" s="8">
        <f t="shared" si="11"/>
        <v>1</v>
      </c>
      <c r="AW23" s="8">
        <f t="shared" si="11"/>
        <v>1</v>
      </c>
      <c r="AX23" s="8">
        <f t="shared" si="11"/>
        <v>1</v>
      </c>
      <c r="AY23" s="8">
        <f t="shared" si="11"/>
        <v>1</v>
      </c>
    </row>
    <row r="24" spans="1:51" x14ac:dyDescent="0.25">
      <c r="A24" s="5">
        <f t="shared" si="12"/>
        <v>16</v>
      </c>
      <c r="B24" s="5" t="s">
        <v>13</v>
      </c>
      <c r="C24" s="5">
        <v>24.5</v>
      </c>
      <c r="D24" s="5">
        <f t="shared" si="2"/>
        <v>4.9000000000000002E-2</v>
      </c>
      <c r="E24" s="5" t="str">
        <f t="shared" si="3"/>
        <v>N</v>
      </c>
      <c r="F24" s="5">
        <f t="shared" si="4"/>
        <v>250</v>
      </c>
      <c r="G24" s="5">
        <f t="shared" si="5"/>
        <v>90</v>
      </c>
      <c r="H24" s="6">
        <f t="shared" si="6"/>
        <v>-360</v>
      </c>
      <c r="I24" s="6">
        <f t="shared" si="7"/>
        <v>360</v>
      </c>
      <c r="J24" s="6">
        <f t="shared" si="8"/>
        <v>0</v>
      </c>
      <c r="K24" s="6">
        <f t="shared" si="9"/>
        <v>0</v>
      </c>
      <c r="L24" s="8">
        <f t="shared" si="10"/>
        <v>1</v>
      </c>
      <c r="M24" s="8">
        <f t="shared" si="13"/>
        <v>1</v>
      </c>
      <c r="N24" s="8">
        <f t="shared" si="13"/>
        <v>1</v>
      </c>
      <c r="O24" s="8">
        <f t="shared" si="13"/>
        <v>1</v>
      </c>
      <c r="P24" s="8">
        <f t="shared" si="13"/>
        <v>1</v>
      </c>
      <c r="Q24" s="8">
        <f t="shared" si="13"/>
        <v>1</v>
      </c>
      <c r="R24" s="8">
        <f t="shared" si="13"/>
        <v>1</v>
      </c>
      <c r="S24" s="8">
        <f t="shared" si="13"/>
        <v>1</v>
      </c>
      <c r="T24" s="8">
        <f t="shared" si="13"/>
        <v>1</v>
      </c>
      <c r="U24" s="8">
        <f t="shared" si="13"/>
        <v>1</v>
      </c>
      <c r="V24" s="8">
        <f t="shared" si="13"/>
        <v>1</v>
      </c>
      <c r="W24" s="8">
        <f t="shared" si="13"/>
        <v>1</v>
      </c>
      <c r="X24" s="8">
        <f t="shared" si="13"/>
        <v>1</v>
      </c>
      <c r="Y24" s="8">
        <f t="shared" si="13"/>
        <v>1</v>
      </c>
      <c r="Z24" s="8">
        <f t="shared" si="13"/>
        <v>1</v>
      </c>
      <c r="AA24" s="8">
        <f t="shared" si="13"/>
        <v>1</v>
      </c>
      <c r="AB24" s="8">
        <f t="shared" si="13"/>
        <v>1</v>
      </c>
      <c r="AC24" s="8">
        <f t="shared" si="13"/>
        <v>1</v>
      </c>
      <c r="AD24" s="8">
        <f t="shared" si="13"/>
        <v>1</v>
      </c>
      <c r="AE24" s="8">
        <f t="shared" si="13"/>
        <v>1</v>
      </c>
      <c r="AF24" s="8">
        <f t="shared" si="13"/>
        <v>1</v>
      </c>
      <c r="AG24" s="8">
        <f t="shared" si="13"/>
        <v>1</v>
      </c>
      <c r="AH24" s="8">
        <f t="shared" si="13"/>
        <v>1</v>
      </c>
      <c r="AI24" s="8">
        <f t="shared" si="13"/>
        <v>1</v>
      </c>
      <c r="AJ24" s="8">
        <f t="shared" si="11"/>
        <v>1</v>
      </c>
      <c r="AK24" s="8">
        <f t="shared" si="11"/>
        <v>1</v>
      </c>
      <c r="AL24" s="8">
        <f t="shared" si="11"/>
        <v>1</v>
      </c>
      <c r="AM24" s="8">
        <f t="shared" si="11"/>
        <v>1</v>
      </c>
      <c r="AN24" s="8">
        <f t="shared" si="11"/>
        <v>1</v>
      </c>
      <c r="AO24" s="8">
        <f t="shared" si="11"/>
        <v>1</v>
      </c>
      <c r="AP24" s="8">
        <f t="shared" si="11"/>
        <v>1</v>
      </c>
      <c r="AQ24" s="8">
        <f t="shared" si="11"/>
        <v>1</v>
      </c>
      <c r="AR24" s="8">
        <f t="shared" si="11"/>
        <v>1</v>
      </c>
      <c r="AS24" s="8">
        <f t="shared" si="11"/>
        <v>1</v>
      </c>
      <c r="AT24" s="8">
        <f t="shared" si="11"/>
        <v>1</v>
      </c>
      <c r="AU24" s="8">
        <f t="shared" si="11"/>
        <v>1</v>
      </c>
      <c r="AV24" s="8">
        <f t="shared" si="11"/>
        <v>1</v>
      </c>
      <c r="AW24" s="8">
        <f t="shared" si="11"/>
        <v>1</v>
      </c>
      <c r="AX24" s="8">
        <f t="shared" si="11"/>
        <v>1</v>
      </c>
      <c r="AY24" s="8">
        <f t="shared" si="11"/>
        <v>1</v>
      </c>
    </row>
    <row r="25" spans="1:51" x14ac:dyDescent="0.25">
      <c r="A25" s="5">
        <f t="shared" si="12"/>
        <v>17</v>
      </c>
      <c r="B25" s="5" t="s">
        <v>13</v>
      </c>
      <c r="C25" s="5">
        <v>25</v>
      </c>
      <c r="D25" s="5">
        <f t="shared" si="2"/>
        <v>0.05</v>
      </c>
      <c r="E25" s="5" t="str">
        <f t="shared" si="3"/>
        <v>N</v>
      </c>
      <c r="F25" s="5">
        <f t="shared" si="4"/>
        <v>250</v>
      </c>
      <c r="G25" s="5">
        <f t="shared" si="5"/>
        <v>90</v>
      </c>
      <c r="H25" s="6">
        <f t="shared" si="6"/>
        <v>-360</v>
      </c>
      <c r="I25" s="6">
        <f t="shared" si="7"/>
        <v>360</v>
      </c>
      <c r="J25" s="6">
        <f t="shared" si="8"/>
        <v>0</v>
      </c>
      <c r="K25" s="6">
        <f t="shared" si="9"/>
        <v>0</v>
      </c>
      <c r="L25" s="8">
        <f t="shared" si="10"/>
        <v>1</v>
      </c>
      <c r="M25" s="8">
        <f t="shared" si="13"/>
        <v>1</v>
      </c>
      <c r="N25" s="8">
        <f t="shared" si="13"/>
        <v>1</v>
      </c>
      <c r="O25" s="8">
        <f t="shared" si="13"/>
        <v>1</v>
      </c>
      <c r="P25" s="8">
        <f t="shared" si="13"/>
        <v>1</v>
      </c>
      <c r="Q25" s="8">
        <f t="shared" si="13"/>
        <v>1</v>
      </c>
      <c r="R25" s="8">
        <f t="shared" si="13"/>
        <v>1</v>
      </c>
      <c r="S25" s="8">
        <f t="shared" si="13"/>
        <v>1</v>
      </c>
      <c r="T25" s="8">
        <f t="shared" si="13"/>
        <v>1</v>
      </c>
      <c r="U25" s="8">
        <f t="shared" si="13"/>
        <v>1.0020885547201337</v>
      </c>
      <c r="V25" s="8">
        <f t="shared" si="13"/>
        <v>1.0073099415204678</v>
      </c>
      <c r="W25" s="8">
        <f t="shared" si="13"/>
        <v>1.0125313283208019</v>
      </c>
      <c r="X25" s="8">
        <f t="shared" si="13"/>
        <v>1.0177527151211361</v>
      </c>
      <c r="Y25" s="8">
        <f t="shared" si="13"/>
        <v>1.0229741019214704</v>
      </c>
      <c r="Z25" s="8">
        <f t="shared" si="13"/>
        <v>1.0281954887218046</v>
      </c>
      <c r="AA25" s="8">
        <f t="shared" si="13"/>
        <v>1.0334168755221387</v>
      </c>
      <c r="AB25" s="8">
        <f t="shared" si="13"/>
        <v>1.0386382623224728</v>
      </c>
      <c r="AC25" s="8">
        <f t="shared" si="13"/>
        <v>1.0438596491228069</v>
      </c>
      <c r="AD25" s="8">
        <f t="shared" si="13"/>
        <v>1.0490810359231413</v>
      </c>
      <c r="AE25" s="8">
        <f t="shared" si="13"/>
        <v>1.0543024227234754</v>
      </c>
      <c r="AF25" s="8">
        <f t="shared" si="13"/>
        <v>1.0595238095238095</v>
      </c>
      <c r="AG25" s="8">
        <f t="shared" si="13"/>
        <v>1.0647451963241437</v>
      </c>
      <c r="AH25" s="8">
        <f t="shared" si="13"/>
        <v>1.0699665831244778</v>
      </c>
      <c r="AI25" s="8">
        <f t="shared" si="13"/>
        <v>1.0751879699248121</v>
      </c>
      <c r="AJ25" s="8">
        <f t="shared" si="11"/>
        <v>1.0699665831244778</v>
      </c>
      <c r="AK25" s="8">
        <f t="shared" si="11"/>
        <v>1.0647451963241437</v>
      </c>
      <c r="AL25" s="8">
        <f t="shared" si="11"/>
        <v>1.0595238095238095</v>
      </c>
      <c r="AM25" s="8">
        <f t="shared" si="11"/>
        <v>1.0543024227234754</v>
      </c>
      <c r="AN25" s="8">
        <f t="shared" ref="AK25:AY36" si="14">IF($D25&lt;0.05,1,IF((AN$8&lt;$H25)+(AN$8&gt;$I25),1,IF($D25&gt;0.45,IF(($E$4&lt;=$J25)*(AN$8&gt;=0)*(AN$8&lt;$K25),(1+(0.71*(1-(ABS(AN$8)/$I25)))),(1+(($C25/(3.5*($E$4+$G25)))*(1-(ABS(AN$8)/$I25))))),(1+(($C25/(3.5*($E$4+$G25)))*(1-(ABS(AN$8)/$I25)))))))</f>
        <v>1.0490810359231413</v>
      </c>
      <c r="AO25" s="8">
        <f t="shared" si="14"/>
        <v>1.0438596491228069</v>
      </c>
      <c r="AP25" s="8">
        <f t="shared" si="14"/>
        <v>1.0386382623224728</v>
      </c>
      <c r="AQ25" s="8">
        <f t="shared" si="14"/>
        <v>1.0334168755221387</v>
      </c>
      <c r="AR25" s="8">
        <f t="shared" si="14"/>
        <v>1.0281954887218046</v>
      </c>
      <c r="AS25" s="8">
        <f t="shared" si="14"/>
        <v>1.0229741019214704</v>
      </c>
      <c r="AT25" s="8">
        <f t="shared" si="14"/>
        <v>1.0177527151211361</v>
      </c>
      <c r="AU25" s="8">
        <f t="shared" si="14"/>
        <v>1.0125313283208019</v>
      </c>
      <c r="AV25" s="8">
        <f t="shared" si="14"/>
        <v>1</v>
      </c>
      <c r="AW25" s="8">
        <f t="shared" si="14"/>
        <v>1</v>
      </c>
      <c r="AX25" s="8">
        <f t="shared" si="14"/>
        <v>1</v>
      </c>
      <c r="AY25" s="8">
        <f t="shared" si="14"/>
        <v>1</v>
      </c>
    </row>
    <row r="26" spans="1:51" x14ac:dyDescent="0.25">
      <c r="A26" s="5">
        <f t="shared" si="12"/>
        <v>18</v>
      </c>
      <c r="B26" s="5" t="s">
        <v>13</v>
      </c>
      <c r="C26" s="5">
        <v>25.5</v>
      </c>
      <c r="D26" s="5">
        <f t="shared" si="2"/>
        <v>5.0999999999999997E-2</v>
      </c>
      <c r="E26" s="5" t="str">
        <f t="shared" si="3"/>
        <v>N</v>
      </c>
      <c r="F26" s="5">
        <f t="shared" si="4"/>
        <v>250.00000000000003</v>
      </c>
      <c r="G26" s="5">
        <f t="shared" si="5"/>
        <v>90</v>
      </c>
      <c r="H26" s="6">
        <f t="shared" si="6"/>
        <v>-360</v>
      </c>
      <c r="I26" s="6">
        <f t="shared" si="7"/>
        <v>360</v>
      </c>
      <c r="J26" s="6">
        <f t="shared" si="8"/>
        <v>0</v>
      </c>
      <c r="K26" s="6">
        <f t="shared" si="9"/>
        <v>0</v>
      </c>
      <c r="L26" s="8">
        <f t="shared" si="10"/>
        <v>1</v>
      </c>
      <c r="M26" s="8">
        <f t="shared" si="13"/>
        <v>1</v>
      </c>
      <c r="N26" s="8">
        <f t="shared" si="13"/>
        <v>1</v>
      </c>
      <c r="O26" s="8">
        <f t="shared" si="13"/>
        <v>1</v>
      </c>
      <c r="P26" s="8">
        <f t="shared" si="13"/>
        <v>1</v>
      </c>
      <c r="Q26" s="8">
        <f t="shared" si="13"/>
        <v>1</v>
      </c>
      <c r="R26" s="8">
        <f t="shared" si="13"/>
        <v>1</v>
      </c>
      <c r="S26" s="8">
        <f t="shared" si="13"/>
        <v>1</v>
      </c>
      <c r="T26" s="8">
        <f t="shared" si="13"/>
        <v>1</v>
      </c>
      <c r="U26" s="8">
        <f t="shared" si="13"/>
        <v>1.0021303258145364</v>
      </c>
      <c r="V26" s="8">
        <f t="shared" si="13"/>
        <v>1.0074561403508773</v>
      </c>
      <c r="W26" s="8">
        <f t="shared" si="13"/>
        <v>1.0127819548872181</v>
      </c>
      <c r="X26" s="8">
        <f t="shared" si="13"/>
        <v>1.018107769423559</v>
      </c>
      <c r="Y26" s="8">
        <f t="shared" si="13"/>
        <v>1.0234335839598998</v>
      </c>
      <c r="Z26" s="8">
        <f t="shared" si="13"/>
        <v>1.0287593984962407</v>
      </c>
      <c r="AA26" s="8">
        <f t="shared" si="13"/>
        <v>1.0340852130325815</v>
      </c>
      <c r="AB26" s="8">
        <f t="shared" si="13"/>
        <v>1.0394110275689223</v>
      </c>
      <c r="AC26" s="8">
        <f t="shared" si="13"/>
        <v>1.0447368421052632</v>
      </c>
      <c r="AD26" s="8">
        <f t="shared" si="13"/>
        <v>1.050062656641604</v>
      </c>
      <c r="AE26" s="8">
        <f t="shared" si="13"/>
        <v>1.0553884711779449</v>
      </c>
      <c r="AF26" s="8">
        <f t="shared" si="13"/>
        <v>1.0607142857142857</v>
      </c>
      <c r="AG26" s="8">
        <f t="shared" si="13"/>
        <v>1.0660401002506266</v>
      </c>
      <c r="AH26" s="8">
        <f t="shared" si="13"/>
        <v>1.0713659147869674</v>
      </c>
      <c r="AI26" s="8">
        <f t="shared" si="13"/>
        <v>1.0766917293233083</v>
      </c>
      <c r="AJ26" s="8">
        <f t="shared" si="11"/>
        <v>1.0713659147869674</v>
      </c>
      <c r="AK26" s="8">
        <f t="shared" si="14"/>
        <v>1.0660401002506266</v>
      </c>
      <c r="AL26" s="8">
        <f t="shared" si="14"/>
        <v>1.0607142857142857</v>
      </c>
      <c r="AM26" s="8">
        <f t="shared" si="14"/>
        <v>1.0553884711779449</v>
      </c>
      <c r="AN26" s="8">
        <f t="shared" si="14"/>
        <v>1.050062656641604</v>
      </c>
      <c r="AO26" s="8">
        <f t="shared" si="14"/>
        <v>1.0447368421052632</v>
      </c>
      <c r="AP26" s="8">
        <f t="shared" si="14"/>
        <v>1.0394110275689223</v>
      </c>
      <c r="AQ26" s="8">
        <f t="shared" si="14"/>
        <v>1.0340852130325815</v>
      </c>
      <c r="AR26" s="8">
        <f t="shared" si="14"/>
        <v>1.0287593984962407</v>
      </c>
      <c r="AS26" s="8">
        <f t="shared" si="14"/>
        <v>1.0234335839598998</v>
      </c>
      <c r="AT26" s="8">
        <f t="shared" si="14"/>
        <v>1.018107769423559</v>
      </c>
      <c r="AU26" s="8">
        <f t="shared" si="14"/>
        <v>1.0127819548872181</v>
      </c>
      <c r="AV26" s="8">
        <f t="shared" si="14"/>
        <v>1</v>
      </c>
      <c r="AW26" s="8">
        <f t="shared" si="14"/>
        <v>1</v>
      </c>
      <c r="AX26" s="8">
        <f t="shared" si="14"/>
        <v>1</v>
      </c>
      <c r="AY26" s="8">
        <f t="shared" si="14"/>
        <v>1</v>
      </c>
    </row>
    <row r="27" spans="1:51" x14ac:dyDescent="0.25">
      <c r="A27" s="5">
        <f t="shared" si="12"/>
        <v>19</v>
      </c>
      <c r="B27" s="5" t="s">
        <v>13</v>
      </c>
      <c r="C27" s="5">
        <v>50</v>
      </c>
      <c r="D27" s="5">
        <f t="shared" si="2"/>
        <v>0.1</v>
      </c>
      <c r="E27" s="5" t="str">
        <f t="shared" si="3"/>
        <v>N</v>
      </c>
      <c r="F27" s="5">
        <f t="shared" si="4"/>
        <v>250</v>
      </c>
      <c r="G27" s="5">
        <f t="shared" si="5"/>
        <v>90</v>
      </c>
      <c r="H27" s="6">
        <f t="shared" si="6"/>
        <v>-360</v>
      </c>
      <c r="I27" s="6">
        <f t="shared" si="7"/>
        <v>360</v>
      </c>
      <c r="J27" s="6">
        <f t="shared" si="8"/>
        <v>0</v>
      </c>
      <c r="K27" s="6">
        <f t="shared" si="9"/>
        <v>0</v>
      </c>
      <c r="L27" s="8">
        <f t="shared" si="10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13"/>
        <v>1</v>
      </c>
      <c r="S27" s="8">
        <f t="shared" si="13"/>
        <v>1</v>
      </c>
      <c r="T27" s="8">
        <f t="shared" si="13"/>
        <v>1</v>
      </c>
      <c r="U27" s="8">
        <f t="shared" si="13"/>
        <v>1.0041771094402674</v>
      </c>
      <c r="V27" s="8">
        <f t="shared" si="13"/>
        <v>1.0146198830409356</v>
      </c>
      <c r="W27" s="8">
        <f t="shared" si="13"/>
        <v>1.0250626566416039</v>
      </c>
      <c r="X27" s="8">
        <f t="shared" si="13"/>
        <v>1.0355054302422724</v>
      </c>
      <c r="Y27" s="8">
        <f t="shared" si="13"/>
        <v>1.0459482038429406</v>
      </c>
      <c r="Z27" s="8">
        <f t="shared" si="13"/>
        <v>1.0563909774436091</v>
      </c>
      <c r="AA27" s="8">
        <f t="shared" si="13"/>
        <v>1.0668337510442774</v>
      </c>
      <c r="AB27" s="8">
        <f t="shared" si="13"/>
        <v>1.0772765246449456</v>
      </c>
      <c r="AC27" s="8">
        <f t="shared" si="13"/>
        <v>1.0877192982456141</v>
      </c>
      <c r="AD27" s="8">
        <f t="shared" si="13"/>
        <v>1.0981620718462823</v>
      </c>
      <c r="AE27" s="8">
        <f t="shared" si="13"/>
        <v>1.1086048454469508</v>
      </c>
      <c r="AF27" s="8">
        <f t="shared" si="13"/>
        <v>1.1190476190476191</v>
      </c>
      <c r="AG27" s="8">
        <f t="shared" si="13"/>
        <v>1.1294903926482873</v>
      </c>
      <c r="AH27" s="8">
        <f t="shared" si="13"/>
        <v>1.1399331662489558</v>
      </c>
      <c r="AI27" s="8">
        <f t="shared" si="13"/>
        <v>1.1503759398496241</v>
      </c>
      <c r="AJ27" s="8">
        <f t="shared" si="11"/>
        <v>1.1399331662489558</v>
      </c>
      <c r="AK27" s="8">
        <f t="shared" si="14"/>
        <v>1.1294903926482873</v>
      </c>
      <c r="AL27" s="8">
        <f t="shared" si="14"/>
        <v>1.1190476190476191</v>
      </c>
      <c r="AM27" s="8">
        <f t="shared" si="14"/>
        <v>1.1086048454469508</v>
      </c>
      <c r="AN27" s="8">
        <f t="shared" si="14"/>
        <v>1.0981620718462823</v>
      </c>
      <c r="AO27" s="8">
        <f t="shared" si="14"/>
        <v>1.0877192982456141</v>
      </c>
      <c r="AP27" s="8">
        <f t="shared" si="14"/>
        <v>1.0772765246449456</v>
      </c>
      <c r="AQ27" s="8">
        <f t="shared" si="14"/>
        <v>1.0668337510442774</v>
      </c>
      <c r="AR27" s="8">
        <f t="shared" si="14"/>
        <v>1.0563909774436091</v>
      </c>
      <c r="AS27" s="8">
        <f t="shared" si="14"/>
        <v>1.0459482038429406</v>
      </c>
      <c r="AT27" s="8">
        <f t="shared" si="14"/>
        <v>1.0355054302422724</v>
      </c>
      <c r="AU27" s="8">
        <f t="shared" si="14"/>
        <v>1.0250626566416039</v>
      </c>
      <c r="AV27" s="8">
        <f t="shared" si="14"/>
        <v>1</v>
      </c>
      <c r="AW27" s="8">
        <f t="shared" si="14"/>
        <v>1</v>
      </c>
      <c r="AX27" s="8">
        <f t="shared" si="14"/>
        <v>1</v>
      </c>
      <c r="AY27" s="8">
        <f t="shared" si="14"/>
        <v>1</v>
      </c>
    </row>
    <row r="28" spans="1:51" x14ac:dyDescent="0.25">
      <c r="A28" s="5">
        <f t="shared" si="12"/>
        <v>20</v>
      </c>
      <c r="B28" s="5" t="s">
        <v>13</v>
      </c>
      <c r="C28" s="5">
        <v>100</v>
      </c>
      <c r="D28" s="5">
        <f t="shared" si="2"/>
        <v>0.2</v>
      </c>
      <c r="E28" s="5" t="str">
        <f t="shared" si="3"/>
        <v>N</v>
      </c>
      <c r="F28" s="5">
        <f t="shared" si="4"/>
        <v>250</v>
      </c>
      <c r="G28" s="5">
        <f t="shared" si="5"/>
        <v>90</v>
      </c>
      <c r="H28" s="6">
        <f t="shared" si="6"/>
        <v>-360</v>
      </c>
      <c r="I28" s="6">
        <f t="shared" si="7"/>
        <v>360</v>
      </c>
      <c r="J28" s="6">
        <f t="shared" si="8"/>
        <v>0</v>
      </c>
      <c r="K28" s="6">
        <f t="shared" si="9"/>
        <v>0</v>
      </c>
      <c r="L28" s="8">
        <f t="shared" si="10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3"/>
        <v>1</v>
      </c>
      <c r="S28" s="8">
        <f t="shared" si="13"/>
        <v>1</v>
      </c>
      <c r="T28" s="8">
        <f t="shared" si="13"/>
        <v>1</v>
      </c>
      <c r="U28" s="8">
        <f t="shared" si="13"/>
        <v>1.0083542188805348</v>
      </c>
      <c r="V28" s="8">
        <f t="shared" si="13"/>
        <v>1.0292397660818713</v>
      </c>
      <c r="W28" s="8">
        <f t="shared" si="13"/>
        <v>1.050125313283208</v>
      </c>
      <c r="X28" s="8">
        <f t="shared" si="13"/>
        <v>1.0710108604845447</v>
      </c>
      <c r="Y28" s="8">
        <f t="shared" si="13"/>
        <v>1.0918964076858815</v>
      </c>
      <c r="Z28" s="8">
        <f t="shared" si="13"/>
        <v>1.112781954887218</v>
      </c>
      <c r="AA28" s="8">
        <f t="shared" si="13"/>
        <v>1.1336675020885547</v>
      </c>
      <c r="AB28" s="8">
        <f t="shared" si="13"/>
        <v>1.1545530492898914</v>
      </c>
      <c r="AC28" s="8">
        <f t="shared" si="13"/>
        <v>1.1754385964912279</v>
      </c>
      <c r="AD28" s="8">
        <f t="shared" si="13"/>
        <v>1.1963241436925647</v>
      </c>
      <c r="AE28" s="8">
        <f t="shared" si="13"/>
        <v>1.2172096908939014</v>
      </c>
      <c r="AF28" s="8">
        <f t="shared" si="13"/>
        <v>1.2380952380952381</v>
      </c>
      <c r="AG28" s="8">
        <f t="shared" si="13"/>
        <v>1.2589807852965746</v>
      </c>
      <c r="AH28" s="8">
        <f t="shared" si="13"/>
        <v>1.2798663324979114</v>
      </c>
      <c r="AI28" s="8">
        <f t="shared" si="13"/>
        <v>1.3007518796992481</v>
      </c>
      <c r="AJ28" s="8">
        <f t="shared" si="11"/>
        <v>1.2798663324979114</v>
      </c>
      <c r="AK28" s="8">
        <f t="shared" si="14"/>
        <v>1.2589807852965746</v>
      </c>
      <c r="AL28" s="8">
        <f t="shared" si="14"/>
        <v>1.2380952380952381</v>
      </c>
      <c r="AM28" s="8">
        <f t="shared" si="14"/>
        <v>1.2172096908939014</v>
      </c>
      <c r="AN28" s="8">
        <f t="shared" si="14"/>
        <v>1.1963241436925647</v>
      </c>
      <c r="AO28" s="8">
        <f t="shared" si="14"/>
        <v>1.1754385964912279</v>
      </c>
      <c r="AP28" s="8">
        <f t="shared" si="14"/>
        <v>1.1545530492898914</v>
      </c>
      <c r="AQ28" s="8">
        <f t="shared" si="14"/>
        <v>1.1336675020885547</v>
      </c>
      <c r="AR28" s="8">
        <f t="shared" si="14"/>
        <v>1.112781954887218</v>
      </c>
      <c r="AS28" s="8">
        <f t="shared" si="14"/>
        <v>1.0918964076858815</v>
      </c>
      <c r="AT28" s="8">
        <f t="shared" si="14"/>
        <v>1.0710108604845447</v>
      </c>
      <c r="AU28" s="8">
        <f t="shared" si="14"/>
        <v>1.050125313283208</v>
      </c>
      <c r="AV28" s="8">
        <f t="shared" si="14"/>
        <v>1</v>
      </c>
      <c r="AW28" s="8">
        <f t="shared" si="14"/>
        <v>1</v>
      </c>
      <c r="AX28" s="8">
        <f t="shared" si="14"/>
        <v>1</v>
      </c>
      <c r="AY28" s="8">
        <f t="shared" si="14"/>
        <v>1</v>
      </c>
    </row>
    <row r="29" spans="1:51" x14ac:dyDescent="0.25">
      <c r="A29" s="5">
        <f t="shared" si="12"/>
        <v>21</v>
      </c>
      <c r="B29" s="5" t="s">
        <v>13</v>
      </c>
      <c r="C29" s="5">
        <v>220</v>
      </c>
      <c r="D29" s="5">
        <f t="shared" si="2"/>
        <v>0.44</v>
      </c>
      <c r="E29" s="5" t="str">
        <f t="shared" si="3"/>
        <v>N</v>
      </c>
      <c r="F29" s="5">
        <f t="shared" si="4"/>
        <v>250</v>
      </c>
      <c r="G29" s="5">
        <f t="shared" si="5"/>
        <v>90</v>
      </c>
      <c r="H29" s="6">
        <f t="shared" si="6"/>
        <v>-360</v>
      </c>
      <c r="I29" s="6">
        <f t="shared" si="7"/>
        <v>360</v>
      </c>
      <c r="J29" s="6">
        <f t="shared" si="8"/>
        <v>0</v>
      </c>
      <c r="K29" s="6">
        <f t="shared" si="9"/>
        <v>0</v>
      </c>
      <c r="L29" s="8">
        <f t="shared" si="10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3"/>
        <v>1</v>
      </c>
      <c r="S29" s="8">
        <f t="shared" si="13"/>
        <v>1</v>
      </c>
      <c r="T29" s="8">
        <f t="shared" si="13"/>
        <v>1</v>
      </c>
      <c r="U29" s="8">
        <f t="shared" si="13"/>
        <v>1.0183792815371764</v>
      </c>
      <c r="V29" s="8">
        <f t="shared" si="13"/>
        <v>1.064327485380117</v>
      </c>
      <c r="W29" s="8">
        <f t="shared" si="13"/>
        <v>1.1102756892230576</v>
      </c>
      <c r="X29" s="8">
        <f t="shared" si="13"/>
        <v>1.1562238930659983</v>
      </c>
      <c r="Y29" s="8">
        <f t="shared" si="13"/>
        <v>1.2021720969089391</v>
      </c>
      <c r="Z29" s="8">
        <f t="shared" si="13"/>
        <v>1.2481203007518797</v>
      </c>
      <c r="AA29" s="8">
        <f t="shared" si="13"/>
        <v>1.2940685045948204</v>
      </c>
      <c r="AB29" s="8">
        <f t="shared" si="13"/>
        <v>1.340016708437761</v>
      </c>
      <c r="AC29" s="8">
        <f t="shared" si="13"/>
        <v>1.3859649122807016</v>
      </c>
      <c r="AD29" s="8">
        <f t="shared" si="13"/>
        <v>1.4319131161236425</v>
      </c>
      <c r="AE29" s="8">
        <f t="shared" si="13"/>
        <v>1.4778613199665831</v>
      </c>
      <c r="AF29" s="8">
        <f t="shared" si="13"/>
        <v>1.5238095238095237</v>
      </c>
      <c r="AG29" s="8">
        <f t="shared" si="13"/>
        <v>1.5697577276524646</v>
      </c>
      <c r="AH29" s="8">
        <f t="shared" si="13"/>
        <v>1.6157059314954052</v>
      </c>
      <c r="AI29" s="8">
        <f t="shared" si="13"/>
        <v>1.6616541353383458</v>
      </c>
      <c r="AJ29" s="8">
        <f t="shared" si="11"/>
        <v>1.6157059314954052</v>
      </c>
      <c r="AK29" s="8">
        <f t="shared" si="14"/>
        <v>1.5697577276524646</v>
      </c>
      <c r="AL29" s="8">
        <f t="shared" si="14"/>
        <v>1.5238095238095237</v>
      </c>
      <c r="AM29" s="8">
        <f t="shared" si="14"/>
        <v>1.4778613199665831</v>
      </c>
      <c r="AN29" s="8">
        <f t="shared" si="14"/>
        <v>1.4319131161236425</v>
      </c>
      <c r="AO29" s="8">
        <f t="shared" si="14"/>
        <v>1.3859649122807016</v>
      </c>
      <c r="AP29" s="8">
        <f t="shared" si="14"/>
        <v>1.340016708437761</v>
      </c>
      <c r="AQ29" s="8">
        <f t="shared" si="14"/>
        <v>1.2940685045948204</v>
      </c>
      <c r="AR29" s="8">
        <f t="shared" si="14"/>
        <v>1.2481203007518797</v>
      </c>
      <c r="AS29" s="8">
        <f t="shared" si="14"/>
        <v>1.2021720969089391</v>
      </c>
      <c r="AT29" s="8">
        <f t="shared" si="14"/>
        <v>1.1562238930659983</v>
      </c>
      <c r="AU29" s="8">
        <f t="shared" si="14"/>
        <v>1.1102756892230576</v>
      </c>
      <c r="AV29" s="8">
        <f t="shared" si="14"/>
        <v>1</v>
      </c>
      <c r="AW29" s="8">
        <f t="shared" si="14"/>
        <v>1</v>
      </c>
      <c r="AX29" s="8">
        <f t="shared" si="14"/>
        <v>1</v>
      </c>
      <c r="AY29" s="8">
        <f t="shared" si="14"/>
        <v>1</v>
      </c>
    </row>
    <row r="30" spans="1:51" x14ac:dyDescent="0.25">
      <c r="A30" s="5">
        <f t="shared" si="12"/>
        <v>22</v>
      </c>
      <c r="B30" s="5" t="s">
        <v>13</v>
      </c>
      <c r="C30" s="5">
        <v>225</v>
      </c>
      <c r="D30" s="5">
        <f t="shared" si="2"/>
        <v>0.45</v>
      </c>
      <c r="E30" s="5" t="str">
        <f t="shared" si="3"/>
        <v>N</v>
      </c>
      <c r="F30" s="5">
        <f t="shared" si="4"/>
        <v>250</v>
      </c>
      <c r="G30" s="5">
        <f t="shared" si="5"/>
        <v>90</v>
      </c>
      <c r="H30" s="6">
        <f t="shared" si="6"/>
        <v>-360</v>
      </c>
      <c r="I30" s="6">
        <f t="shared" si="7"/>
        <v>360</v>
      </c>
      <c r="J30" s="6">
        <f t="shared" si="8"/>
        <v>0</v>
      </c>
      <c r="K30" s="6">
        <f t="shared" si="9"/>
        <v>0</v>
      </c>
      <c r="L30" s="8">
        <f t="shared" si="10"/>
        <v>1</v>
      </c>
      <c r="M30" s="8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3"/>
        <v>1</v>
      </c>
      <c r="S30" s="8">
        <f t="shared" si="13"/>
        <v>1</v>
      </c>
      <c r="T30" s="8">
        <f t="shared" si="13"/>
        <v>1</v>
      </c>
      <c r="U30" s="8">
        <f t="shared" si="13"/>
        <v>1.018796992481203</v>
      </c>
      <c r="V30" s="8">
        <f t="shared" si="13"/>
        <v>1.0657894736842106</v>
      </c>
      <c r="W30" s="8">
        <f t="shared" si="13"/>
        <v>1.112781954887218</v>
      </c>
      <c r="X30" s="8">
        <f t="shared" si="13"/>
        <v>1.1597744360902256</v>
      </c>
      <c r="Y30" s="8">
        <f t="shared" si="13"/>
        <v>1.2067669172932332</v>
      </c>
      <c r="Z30" s="8">
        <f t="shared" si="13"/>
        <v>1.2537593984962405</v>
      </c>
      <c r="AA30" s="8">
        <f t="shared" si="13"/>
        <v>1.3007518796992481</v>
      </c>
      <c r="AB30" s="8">
        <f t="shared" si="13"/>
        <v>1.3477443609022557</v>
      </c>
      <c r="AC30" s="8">
        <f t="shared" si="13"/>
        <v>1.3947368421052631</v>
      </c>
      <c r="AD30" s="8">
        <f t="shared" si="13"/>
        <v>1.4417293233082706</v>
      </c>
      <c r="AE30" s="8">
        <f t="shared" si="13"/>
        <v>1.4887218045112782</v>
      </c>
      <c r="AF30" s="8">
        <f t="shared" si="13"/>
        <v>1.5357142857142856</v>
      </c>
      <c r="AG30" s="8">
        <f t="shared" si="13"/>
        <v>1.5827067669172932</v>
      </c>
      <c r="AH30" s="8">
        <f t="shared" si="13"/>
        <v>1.6296992481203008</v>
      </c>
      <c r="AI30" s="8">
        <f t="shared" si="13"/>
        <v>1.6766917293233083</v>
      </c>
      <c r="AJ30" s="8">
        <f t="shared" si="11"/>
        <v>1.6296992481203008</v>
      </c>
      <c r="AK30" s="8">
        <f t="shared" si="14"/>
        <v>1.5827067669172932</v>
      </c>
      <c r="AL30" s="8">
        <f t="shared" si="14"/>
        <v>1.5357142857142856</v>
      </c>
      <c r="AM30" s="8">
        <f t="shared" si="14"/>
        <v>1.4887218045112782</v>
      </c>
      <c r="AN30" s="8">
        <f t="shared" si="14"/>
        <v>1.4417293233082706</v>
      </c>
      <c r="AO30" s="8">
        <f t="shared" si="14"/>
        <v>1.3947368421052631</v>
      </c>
      <c r="AP30" s="8">
        <f t="shared" si="14"/>
        <v>1.3477443609022557</v>
      </c>
      <c r="AQ30" s="8">
        <f t="shared" si="14"/>
        <v>1.3007518796992481</v>
      </c>
      <c r="AR30" s="8">
        <f t="shared" si="14"/>
        <v>1.2537593984962405</v>
      </c>
      <c r="AS30" s="8">
        <f t="shared" si="14"/>
        <v>1.2067669172932332</v>
      </c>
      <c r="AT30" s="8">
        <f t="shared" si="14"/>
        <v>1.1597744360902256</v>
      </c>
      <c r="AU30" s="8">
        <f t="shared" si="14"/>
        <v>1.112781954887218</v>
      </c>
      <c r="AV30" s="8">
        <f t="shared" si="14"/>
        <v>1</v>
      </c>
      <c r="AW30" s="8">
        <f t="shared" si="14"/>
        <v>1</v>
      </c>
      <c r="AX30" s="8">
        <f t="shared" si="14"/>
        <v>1</v>
      </c>
      <c r="AY30" s="8">
        <f t="shared" si="14"/>
        <v>1</v>
      </c>
    </row>
    <row r="31" spans="1:51" x14ac:dyDescent="0.25">
      <c r="A31" s="5">
        <f t="shared" si="12"/>
        <v>23</v>
      </c>
      <c r="B31" s="5" t="s">
        <v>13</v>
      </c>
      <c r="C31" s="5">
        <v>230</v>
      </c>
      <c r="D31" s="5">
        <f t="shared" si="2"/>
        <v>0.46</v>
      </c>
      <c r="E31" s="5" t="str">
        <f t="shared" si="3"/>
        <v>Y</v>
      </c>
      <c r="F31" s="5">
        <f t="shared" si="4"/>
        <v>250</v>
      </c>
      <c r="G31" s="5">
        <f t="shared" si="5"/>
        <v>92</v>
      </c>
      <c r="H31" s="6">
        <f t="shared" si="6"/>
        <v>-368</v>
      </c>
      <c r="I31" s="6">
        <f t="shared" si="7"/>
        <v>368</v>
      </c>
      <c r="J31" s="6">
        <f t="shared" si="8"/>
        <v>23</v>
      </c>
      <c r="K31" s="6">
        <f t="shared" si="9"/>
        <v>57.5</v>
      </c>
      <c r="L31" s="8">
        <f t="shared" si="10"/>
        <v>1</v>
      </c>
      <c r="M31" s="8">
        <f t="shared" si="13"/>
        <v>1</v>
      </c>
      <c r="N31" s="8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3"/>
        <v>1</v>
      </c>
      <c r="S31" s="8">
        <f t="shared" si="13"/>
        <v>1</v>
      </c>
      <c r="T31" s="8">
        <f t="shared" si="13"/>
        <v>1</v>
      </c>
      <c r="U31" s="8">
        <f t="shared" si="13"/>
        <v>1.033136966126657</v>
      </c>
      <c r="V31" s="8">
        <f t="shared" si="13"/>
        <v>1.079160530191458</v>
      </c>
      <c r="W31" s="8">
        <f t="shared" si="13"/>
        <v>1.1251840942562592</v>
      </c>
      <c r="X31" s="8">
        <f t="shared" si="13"/>
        <v>1.1712076583210604</v>
      </c>
      <c r="Y31" s="8">
        <f t="shared" si="13"/>
        <v>1.2172312223858617</v>
      </c>
      <c r="Z31" s="8">
        <f t="shared" si="13"/>
        <v>1.2632547864506627</v>
      </c>
      <c r="AA31" s="8">
        <f t="shared" si="13"/>
        <v>1.3092783505154639</v>
      </c>
      <c r="AB31" s="8">
        <f t="shared" si="13"/>
        <v>1.3553019145802652</v>
      </c>
      <c r="AC31" s="8">
        <f t="shared" si="13"/>
        <v>1.4013254786450664</v>
      </c>
      <c r="AD31" s="8">
        <f t="shared" si="13"/>
        <v>1.4473490427098674</v>
      </c>
      <c r="AE31" s="8">
        <f t="shared" si="13"/>
        <v>1.4933726067746687</v>
      </c>
      <c r="AF31" s="8">
        <f t="shared" ref="M31:AI36" si="15">IF($D31&lt;0.05,1,IF((AF$8&lt;$H31)+(AF$8&gt;$I31),1,IF($D31&gt;0.45,IF(($E$4&lt;=$J31)*(AF$8&gt;=0)*(AF$8&lt;$K31),(1+(0.71*(1-(ABS(AF$8)/$I31)))),(1+(($C31/(3.5*($E$4+$G31)))*(1-(ABS(AF$8)/ABS($H31)))))),(1+(($C31/(3.5*($E$4+$G31)))*(1-(ABS(AF$8)/ABS($H31))))))))</f>
        <v>1.5393961708394699</v>
      </c>
      <c r="AG31" s="8">
        <f t="shared" si="15"/>
        <v>1.5854197349042711</v>
      </c>
      <c r="AH31" s="8">
        <f t="shared" si="15"/>
        <v>1.6314432989690721</v>
      </c>
      <c r="AI31" s="8">
        <f t="shared" si="15"/>
        <v>1.71</v>
      </c>
      <c r="AJ31" s="8">
        <f t="shared" si="11"/>
        <v>1.6617663043478261</v>
      </c>
      <c r="AK31" s="8">
        <f t="shared" si="14"/>
        <v>1.6135326086956521</v>
      </c>
      <c r="AL31" s="8">
        <f t="shared" si="14"/>
        <v>1.5393961708394699</v>
      </c>
      <c r="AM31" s="8">
        <f t="shared" si="14"/>
        <v>1.4933726067746687</v>
      </c>
      <c r="AN31" s="8">
        <f t="shared" si="14"/>
        <v>1.4473490427098674</v>
      </c>
      <c r="AO31" s="8">
        <f t="shared" si="14"/>
        <v>1.4013254786450664</v>
      </c>
      <c r="AP31" s="8">
        <f t="shared" si="14"/>
        <v>1.3553019145802652</v>
      </c>
      <c r="AQ31" s="8">
        <f t="shared" si="14"/>
        <v>1.3092783505154639</v>
      </c>
      <c r="AR31" s="8">
        <f t="shared" si="14"/>
        <v>1.2632547864506627</v>
      </c>
      <c r="AS31" s="8">
        <f t="shared" si="14"/>
        <v>1.2172312223858617</v>
      </c>
      <c r="AT31" s="8">
        <f t="shared" si="14"/>
        <v>1.1712076583210604</v>
      </c>
      <c r="AU31" s="8">
        <f t="shared" si="14"/>
        <v>1.1251840942562592</v>
      </c>
      <c r="AV31" s="8">
        <f t="shared" si="14"/>
        <v>1</v>
      </c>
      <c r="AW31" s="8">
        <f t="shared" si="14"/>
        <v>1</v>
      </c>
      <c r="AX31" s="8">
        <f t="shared" si="14"/>
        <v>1</v>
      </c>
      <c r="AY31" s="8">
        <f t="shared" si="14"/>
        <v>1</v>
      </c>
    </row>
    <row r="32" spans="1:51" x14ac:dyDescent="0.25">
      <c r="A32" s="5">
        <f t="shared" si="12"/>
        <v>24</v>
      </c>
      <c r="B32" s="5" t="s">
        <v>13</v>
      </c>
      <c r="C32" s="5">
        <v>350</v>
      </c>
      <c r="D32" s="5">
        <f t="shared" si="2"/>
        <v>0.7</v>
      </c>
      <c r="E32" s="5" t="str">
        <f t="shared" si="3"/>
        <v>Y</v>
      </c>
      <c r="F32" s="5">
        <f t="shared" si="4"/>
        <v>250.00000000000003</v>
      </c>
      <c r="G32" s="5">
        <f t="shared" si="5"/>
        <v>140</v>
      </c>
      <c r="H32" s="6">
        <f t="shared" si="6"/>
        <v>-560</v>
      </c>
      <c r="I32" s="6">
        <f t="shared" si="7"/>
        <v>560</v>
      </c>
      <c r="J32" s="6">
        <f t="shared" si="8"/>
        <v>35</v>
      </c>
      <c r="K32" s="6">
        <f t="shared" si="9"/>
        <v>87.5</v>
      </c>
      <c r="L32" s="8">
        <f t="shared" si="10"/>
        <v>1</v>
      </c>
      <c r="M32" s="8">
        <f t="shared" si="15"/>
        <v>1</v>
      </c>
      <c r="N32" s="8">
        <f t="shared" si="15"/>
        <v>1</v>
      </c>
      <c r="O32" s="8">
        <f t="shared" si="15"/>
        <v>1</v>
      </c>
      <c r="P32" s="8">
        <f t="shared" si="15"/>
        <v>1</v>
      </c>
      <c r="Q32" s="8">
        <f t="shared" si="15"/>
        <v>1</v>
      </c>
      <c r="R32" s="8">
        <f t="shared" si="15"/>
        <v>1.0738916256157636</v>
      </c>
      <c r="S32" s="8">
        <f t="shared" si="15"/>
        <v>1.1970443349753694</v>
      </c>
      <c r="T32" s="8">
        <f t="shared" si="15"/>
        <v>1.2278325123152709</v>
      </c>
      <c r="U32" s="8">
        <f t="shared" si="15"/>
        <v>1.2586206896551724</v>
      </c>
      <c r="V32" s="8">
        <f t="shared" si="15"/>
        <v>1.2894088669950738</v>
      </c>
      <c r="W32" s="8">
        <f t="shared" si="15"/>
        <v>1.3201970443349755</v>
      </c>
      <c r="X32" s="8">
        <f t="shared" si="15"/>
        <v>1.3509852216748768</v>
      </c>
      <c r="Y32" s="8">
        <f t="shared" si="15"/>
        <v>1.3817733990147785</v>
      </c>
      <c r="Z32" s="8">
        <f t="shared" si="15"/>
        <v>1.4125615763546797</v>
      </c>
      <c r="AA32" s="8">
        <f t="shared" si="15"/>
        <v>1.4433497536945812</v>
      </c>
      <c r="AB32" s="8">
        <f t="shared" si="15"/>
        <v>1.4741379310344827</v>
      </c>
      <c r="AC32" s="8">
        <f t="shared" si="15"/>
        <v>1.5049261083743843</v>
      </c>
      <c r="AD32" s="8">
        <f t="shared" si="15"/>
        <v>1.5357142857142858</v>
      </c>
      <c r="AE32" s="8">
        <f t="shared" si="15"/>
        <v>1.5665024630541873</v>
      </c>
      <c r="AF32" s="8">
        <f t="shared" si="15"/>
        <v>1.5972906403940887</v>
      </c>
      <c r="AG32" s="8">
        <f t="shared" si="15"/>
        <v>1.6280788177339902</v>
      </c>
      <c r="AH32" s="8">
        <f t="shared" si="15"/>
        <v>1.6588669950738917</v>
      </c>
      <c r="AI32" s="8">
        <f t="shared" si="15"/>
        <v>1.71</v>
      </c>
      <c r="AJ32" s="8">
        <f t="shared" si="11"/>
        <v>1.6783035714285715</v>
      </c>
      <c r="AK32" s="8">
        <f t="shared" si="14"/>
        <v>1.6466071428571429</v>
      </c>
      <c r="AL32" s="8">
        <f t="shared" si="14"/>
        <v>1.6149107142857142</v>
      </c>
      <c r="AM32" s="8">
        <f t="shared" si="14"/>
        <v>1.5665024630541873</v>
      </c>
      <c r="AN32" s="8">
        <f t="shared" si="14"/>
        <v>1.5357142857142858</v>
      </c>
      <c r="AO32" s="8">
        <f t="shared" si="14"/>
        <v>1.5049261083743843</v>
      </c>
      <c r="AP32" s="8">
        <f t="shared" si="14"/>
        <v>1.4741379310344827</v>
      </c>
      <c r="AQ32" s="8">
        <f t="shared" si="14"/>
        <v>1.4433497536945812</v>
      </c>
      <c r="AR32" s="8">
        <f t="shared" si="14"/>
        <v>1.4125615763546797</v>
      </c>
      <c r="AS32" s="8">
        <f t="shared" si="14"/>
        <v>1.3817733990147785</v>
      </c>
      <c r="AT32" s="8">
        <f t="shared" si="14"/>
        <v>1.3509852216748768</v>
      </c>
      <c r="AU32" s="8">
        <f t="shared" si="14"/>
        <v>1.3201970443349755</v>
      </c>
      <c r="AV32" s="8">
        <f t="shared" si="14"/>
        <v>1.0738916256157636</v>
      </c>
      <c r="AW32" s="8">
        <f t="shared" si="14"/>
        <v>1</v>
      </c>
      <c r="AX32" s="8">
        <f t="shared" si="14"/>
        <v>1</v>
      </c>
      <c r="AY32" s="8">
        <f t="shared" si="14"/>
        <v>1</v>
      </c>
    </row>
    <row r="33" spans="1:54" x14ac:dyDescent="0.25">
      <c r="A33" s="5">
        <f t="shared" si="12"/>
        <v>25</v>
      </c>
      <c r="B33" s="5" t="s">
        <v>13</v>
      </c>
      <c r="C33" s="5">
        <v>400</v>
      </c>
      <c r="D33" s="5">
        <f t="shared" si="2"/>
        <v>0.8</v>
      </c>
      <c r="E33" s="5" t="str">
        <f t="shared" si="3"/>
        <v>Y</v>
      </c>
      <c r="F33" s="5">
        <f t="shared" si="4"/>
        <v>250</v>
      </c>
      <c r="G33" s="5">
        <f t="shared" si="5"/>
        <v>160</v>
      </c>
      <c r="H33" s="6">
        <f t="shared" si="6"/>
        <v>-640</v>
      </c>
      <c r="I33" s="6">
        <f t="shared" si="7"/>
        <v>640</v>
      </c>
      <c r="J33" s="6">
        <f t="shared" si="8"/>
        <v>40</v>
      </c>
      <c r="K33" s="6">
        <f t="shared" si="9"/>
        <v>100</v>
      </c>
      <c r="L33" s="8">
        <f t="shared" si="10"/>
        <v>1</v>
      </c>
      <c r="M33" s="8">
        <f t="shared" si="15"/>
        <v>1</v>
      </c>
      <c r="N33" s="8">
        <f t="shared" si="15"/>
        <v>1</v>
      </c>
      <c r="O33" s="8">
        <f t="shared" si="15"/>
        <v>1</v>
      </c>
      <c r="P33" s="8">
        <f t="shared" si="15"/>
        <v>1</v>
      </c>
      <c r="Q33" s="8">
        <f t="shared" si="15"/>
        <v>1</v>
      </c>
      <c r="R33" s="8">
        <f t="shared" si="15"/>
        <v>1.1515151515151516</v>
      </c>
      <c r="S33" s="8">
        <f t="shared" si="15"/>
        <v>1.2597402597402598</v>
      </c>
      <c r="T33" s="8">
        <f t="shared" si="15"/>
        <v>1.2867965367965368</v>
      </c>
      <c r="U33" s="8">
        <f t="shared" si="15"/>
        <v>1.3138528138528138</v>
      </c>
      <c r="V33" s="8">
        <f t="shared" si="15"/>
        <v>1.3409090909090908</v>
      </c>
      <c r="W33" s="8">
        <f t="shared" si="15"/>
        <v>1.3679653679653678</v>
      </c>
      <c r="X33" s="8">
        <f t="shared" si="15"/>
        <v>1.3950216450216451</v>
      </c>
      <c r="Y33" s="8">
        <f t="shared" si="15"/>
        <v>1.4220779220779221</v>
      </c>
      <c r="Z33" s="8">
        <f t="shared" si="15"/>
        <v>1.4491341991341991</v>
      </c>
      <c r="AA33" s="8">
        <f t="shared" si="15"/>
        <v>1.4761904761904763</v>
      </c>
      <c r="AB33" s="8">
        <f t="shared" si="15"/>
        <v>1.5032467532467533</v>
      </c>
      <c r="AC33" s="8">
        <f t="shared" si="15"/>
        <v>1.5303030303030303</v>
      </c>
      <c r="AD33" s="8">
        <f t="shared" si="15"/>
        <v>1.5573593073593073</v>
      </c>
      <c r="AE33" s="8">
        <f t="shared" si="15"/>
        <v>1.5844155844155843</v>
      </c>
      <c r="AF33" s="8">
        <f t="shared" si="15"/>
        <v>1.6114718614718615</v>
      </c>
      <c r="AG33" s="8">
        <f t="shared" si="15"/>
        <v>1.6385281385281385</v>
      </c>
      <c r="AH33" s="8">
        <f t="shared" si="15"/>
        <v>1.6655844155844157</v>
      </c>
      <c r="AI33" s="8">
        <f t="shared" si="15"/>
        <v>1.71</v>
      </c>
      <c r="AJ33" s="8">
        <f t="shared" si="11"/>
        <v>1.6822656249999999</v>
      </c>
      <c r="AK33" s="8">
        <f t="shared" si="14"/>
        <v>1.65453125</v>
      </c>
      <c r="AL33" s="8">
        <f t="shared" si="14"/>
        <v>1.6267968749999999</v>
      </c>
      <c r="AM33" s="8">
        <f t="shared" si="14"/>
        <v>1.5844155844155843</v>
      </c>
      <c r="AN33" s="8">
        <f t="shared" si="14"/>
        <v>1.5573593073593073</v>
      </c>
      <c r="AO33" s="8">
        <f t="shared" si="14"/>
        <v>1.5303030303030303</v>
      </c>
      <c r="AP33" s="8">
        <f t="shared" si="14"/>
        <v>1.5032467532467533</v>
      </c>
      <c r="AQ33" s="8">
        <f t="shared" si="14"/>
        <v>1.4761904761904763</v>
      </c>
      <c r="AR33" s="8">
        <f t="shared" si="14"/>
        <v>1.4491341991341991</v>
      </c>
      <c r="AS33" s="8">
        <f t="shared" si="14"/>
        <v>1.4220779220779221</v>
      </c>
      <c r="AT33" s="8">
        <f t="shared" si="14"/>
        <v>1.3950216450216451</v>
      </c>
      <c r="AU33" s="8">
        <f t="shared" si="14"/>
        <v>1.3679653679653678</v>
      </c>
      <c r="AV33" s="8">
        <f t="shared" si="14"/>
        <v>1.1515151515151516</v>
      </c>
      <c r="AW33" s="8">
        <f t="shared" si="14"/>
        <v>1</v>
      </c>
      <c r="AX33" s="8">
        <f t="shared" si="14"/>
        <v>1</v>
      </c>
      <c r="AY33" s="8">
        <f t="shared" si="14"/>
        <v>1</v>
      </c>
    </row>
    <row r="34" spans="1:54" x14ac:dyDescent="0.25">
      <c r="A34" s="5">
        <f t="shared" si="12"/>
        <v>26</v>
      </c>
      <c r="B34" s="5" t="s">
        <v>13</v>
      </c>
      <c r="C34" s="5">
        <v>450</v>
      </c>
      <c r="D34" s="5">
        <f t="shared" si="2"/>
        <v>0.9</v>
      </c>
      <c r="E34" s="5" t="str">
        <f t="shared" si="3"/>
        <v>Y</v>
      </c>
      <c r="F34" s="5">
        <f t="shared" si="4"/>
        <v>250</v>
      </c>
      <c r="G34" s="5">
        <f t="shared" si="5"/>
        <v>180</v>
      </c>
      <c r="H34" s="6">
        <f t="shared" si="6"/>
        <v>-720</v>
      </c>
      <c r="I34" s="6">
        <f t="shared" si="7"/>
        <v>720</v>
      </c>
      <c r="J34" s="6">
        <f t="shared" si="8"/>
        <v>45</v>
      </c>
      <c r="K34" s="6">
        <f t="shared" si="9"/>
        <v>112.5</v>
      </c>
      <c r="L34" s="8">
        <f t="shared" si="10"/>
        <v>1</v>
      </c>
      <c r="M34" s="8">
        <f t="shared" si="15"/>
        <v>1</v>
      </c>
      <c r="N34" s="8">
        <f t="shared" si="15"/>
        <v>1</v>
      </c>
      <c r="O34" s="8">
        <f t="shared" si="15"/>
        <v>1</v>
      </c>
      <c r="P34" s="8">
        <f t="shared" si="15"/>
        <v>1</v>
      </c>
      <c r="Q34" s="8">
        <f t="shared" si="15"/>
        <v>1.0193050193050193</v>
      </c>
      <c r="R34" s="8">
        <f t="shared" si="15"/>
        <v>1.2123552123552124</v>
      </c>
      <c r="S34" s="8">
        <f t="shared" si="15"/>
        <v>1.3088803088803089</v>
      </c>
      <c r="T34" s="8">
        <f t="shared" si="15"/>
        <v>1.333011583011583</v>
      </c>
      <c r="U34" s="8">
        <f t="shared" si="15"/>
        <v>1.3571428571428572</v>
      </c>
      <c r="V34" s="8">
        <f t="shared" si="15"/>
        <v>1.3812741312741315</v>
      </c>
      <c r="W34" s="8">
        <f t="shared" si="15"/>
        <v>1.4054054054054053</v>
      </c>
      <c r="X34" s="8">
        <f t="shared" si="15"/>
        <v>1.4295366795366795</v>
      </c>
      <c r="Y34" s="8">
        <f t="shared" si="15"/>
        <v>1.4536679536679538</v>
      </c>
      <c r="Z34" s="8">
        <f t="shared" si="15"/>
        <v>1.4777992277992278</v>
      </c>
      <c r="AA34" s="8">
        <f t="shared" si="15"/>
        <v>1.5019305019305018</v>
      </c>
      <c r="AB34" s="8">
        <f t="shared" si="15"/>
        <v>1.5260617760617761</v>
      </c>
      <c r="AC34" s="8">
        <f t="shared" si="15"/>
        <v>1.5501930501930503</v>
      </c>
      <c r="AD34" s="8">
        <f t="shared" si="15"/>
        <v>1.5743243243243243</v>
      </c>
      <c r="AE34" s="8">
        <f t="shared" si="15"/>
        <v>1.5984555984555986</v>
      </c>
      <c r="AF34" s="8">
        <f t="shared" si="15"/>
        <v>1.6225868725868726</v>
      </c>
      <c r="AG34" s="8">
        <f t="shared" si="15"/>
        <v>1.6467181467181469</v>
      </c>
      <c r="AH34" s="8">
        <f t="shared" si="15"/>
        <v>1.6708494208494209</v>
      </c>
      <c r="AI34" s="8">
        <f t="shared" si="15"/>
        <v>1.71</v>
      </c>
      <c r="AJ34" s="8">
        <f t="shared" si="11"/>
        <v>1.6853472222222221</v>
      </c>
      <c r="AK34" s="8">
        <f t="shared" si="14"/>
        <v>1.6606944444444445</v>
      </c>
      <c r="AL34" s="8">
        <f t="shared" si="14"/>
        <v>1.6360416666666666</v>
      </c>
      <c r="AM34" s="8">
        <f t="shared" si="14"/>
        <v>1.611388888888889</v>
      </c>
      <c r="AN34" s="8">
        <f t="shared" si="14"/>
        <v>1.5743243243243243</v>
      </c>
      <c r="AO34" s="8">
        <f t="shared" si="14"/>
        <v>1.5501930501930503</v>
      </c>
      <c r="AP34" s="8">
        <f t="shared" si="14"/>
        <v>1.5260617760617761</v>
      </c>
      <c r="AQ34" s="8">
        <f t="shared" si="14"/>
        <v>1.5019305019305018</v>
      </c>
      <c r="AR34" s="8">
        <f t="shared" si="14"/>
        <v>1.4777992277992278</v>
      </c>
      <c r="AS34" s="8">
        <f t="shared" si="14"/>
        <v>1.4536679536679538</v>
      </c>
      <c r="AT34" s="8">
        <f t="shared" si="14"/>
        <v>1.4295366795366795</v>
      </c>
      <c r="AU34" s="8">
        <f t="shared" si="14"/>
        <v>1.4054054054054053</v>
      </c>
      <c r="AV34" s="8">
        <f t="shared" si="14"/>
        <v>1.2123552123552124</v>
      </c>
      <c r="AW34" s="8">
        <f t="shared" si="14"/>
        <v>1</v>
      </c>
      <c r="AX34" s="8">
        <f t="shared" si="14"/>
        <v>1</v>
      </c>
      <c r="AY34" s="8">
        <f t="shared" si="14"/>
        <v>1</v>
      </c>
    </row>
    <row r="35" spans="1:54" x14ac:dyDescent="0.25">
      <c r="A35" s="5">
        <f t="shared" si="12"/>
        <v>27</v>
      </c>
      <c r="B35" s="5" t="s">
        <v>13</v>
      </c>
      <c r="C35" s="5">
        <v>500</v>
      </c>
      <c r="D35" s="5">
        <f t="shared" si="2"/>
        <v>1</v>
      </c>
      <c r="E35" s="5" t="str">
        <f t="shared" si="3"/>
        <v>Y</v>
      </c>
      <c r="F35" s="5">
        <f t="shared" si="4"/>
        <v>250</v>
      </c>
      <c r="G35" s="5">
        <f t="shared" si="5"/>
        <v>200</v>
      </c>
      <c r="H35" s="6">
        <f t="shared" si="6"/>
        <v>-800</v>
      </c>
      <c r="I35" s="6">
        <f t="shared" si="7"/>
        <v>800</v>
      </c>
      <c r="J35" s="6">
        <f t="shared" si="8"/>
        <v>50</v>
      </c>
      <c r="K35" s="6">
        <f t="shared" si="9"/>
        <v>125</v>
      </c>
      <c r="L35" s="8">
        <f t="shared" si="10"/>
        <v>1</v>
      </c>
      <c r="M35" s="8">
        <f t="shared" si="15"/>
        <v>1</v>
      </c>
      <c r="N35" s="8">
        <f t="shared" si="15"/>
        <v>1</v>
      </c>
      <c r="O35" s="8">
        <f t="shared" si="15"/>
        <v>1.0435540069686411</v>
      </c>
      <c r="P35" s="8">
        <f t="shared" si="15"/>
        <v>1.0653310104529616</v>
      </c>
      <c r="Q35" s="8">
        <f t="shared" si="15"/>
        <v>1.0871080139372822</v>
      </c>
      <c r="R35" s="8">
        <f t="shared" si="15"/>
        <v>1.2613240418118468</v>
      </c>
      <c r="S35" s="8">
        <f t="shared" si="15"/>
        <v>1.3484320557491289</v>
      </c>
      <c r="T35" s="8">
        <f t="shared" si="15"/>
        <v>1.3702090592334495</v>
      </c>
      <c r="U35" s="8">
        <f t="shared" si="15"/>
        <v>1.39198606271777</v>
      </c>
      <c r="V35" s="8">
        <f t="shared" si="15"/>
        <v>1.4137630662020906</v>
      </c>
      <c r="W35" s="8">
        <f t="shared" si="15"/>
        <v>1.4355400696864111</v>
      </c>
      <c r="X35" s="8">
        <f t="shared" si="15"/>
        <v>1.4573170731707317</v>
      </c>
      <c r="Y35" s="8">
        <f t="shared" si="15"/>
        <v>1.4790940766550524</v>
      </c>
      <c r="Z35" s="8">
        <f t="shared" si="15"/>
        <v>1.500871080139373</v>
      </c>
      <c r="AA35" s="8">
        <f t="shared" si="15"/>
        <v>1.5226480836236935</v>
      </c>
      <c r="AB35" s="8">
        <f t="shared" si="15"/>
        <v>1.5444250871080141</v>
      </c>
      <c r="AC35" s="8">
        <f t="shared" si="15"/>
        <v>1.5662020905923346</v>
      </c>
      <c r="AD35" s="8">
        <f t="shared" si="15"/>
        <v>1.5879790940766552</v>
      </c>
      <c r="AE35" s="8">
        <f t="shared" si="15"/>
        <v>1.6097560975609757</v>
      </c>
      <c r="AF35" s="8">
        <f t="shared" si="15"/>
        <v>1.6315331010452963</v>
      </c>
      <c r="AG35" s="8">
        <f t="shared" si="15"/>
        <v>1.6533101045296168</v>
      </c>
      <c r="AH35" s="8">
        <f t="shared" si="15"/>
        <v>1.6750871080139373</v>
      </c>
      <c r="AI35" s="8">
        <f t="shared" si="15"/>
        <v>1.71</v>
      </c>
      <c r="AJ35" s="8">
        <f t="shared" si="11"/>
        <v>1.6878124999999999</v>
      </c>
      <c r="AK35" s="8">
        <f t="shared" si="14"/>
        <v>1.6656249999999999</v>
      </c>
      <c r="AL35" s="8">
        <f t="shared" si="14"/>
        <v>1.6434375000000001</v>
      </c>
      <c r="AM35" s="8">
        <f t="shared" si="14"/>
        <v>1.6212499999999999</v>
      </c>
      <c r="AN35" s="8">
        <f t="shared" si="14"/>
        <v>1.5879790940766552</v>
      </c>
      <c r="AO35" s="8">
        <f t="shared" si="14"/>
        <v>1.5662020905923346</v>
      </c>
      <c r="AP35" s="8">
        <f t="shared" si="14"/>
        <v>1.5444250871080141</v>
      </c>
      <c r="AQ35" s="8">
        <f t="shared" si="14"/>
        <v>1.5226480836236935</v>
      </c>
      <c r="AR35" s="8">
        <f t="shared" si="14"/>
        <v>1.500871080139373</v>
      </c>
      <c r="AS35" s="8">
        <f t="shared" si="14"/>
        <v>1.4790940766550524</v>
      </c>
      <c r="AT35" s="8">
        <f t="shared" si="14"/>
        <v>1.4573170731707317</v>
      </c>
      <c r="AU35" s="8">
        <f t="shared" si="14"/>
        <v>1.4355400696864111</v>
      </c>
      <c r="AV35" s="8">
        <f t="shared" si="14"/>
        <v>1.2613240418118468</v>
      </c>
      <c r="AW35" s="8">
        <f t="shared" si="14"/>
        <v>1</v>
      </c>
      <c r="AX35" s="8">
        <f t="shared" si="14"/>
        <v>1</v>
      </c>
      <c r="AY35" s="8">
        <f t="shared" si="14"/>
        <v>1</v>
      </c>
    </row>
    <row r="36" spans="1:54" x14ac:dyDescent="0.25">
      <c r="A36" s="5">
        <f t="shared" si="12"/>
        <v>28</v>
      </c>
      <c r="B36" s="5" t="s">
        <v>13</v>
      </c>
      <c r="C36" s="5">
        <v>750</v>
      </c>
      <c r="D36" s="5">
        <f t="shared" si="2"/>
        <v>1.5</v>
      </c>
      <c r="E36" s="5" t="str">
        <f t="shared" si="3"/>
        <v>Y</v>
      </c>
      <c r="F36" s="5">
        <f t="shared" si="4"/>
        <v>250</v>
      </c>
      <c r="G36" s="5">
        <f t="shared" si="5"/>
        <v>300</v>
      </c>
      <c r="H36" s="6">
        <f t="shared" si="6"/>
        <v>-1200</v>
      </c>
      <c r="I36" s="6">
        <f t="shared" si="7"/>
        <v>1200</v>
      </c>
      <c r="J36" s="6">
        <f t="shared" si="8"/>
        <v>75</v>
      </c>
      <c r="K36" s="6">
        <f t="shared" si="9"/>
        <v>187.5</v>
      </c>
      <c r="L36" s="8">
        <f t="shared" si="10"/>
        <v>1</v>
      </c>
      <c r="M36" s="8">
        <f t="shared" si="15"/>
        <v>1</v>
      </c>
      <c r="N36" s="8">
        <f t="shared" si="15"/>
        <v>1.1170960187353629</v>
      </c>
      <c r="O36" s="8">
        <f t="shared" si="15"/>
        <v>1.2634660421545667</v>
      </c>
      <c r="P36" s="8">
        <f t="shared" si="15"/>
        <v>1.2781030444964872</v>
      </c>
      <c r="Q36" s="8">
        <f t="shared" si="15"/>
        <v>1.2927400468384076</v>
      </c>
      <c r="R36" s="8">
        <f t="shared" si="15"/>
        <v>1.4098360655737705</v>
      </c>
      <c r="S36" s="8">
        <f t="shared" si="15"/>
        <v>1.4683840749414521</v>
      </c>
      <c r="T36" s="8">
        <f t="shared" si="15"/>
        <v>1.4830210772833723</v>
      </c>
      <c r="U36" s="8">
        <f t="shared" si="15"/>
        <v>1.4976580796252927</v>
      </c>
      <c r="V36" s="8">
        <f t="shared" si="15"/>
        <v>1.5122950819672132</v>
      </c>
      <c r="W36" s="8">
        <f t="shared" si="15"/>
        <v>1.5269320843091334</v>
      </c>
      <c r="X36" s="8">
        <f t="shared" si="15"/>
        <v>1.5415690866510539</v>
      </c>
      <c r="Y36" s="8">
        <f t="shared" si="15"/>
        <v>1.5562060889929743</v>
      </c>
      <c r="Z36" s="8">
        <f t="shared" si="15"/>
        <v>1.5708430913348947</v>
      </c>
      <c r="AA36" s="8">
        <f t="shared" si="15"/>
        <v>1.585480093676815</v>
      </c>
      <c r="AB36" s="8">
        <f t="shared" si="15"/>
        <v>1.6001170960187352</v>
      </c>
      <c r="AC36" s="8">
        <f t="shared" si="15"/>
        <v>1.6147540983606556</v>
      </c>
      <c r="AD36" s="8">
        <f t="shared" si="15"/>
        <v>1.6293911007025761</v>
      </c>
      <c r="AE36" s="8">
        <f t="shared" si="15"/>
        <v>1.6440281030444965</v>
      </c>
      <c r="AF36" s="8">
        <f t="shared" si="15"/>
        <v>1.658665105386417</v>
      </c>
      <c r="AG36" s="8">
        <f t="shared" si="15"/>
        <v>1.6733021077283374</v>
      </c>
      <c r="AH36" s="8">
        <f t="shared" si="15"/>
        <v>1.6879391100702574</v>
      </c>
      <c r="AI36" s="8">
        <f t="shared" si="15"/>
        <v>1.71</v>
      </c>
      <c r="AJ36" s="8">
        <f t="shared" si="11"/>
        <v>1.6952083333333334</v>
      </c>
      <c r="AK36" s="8">
        <f t="shared" si="14"/>
        <v>1.6804166666666667</v>
      </c>
      <c r="AL36" s="8">
        <f t="shared" si="14"/>
        <v>1.6656249999999999</v>
      </c>
      <c r="AM36" s="8">
        <f t="shared" si="14"/>
        <v>1.6508333333333334</v>
      </c>
      <c r="AN36" s="8">
        <f t="shared" si="14"/>
        <v>1.6360416666666666</v>
      </c>
      <c r="AO36" s="8">
        <f t="shared" si="14"/>
        <v>1.6212499999999999</v>
      </c>
      <c r="AP36" s="8">
        <f t="shared" si="14"/>
        <v>1.6064583333333333</v>
      </c>
      <c r="AQ36" s="8">
        <f t="shared" si="14"/>
        <v>1.585480093676815</v>
      </c>
      <c r="AR36" s="8">
        <f t="shared" si="14"/>
        <v>1.5708430913348947</v>
      </c>
      <c r="AS36" s="8">
        <f t="shared" si="14"/>
        <v>1.5562060889929743</v>
      </c>
      <c r="AT36" s="8">
        <f t="shared" si="14"/>
        <v>1.5415690866510539</v>
      </c>
      <c r="AU36" s="8">
        <f t="shared" si="14"/>
        <v>1.5269320843091334</v>
      </c>
      <c r="AV36" s="8">
        <f t="shared" si="14"/>
        <v>1.4098360655737705</v>
      </c>
      <c r="AW36" s="8">
        <f t="shared" si="14"/>
        <v>1.1170960187353629</v>
      </c>
      <c r="AX36" s="8">
        <f t="shared" si="14"/>
        <v>1</v>
      </c>
      <c r="AY36" s="8">
        <f t="shared" si="14"/>
        <v>1</v>
      </c>
    </row>
    <row r="37" spans="1:54" x14ac:dyDescent="0.25">
      <c r="L37" s="7">
        <v>-1500</v>
      </c>
      <c r="M37" s="7">
        <v>-1250</v>
      </c>
      <c r="N37" s="7">
        <v>-1000</v>
      </c>
      <c r="O37" s="7">
        <v>-750</v>
      </c>
      <c r="P37" s="7">
        <v>-725</v>
      </c>
      <c r="Q37" s="7">
        <v>-700</v>
      </c>
      <c r="R37" s="7">
        <v>-500</v>
      </c>
      <c r="S37" s="7">
        <v>-400</v>
      </c>
      <c r="T37" s="7">
        <v>-375</v>
      </c>
      <c r="U37" s="7">
        <v>-350</v>
      </c>
      <c r="V37" s="7">
        <v>-325</v>
      </c>
      <c r="W37" s="7">
        <v>-300</v>
      </c>
      <c r="X37" s="7">
        <v>-275</v>
      </c>
      <c r="Y37" s="7">
        <v>-250</v>
      </c>
      <c r="Z37" s="7">
        <v>-225</v>
      </c>
      <c r="AA37" s="7">
        <v>-200</v>
      </c>
      <c r="AB37" s="7">
        <v>-175</v>
      </c>
      <c r="AC37" s="7">
        <v>-150</v>
      </c>
      <c r="AD37" s="7">
        <v>-125</v>
      </c>
      <c r="AE37" s="7">
        <v>-100</v>
      </c>
      <c r="AF37" s="7">
        <v>-75</v>
      </c>
      <c r="AG37" s="7">
        <v>-50</v>
      </c>
      <c r="AH37" s="7">
        <v>-25</v>
      </c>
      <c r="AI37" s="7">
        <v>0</v>
      </c>
      <c r="AJ37" s="7">
        <v>25</v>
      </c>
      <c r="AK37" s="7">
        <v>50</v>
      </c>
      <c r="AL37" s="7">
        <v>75</v>
      </c>
      <c r="AM37" s="7">
        <v>100</v>
      </c>
      <c r="AN37" s="7">
        <v>125</v>
      </c>
      <c r="AO37" s="7">
        <v>150</v>
      </c>
      <c r="AP37" s="7">
        <v>175</v>
      </c>
      <c r="AQ37" s="7">
        <v>200</v>
      </c>
      <c r="AR37" s="7">
        <v>225</v>
      </c>
      <c r="AS37" s="7">
        <v>250</v>
      </c>
      <c r="AT37" s="7">
        <v>275</v>
      </c>
      <c r="AU37" s="7">
        <v>300</v>
      </c>
      <c r="AV37" s="7">
        <v>500</v>
      </c>
      <c r="AW37" s="7">
        <v>1000</v>
      </c>
      <c r="AX37" s="7">
        <v>1500</v>
      </c>
      <c r="AY37" s="7">
        <v>3000</v>
      </c>
      <c r="AZ37" s="7">
        <v>425</v>
      </c>
      <c r="BA37" s="7">
        <v>450</v>
      </c>
      <c r="BB37" s="7">
        <v>475</v>
      </c>
    </row>
    <row r="38" spans="1:54" x14ac:dyDescent="0.25">
      <c r="K38" t="s">
        <v>22</v>
      </c>
      <c r="L38">
        <v>0</v>
      </c>
      <c r="M38">
        <v>10</v>
      </c>
      <c r="N38">
        <v>20</v>
      </c>
      <c r="O38">
        <v>30</v>
      </c>
      <c r="P38">
        <v>31</v>
      </c>
      <c r="Q38">
        <v>32</v>
      </c>
      <c r="R38">
        <v>40</v>
      </c>
      <c r="S38">
        <v>44</v>
      </c>
      <c r="T38">
        <v>45</v>
      </c>
      <c r="U38">
        <v>46</v>
      </c>
      <c r="V38">
        <v>47</v>
      </c>
      <c r="W38">
        <v>48</v>
      </c>
      <c r="X38">
        <v>49</v>
      </c>
      <c r="Y38">
        <v>50</v>
      </c>
      <c r="Z38">
        <v>51</v>
      </c>
      <c r="AA38">
        <v>52</v>
      </c>
      <c r="AB38">
        <v>53</v>
      </c>
      <c r="AC38">
        <v>54</v>
      </c>
      <c r="AD38">
        <v>55</v>
      </c>
      <c r="AE38">
        <v>56</v>
      </c>
      <c r="AF38">
        <v>57</v>
      </c>
      <c r="AG38">
        <v>58</v>
      </c>
      <c r="AH38">
        <v>59</v>
      </c>
      <c r="AI38">
        <v>60</v>
      </c>
      <c r="AJ38">
        <v>61</v>
      </c>
      <c r="AK38">
        <v>62</v>
      </c>
      <c r="AL38">
        <v>63</v>
      </c>
      <c r="AM38">
        <v>64</v>
      </c>
      <c r="AN38">
        <v>65</v>
      </c>
      <c r="AO38">
        <v>66</v>
      </c>
      <c r="AP38">
        <v>67</v>
      </c>
      <c r="AQ38">
        <v>68</v>
      </c>
      <c r="AR38">
        <v>69</v>
      </c>
      <c r="AS38">
        <v>70</v>
      </c>
      <c r="AT38">
        <v>71</v>
      </c>
      <c r="AU38">
        <v>72</v>
      </c>
      <c r="AV38">
        <v>80</v>
      </c>
      <c r="AW38">
        <v>100</v>
      </c>
      <c r="AX38">
        <v>120</v>
      </c>
      <c r="AY38">
        <v>180</v>
      </c>
    </row>
    <row r="39" spans="1:54" x14ac:dyDescent="0.25">
      <c r="D39" s="5">
        <v>4.9000000000000002E-2</v>
      </c>
      <c r="K39">
        <v>2</v>
      </c>
      <c r="L39">
        <f t="shared" ref="L39:AF39" si="16">(500-ABS(L37))*$D$39</f>
        <v>-49</v>
      </c>
      <c r="M39">
        <f t="shared" si="16"/>
        <v>-36.75</v>
      </c>
      <c r="N39">
        <f t="shared" si="16"/>
        <v>-24.5</v>
      </c>
      <c r="O39">
        <f t="shared" si="16"/>
        <v>-12.25</v>
      </c>
      <c r="P39">
        <f t="shared" si="16"/>
        <v>-11.025</v>
      </c>
      <c r="Q39">
        <f t="shared" si="16"/>
        <v>-9.8000000000000007</v>
      </c>
      <c r="R39">
        <f t="shared" si="16"/>
        <v>0</v>
      </c>
      <c r="S39">
        <f t="shared" si="16"/>
        <v>4.9000000000000004</v>
      </c>
      <c r="T39">
        <f t="shared" si="16"/>
        <v>6.125</v>
      </c>
      <c r="U39">
        <f t="shared" si="16"/>
        <v>7.3500000000000005</v>
      </c>
      <c r="V39">
        <f t="shared" si="16"/>
        <v>8.5750000000000011</v>
      </c>
      <c r="W39">
        <f t="shared" si="16"/>
        <v>9.8000000000000007</v>
      </c>
      <c r="X39">
        <f t="shared" si="16"/>
        <v>11.025</v>
      </c>
      <c r="Y39">
        <f t="shared" si="16"/>
        <v>12.25</v>
      </c>
      <c r="Z39">
        <f t="shared" si="16"/>
        <v>13.475</v>
      </c>
      <c r="AA39">
        <f t="shared" si="16"/>
        <v>14.700000000000001</v>
      </c>
      <c r="AB39">
        <f t="shared" si="16"/>
        <v>15.925000000000001</v>
      </c>
      <c r="AC39">
        <f t="shared" si="16"/>
        <v>17.150000000000002</v>
      </c>
      <c r="AD39">
        <f t="shared" si="16"/>
        <v>18.375</v>
      </c>
      <c r="AE39">
        <f t="shared" si="16"/>
        <v>19.600000000000001</v>
      </c>
      <c r="AF39">
        <f t="shared" si="16"/>
        <v>20.824999999999999</v>
      </c>
      <c r="AG39">
        <f>(500-ABS(AG37))*$D$39</f>
        <v>22.05</v>
      </c>
      <c r="AH39">
        <f>(500-ABS(AH37))*$D$39</f>
        <v>23.275000000000002</v>
      </c>
      <c r="AI39">
        <v>24.5</v>
      </c>
      <c r="AJ39">
        <f t="shared" ref="AJ39:BB39" si="17">(500-ABS(AJ37))*$D$39</f>
        <v>23.275000000000002</v>
      </c>
      <c r="AK39">
        <f t="shared" si="17"/>
        <v>22.05</v>
      </c>
      <c r="AL39">
        <f t="shared" si="17"/>
        <v>20.824999999999999</v>
      </c>
      <c r="AM39">
        <f t="shared" si="17"/>
        <v>19.600000000000001</v>
      </c>
      <c r="AN39">
        <f t="shared" si="17"/>
        <v>18.375</v>
      </c>
      <c r="AO39">
        <f t="shared" si="17"/>
        <v>17.150000000000002</v>
      </c>
      <c r="AP39">
        <f t="shared" si="17"/>
        <v>15.925000000000001</v>
      </c>
      <c r="AQ39">
        <f t="shared" si="17"/>
        <v>14.700000000000001</v>
      </c>
      <c r="AR39">
        <f t="shared" si="17"/>
        <v>13.475</v>
      </c>
      <c r="AS39">
        <f t="shared" si="17"/>
        <v>12.25</v>
      </c>
      <c r="AT39">
        <f t="shared" si="17"/>
        <v>11.025</v>
      </c>
      <c r="AU39">
        <f t="shared" si="17"/>
        <v>9.8000000000000007</v>
      </c>
      <c r="AV39">
        <f t="shared" si="17"/>
        <v>0</v>
      </c>
      <c r="AW39">
        <f t="shared" si="17"/>
        <v>-24.5</v>
      </c>
      <c r="AX39">
        <f t="shared" si="17"/>
        <v>-49</v>
      </c>
      <c r="AY39">
        <f t="shared" si="17"/>
        <v>-122.5</v>
      </c>
      <c r="AZ39">
        <f t="shared" si="17"/>
        <v>3.6750000000000003</v>
      </c>
      <c r="BA39">
        <f t="shared" si="17"/>
        <v>2.4500000000000002</v>
      </c>
      <c r="BB39">
        <f t="shared" si="17"/>
        <v>1.2250000000000001</v>
      </c>
    </row>
    <row r="40" spans="1:54" x14ac:dyDescent="0.25">
      <c r="D40">
        <v>0.05</v>
      </c>
      <c r="K40">
        <v>3</v>
      </c>
      <c r="L40">
        <f>(500-ABS(L37))*$D$40</f>
        <v>-50</v>
      </c>
      <c r="M40">
        <f>(500-ABS(M37))*$D$40</f>
        <v>-37.5</v>
      </c>
      <c r="N40">
        <f t="shared" ref="N40:BB40" si="18">(500-ABS(N37))*$D$40</f>
        <v>-25</v>
      </c>
      <c r="O40">
        <f t="shared" si="18"/>
        <v>-12.5</v>
      </c>
      <c r="P40">
        <f t="shared" si="18"/>
        <v>-11.25</v>
      </c>
      <c r="Q40">
        <f t="shared" si="18"/>
        <v>-10</v>
      </c>
      <c r="R40">
        <f t="shared" si="18"/>
        <v>0</v>
      </c>
      <c r="S40">
        <f t="shared" si="18"/>
        <v>5</v>
      </c>
      <c r="T40">
        <f t="shared" si="18"/>
        <v>6.25</v>
      </c>
      <c r="U40">
        <f t="shared" si="18"/>
        <v>7.5</v>
      </c>
      <c r="V40">
        <f t="shared" si="18"/>
        <v>8.75</v>
      </c>
      <c r="W40">
        <f t="shared" si="18"/>
        <v>10</v>
      </c>
      <c r="X40">
        <f t="shared" si="18"/>
        <v>11.25</v>
      </c>
      <c r="Y40">
        <f t="shared" si="18"/>
        <v>12.5</v>
      </c>
      <c r="Z40">
        <f t="shared" si="18"/>
        <v>13.75</v>
      </c>
      <c r="AA40">
        <f t="shared" si="18"/>
        <v>15</v>
      </c>
      <c r="AB40">
        <f t="shared" si="18"/>
        <v>16.25</v>
      </c>
      <c r="AC40">
        <f t="shared" si="18"/>
        <v>17.5</v>
      </c>
      <c r="AD40">
        <f t="shared" si="18"/>
        <v>18.75</v>
      </c>
      <c r="AE40">
        <f t="shared" si="18"/>
        <v>20</v>
      </c>
      <c r="AF40">
        <f t="shared" si="18"/>
        <v>21.25</v>
      </c>
      <c r="AG40">
        <f t="shared" si="18"/>
        <v>22.5</v>
      </c>
      <c r="AH40">
        <f t="shared" si="18"/>
        <v>23.75</v>
      </c>
      <c r="AI40">
        <f t="shared" si="18"/>
        <v>25</v>
      </c>
      <c r="AJ40">
        <f t="shared" si="18"/>
        <v>23.75</v>
      </c>
      <c r="AK40">
        <f t="shared" si="18"/>
        <v>22.5</v>
      </c>
      <c r="AL40">
        <f t="shared" si="18"/>
        <v>21.25</v>
      </c>
      <c r="AM40">
        <f t="shared" si="18"/>
        <v>20</v>
      </c>
      <c r="AN40">
        <f t="shared" si="18"/>
        <v>18.75</v>
      </c>
      <c r="AO40">
        <f t="shared" si="18"/>
        <v>17.5</v>
      </c>
      <c r="AP40">
        <f t="shared" si="18"/>
        <v>16.25</v>
      </c>
      <c r="AQ40">
        <f t="shared" si="18"/>
        <v>15</v>
      </c>
      <c r="AR40">
        <f t="shared" si="18"/>
        <v>13.75</v>
      </c>
      <c r="AS40">
        <f t="shared" si="18"/>
        <v>12.5</v>
      </c>
      <c r="AT40">
        <f t="shared" si="18"/>
        <v>11.25</v>
      </c>
      <c r="AU40">
        <f t="shared" si="18"/>
        <v>10</v>
      </c>
      <c r="AV40">
        <f t="shared" si="18"/>
        <v>0</v>
      </c>
      <c r="AW40">
        <f t="shared" si="18"/>
        <v>-25</v>
      </c>
      <c r="AX40">
        <f t="shared" si="18"/>
        <v>-50</v>
      </c>
      <c r="AY40">
        <f t="shared" si="18"/>
        <v>-125</v>
      </c>
      <c r="AZ40">
        <f t="shared" si="18"/>
        <v>3.75</v>
      </c>
      <c r="BA40">
        <f t="shared" si="18"/>
        <v>2.5</v>
      </c>
      <c r="BB40">
        <f t="shared" si="18"/>
        <v>1.25</v>
      </c>
    </row>
    <row r="41" spans="1:54" x14ac:dyDescent="0.25">
      <c r="D41">
        <v>5.0999999999999997E-2</v>
      </c>
      <c r="K41">
        <v>4</v>
      </c>
      <c r="L41">
        <f>(500-ABS(L37))*$D$41</f>
        <v>-51</v>
      </c>
      <c r="M41">
        <f t="shared" ref="M41:BB41" si="19">(500-ABS(M37))*$D$41</f>
        <v>-38.25</v>
      </c>
      <c r="N41">
        <f t="shared" si="19"/>
        <v>-25.5</v>
      </c>
      <c r="O41">
        <f t="shared" si="19"/>
        <v>-12.75</v>
      </c>
      <c r="P41">
        <f t="shared" si="19"/>
        <v>-11.475</v>
      </c>
      <c r="Q41">
        <f t="shared" si="19"/>
        <v>-10.199999999999999</v>
      </c>
      <c r="R41">
        <f t="shared" si="19"/>
        <v>0</v>
      </c>
      <c r="S41">
        <f t="shared" si="19"/>
        <v>5.0999999999999996</v>
      </c>
      <c r="T41">
        <f t="shared" si="19"/>
        <v>6.375</v>
      </c>
      <c r="U41">
        <f t="shared" si="19"/>
        <v>7.6499999999999995</v>
      </c>
      <c r="V41">
        <f t="shared" si="19"/>
        <v>8.9249999999999989</v>
      </c>
      <c r="W41">
        <f t="shared" si="19"/>
        <v>10.199999999999999</v>
      </c>
      <c r="X41">
        <f t="shared" si="19"/>
        <v>11.475</v>
      </c>
      <c r="Y41">
        <f t="shared" si="19"/>
        <v>12.75</v>
      </c>
      <c r="Z41">
        <f t="shared" si="19"/>
        <v>14.024999999999999</v>
      </c>
      <c r="AA41">
        <f t="shared" si="19"/>
        <v>15.299999999999999</v>
      </c>
      <c r="AB41">
        <f t="shared" si="19"/>
        <v>16.574999999999999</v>
      </c>
      <c r="AC41">
        <f t="shared" si="19"/>
        <v>17.849999999999998</v>
      </c>
      <c r="AD41">
        <f t="shared" si="19"/>
        <v>19.125</v>
      </c>
      <c r="AE41">
        <f t="shared" si="19"/>
        <v>20.399999999999999</v>
      </c>
      <c r="AF41">
        <f t="shared" si="19"/>
        <v>21.674999999999997</v>
      </c>
      <c r="AG41">
        <f t="shared" si="19"/>
        <v>22.95</v>
      </c>
      <c r="AH41">
        <f t="shared" si="19"/>
        <v>24.224999999999998</v>
      </c>
      <c r="AI41">
        <f t="shared" si="19"/>
        <v>25.5</v>
      </c>
      <c r="AJ41">
        <f t="shared" si="19"/>
        <v>24.224999999999998</v>
      </c>
      <c r="AK41">
        <f t="shared" si="19"/>
        <v>22.95</v>
      </c>
      <c r="AL41">
        <f t="shared" si="19"/>
        <v>21.674999999999997</v>
      </c>
      <c r="AM41">
        <f t="shared" si="19"/>
        <v>20.399999999999999</v>
      </c>
      <c r="AN41">
        <f t="shared" si="19"/>
        <v>19.125</v>
      </c>
      <c r="AO41">
        <f t="shared" si="19"/>
        <v>17.849999999999998</v>
      </c>
      <c r="AP41">
        <f t="shared" si="19"/>
        <v>16.574999999999999</v>
      </c>
      <c r="AQ41">
        <f t="shared" si="19"/>
        <v>15.299999999999999</v>
      </c>
      <c r="AR41">
        <f t="shared" si="19"/>
        <v>14.024999999999999</v>
      </c>
      <c r="AS41">
        <f t="shared" si="19"/>
        <v>12.75</v>
      </c>
      <c r="AT41">
        <f t="shared" si="19"/>
        <v>11.475</v>
      </c>
      <c r="AU41">
        <f t="shared" si="19"/>
        <v>10.199999999999999</v>
      </c>
      <c r="AV41">
        <f t="shared" si="19"/>
        <v>0</v>
      </c>
      <c r="AW41">
        <f t="shared" si="19"/>
        <v>-25.5</v>
      </c>
      <c r="AX41">
        <f t="shared" si="19"/>
        <v>-51</v>
      </c>
      <c r="AY41">
        <f t="shared" si="19"/>
        <v>-127.49999999999999</v>
      </c>
      <c r="AZ41">
        <f t="shared" si="19"/>
        <v>3.8249999999999997</v>
      </c>
      <c r="BA41">
        <f t="shared" si="19"/>
        <v>2.5499999999999998</v>
      </c>
      <c r="BB41">
        <f t="shared" si="19"/>
        <v>1.2749999999999999</v>
      </c>
    </row>
    <row r="42" spans="1:54" x14ac:dyDescent="0.25">
      <c r="D42">
        <v>0.1</v>
      </c>
      <c r="K42">
        <v>5</v>
      </c>
      <c r="L42">
        <f>(500-ABS(L37))*$D$42</f>
        <v>-100</v>
      </c>
      <c r="M42">
        <f t="shared" ref="M42:BB42" si="20">(500-ABS(M37))*$D$42</f>
        <v>-75</v>
      </c>
      <c r="N42">
        <f t="shared" si="20"/>
        <v>-50</v>
      </c>
      <c r="O42">
        <f t="shared" si="20"/>
        <v>-25</v>
      </c>
      <c r="P42">
        <f t="shared" si="20"/>
        <v>-22.5</v>
      </c>
      <c r="Q42">
        <f t="shared" si="20"/>
        <v>-20</v>
      </c>
      <c r="R42">
        <f t="shared" si="20"/>
        <v>0</v>
      </c>
      <c r="S42">
        <f t="shared" si="20"/>
        <v>10</v>
      </c>
      <c r="T42">
        <f t="shared" si="20"/>
        <v>12.5</v>
      </c>
      <c r="U42">
        <f t="shared" si="20"/>
        <v>15</v>
      </c>
      <c r="V42">
        <f t="shared" si="20"/>
        <v>17.5</v>
      </c>
      <c r="W42">
        <f t="shared" si="20"/>
        <v>20</v>
      </c>
      <c r="X42">
        <f t="shared" si="20"/>
        <v>22.5</v>
      </c>
      <c r="Y42">
        <f t="shared" si="20"/>
        <v>25</v>
      </c>
      <c r="Z42">
        <f t="shared" si="20"/>
        <v>27.5</v>
      </c>
      <c r="AA42">
        <f t="shared" si="20"/>
        <v>30</v>
      </c>
      <c r="AB42">
        <f t="shared" si="20"/>
        <v>32.5</v>
      </c>
      <c r="AC42">
        <f t="shared" si="20"/>
        <v>35</v>
      </c>
      <c r="AD42">
        <f t="shared" si="20"/>
        <v>37.5</v>
      </c>
      <c r="AE42">
        <f t="shared" si="20"/>
        <v>40</v>
      </c>
      <c r="AF42">
        <f t="shared" si="20"/>
        <v>42.5</v>
      </c>
      <c r="AG42">
        <f t="shared" si="20"/>
        <v>45</v>
      </c>
      <c r="AH42">
        <f t="shared" si="20"/>
        <v>47.5</v>
      </c>
      <c r="AI42">
        <f t="shared" si="20"/>
        <v>50</v>
      </c>
      <c r="AJ42">
        <f t="shared" si="20"/>
        <v>47.5</v>
      </c>
      <c r="AK42">
        <f t="shared" si="20"/>
        <v>45</v>
      </c>
      <c r="AL42">
        <f t="shared" si="20"/>
        <v>42.5</v>
      </c>
      <c r="AM42">
        <f t="shared" si="20"/>
        <v>40</v>
      </c>
      <c r="AN42">
        <f t="shared" si="20"/>
        <v>37.5</v>
      </c>
      <c r="AO42">
        <f t="shared" si="20"/>
        <v>35</v>
      </c>
      <c r="AP42">
        <f t="shared" si="20"/>
        <v>32.5</v>
      </c>
      <c r="AQ42">
        <f t="shared" si="20"/>
        <v>30</v>
      </c>
      <c r="AR42">
        <f t="shared" si="20"/>
        <v>27.5</v>
      </c>
      <c r="AS42">
        <f t="shared" si="20"/>
        <v>25</v>
      </c>
      <c r="AT42">
        <f t="shared" si="20"/>
        <v>22.5</v>
      </c>
      <c r="AU42">
        <f t="shared" si="20"/>
        <v>20</v>
      </c>
      <c r="AV42">
        <f t="shared" si="20"/>
        <v>0</v>
      </c>
      <c r="AW42">
        <f t="shared" si="20"/>
        <v>-50</v>
      </c>
      <c r="AX42">
        <f t="shared" si="20"/>
        <v>-100</v>
      </c>
      <c r="AY42">
        <f t="shared" si="20"/>
        <v>-250</v>
      </c>
      <c r="AZ42">
        <f t="shared" si="20"/>
        <v>7.5</v>
      </c>
      <c r="BA42">
        <f t="shared" si="20"/>
        <v>5</v>
      </c>
      <c r="BB42">
        <f t="shared" si="20"/>
        <v>2.5</v>
      </c>
    </row>
    <row r="43" spans="1:54" x14ac:dyDescent="0.25">
      <c r="D43">
        <v>0.2</v>
      </c>
      <c r="K43">
        <v>6</v>
      </c>
      <c r="L43">
        <f>(500-ABS(L37))*$D$43</f>
        <v>-200</v>
      </c>
      <c r="M43">
        <f t="shared" ref="M43:BB43" si="21">(500-ABS(M37))*$D$43</f>
        <v>-150</v>
      </c>
      <c r="N43">
        <f t="shared" si="21"/>
        <v>-100</v>
      </c>
      <c r="O43">
        <f t="shared" si="21"/>
        <v>-50</v>
      </c>
      <c r="P43">
        <f t="shared" si="21"/>
        <v>-45</v>
      </c>
      <c r="Q43">
        <f t="shared" si="21"/>
        <v>-40</v>
      </c>
      <c r="R43">
        <f t="shared" si="21"/>
        <v>0</v>
      </c>
      <c r="S43">
        <f t="shared" si="21"/>
        <v>20</v>
      </c>
      <c r="T43">
        <f t="shared" si="21"/>
        <v>25</v>
      </c>
      <c r="U43">
        <f t="shared" si="21"/>
        <v>30</v>
      </c>
      <c r="V43">
        <f t="shared" si="21"/>
        <v>35</v>
      </c>
      <c r="W43">
        <f t="shared" si="21"/>
        <v>40</v>
      </c>
      <c r="X43">
        <f t="shared" si="21"/>
        <v>45</v>
      </c>
      <c r="Y43">
        <f t="shared" si="21"/>
        <v>50</v>
      </c>
      <c r="Z43">
        <f t="shared" si="21"/>
        <v>55</v>
      </c>
      <c r="AA43">
        <f t="shared" si="21"/>
        <v>60</v>
      </c>
      <c r="AB43">
        <f t="shared" si="21"/>
        <v>65</v>
      </c>
      <c r="AC43">
        <f t="shared" si="21"/>
        <v>70</v>
      </c>
      <c r="AD43">
        <f t="shared" si="21"/>
        <v>75</v>
      </c>
      <c r="AE43">
        <f t="shared" si="21"/>
        <v>80</v>
      </c>
      <c r="AF43">
        <f t="shared" si="21"/>
        <v>85</v>
      </c>
      <c r="AG43">
        <f t="shared" si="21"/>
        <v>90</v>
      </c>
      <c r="AH43">
        <f t="shared" si="21"/>
        <v>95</v>
      </c>
      <c r="AI43">
        <f t="shared" si="21"/>
        <v>100</v>
      </c>
      <c r="AJ43">
        <f t="shared" si="21"/>
        <v>95</v>
      </c>
      <c r="AK43">
        <f t="shared" si="21"/>
        <v>90</v>
      </c>
      <c r="AL43">
        <f t="shared" si="21"/>
        <v>85</v>
      </c>
      <c r="AM43">
        <f t="shared" si="21"/>
        <v>80</v>
      </c>
      <c r="AN43">
        <f t="shared" si="21"/>
        <v>75</v>
      </c>
      <c r="AO43">
        <f t="shared" si="21"/>
        <v>70</v>
      </c>
      <c r="AP43">
        <f t="shared" si="21"/>
        <v>65</v>
      </c>
      <c r="AQ43">
        <f t="shared" si="21"/>
        <v>60</v>
      </c>
      <c r="AR43">
        <f t="shared" si="21"/>
        <v>55</v>
      </c>
      <c r="AS43">
        <f t="shared" si="21"/>
        <v>50</v>
      </c>
      <c r="AT43">
        <f t="shared" si="21"/>
        <v>45</v>
      </c>
      <c r="AU43">
        <f t="shared" si="21"/>
        <v>40</v>
      </c>
      <c r="AV43">
        <f t="shared" si="21"/>
        <v>0</v>
      </c>
      <c r="AW43">
        <f t="shared" si="21"/>
        <v>-100</v>
      </c>
      <c r="AX43">
        <f t="shared" si="21"/>
        <v>-200</v>
      </c>
      <c r="AY43">
        <f t="shared" si="21"/>
        <v>-500</v>
      </c>
      <c r="AZ43">
        <f t="shared" si="21"/>
        <v>15</v>
      </c>
      <c r="BA43">
        <f t="shared" si="21"/>
        <v>10</v>
      </c>
      <c r="BB43">
        <f t="shared" si="21"/>
        <v>5</v>
      </c>
    </row>
    <row r="44" spans="1:54" x14ac:dyDescent="0.25">
      <c r="D44">
        <v>0.44</v>
      </c>
      <c r="K44">
        <v>7</v>
      </c>
      <c r="L44">
        <f>(500-ABS(L37))*$D$44</f>
        <v>-440</v>
      </c>
      <c r="M44">
        <f t="shared" ref="M44:BB44" si="22">(500-ABS(M37))*$D$44</f>
        <v>-330</v>
      </c>
      <c r="N44">
        <f t="shared" si="22"/>
        <v>-220</v>
      </c>
      <c r="O44">
        <f t="shared" si="22"/>
        <v>-110</v>
      </c>
      <c r="P44">
        <f t="shared" si="22"/>
        <v>-99</v>
      </c>
      <c r="Q44">
        <f t="shared" si="22"/>
        <v>-88</v>
      </c>
      <c r="R44">
        <f t="shared" si="22"/>
        <v>0</v>
      </c>
      <c r="S44">
        <f t="shared" si="22"/>
        <v>44</v>
      </c>
      <c r="T44">
        <f t="shared" si="22"/>
        <v>55</v>
      </c>
      <c r="U44">
        <f t="shared" si="22"/>
        <v>66</v>
      </c>
      <c r="V44">
        <f t="shared" si="22"/>
        <v>77</v>
      </c>
      <c r="W44">
        <f t="shared" si="22"/>
        <v>88</v>
      </c>
      <c r="X44">
        <f t="shared" si="22"/>
        <v>99</v>
      </c>
      <c r="Y44">
        <f t="shared" si="22"/>
        <v>110</v>
      </c>
      <c r="Z44">
        <f t="shared" si="22"/>
        <v>121</v>
      </c>
      <c r="AA44">
        <f t="shared" si="22"/>
        <v>132</v>
      </c>
      <c r="AB44">
        <f t="shared" si="22"/>
        <v>143</v>
      </c>
      <c r="AC44">
        <f t="shared" si="22"/>
        <v>154</v>
      </c>
      <c r="AD44">
        <f t="shared" si="22"/>
        <v>165</v>
      </c>
      <c r="AE44">
        <f t="shared" si="22"/>
        <v>176</v>
      </c>
      <c r="AF44">
        <f t="shared" si="22"/>
        <v>187</v>
      </c>
      <c r="AG44">
        <f t="shared" si="22"/>
        <v>198</v>
      </c>
      <c r="AH44">
        <f t="shared" si="22"/>
        <v>209</v>
      </c>
      <c r="AI44">
        <f t="shared" si="22"/>
        <v>220</v>
      </c>
      <c r="AJ44">
        <f t="shared" si="22"/>
        <v>209</v>
      </c>
      <c r="AK44">
        <f t="shared" si="22"/>
        <v>198</v>
      </c>
      <c r="AL44">
        <f t="shared" si="22"/>
        <v>187</v>
      </c>
      <c r="AM44">
        <f t="shared" si="22"/>
        <v>176</v>
      </c>
      <c r="AN44">
        <f t="shared" si="22"/>
        <v>165</v>
      </c>
      <c r="AO44">
        <f t="shared" si="22"/>
        <v>154</v>
      </c>
      <c r="AP44">
        <f t="shared" si="22"/>
        <v>143</v>
      </c>
      <c r="AQ44">
        <f t="shared" si="22"/>
        <v>132</v>
      </c>
      <c r="AR44">
        <f t="shared" si="22"/>
        <v>121</v>
      </c>
      <c r="AS44">
        <f t="shared" si="22"/>
        <v>110</v>
      </c>
      <c r="AT44">
        <f t="shared" si="22"/>
        <v>99</v>
      </c>
      <c r="AU44">
        <f t="shared" si="22"/>
        <v>88</v>
      </c>
      <c r="AV44">
        <f t="shared" si="22"/>
        <v>0</v>
      </c>
      <c r="AW44">
        <f t="shared" si="22"/>
        <v>-220</v>
      </c>
      <c r="AX44">
        <f t="shared" si="22"/>
        <v>-440</v>
      </c>
      <c r="AY44">
        <f t="shared" si="22"/>
        <v>-1100</v>
      </c>
      <c r="AZ44">
        <f t="shared" si="22"/>
        <v>33</v>
      </c>
      <c r="BA44">
        <f t="shared" si="22"/>
        <v>22</v>
      </c>
      <c r="BB44">
        <f t="shared" si="22"/>
        <v>11</v>
      </c>
    </row>
    <row r="45" spans="1:54" x14ac:dyDescent="0.25">
      <c r="D45">
        <v>0.46</v>
      </c>
      <c r="K45">
        <v>9</v>
      </c>
      <c r="L45">
        <f>(500-ABS(L37))*$D$45</f>
        <v>-460</v>
      </c>
      <c r="M45">
        <f t="shared" ref="M45:BB45" si="23">(500-ABS(M37))*$D$45</f>
        <v>-345</v>
      </c>
      <c r="N45">
        <f t="shared" si="23"/>
        <v>-230</v>
      </c>
      <c r="O45">
        <f t="shared" si="23"/>
        <v>-115</v>
      </c>
      <c r="P45">
        <f t="shared" si="23"/>
        <v>-103.5</v>
      </c>
      <c r="Q45">
        <f t="shared" si="23"/>
        <v>-92</v>
      </c>
      <c r="R45">
        <f t="shared" si="23"/>
        <v>0</v>
      </c>
      <c r="S45">
        <f t="shared" si="23"/>
        <v>46</v>
      </c>
      <c r="T45">
        <f t="shared" si="23"/>
        <v>57.5</v>
      </c>
      <c r="U45">
        <f t="shared" si="23"/>
        <v>69</v>
      </c>
      <c r="V45">
        <f t="shared" si="23"/>
        <v>80.5</v>
      </c>
      <c r="W45">
        <f t="shared" si="23"/>
        <v>92</v>
      </c>
      <c r="X45">
        <f t="shared" si="23"/>
        <v>103.5</v>
      </c>
      <c r="Y45">
        <f t="shared" si="23"/>
        <v>115</v>
      </c>
      <c r="Z45">
        <f t="shared" si="23"/>
        <v>126.5</v>
      </c>
      <c r="AA45">
        <f t="shared" si="23"/>
        <v>138</v>
      </c>
      <c r="AB45">
        <f t="shared" si="23"/>
        <v>149.5</v>
      </c>
      <c r="AC45">
        <f t="shared" si="23"/>
        <v>161</v>
      </c>
      <c r="AD45">
        <f t="shared" si="23"/>
        <v>172.5</v>
      </c>
      <c r="AE45">
        <f t="shared" si="23"/>
        <v>184</v>
      </c>
      <c r="AF45">
        <f t="shared" si="23"/>
        <v>195.5</v>
      </c>
      <c r="AG45">
        <f t="shared" si="23"/>
        <v>207</v>
      </c>
      <c r="AH45">
        <f t="shared" si="23"/>
        <v>218.5</v>
      </c>
      <c r="AI45">
        <f t="shared" si="23"/>
        <v>230</v>
      </c>
      <c r="AJ45">
        <f t="shared" si="23"/>
        <v>218.5</v>
      </c>
      <c r="AK45">
        <f t="shared" si="23"/>
        <v>207</v>
      </c>
      <c r="AL45">
        <f t="shared" si="23"/>
        <v>195.5</v>
      </c>
      <c r="AM45">
        <f t="shared" si="23"/>
        <v>184</v>
      </c>
      <c r="AN45">
        <f t="shared" si="23"/>
        <v>172.5</v>
      </c>
      <c r="AO45">
        <f t="shared" si="23"/>
        <v>161</v>
      </c>
      <c r="AP45">
        <f t="shared" si="23"/>
        <v>149.5</v>
      </c>
      <c r="AQ45">
        <f t="shared" si="23"/>
        <v>138</v>
      </c>
      <c r="AR45">
        <f t="shared" si="23"/>
        <v>126.5</v>
      </c>
      <c r="AS45">
        <f t="shared" si="23"/>
        <v>115</v>
      </c>
      <c r="AT45">
        <f t="shared" si="23"/>
        <v>103.5</v>
      </c>
      <c r="AU45">
        <f t="shared" si="23"/>
        <v>92</v>
      </c>
      <c r="AV45">
        <f t="shared" si="23"/>
        <v>0</v>
      </c>
      <c r="AW45">
        <f t="shared" si="23"/>
        <v>-230</v>
      </c>
      <c r="AX45">
        <f t="shared" si="23"/>
        <v>-460</v>
      </c>
      <c r="AY45">
        <f t="shared" si="23"/>
        <v>-1150</v>
      </c>
      <c r="AZ45">
        <f t="shared" si="23"/>
        <v>34.5</v>
      </c>
      <c r="BA45">
        <f t="shared" si="23"/>
        <v>23</v>
      </c>
      <c r="BB45">
        <f t="shared" si="23"/>
        <v>11.5</v>
      </c>
    </row>
  </sheetData>
  <mergeCells count="2">
    <mergeCell ref="L7:AY7"/>
    <mergeCell ref="L6:AY6"/>
  </mergeCells>
  <pageMargins left="0.25" right="0.25" top="0.75" bottom="0.75" header="0.3" footer="0.3"/>
  <pageSetup paperSize="8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Geoscience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Geoscience Australia</cp:lastModifiedBy>
  <cp:lastPrinted>2014-03-14T00:51:35Z</cp:lastPrinted>
  <dcterms:created xsi:type="dcterms:W3CDTF">2014-03-13T22:24:33Z</dcterms:created>
  <dcterms:modified xsi:type="dcterms:W3CDTF">2014-03-21T04:56:07Z</dcterms:modified>
</cp:coreProperties>
</file>