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8" windowWidth="14808" windowHeight="8016" tabRatio="699" firstSheet="2" activeTab="10"/>
  </bookViews>
  <sheets>
    <sheet name="étude E constant" sheetId="17" r:id="rId1"/>
    <sheet name="a ranger dans étude E constant" sheetId="16" r:id="rId2"/>
    <sheet name="Calcul" sheetId="1" r:id="rId3"/>
    <sheet name="Buse 03 12°" sheetId="13" r:id="rId4"/>
    <sheet name="Buse 04+60cm" sheetId="9" r:id="rId5"/>
    <sheet name="Buse 05 12°+60cm" sheetId="12" r:id="rId6"/>
    <sheet name="Buse 05 60°+60cm" sheetId="8" r:id="rId7"/>
    <sheet name="Buse 04+160cm" sheetId="10" r:id="rId8"/>
    <sheet name="Buse 05+160cm" sheetId="11" r:id="rId9"/>
    <sheet name="Buse 1.2mm" sheetId="15" r:id="rId10"/>
    <sheet name="e3D" sheetId="18" r:id="rId11"/>
  </sheets>
  <calcPr calcId="171027"/>
</workbook>
</file>

<file path=xl/calcChain.xml><?xml version="1.0" encoding="utf-8"?>
<calcChain xmlns="http://schemas.openxmlformats.org/spreadsheetml/2006/main">
  <c r="K22" i="18" l="1"/>
  <c r="V22" i="18" l="1"/>
  <c r="U22" i="18"/>
  <c r="O31" i="17"/>
  <c r="T22" i="18"/>
  <c r="Z22" i="18" l="1"/>
  <c r="Y22" i="18"/>
  <c r="AA22" i="18"/>
  <c r="X22" i="18" l="1"/>
  <c r="S22" i="18" l="1"/>
  <c r="P22" i="18"/>
  <c r="O22" i="18" l="1"/>
  <c r="G22" i="18" l="1"/>
  <c r="C22" i="18" l="1"/>
  <c r="D17" i="12" l="1"/>
  <c r="E17" i="12"/>
  <c r="H10" i="1" l="1"/>
  <c r="I10" i="1"/>
  <c r="H11" i="1"/>
  <c r="A7" i="1"/>
  <c r="B10" i="1" l="1"/>
  <c r="O17" i="12" l="1"/>
  <c r="Q17" i="12" l="1"/>
  <c r="R17" i="12"/>
  <c r="D17" i="11" l="1"/>
  <c r="F17" i="15" l="1"/>
  <c r="G17" i="15"/>
  <c r="C17" i="15" l="1"/>
  <c r="K17" i="11" l="1"/>
  <c r="E16" i="9" l="1"/>
  <c r="F16" i="9"/>
  <c r="T17" i="12"/>
  <c r="Z22" i="12"/>
  <c r="O17" i="11"/>
  <c r="AG17" i="12" l="1"/>
  <c r="AJ17" i="12" l="1"/>
  <c r="AM17" i="12"/>
  <c r="R17" i="15" l="1"/>
  <c r="M16" i="9" l="1"/>
  <c r="Q16" i="9"/>
  <c r="I16" i="9" l="1"/>
  <c r="J16" i="9"/>
  <c r="O16" i="9" l="1"/>
  <c r="N16" i="9"/>
  <c r="L16" i="9"/>
  <c r="P16" i="9"/>
  <c r="S16" i="9"/>
  <c r="V16" i="9"/>
  <c r="W16" i="9"/>
  <c r="U16" i="9"/>
  <c r="X16" i="9"/>
  <c r="T16" i="9" l="1"/>
  <c r="AP17" i="12" l="1"/>
  <c r="AQ17" i="12"/>
  <c r="AR17" i="12"/>
  <c r="AS17" i="12"/>
  <c r="AT17" i="12"/>
  <c r="AU17" i="12"/>
  <c r="AV17" i="12"/>
  <c r="AW17" i="12"/>
  <c r="AX17" i="12" l="1"/>
  <c r="AY17" i="12"/>
  <c r="AZ17" i="12"/>
  <c r="BA17" i="12"/>
  <c r="BB17" i="12"/>
  <c r="D21" i="13" l="1"/>
  <c r="D16" i="13"/>
  <c r="C16" i="10"/>
  <c r="T17" i="11" l="1"/>
  <c r="U17" i="11"/>
  <c r="D16" i="10" l="1"/>
  <c r="C21" i="8" l="1"/>
  <c r="D21" i="8"/>
  <c r="BD22" i="12"/>
  <c r="BE22" i="12"/>
  <c r="BI22" i="12" l="1"/>
  <c r="BF22" i="12"/>
  <c r="BJ22" i="12"/>
  <c r="BK22" i="12"/>
  <c r="BN22" i="12" l="1"/>
  <c r="BO22" i="12"/>
  <c r="BP22" i="12"/>
  <c r="BV17" i="12"/>
  <c r="BW17" i="12"/>
  <c r="BQ22" i="12"/>
  <c r="F21" i="8"/>
  <c r="G21" i="8"/>
  <c r="H21" i="8"/>
  <c r="I21" i="8"/>
  <c r="BR22" i="12"/>
  <c r="BS22" i="12"/>
  <c r="W17" i="11" l="1"/>
  <c r="AC17" i="11"/>
  <c r="AD17" i="11"/>
  <c r="BX22" i="12" l="1"/>
  <c r="BY22" i="12"/>
  <c r="BZ22" i="12"/>
  <c r="CA22" i="12"/>
  <c r="E21" i="10" l="1"/>
  <c r="E16" i="10"/>
  <c r="K30" i="1"/>
  <c r="J30" i="1"/>
  <c r="J28" i="1"/>
  <c r="G16" i="10" l="1"/>
  <c r="G21" i="10"/>
  <c r="Y22" i="11"/>
  <c r="Y17" i="11"/>
  <c r="Z17" i="11"/>
  <c r="H16" i="10" l="1"/>
  <c r="I16" i="10"/>
  <c r="H21" i="10"/>
  <c r="AA22" i="11"/>
  <c r="AA17" i="11"/>
  <c r="P21" i="8" l="1"/>
  <c r="Q21" i="8"/>
  <c r="R21" i="8"/>
  <c r="T21" i="8"/>
  <c r="S21" i="8"/>
  <c r="U21" i="8"/>
  <c r="V21" i="8"/>
  <c r="W21" i="8"/>
  <c r="X21" i="8"/>
  <c r="Y21" i="8"/>
  <c r="AA21" i="9" l="1"/>
  <c r="AA16" i="9"/>
  <c r="Z21" i="8" l="1"/>
  <c r="AC21" i="9" l="1"/>
  <c r="AD21" i="9"/>
  <c r="AA21" i="8"/>
  <c r="AB21" i="8"/>
  <c r="AC16" i="8"/>
  <c r="AC21" i="8"/>
  <c r="AE21" i="9"/>
  <c r="AF16" i="9" l="1"/>
  <c r="AF21" i="9"/>
  <c r="AG21" i="9" l="1"/>
  <c r="AI21" i="9" l="1"/>
  <c r="AK16" i="9" l="1"/>
  <c r="AL16" i="9" l="1"/>
  <c r="AM16" i="9"/>
  <c r="AN16" i="9"/>
  <c r="AP21" i="9" l="1"/>
  <c r="AE22" i="11" l="1"/>
  <c r="AE17" i="11"/>
  <c r="AF22" i="11" l="1"/>
  <c r="AF17" i="11"/>
  <c r="J21" i="10"/>
  <c r="J16" i="10"/>
  <c r="AH22" i="11" l="1"/>
  <c r="AH17" i="11"/>
  <c r="L21" i="10" l="1"/>
  <c r="L16" i="10"/>
  <c r="O21" i="10" l="1"/>
  <c r="N21" i="10"/>
  <c r="O16" i="10"/>
  <c r="N16" i="10"/>
  <c r="P16" i="10" l="1"/>
  <c r="P21" i="10"/>
  <c r="AQ21" i="9" l="1"/>
  <c r="AR16" i="9" l="1"/>
  <c r="AR21" i="9"/>
  <c r="AD21" i="8" l="1"/>
  <c r="R21" i="10" l="1"/>
  <c r="S21" i="10"/>
  <c r="V16" i="10"/>
  <c r="U16" i="10"/>
  <c r="T21" i="10"/>
  <c r="W21" i="10"/>
  <c r="W16" i="10"/>
  <c r="X16" i="10"/>
  <c r="X21" i="10"/>
  <c r="AL21" i="10"/>
  <c r="AL16" i="10"/>
  <c r="AN21" i="10"/>
  <c r="AN16" i="10"/>
  <c r="AC21" i="10"/>
  <c r="AE21" i="10"/>
  <c r="AE16" i="10"/>
  <c r="AC16" i="10"/>
  <c r="AF21" i="10"/>
  <c r="AF16" i="10"/>
  <c r="AA21" i="10"/>
  <c r="Z21" i="10"/>
  <c r="AA16" i="10"/>
  <c r="AD21" i="10"/>
  <c r="AM21" i="10"/>
  <c r="AM16" i="10"/>
  <c r="AD16" i="10"/>
  <c r="AO16" i="10"/>
  <c r="AG16" i="10"/>
  <c r="AS21" i="10"/>
  <c r="AR21" i="10"/>
  <c r="AQ21" i="10"/>
  <c r="AP21" i="10"/>
  <c r="AS16" i="10"/>
  <c r="AR16" i="10"/>
  <c r="AQ16" i="10"/>
  <c r="AP16" i="10"/>
  <c r="AK21" i="10"/>
  <c r="AJ21" i="10"/>
  <c r="AH21" i="10"/>
  <c r="AI21" i="10"/>
  <c r="AK16" i="10"/>
  <c r="AJ16" i="10"/>
  <c r="AI16" i="10"/>
  <c r="AH16" i="10"/>
  <c r="O13" i="1"/>
  <c r="R7" i="1"/>
  <c r="N7" i="1"/>
  <c r="P5" i="1"/>
  <c r="P6" i="1"/>
  <c r="P7" i="1"/>
  <c r="Q8" i="1"/>
  <c r="AS21" i="9" l="1"/>
  <c r="AT21" i="9"/>
  <c r="AX21" i="9"/>
  <c r="AW21" i="9"/>
  <c r="AU21" i="9"/>
  <c r="AV21" i="9"/>
  <c r="AG21" i="8"/>
  <c r="AE21" i="8"/>
  <c r="AF21" i="8"/>
  <c r="AH21" i="8"/>
  <c r="AI21" i="8"/>
  <c r="AI16" i="8"/>
  <c r="AJ16" i="8"/>
  <c r="AJ21" i="8"/>
  <c r="AK21" i="8"/>
  <c r="AL21" i="8"/>
  <c r="AM21" i="8"/>
  <c r="AN21" i="8"/>
  <c r="AO21" i="8"/>
  <c r="AP21" i="8"/>
  <c r="AQ21" i="8"/>
  <c r="AT21" i="8"/>
  <c r="AT16" i="8"/>
  <c r="AS16" i="8"/>
  <c r="AX21" i="8"/>
  <c r="AX16" i="8"/>
  <c r="BH21" i="8"/>
  <c r="BI21" i="8"/>
  <c r="BG21" i="8"/>
  <c r="BF21" i="8"/>
  <c r="BF16" i="8"/>
  <c r="BD21" i="8"/>
  <c r="BD16" i="8"/>
  <c r="BB21" i="8"/>
  <c r="BB16" i="8"/>
  <c r="BA21" i="8"/>
  <c r="BA16" i="8"/>
  <c r="AY21" i="8"/>
  <c r="AY16" i="8"/>
  <c r="AU21" i="8"/>
  <c r="AU16" i="8"/>
  <c r="AV21" i="8"/>
  <c r="AV16" i="8"/>
  <c r="BE21" i="8"/>
  <c r="BE16" i="8"/>
  <c r="BC21" i="8"/>
  <c r="BC16" i="8"/>
  <c r="AW21" i="8"/>
  <c r="AW16" i="8"/>
  <c r="K21" i="1" l="1"/>
  <c r="K22" i="1" s="1"/>
  <c r="K18" i="1" l="1"/>
  <c r="A8" i="1" l="1"/>
  <c r="A6" i="1"/>
</calcChain>
</file>

<file path=xl/sharedStrings.xml><?xml version="1.0" encoding="utf-8"?>
<sst xmlns="http://schemas.openxmlformats.org/spreadsheetml/2006/main" count="1062" uniqueCount="391">
  <si>
    <t>E-step-per-mm</t>
  </si>
  <si>
    <t>e_steps_per_mm = (motor_steps_per_rev * driver_microstep) * (big_gear_teeth / small_gear_teeth) / (hob_effective_diameter * pi)</t>
  </si>
  <si>
    <t>motor</t>
  </si>
  <si>
    <t>microstepping</t>
  </si>
  <si>
    <t>big gear</t>
  </si>
  <si>
    <t>small gear</t>
  </si>
  <si>
    <t>hob diam.</t>
  </si>
  <si>
    <t>pi</t>
  </si>
  <si>
    <t>http://reprap.org/wiki/Triffid_Hunter's_Calibration_Guide#E_steps</t>
  </si>
  <si>
    <t>Mesure</t>
  </si>
  <si>
    <t>mm</t>
  </si>
  <si>
    <t>Ancien</t>
  </si>
  <si>
    <t>à chaud</t>
  </si>
  <si>
    <t>FR</t>
  </si>
  <si>
    <t>à vide</t>
  </si>
  <si>
    <t>H2 OEV4.5 05mm</t>
  </si>
  <si>
    <t>Valeur mathématique à vide</t>
  </si>
  <si>
    <t>Mondrian 03 / 04 / 05 / pignon maritime-models</t>
  </si>
  <si>
    <t>Pignon moletté façon ultimaker (7,97-8,03 mm de diamètre)</t>
  </si>
  <si>
    <t>H0-verte proto conique</t>
  </si>
  <si>
    <t>H0-navy OEV4 / PLA</t>
  </si>
  <si>
    <t>H0-navy OEV4 / nGen</t>
  </si>
  <si>
    <t>Alto2 OEV4</t>
  </si>
  <si>
    <t>H1 OEV4</t>
  </si>
  <si>
    <t>H2 Proto OEV5 04mm</t>
  </si>
  <si>
    <t>Alto3 OEV5 04 et 05mm</t>
  </si>
  <si>
    <t>H2 OEV5 04mm</t>
  </si>
  <si>
    <t>Cible</t>
  </si>
  <si>
    <t>Nouvelle valeur</t>
  </si>
  <si>
    <t>Pas/mm</t>
  </si>
  <si>
    <t>01 aout 2016</t>
  </si>
  <si>
    <t>dans le print setting : oui</t>
  </si>
  <si>
    <t>dans le firmware : non</t>
  </si>
  <si>
    <t>Solutions</t>
  </si>
  <si>
    <t>influence température : 0-3%</t>
  </si>
  <si>
    <t>influence matière : 2-4%</t>
  </si>
  <si>
    <t>influence tube : 3-4%</t>
  </si>
  <si>
    <t>PLA</t>
  </si>
  <si>
    <t>PET</t>
  </si>
  <si>
    <t>200°C</t>
  </si>
  <si>
    <t>215°C</t>
  </si>
  <si>
    <t>difficile à cerner, E entre 180 et 200, avec un résultat entre 100 et 110mm (180 semble être un bon compromis)</t>
  </si>
  <si>
    <t>modifier valeur E selon matière</t>
  </si>
  <si>
    <t>dans le filament setting : non car varie aussi selon machine</t>
  </si>
  <si>
    <t>205°C</t>
  </si>
  <si>
    <t>A3-555-506</t>
  </si>
  <si>
    <t>HD-005</t>
  </si>
  <si>
    <t>HD-006</t>
  </si>
  <si>
    <t>Calibration e-step-mm (100mm@200°C 100mm/min)</t>
  </si>
  <si>
    <t>Spécimen</t>
  </si>
  <si>
    <t>Date</t>
  </si>
  <si>
    <t>HD-003</t>
  </si>
  <si>
    <t>PET noir</t>
  </si>
  <si>
    <t>Buse</t>
  </si>
  <si>
    <t>Matière</t>
  </si>
  <si>
    <t>E=</t>
  </si>
  <si>
    <t>HD-007</t>
  </si>
  <si>
    <t>référence en mai-juin ayant donné E=136</t>
  </si>
  <si>
    <t>HD-008</t>
  </si>
  <si>
    <t>tube PTFE ?</t>
  </si>
  <si>
    <t>HD-002</t>
  </si>
  <si>
    <t>HD-001</t>
  </si>
  <si>
    <t>HD-004</t>
  </si>
  <si>
    <t>Free air extrusion</t>
  </si>
  <si>
    <t>le PET frotte plus que le PLA dans le tube</t>
  </si>
  <si>
    <t>Relevé sans tube 1</t>
  </si>
  <si>
    <t>Relevé sans tube 2</t>
  </si>
  <si>
    <t>Relevé sans tube 3</t>
  </si>
  <si>
    <t>moy.</t>
  </si>
  <si>
    <t>Relevé avec tube 1</t>
  </si>
  <si>
    <t>Relevé avec tube 2</t>
  </si>
  <si>
    <t>Relevé avec tube 3</t>
  </si>
  <si>
    <t>PET inco</t>
  </si>
  <si>
    <t>0,5 neuve</t>
  </si>
  <si>
    <t>PLA inco</t>
  </si>
  <si>
    <t>bobine neuve</t>
  </si>
  <si>
    <t>Entrainement</t>
  </si>
  <si>
    <t>ancienPLA</t>
  </si>
  <si>
    <t>nouveauABS</t>
  </si>
  <si>
    <t>changement levier sans effet</t>
  </si>
  <si>
    <t>changement levier peu d'effet</t>
  </si>
  <si>
    <t>tube ptfe alimentation encrassé ?</t>
  </si>
  <si>
    <t>HD-009</t>
  </si>
  <si>
    <t>PLA 136</t>
  </si>
  <si>
    <t>PET 138 (+1,5%)</t>
  </si>
  <si>
    <t>PLA 150</t>
  </si>
  <si>
    <t>PET 155 (+3,3%)</t>
  </si>
  <si>
    <t>PLA 155</t>
  </si>
  <si>
    <t>PET 165 (+6,5%)</t>
  </si>
  <si>
    <t>04+50</t>
  </si>
  <si>
    <t>05+50</t>
  </si>
  <si>
    <t>04+155</t>
  </si>
  <si>
    <t>50cm = +1,5% (PLA)</t>
  </si>
  <si>
    <t>50cm = +3% (PET)</t>
  </si>
  <si>
    <t>vers</t>
  </si>
  <si>
    <t>A3-333-502</t>
  </si>
  <si>
    <t>ancienPET</t>
  </si>
  <si>
    <t>Température</t>
  </si>
  <si>
    <t>PLA bleu clair</t>
  </si>
  <si>
    <t>PLA orange</t>
  </si>
  <si>
    <t>A3-333-503</t>
  </si>
  <si>
    <t>Le levier était déformé</t>
  </si>
  <si>
    <t>A3-AOE-showroom</t>
  </si>
  <si>
    <t>166 ?</t>
  </si>
  <si>
    <t>154 ?</t>
  </si>
  <si>
    <t>A3-333-507</t>
  </si>
  <si>
    <t>SemiFlex (50mm/min)</t>
  </si>
  <si>
    <t>HDe-530</t>
  </si>
  <si>
    <t>PLA bleu</t>
  </si>
  <si>
    <t>A3-333-513</t>
  </si>
  <si>
    <t>A3-333-514</t>
  </si>
  <si>
    <t>A3-333-AOE</t>
  </si>
  <si>
    <t>PLA-05 145</t>
  </si>
  <si>
    <t>HDe-536</t>
  </si>
  <si>
    <t>HDe-proto</t>
  </si>
  <si>
    <t>C210</t>
  </si>
  <si>
    <t>220°C</t>
  </si>
  <si>
    <t>230°C</t>
  </si>
  <si>
    <t>PLA Silver</t>
  </si>
  <si>
    <t>(sonde limite hors bloc)</t>
  </si>
  <si>
    <t>ABS "usé"</t>
  </si>
  <si>
    <t>ABS</t>
  </si>
  <si>
    <t>PLA Bgsemi</t>
  </si>
  <si>
    <t>PLA Bgreen</t>
  </si>
  <si>
    <t>HDe-517</t>
  </si>
  <si>
    <t>PLA black</t>
  </si>
  <si>
    <t>?</t>
  </si>
  <si>
    <t>HD-???</t>
  </si>
  <si>
    <t>Ancien PLA</t>
  </si>
  <si>
    <t>changement levier usé</t>
  </si>
  <si>
    <t>A3-555-515</t>
  </si>
  <si>
    <t>PET blanc</t>
  </si>
  <si>
    <t>PET-05 150</t>
  </si>
  <si>
    <t>A3-555-CYTEC</t>
  </si>
  <si>
    <t>PLA beige</t>
  </si>
  <si>
    <t>Pignon hyena gros modele + bulldog</t>
  </si>
  <si>
    <t>A3-333-520</t>
  </si>
  <si>
    <t>PC-ABS</t>
  </si>
  <si>
    <t>280°C</t>
  </si>
  <si>
    <t>PLA Black</t>
  </si>
  <si>
    <t>HD-547</t>
  </si>
  <si>
    <t>PLA 145</t>
  </si>
  <si>
    <t>PET 150</t>
  </si>
  <si>
    <t>200°C (220)</t>
  </si>
  <si>
    <t>A3-333-519</t>
  </si>
  <si>
    <t>PLA noir</t>
  </si>
  <si>
    <t>E145</t>
  </si>
  <si>
    <t>HD-529</t>
  </si>
  <si>
    <t>PLA silver</t>
  </si>
  <si>
    <t>Hde-Proto</t>
  </si>
  <si>
    <t>HD-543</t>
  </si>
  <si>
    <t>ABS+</t>
  </si>
  <si>
    <t>255 (235)</t>
  </si>
  <si>
    <t>A-520</t>
  </si>
  <si>
    <t>235 (215)</t>
  </si>
  <si>
    <t>entre 140 et 145</t>
  </si>
  <si>
    <t>245 (222)</t>
  </si>
  <si>
    <t>300 (275)</t>
  </si>
  <si>
    <t>HD-010</t>
  </si>
  <si>
    <t>200°C (208)</t>
  </si>
  <si>
    <t>Banc test</t>
  </si>
  <si>
    <t>openedge
pignon ultimaker</t>
  </si>
  <si>
    <t>0,5 12°</t>
  </si>
  <si>
    <t>210 (220)</t>
  </si>
  <si>
    <t>215 (225)</t>
  </si>
  <si>
    <t>220 (230)</t>
  </si>
  <si>
    <t>openedge + pignon MK8</t>
  </si>
  <si>
    <t>F100</t>
  </si>
  <si>
    <t>F200</t>
  </si>
  <si>
    <t>230 (240)</t>
  </si>
  <si>
    <t>235 (245)</t>
  </si>
  <si>
    <t>F187</t>
  </si>
  <si>
    <t>F50</t>
  </si>
  <si>
    <t>SemiFlex</t>
  </si>
  <si>
    <t>pignon MK8</t>
  </si>
  <si>
    <t>HD-541</t>
  </si>
  <si>
    <t>tube dégradé</t>
  </si>
  <si>
    <t>200
(200)</t>
  </si>
  <si>
    <t>215
(210)</t>
  </si>
  <si>
    <t>PLA faberdashery</t>
  </si>
  <si>
    <t>210
(205)</t>
  </si>
  <si>
    <t>205
(200)</t>
  </si>
  <si>
    <t>220
(215)</t>
  </si>
  <si>
    <t>235
(230)</t>
  </si>
  <si>
    <t>240
(235)</t>
  </si>
  <si>
    <t>245
(240)</t>
  </si>
  <si>
    <t>230
(225)</t>
  </si>
  <si>
    <t>HD-549</t>
  </si>
  <si>
    <t>225
(220)</t>
  </si>
  <si>
    <t>210
(230)</t>
  </si>
  <si>
    <t>Alto2-002</t>
  </si>
  <si>
    <t>220
(230)</t>
  </si>
  <si>
    <t>215
(222)</t>
  </si>
  <si>
    <t>Vitesse</t>
  </si>
  <si>
    <t>215
(233)</t>
  </si>
  <si>
    <t>HDe-545</t>
  </si>
  <si>
    <t>Hde-proto</t>
  </si>
  <si>
    <t>215
(215)</t>
  </si>
  <si>
    <t>220
(220)</t>
  </si>
  <si>
    <t>A-AOE</t>
  </si>
  <si>
    <t>200
(215)</t>
  </si>
  <si>
    <t>205
(220)</t>
  </si>
  <si>
    <t>210
(225-230)</t>
  </si>
  <si>
    <t>180
(225)</t>
  </si>
  <si>
    <t>190
(237)</t>
  </si>
  <si>
    <t>195
(250)</t>
  </si>
  <si>
    <t>200
(250)</t>
  </si>
  <si>
    <t>193
(243)</t>
  </si>
  <si>
    <t>200
(220)</t>
  </si>
  <si>
    <t>215
(235)</t>
  </si>
  <si>
    <t>HD-533</t>
  </si>
  <si>
    <t>PET Ruby SemiTrans</t>
  </si>
  <si>
    <t>Alto-519</t>
  </si>
  <si>
    <t>200
(205)</t>
  </si>
  <si>
    <t>210
(215)</t>
  </si>
  <si>
    <t>215
(220)</t>
  </si>
  <si>
    <t>F300</t>
  </si>
  <si>
    <t>PETG</t>
  </si>
  <si>
    <t>220
(235-240)</t>
  </si>
  <si>
    <t>210
(225)</t>
  </si>
  <si>
    <t>PET 155</t>
  </si>
  <si>
    <t>222
(240-241)</t>
  </si>
  <si>
    <t>222
(241-243)</t>
  </si>
  <si>
    <t>218
(235-238)</t>
  </si>
  <si>
    <t>Calibration e-step-mm (E100 F300)</t>
  </si>
  <si>
    <t>PP</t>
  </si>
  <si>
    <t>210
(220)</t>
  </si>
  <si>
    <t>215
(225)</t>
  </si>
  <si>
    <t>PVA</t>
  </si>
  <si>
    <t>SemiFlex 155</t>
  </si>
  <si>
    <t>PVA 150</t>
  </si>
  <si>
    <t>pas/rev (avec microstepping)</t>
  </si>
  <si>
    <t>12°</t>
  </si>
  <si>
    <t>V4</t>
  </si>
  <si>
    <t>OEV4</t>
  </si>
  <si>
    <t>60cm</t>
  </si>
  <si>
    <t>MK8</t>
  </si>
  <si>
    <t>compact un ressort</t>
  </si>
  <si>
    <t>F187
240°C=99</t>
  </si>
  <si>
    <t>160cm</t>
  </si>
  <si>
    <t>type ultimaker</t>
  </si>
  <si>
    <t>133-135</t>
  </si>
  <si>
    <t>60°</t>
  </si>
  <si>
    <t>G1 E100 F100</t>
  </si>
  <si>
    <t>F max ?</t>
  </si>
  <si>
    <t>relevée</t>
  </si>
  <si>
    <t>théorique</t>
  </si>
  <si>
    <t>direct tête
avec tube</t>
  </si>
  <si>
    <t>direct tête
sans tube</t>
  </si>
  <si>
    <t>à froid
sans tête/tube</t>
  </si>
  <si>
    <t>angle</t>
  </si>
  <si>
    <t>Diam</t>
  </si>
  <si>
    <t>Barrel</t>
  </si>
  <si>
    <t>Radiateur</t>
  </si>
  <si>
    <t>Tube</t>
  </si>
  <si>
    <t>Pignons</t>
  </si>
  <si>
    <t>Corps</t>
  </si>
  <si>
    <t>pas-par-mm pour E</t>
  </si>
  <si>
    <t>Extrusion</t>
  </si>
  <si>
    <t>moleté (ultimaker)</t>
  </si>
  <si>
    <t>603zz</t>
  </si>
  <si>
    <t>compact
PLA
un ressort</t>
  </si>
  <si>
    <t>v1 à v4</t>
  </si>
  <si>
    <t>0,3
0,4
0,5</t>
  </si>
  <si>
    <t>Folda
Mondrian</t>
  </si>
  <si>
    <t>ouvert
PLA
deux ressorts</t>
  </si>
  <si>
    <t>PLA
195°C</t>
  </si>
  <si>
    <t>valeur appliquée de manière globale car déterminée uniquement à vide à l'époque
usage courant limité au PLA (compensation ABS par extrusion multiplicator)</t>
  </si>
  <si>
    <t>maritim-model
denture droite ronde 8mm</t>
  </si>
  <si>
    <t>E122</t>
  </si>
  <si>
    <t>hyena grand modèle</t>
  </si>
  <si>
    <t>606 UU ?</t>
  </si>
  <si>
    <t>bulldog</t>
  </si>
  <si>
    <t>HD prod</t>
  </si>
  <si>
    <t>E150
(155 avec tube)
PLA</t>
  </si>
  <si>
    <t>compact
ABS
1 ressort</t>
  </si>
  <si>
    <t>MK8 (makerbot)</t>
  </si>
  <si>
    <t>E120</t>
  </si>
  <si>
    <t>double pignon (printrbot)</t>
  </si>
  <si>
    <t>printrbot gearhead distance fixe</t>
  </si>
  <si>
    <t>E97</t>
  </si>
  <si>
    <t>alu "jo"</t>
  </si>
  <si>
    <t>E100</t>
  </si>
  <si>
    <t>26 dents
reprapworld</t>
  </si>
  <si>
    <t>V5
sans PTFE</t>
  </si>
  <si>
    <t>A3-555</t>
  </si>
  <si>
    <t>86
85
85</t>
  </si>
  <si>
    <t>91
91
91</t>
  </si>
  <si>
    <t>98
97
97</t>
  </si>
  <si>
    <t>100
100
99,5</t>
  </si>
  <si>
    <t>100,5
101
101</t>
  </si>
  <si>
    <t>86
86
86</t>
  </si>
  <si>
    <t>94
94
94</t>
  </si>
  <si>
    <t>99
99
98</t>
  </si>
  <si>
    <t>89
88
89</t>
  </si>
  <si>
    <t>96
97
96</t>
  </si>
  <si>
    <t>99-101mm
reverse 103</t>
  </si>
  <si>
    <t>ajustable
double pignon
PET (proto)
1 ressort
pression max</t>
  </si>
  <si>
    <t>A3-333</t>
  </si>
  <si>
    <t>91
92
91
saute 1 pas complet</t>
  </si>
  <si>
    <t>95
94
94</t>
  </si>
  <si>
    <t>97
97
97</t>
  </si>
  <si>
    <t>98
98
98</t>
  </si>
  <si>
    <t>98,5
98,5
98,5</t>
  </si>
  <si>
    <t>98
99
99</t>
  </si>
  <si>
    <t>83
saute 5-6 pas complet</t>
  </si>
  <si>
    <t>96
96
96</t>
  </si>
  <si>
    <t>97,5
98
97,5</t>
  </si>
  <si>
    <t>84
saute 5-6 pas complet</t>
  </si>
  <si>
    <t>90
90
saute 1 pas complet</t>
  </si>
  <si>
    <t>95
94
95
(92 si moins de pression)</t>
  </si>
  <si>
    <t>95
95
96
96
(carré test)</t>
  </si>
  <si>
    <t>97
96
97</t>
  </si>
  <si>
    <t>ajustable
pignon 11mm
PET (proto)
1 ressort
pression max</t>
  </si>
  <si>
    <t>83
84
84</t>
  </si>
  <si>
    <t>92
92
92</t>
  </si>
  <si>
    <t>98
98
98
(99 avec E97)
(100 avec E98)</t>
  </si>
  <si>
    <t>98
97,5
97,5</t>
  </si>
  <si>
    <t>96
97
97</t>
  </si>
  <si>
    <t>compact
plus 2 rondelles</t>
  </si>
  <si>
    <t>96
96</t>
  </si>
  <si>
    <t>98
98
97</t>
  </si>
  <si>
    <t>97,5mm
97,5mm
97,5mm</t>
  </si>
  <si>
    <t>26 dents reprapworld</t>
  </si>
  <si>
    <t>200pas/rev
3200 en 1/16
100mm=3 tours moteur</t>
  </si>
  <si>
    <t>compact
PET (proto)
1 ressort</t>
  </si>
  <si>
    <t>Diam. Buse</t>
  </si>
  <si>
    <t>F max</t>
  </si>
  <si>
    <t>F600</t>
  </si>
  <si>
    <t>F500</t>
  </si>
  <si>
    <t>F400</t>
  </si>
  <si>
    <t>F350</t>
  </si>
  <si>
    <t>E pour 100mm</t>
  </si>
  <si>
    <t>E100 F100</t>
  </si>
  <si>
    <t>E100=</t>
  </si>
  <si>
    <t>240°C</t>
  </si>
  <si>
    <t>220°C (PLA)</t>
  </si>
  <si>
    <t>à froid</t>
  </si>
  <si>
    <t>1/16</t>
  </si>
  <si>
    <t>diam.</t>
  </si>
  <si>
    <t>Test 100mm</t>
  </si>
  <si>
    <t>=diam. Effectif si E=100</t>
  </si>
  <si>
    <t>E ajusté</t>
  </si>
  <si>
    <t>Relevé</t>
  </si>
  <si>
    <t>E théorique</t>
  </si>
  <si>
    <t>Diamètre</t>
  </si>
  <si>
    <t>Pignon</t>
  </si>
  <si>
    <t>Roulement</t>
  </si>
  <si>
    <t>Moteur</t>
  </si>
  <si>
    <t>Bloc</t>
  </si>
  <si>
    <t>Machine</t>
  </si>
  <si>
    <t>ajustable
pignon 11mm
PET (proto)
1 ressort</t>
  </si>
  <si>
    <t>PET ajustable
pignon 11mm
26 dents</t>
  </si>
  <si>
    <t>ABS compact
8mm moleté</t>
  </si>
  <si>
    <t>97 au mieux</t>
  </si>
  <si>
    <t>100 avec E98</t>
  </si>
  <si>
    <t>Folda proto</t>
  </si>
  <si>
    <t>e3D</t>
  </si>
  <si>
    <t>e3D lite 6</t>
  </si>
  <si>
    <t>Calibration e-step-mm (E100 F100)</t>
  </si>
  <si>
    <t>FoldaRap proto v3</t>
  </si>
  <si>
    <t>0,4 e3D lite 6</t>
  </si>
  <si>
    <t>F150</t>
  </si>
  <si>
    <t>Soit débit max de 4mm3/s</t>
  </si>
  <si>
    <t>PLA ouvert 2 ressorts + maritim model</t>
  </si>
  <si>
    <t>200 (-0.7 / +0.0)</t>
  </si>
  <si>
    <t>PLA Devil Design</t>
  </si>
  <si>
    <t>0,5 e3D lite 6</t>
  </si>
  <si>
    <t>PLA 290</t>
  </si>
  <si>
    <t>F175</t>
  </si>
  <si>
    <t>Soit débit max de 7mm3/s</t>
  </si>
  <si>
    <t>0,6 e3D V6</t>
  </si>
  <si>
    <t>Prusa</t>
  </si>
  <si>
    <t>F250</t>
  </si>
  <si>
    <t>n'est plus stable</t>
  </si>
  <si>
    <r>
      <t xml:space="preserve">PLA ouvert 2 ressorts + </t>
    </r>
    <r>
      <rPr>
        <b/>
        <sz val="11"/>
        <color theme="1"/>
        <rFont val="Calibri"/>
        <family val="2"/>
        <scheme val="minor"/>
      </rPr>
      <t>hobb gobelin</t>
    </r>
  </si>
  <si>
    <t>Soit débit max de 8mm3/s ?</t>
  </si>
  <si>
    <t>Soit débit max de 10mm3/s @235°C</t>
  </si>
  <si>
    <t>PLA 1 ressort + pignon denture droite fine</t>
  </si>
  <si>
    <t>e3D hobb-gobelin</t>
  </si>
  <si>
    <t>E280 ?</t>
  </si>
  <si>
    <t>pour rapprochement</t>
  </si>
  <si>
    <t>E277.5</t>
  </si>
  <si>
    <t>monter temp</t>
  </si>
  <si>
    <t>580 (0.9°)</t>
  </si>
  <si>
    <t>bénéfice : courbe d'effort plus lisse, moins de variations, meilleur qualité</t>
  </si>
  <si>
    <t>constat : à 200°C le moteur J42HM34-1334F calle parfois (2200gr VS 4000gr avant)</t>
  </si>
  <si>
    <t>hypothèse : moins de torque, révèle des pics d'efforts qui étaient avant invisibles</t>
  </si>
  <si>
    <t>solution expérimentée : augmenter la température raisonnablement, +10°C</t>
  </si>
  <si>
    <t>à faire suite : refaire test extrusion avec moteur classique, mais 210°C</t>
  </si>
  <si>
    <t>23/01/2018 14h55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</si>
</sst>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prap.org/wiki/Triffid_Hunter's_Calibration_Gui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zoomScale="70" zoomScaleNormal="70" workbookViewId="0">
      <pane ySplit="3" topLeftCell="A25" activePane="bottomLeft" state="frozen"/>
      <selection pane="bottomLeft" activeCell="O31" sqref="O31"/>
    </sheetView>
  </sheetViews>
  <sheetFormatPr baseColWidth="10" defaultRowHeight="14.4" x14ac:dyDescent="0.3"/>
  <cols>
    <col min="1" max="1" width="11.5546875" style="140"/>
    <col min="2" max="2" width="5.5546875" style="140" bestFit="1" customWidth="1"/>
    <col min="3" max="4" width="6.6640625" style="140" bestFit="1" customWidth="1"/>
    <col min="5" max="6" width="8.88671875" style="140" bestFit="1" customWidth="1"/>
    <col min="7" max="7" width="13.5546875" style="140" bestFit="1" customWidth="1"/>
    <col min="8" max="8" width="13.5546875" style="140" customWidth="1"/>
    <col min="9" max="10" width="12.33203125" style="140" customWidth="1"/>
    <col min="11" max="11" width="13.5546875" style="140" customWidth="1"/>
    <col min="12" max="13" width="11.5546875" style="140"/>
    <col min="14" max="14" width="9.33203125" style="140" bestFit="1" customWidth="1"/>
    <col min="15" max="15" width="12.77734375" style="140" bestFit="1" customWidth="1"/>
    <col min="16" max="16" width="12.77734375" style="140" customWidth="1"/>
    <col min="17" max="17" width="9.33203125" style="140" bestFit="1" customWidth="1"/>
    <col min="18" max="18" width="12.77734375" style="140" bestFit="1" customWidth="1"/>
    <col min="19" max="21" width="11.5546875" style="140"/>
    <col min="22" max="22" width="12.5546875" style="140" customWidth="1"/>
    <col min="23" max="16384" width="11.5546875" style="140"/>
  </cols>
  <sheetData>
    <row r="1" spans="1:30" x14ac:dyDescent="0.3">
      <c r="A1" s="141" t="s">
        <v>350</v>
      </c>
      <c r="B1" s="184" t="s">
        <v>53</v>
      </c>
      <c r="C1" s="184"/>
      <c r="D1" s="140" t="s">
        <v>349</v>
      </c>
      <c r="E1" s="140" t="s">
        <v>252</v>
      </c>
      <c r="F1" s="140" t="s">
        <v>253</v>
      </c>
      <c r="G1" s="140" t="s">
        <v>76</v>
      </c>
      <c r="H1" s="140" t="s">
        <v>348</v>
      </c>
      <c r="I1" s="140" t="s">
        <v>347</v>
      </c>
      <c r="J1" s="140" t="s">
        <v>346</v>
      </c>
      <c r="K1" s="140" t="s">
        <v>345</v>
      </c>
      <c r="L1" s="11" t="s">
        <v>344</v>
      </c>
      <c r="M1" s="11"/>
      <c r="N1" s="140" t="s">
        <v>343</v>
      </c>
      <c r="O1" s="140" t="s">
        <v>342</v>
      </c>
      <c r="P1" s="188" t="s">
        <v>341</v>
      </c>
      <c r="Q1" s="184" t="s">
        <v>340</v>
      </c>
      <c r="R1" s="184"/>
      <c r="S1" s="184"/>
      <c r="T1" s="184"/>
      <c r="U1" s="184"/>
      <c r="V1" s="184"/>
      <c r="W1" s="184"/>
      <c r="X1" s="184"/>
      <c r="Y1" s="184"/>
      <c r="Z1" s="184"/>
      <c r="AC1" s="9"/>
    </row>
    <row r="2" spans="1:30" x14ac:dyDescent="0.3">
      <c r="A2" s="141"/>
      <c r="B2" s="140" t="s">
        <v>339</v>
      </c>
      <c r="C2" s="140" t="s">
        <v>250</v>
      </c>
      <c r="H2" s="158" t="s">
        <v>338</v>
      </c>
      <c r="K2" s="158"/>
      <c r="N2" s="184" t="s">
        <v>337</v>
      </c>
      <c r="O2" s="184"/>
      <c r="P2" s="188"/>
      <c r="Q2" s="184" t="s">
        <v>39</v>
      </c>
      <c r="R2" s="184"/>
      <c r="S2" s="184" t="s">
        <v>336</v>
      </c>
      <c r="T2" s="184"/>
      <c r="U2" s="140" t="s">
        <v>117</v>
      </c>
      <c r="V2" s="140" t="s">
        <v>335</v>
      </c>
      <c r="W2" s="140" t="s">
        <v>335</v>
      </c>
      <c r="X2" s="140" t="s">
        <v>335</v>
      </c>
      <c r="Y2" s="140" t="s">
        <v>335</v>
      </c>
      <c r="Z2" s="140" t="s">
        <v>335</v>
      </c>
      <c r="AA2" s="140" t="s">
        <v>335</v>
      </c>
      <c r="AB2" s="140" t="s">
        <v>335</v>
      </c>
      <c r="AC2" s="9"/>
    </row>
    <row r="3" spans="1:30" x14ac:dyDescent="0.3">
      <c r="A3" s="141"/>
      <c r="N3" s="140" t="s">
        <v>334</v>
      </c>
      <c r="O3" s="140" t="s">
        <v>332</v>
      </c>
      <c r="P3" s="188"/>
      <c r="Q3" s="140" t="s">
        <v>333</v>
      </c>
      <c r="R3" s="140" t="s">
        <v>332</v>
      </c>
      <c r="S3" s="140" t="s">
        <v>167</v>
      </c>
      <c r="T3" s="140" t="s">
        <v>332</v>
      </c>
      <c r="U3" s="140" t="s">
        <v>167</v>
      </c>
      <c r="V3" s="140" t="s">
        <v>167</v>
      </c>
      <c r="W3" s="140" t="s">
        <v>168</v>
      </c>
      <c r="X3" s="140" t="s">
        <v>216</v>
      </c>
      <c r="Y3" s="140" t="s">
        <v>331</v>
      </c>
      <c r="Z3" s="140" t="s">
        <v>330</v>
      </c>
      <c r="AA3" s="140" t="s">
        <v>329</v>
      </c>
      <c r="AB3" s="140" t="s">
        <v>328</v>
      </c>
      <c r="AC3" s="140" t="s">
        <v>327</v>
      </c>
      <c r="AD3" s="140" t="s">
        <v>326</v>
      </c>
    </row>
    <row r="4" spans="1:30" x14ac:dyDescent="0.3">
      <c r="A4" s="141"/>
    </row>
    <row r="5" spans="1:30" s="151" customFormat="1" ht="57.6" x14ac:dyDescent="0.3">
      <c r="A5" s="181" t="s">
        <v>298</v>
      </c>
      <c r="B5" s="151">
        <v>0.4</v>
      </c>
      <c r="C5" s="151">
        <v>12</v>
      </c>
      <c r="D5" s="151" t="s">
        <v>233</v>
      </c>
      <c r="E5" s="151" t="s">
        <v>233</v>
      </c>
      <c r="F5" s="151" t="s">
        <v>233</v>
      </c>
      <c r="G5" s="152" t="s">
        <v>325</v>
      </c>
      <c r="H5" s="152" t="s">
        <v>324</v>
      </c>
      <c r="I5" s="151" t="s">
        <v>260</v>
      </c>
      <c r="J5" s="185" t="s">
        <v>323</v>
      </c>
      <c r="K5" s="185">
        <v>11</v>
      </c>
      <c r="L5" s="181">
        <v>92.6</v>
      </c>
      <c r="M5" s="181" t="s">
        <v>37</v>
      </c>
      <c r="N5" s="185" t="s">
        <v>322</v>
      </c>
      <c r="O5" s="189">
        <v>95</v>
      </c>
      <c r="P5" s="157">
        <v>10.72</v>
      </c>
      <c r="U5" s="151">
        <v>98</v>
      </c>
      <c r="V5" s="152" t="s">
        <v>321</v>
      </c>
      <c r="W5" s="152" t="s">
        <v>320</v>
      </c>
      <c r="X5" s="151">
        <v>96</v>
      </c>
      <c r="Z5" s="151">
        <v>85</v>
      </c>
    </row>
    <row r="6" spans="1:30" s="144" customFormat="1" ht="86.4" x14ac:dyDescent="0.3">
      <c r="A6" s="182"/>
      <c r="G6" s="128" t="s">
        <v>319</v>
      </c>
      <c r="H6" s="128"/>
      <c r="J6" s="186"/>
      <c r="K6" s="186"/>
      <c r="L6" s="182"/>
      <c r="M6" s="182"/>
      <c r="N6" s="186"/>
      <c r="O6" s="190"/>
      <c r="P6" s="154"/>
      <c r="Q6" s="128" t="s">
        <v>292</v>
      </c>
      <c r="S6" s="128" t="s">
        <v>318</v>
      </c>
      <c r="U6" s="128" t="s">
        <v>317</v>
      </c>
      <c r="V6" s="128" t="s">
        <v>316</v>
      </c>
      <c r="W6" s="128" t="s">
        <v>306</v>
      </c>
      <c r="X6" s="128" t="s">
        <v>315</v>
      </c>
      <c r="Y6" s="128"/>
      <c r="Z6" s="128" t="s">
        <v>314</v>
      </c>
      <c r="AA6" s="128"/>
      <c r="AB6" s="128"/>
      <c r="AC6" s="144">
        <v>200</v>
      </c>
      <c r="AD6" s="144">
        <v>0.4</v>
      </c>
    </row>
    <row r="7" spans="1:30" s="144" customFormat="1" ht="72" x14ac:dyDescent="0.3">
      <c r="A7" s="182"/>
      <c r="B7" s="144">
        <v>0.4</v>
      </c>
      <c r="G7" s="186" t="s">
        <v>313</v>
      </c>
      <c r="H7" s="128"/>
      <c r="J7" s="186"/>
      <c r="K7" s="186"/>
      <c r="L7" s="182"/>
      <c r="M7" s="182"/>
      <c r="N7" s="186"/>
      <c r="O7" s="190"/>
      <c r="P7" s="154"/>
      <c r="V7" s="128" t="s">
        <v>312</v>
      </c>
      <c r="W7" s="128" t="s">
        <v>311</v>
      </c>
      <c r="X7" s="128" t="s">
        <v>310</v>
      </c>
      <c r="Y7" s="128" t="s">
        <v>309</v>
      </c>
      <c r="Z7" s="128" t="s">
        <v>308</v>
      </c>
      <c r="AA7" s="128"/>
      <c r="AB7" s="128"/>
      <c r="AC7" s="128">
        <v>200</v>
      </c>
      <c r="AD7" s="144">
        <v>0.4</v>
      </c>
    </row>
    <row r="8" spans="1:30" s="144" customFormat="1" ht="43.2" x14ac:dyDescent="0.3">
      <c r="A8" s="182"/>
      <c r="B8" s="144">
        <v>0.5</v>
      </c>
      <c r="G8" s="186"/>
      <c r="H8" s="128"/>
      <c r="J8" s="186"/>
      <c r="K8" s="186"/>
      <c r="L8" s="182"/>
      <c r="M8" s="182"/>
      <c r="N8" s="186"/>
      <c r="O8" s="190"/>
      <c r="P8" s="154"/>
      <c r="V8" s="128" t="s">
        <v>307</v>
      </c>
      <c r="W8" s="128" t="s">
        <v>306</v>
      </c>
      <c r="X8" s="128" t="s">
        <v>292</v>
      </c>
      <c r="Y8" s="128"/>
      <c r="Z8" s="128" t="s">
        <v>305</v>
      </c>
      <c r="AA8" s="128"/>
      <c r="AB8" s="128"/>
      <c r="AC8" s="128">
        <v>200</v>
      </c>
      <c r="AD8" s="144">
        <v>0.5</v>
      </c>
    </row>
    <row r="9" spans="1:30" s="148" customFormat="1" ht="72" x14ac:dyDescent="0.3">
      <c r="A9" s="183"/>
      <c r="B9" s="148">
        <v>1.2</v>
      </c>
      <c r="G9" s="187"/>
      <c r="H9" s="149"/>
      <c r="J9" s="187"/>
      <c r="K9" s="187"/>
      <c r="L9" s="183"/>
      <c r="M9" s="183"/>
      <c r="N9" s="187"/>
      <c r="O9" s="191"/>
      <c r="P9" s="153"/>
      <c r="V9" s="149" t="s">
        <v>304</v>
      </c>
      <c r="W9" s="149" t="s">
        <v>303</v>
      </c>
      <c r="X9" s="149" t="s">
        <v>302</v>
      </c>
      <c r="Y9" s="149"/>
      <c r="Z9" s="149" t="s">
        <v>301</v>
      </c>
      <c r="AA9" s="149" t="s">
        <v>300</v>
      </c>
      <c r="AB9" s="149" t="s">
        <v>299</v>
      </c>
      <c r="AC9" s="149">
        <v>400</v>
      </c>
      <c r="AD9" s="148">
        <v>1.2</v>
      </c>
    </row>
    <row r="10" spans="1:30" s="145" customFormat="1" x14ac:dyDescent="0.3">
      <c r="G10" s="150"/>
      <c r="H10" s="150"/>
      <c r="J10" s="150"/>
      <c r="K10" s="150"/>
      <c r="N10" s="150"/>
      <c r="O10" s="156"/>
      <c r="P10" s="154"/>
      <c r="V10" s="150"/>
      <c r="W10" s="150"/>
      <c r="X10" s="150"/>
      <c r="Y10" s="150"/>
      <c r="Z10" s="150"/>
      <c r="AA10" s="150"/>
      <c r="AB10" s="150"/>
      <c r="AC10" s="150"/>
    </row>
    <row r="11" spans="1:30" s="145" customFormat="1" ht="57.6" x14ac:dyDescent="0.3">
      <c r="A11" s="145" t="s">
        <v>149</v>
      </c>
      <c r="B11" s="145">
        <v>0.5</v>
      </c>
      <c r="C11" s="145">
        <v>12</v>
      </c>
      <c r="D11" s="145" t="s">
        <v>233</v>
      </c>
      <c r="E11" s="145" t="s">
        <v>233</v>
      </c>
      <c r="F11" s="145" t="s">
        <v>233</v>
      </c>
      <c r="G11" s="150" t="s">
        <v>351</v>
      </c>
      <c r="H11" s="150"/>
      <c r="I11" s="145" t="s">
        <v>260</v>
      </c>
      <c r="J11" s="150" t="s">
        <v>323</v>
      </c>
      <c r="K11" s="150">
        <v>11</v>
      </c>
      <c r="L11" s="145">
        <v>92.6</v>
      </c>
      <c r="M11" s="145" t="s">
        <v>228</v>
      </c>
      <c r="N11" s="150"/>
      <c r="O11" s="156">
        <v>95</v>
      </c>
      <c r="P11" s="154"/>
      <c r="Q11" s="150" t="s">
        <v>354</v>
      </c>
      <c r="R11" s="145" t="s">
        <v>355</v>
      </c>
      <c r="V11" s="150"/>
      <c r="W11" s="150"/>
      <c r="X11" s="150"/>
      <c r="Y11" s="150"/>
      <c r="Z11" s="150"/>
      <c r="AA11" s="150"/>
      <c r="AB11" s="150"/>
      <c r="AC11" s="150"/>
      <c r="AD11" s="145">
        <v>0.5</v>
      </c>
    </row>
    <row r="12" spans="1:30" s="144" customFormat="1" x14ac:dyDescent="0.3">
      <c r="G12" s="128"/>
      <c r="H12" s="128"/>
      <c r="J12" s="128"/>
      <c r="K12" s="128"/>
      <c r="N12" s="128"/>
      <c r="O12" s="156"/>
      <c r="P12" s="154"/>
      <c r="V12" s="128"/>
      <c r="W12" s="128"/>
      <c r="X12" s="128"/>
      <c r="Y12" s="128"/>
      <c r="Z12" s="128"/>
      <c r="AA12" s="128"/>
      <c r="AB12" s="128"/>
      <c r="AC12" s="128"/>
    </row>
    <row r="13" spans="1:30" s="151" customFormat="1" ht="43.2" x14ac:dyDescent="0.3">
      <c r="A13" s="151" t="s">
        <v>298</v>
      </c>
      <c r="B13" s="151">
        <v>0.4</v>
      </c>
      <c r="C13" s="151">
        <v>12</v>
      </c>
      <c r="D13" s="151" t="s">
        <v>233</v>
      </c>
      <c r="E13" s="151" t="s">
        <v>233</v>
      </c>
      <c r="F13" s="151" t="s">
        <v>233</v>
      </c>
      <c r="G13" s="185" t="s">
        <v>297</v>
      </c>
      <c r="H13" s="152"/>
      <c r="I13" s="185" t="s">
        <v>278</v>
      </c>
      <c r="J13" s="185" t="s">
        <v>278</v>
      </c>
      <c r="K13" s="185">
        <v>8.5</v>
      </c>
      <c r="L13" s="181">
        <v>119.83</v>
      </c>
      <c r="M13" s="181" t="s">
        <v>37</v>
      </c>
      <c r="N13" s="185" t="s">
        <v>296</v>
      </c>
      <c r="O13" s="189">
        <v>120</v>
      </c>
      <c r="P13" s="155">
        <v>8.4882553999999999</v>
      </c>
      <c r="V13" s="152" t="s">
        <v>295</v>
      </c>
      <c r="W13" s="152" t="s">
        <v>294</v>
      </c>
      <c r="X13" s="152"/>
      <c r="Y13" s="152"/>
      <c r="Z13" s="152"/>
      <c r="AA13" s="152"/>
      <c r="AB13" s="152"/>
      <c r="AC13" s="152">
        <v>100</v>
      </c>
      <c r="AD13" s="151">
        <v>0.4</v>
      </c>
    </row>
    <row r="14" spans="1:30" s="144" customFormat="1" ht="43.2" x14ac:dyDescent="0.3">
      <c r="B14" s="144">
        <v>0.5</v>
      </c>
      <c r="G14" s="186"/>
      <c r="H14" s="128"/>
      <c r="I14" s="186"/>
      <c r="J14" s="186"/>
      <c r="K14" s="186"/>
      <c r="L14" s="182"/>
      <c r="M14" s="182"/>
      <c r="N14" s="186"/>
      <c r="O14" s="190"/>
      <c r="P14" s="154"/>
      <c r="V14" s="128" t="s">
        <v>293</v>
      </c>
      <c r="W14" s="128" t="s">
        <v>292</v>
      </c>
      <c r="X14" s="128" t="s">
        <v>291</v>
      </c>
      <c r="Y14" s="128"/>
      <c r="Z14" s="128">
        <v>72</v>
      </c>
      <c r="AA14" s="128"/>
      <c r="AB14" s="128"/>
      <c r="AC14" s="128">
        <v>100</v>
      </c>
      <c r="AD14" s="144">
        <v>0.5</v>
      </c>
    </row>
    <row r="15" spans="1:30" s="148" customFormat="1" ht="43.2" x14ac:dyDescent="0.3">
      <c r="B15" s="148">
        <v>1.2</v>
      </c>
      <c r="G15" s="187"/>
      <c r="H15" s="149"/>
      <c r="I15" s="187"/>
      <c r="J15" s="187"/>
      <c r="K15" s="187"/>
      <c r="L15" s="183"/>
      <c r="M15" s="183"/>
      <c r="N15" s="187"/>
      <c r="O15" s="191"/>
      <c r="P15" s="153"/>
      <c r="V15" s="149" t="s">
        <v>290</v>
      </c>
      <c r="W15" s="149" t="s">
        <v>289</v>
      </c>
      <c r="X15" s="149" t="s">
        <v>288</v>
      </c>
      <c r="Y15" s="149"/>
      <c r="Z15" s="149" t="s">
        <v>287</v>
      </c>
      <c r="AA15" s="149" t="s">
        <v>286</v>
      </c>
      <c r="AB15" s="149"/>
      <c r="AC15" s="149">
        <v>300</v>
      </c>
      <c r="AD15" s="148">
        <v>1.2</v>
      </c>
    </row>
    <row r="16" spans="1:30" x14ac:dyDescent="0.3">
      <c r="G16" s="141"/>
      <c r="H16" s="141"/>
      <c r="J16" s="3"/>
      <c r="K16" s="141"/>
    </row>
    <row r="17" spans="1:29" s="151" customFormat="1" ht="28.8" x14ac:dyDescent="0.3">
      <c r="A17" s="181" t="s">
        <v>285</v>
      </c>
      <c r="B17" s="181">
        <v>1.2</v>
      </c>
      <c r="C17" s="181">
        <v>12</v>
      </c>
      <c r="D17" s="181" t="s">
        <v>233</v>
      </c>
      <c r="E17" s="185" t="s">
        <v>284</v>
      </c>
      <c r="F17" s="181" t="s">
        <v>233</v>
      </c>
      <c r="G17" s="151" t="s">
        <v>272</v>
      </c>
      <c r="H17" s="152"/>
      <c r="I17" s="151" t="s">
        <v>271</v>
      </c>
      <c r="J17" s="152" t="s">
        <v>283</v>
      </c>
      <c r="K17" s="152">
        <v>11</v>
      </c>
      <c r="L17" s="151">
        <v>92.6</v>
      </c>
      <c r="O17" s="151">
        <v>95</v>
      </c>
      <c r="V17" s="151" t="s">
        <v>282</v>
      </c>
      <c r="AC17" s="151">
        <v>600</v>
      </c>
    </row>
    <row r="18" spans="1:29" s="144" customFormat="1" x14ac:dyDescent="0.3">
      <c r="A18" s="182"/>
      <c r="B18" s="182"/>
      <c r="C18" s="182"/>
      <c r="D18" s="182"/>
      <c r="E18" s="186"/>
      <c r="F18" s="182"/>
      <c r="G18" s="144" t="s">
        <v>281</v>
      </c>
      <c r="H18" s="128"/>
      <c r="I18" s="144" t="s">
        <v>271</v>
      </c>
      <c r="J18" s="128"/>
      <c r="K18" s="128"/>
      <c r="L18" s="144">
        <v>92.6</v>
      </c>
      <c r="O18" s="144">
        <v>95</v>
      </c>
      <c r="T18" s="144" t="s">
        <v>280</v>
      </c>
      <c r="AC18" s="144">
        <v>400</v>
      </c>
    </row>
    <row r="19" spans="1:29" s="144" customFormat="1" ht="43.2" x14ac:dyDescent="0.3">
      <c r="A19" s="182"/>
      <c r="B19" s="182"/>
      <c r="C19" s="182"/>
      <c r="D19" s="182"/>
      <c r="E19" s="186"/>
      <c r="F19" s="182"/>
      <c r="G19" s="128" t="s">
        <v>279</v>
      </c>
      <c r="H19" s="128"/>
      <c r="I19" s="128" t="s">
        <v>278</v>
      </c>
      <c r="J19" s="128" t="s">
        <v>278</v>
      </c>
      <c r="K19" s="128">
        <v>8.5</v>
      </c>
      <c r="L19" s="144">
        <v>119.83</v>
      </c>
      <c r="O19" s="144">
        <v>120</v>
      </c>
      <c r="T19" s="144" t="s">
        <v>277</v>
      </c>
      <c r="AC19" s="144">
        <v>300</v>
      </c>
    </row>
    <row r="20" spans="1:29" s="144" customFormat="1" ht="43.2" x14ac:dyDescent="0.3">
      <c r="A20" s="182"/>
      <c r="B20" s="182"/>
      <c r="C20" s="182"/>
      <c r="D20" s="182"/>
      <c r="E20" s="186"/>
      <c r="F20" s="182"/>
      <c r="G20" s="128" t="s">
        <v>275</v>
      </c>
      <c r="H20" s="128"/>
      <c r="I20" s="144" t="s">
        <v>260</v>
      </c>
      <c r="J20" s="128" t="s">
        <v>276</v>
      </c>
      <c r="K20" s="128"/>
      <c r="L20" s="144">
        <v>139.5</v>
      </c>
      <c r="O20" s="144">
        <v>142</v>
      </c>
      <c r="T20" s="144" t="s">
        <v>146</v>
      </c>
      <c r="AC20" s="144">
        <v>300</v>
      </c>
    </row>
    <row r="21" spans="1:29" s="148" customFormat="1" ht="57.6" x14ac:dyDescent="0.3">
      <c r="A21" s="183"/>
      <c r="B21" s="183"/>
      <c r="C21" s="183"/>
      <c r="D21" s="183"/>
      <c r="E21" s="187"/>
      <c r="F21" s="183"/>
      <c r="G21" s="149" t="s">
        <v>275</v>
      </c>
      <c r="H21" s="149"/>
      <c r="I21" s="148" t="s">
        <v>260</v>
      </c>
      <c r="J21" s="149" t="s">
        <v>259</v>
      </c>
      <c r="K21" s="149">
        <v>8</v>
      </c>
      <c r="L21" s="148">
        <v>127.32</v>
      </c>
      <c r="O21" s="148" t="s">
        <v>241</v>
      </c>
      <c r="T21" s="149" t="s">
        <v>274</v>
      </c>
      <c r="AC21" s="148">
        <v>400</v>
      </c>
    </row>
    <row r="22" spans="1:29" x14ac:dyDescent="0.3">
      <c r="E22" s="141"/>
      <c r="H22" s="141"/>
      <c r="J22" s="141"/>
      <c r="K22" s="141"/>
    </row>
    <row r="23" spans="1:29" ht="28.8" x14ac:dyDescent="0.3">
      <c r="A23" s="140" t="s">
        <v>273</v>
      </c>
      <c r="B23" s="140">
        <v>0.4</v>
      </c>
      <c r="C23" s="140">
        <v>12</v>
      </c>
      <c r="D23" s="140" t="s">
        <v>233</v>
      </c>
      <c r="E23" s="141" t="s">
        <v>233</v>
      </c>
      <c r="F23" s="140" t="s">
        <v>233</v>
      </c>
      <c r="G23" s="140" t="s">
        <v>272</v>
      </c>
      <c r="H23" s="141"/>
      <c r="I23" s="144" t="s">
        <v>271</v>
      </c>
      <c r="J23" s="141" t="s">
        <v>270</v>
      </c>
      <c r="K23" s="141"/>
      <c r="T23" s="140" t="s">
        <v>269</v>
      </c>
    </row>
    <row r="25" spans="1:29" ht="73.8" customHeight="1" x14ac:dyDescent="0.3">
      <c r="A25" s="141" t="s">
        <v>264</v>
      </c>
      <c r="B25" s="141" t="s">
        <v>263</v>
      </c>
      <c r="C25" s="140">
        <v>120</v>
      </c>
      <c r="D25" s="140" t="s">
        <v>262</v>
      </c>
      <c r="E25" s="140" t="s">
        <v>262</v>
      </c>
      <c r="F25" s="140" t="s">
        <v>262</v>
      </c>
      <c r="G25" s="141" t="s">
        <v>265</v>
      </c>
      <c r="H25" s="141"/>
      <c r="I25" s="140" t="s">
        <v>260</v>
      </c>
      <c r="J25" s="141" t="s">
        <v>268</v>
      </c>
      <c r="K25" s="141"/>
      <c r="L25" s="140">
        <v>127.32</v>
      </c>
      <c r="O25" s="140">
        <v>140</v>
      </c>
      <c r="Q25" s="192" t="s">
        <v>267</v>
      </c>
      <c r="R25" s="192"/>
      <c r="S25" s="192" t="s">
        <v>266</v>
      </c>
    </row>
    <row r="26" spans="1:29" ht="73.8" customHeight="1" x14ac:dyDescent="0.3">
      <c r="A26" s="141" t="s">
        <v>264</v>
      </c>
      <c r="B26" s="141" t="s">
        <v>263</v>
      </c>
      <c r="C26" s="140">
        <v>120</v>
      </c>
      <c r="D26" s="140" t="s">
        <v>262</v>
      </c>
      <c r="E26" s="140" t="s">
        <v>262</v>
      </c>
      <c r="F26" s="140" t="s">
        <v>262</v>
      </c>
      <c r="G26" s="141" t="s">
        <v>265</v>
      </c>
      <c r="H26" s="141"/>
      <c r="I26" s="140" t="s">
        <v>260</v>
      </c>
      <c r="J26" s="128" t="s">
        <v>259</v>
      </c>
      <c r="K26" s="141"/>
      <c r="L26" s="140">
        <v>127.32</v>
      </c>
      <c r="O26" s="140">
        <v>140</v>
      </c>
      <c r="Q26" s="192"/>
      <c r="R26" s="192"/>
      <c r="S26" s="184"/>
    </row>
    <row r="27" spans="1:29" ht="43.2" x14ac:dyDescent="0.3">
      <c r="A27" s="141" t="s">
        <v>264</v>
      </c>
      <c r="B27" s="141" t="s">
        <v>263</v>
      </c>
      <c r="C27" s="140">
        <v>120</v>
      </c>
      <c r="D27" s="140" t="s">
        <v>262</v>
      </c>
      <c r="E27" s="140" t="s">
        <v>262</v>
      </c>
      <c r="F27" s="140" t="s">
        <v>262</v>
      </c>
      <c r="G27" s="141" t="s">
        <v>261</v>
      </c>
      <c r="H27" s="141"/>
      <c r="I27" s="140" t="s">
        <v>260</v>
      </c>
      <c r="J27" s="128" t="s">
        <v>259</v>
      </c>
      <c r="K27" s="141"/>
      <c r="L27" s="140">
        <v>127.32</v>
      </c>
      <c r="O27" s="140">
        <v>140</v>
      </c>
      <c r="Q27" s="192"/>
      <c r="R27" s="192"/>
      <c r="S27" s="184"/>
    </row>
    <row r="29" spans="1:29" ht="72" x14ac:dyDescent="0.3">
      <c r="A29" s="140" t="s">
        <v>356</v>
      </c>
      <c r="B29" s="140">
        <v>0.4</v>
      </c>
      <c r="C29" s="140" t="s">
        <v>242</v>
      </c>
      <c r="D29" s="140" t="s">
        <v>357</v>
      </c>
      <c r="E29" s="184" t="s">
        <v>358</v>
      </c>
      <c r="F29" s="184"/>
      <c r="G29" s="161" t="s">
        <v>265</v>
      </c>
      <c r="I29" s="162" t="s">
        <v>260</v>
      </c>
      <c r="J29" s="161" t="s">
        <v>268</v>
      </c>
      <c r="L29" s="162">
        <v>127.32</v>
      </c>
      <c r="O29" s="140">
        <v>144</v>
      </c>
      <c r="Q29" s="140" t="s">
        <v>146</v>
      </c>
      <c r="W29" s="163"/>
    </row>
    <row r="30" spans="1:29" ht="72" x14ac:dyDescent="0.3">
      <c r="A30" s="174" t="s">
        <v>356</v>
      </c>
      <c r="B30" s="174">
        <v>0.5</v>
      </c>
      <c r="C30" s="174" t="s">
        <v>242</v>
      </c>
      <c r="D30" s="174" t="s">
        <v>357</v>
      </c>
      <c r="E30" s="184" t="s">
        <v>358</v>
      </c>
      <c r="F30" s="184"/>
      <c r="G30" s="175" t="s">
        <v>265</v>
      </c>
      <c r="H30" s="174"/>
      <c r="I30" s="174" t="s">
        <v>260</v>
      </c>
      <c r="J30" s="175" t="s">
        <v>268</v>
      </c>
      <c r="K30" s="174"/>
      <c r="L30" s="174">
        <v>127.32</v>
      </c>
      <c r="M30" s="174"/>
      <c r="N30" s="174"/>
      <c r="O30" s="174">
        <v>144</v>
      </c>
      <c r="P30" s="174"/>
      <c r="Q30" s="174" t="s">
        <v>146</v>
      </c>
    </row>
    <row r="31" spans="1:29" ht="43.2" x14ac:dyDescent="0.3">
      <c r="A31" s="174" t="s">
        <v>356</v>
      </c>
      <c r="B31" s="174">
        <v>0.5</v>
      </c>
      <c r="C31" s="174" t="s">
        <v>242</v>
      </c>
      <c r="D31" s="174" t="s">
        <v>357</v>
      </c>
      <c r="E31" s="184" t="s">
        <v>358</v>
      </c>
      <c r="F31" s="184"/>
      <c r="G31" s="175" t="s">
        <v>265</v>
      </c>
      <c r="H31" s="174"/>
      <c r="I31" s="174" t="s">
        <v>260</v>
      </c>
      <c r="J31" s="175" t="s">
        <v>379</v>
      </c>
      <c r="K31" s="174"/>
      <c r="L31" s="174"/>
      <c r="M31" s="174"/>
      <c r="N31" s="174"/>
      <c r="O31" s="174">
        <f>O32/2</f>
        <v>138.75</v>
      </c>
      <c r="P31" s="174"/>
      <c r="Q31" s="174" t="s">
        <v>146</v>
      </c>
      <c r="R31" s="140" t="s">
        <v>168</v>
      </c>
    </row>
    <row r="32" spans="1:29" x14ac:dyDescent="0.3">
      <c r="O32" s="140">
        <v>277.5</v>
      </c>
    </row>
  </sheetData>
  <mergeCells count="33">
    <mergeCell ref="E30:F30"/>
    <mergeCell ref="E31:F31"/>
    <mergeCell ref="E29:F29"/>
    <mergeCell ref="Q25:R27"/>
    <mergeCell ref="S25:S27"/>
    <mergeCell ref="Q1:Z1"/>
    <mergeCell ref="J5:J9"/>
    <mergeCell ref="F17:F21"/>
    <mergeCell ref="E17:E21"/>
    <mergeCell ref="L5:L9"/>
    <mergeCell ref="M5:M9"/>
    <mergeCell ref="N5:N9"/>
    <mergeCell ref="B1:C1"/>
    <mergeCell ref="N2:O2"/>
    <mergeCell ref="Q2:R2"/>
    <mergeCell ref="S2:T2"/>
    <mergeCell ref="G13:G15"/>
    <mergeCell ref="I13:I15"/>
    <mergeCell ref="J13:J15"/>
    <mergeCell ref="K13:K15"/>
    <mergeCell ref="L13:L15"/>
    <mergeCell ref="M13:M15"/>
    <mergeCell ref="P1:P3"/>
    <mergeCell ref="N13:N15"/>
    <mergeCell ref="O13:O15"/>
    <mergeCell ref="G7:G9"/>
    <mergeCell ref="O5:O9"/>
    <mergeCell ref="K5:K9"/>
    <mergeCell ref="A17:A21"/>
    <mergeCell ref="A5:A9"/>
    <mergeCell ref="B17:B21"/>
    <mergeCell ref="C17:C21"/>
    <mergeCell ref="D17:D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pane xSplit="1" topLeftCell="B1" activePane="topRight" state="frozen"/>
      <selection pane="topRight" activeCell="C12" sqref="C12"/>
    </sheetView>
  </sheetViews>
  <sheetFormatPr baseColWidth="10" defaultRowHeight="14.4" x14ac:dyDescent="0.3"/>
  <cols>
    <col min="1" max="1" width="16.6640625" customWidth="1"/>
    <col min="3" max="3" width="11.5546875" style="102"/>
    <col min="4" max="17" width="11.5546875" style="115"/>
    <col min="18" max="21" width="11.5546875" style="104"/>
  </cols>
  <sheetData>
    <row r="1" spans="1:25" x14ac:dyDescent="0.3">
      <c r="A1" t="s">
        <v>224</v>
      </c>
    </row>
    <row r="2" spans="1:25" x14ac:dyDescent="0.3">
      <c r="A2" s="52" t="s">
        <v>85</v>
      </c>
    </row>
    <row r="3" spans="1:25" x14ac:dyDescent="0.3">
      <c r="A3" s="52" t="s">
        <v>220</v>
      </c>
    </row>
    <row r="5" spans="1:25" x14ac:dyDescent="0.3">
      <c r="A5" t="s">
        <v>50</v>
      </c>
      <c r="C5" s="103">
        <v>42831</v>
      </c>
      <c r="D5" s="116"/>
      <c r="E5" s="116"/>
      <c r="F5" s="116"/>
      <c r="G5" s="116"/>
      <c r="H5" s="116"/>
      <c r="I5" s="116">
        <v>42836</v>
      </c>
      <c r="J5" s="116"/>
      <c r="K5" s="116"/>
      <c r="L5" s="116"/>
      <c r="M5" s="116"/>
      <c r="N5" s="116"/>
      <c r="O5" s="116"/>
      <c r="P5" s="116"/>
      <c r="Q5" s="116"/>
      <c r="R5" s="116">
        <v>42831</v>
      </c>
      <c r="S5" s="105"/>
      <c r="T5" s="105"/>
      <c r="U5" s="105"/>
      <c r="V5" s="106"/>
      <c r="W5" s="106"/>
      <c r="Y5" s="10"/>
    </row>
    <row r="6" spans="1:25" x14ac:dyDescent="0.3">
      <c r="A6" t="s">
        <v>49</v>
      </c>
      <c r="C6" s="102" t="s">
        <v>190</v>
      </c>
      <c r="I6" s="117" t="s">
        <v>45</v>
      </c>
      <c r="J6" s="117"/>
      <c r="K6" s="117"/>
      <c r="L6" s="117"/>
      <c r="M6" s="117"/>
      <c r="N6" s="117"/>
      <c r="O6" s="117"/>
      <c r="P6" s="117"/>
      <c r="Q6" s="117"/>
      <c r="R6" s="104" t="s">
        <v>45</v>
      </c>
      <c r="V6" s="108"/>
      <c r="W6" s="108"/>
    </row>
    <row r="7" spans="1:25" x14ac:dyDescent="0.3">
      <c r="A7" t="s">
        <v>53</v>
      </c>
      <c r="C7" s="102">
        <v>1.2</v>
      </c>
      <c r="I7" s="117">
        <v>1.2</v>
      </c>
      <c r="J7" s="117"/>
      <c r="K7" s="117"/>
      <c r="L7" s="117"/>
      <c r="M7" s="117"/>
      <c r="N7" s="117"/>
      <c r="O7" s="117"/>
      <c r="P7" s="117"/>
      <c r="Q7" s="117"/>
      <c r="R7" s="104">
        <v>1.2</v>
      </c>
      <c r="V7" s="108"/>
      <c r="W7" s="108"/>
      <c r="Y7" s="102"/>
    </row>
    <row r="8" spans="1:25" x14ac:dyDescent="0.3">
      <c r="A8" t="s">
        <v>76</v>
      </c>
      <c r="C8" s="102" t="s">
        <v>121</v>
      </c>
      <c r="I8" s="117" t="s">
        <v>121</v>
      </c>
      <c r="J8" s="117"/>
      <c r="K8" s="117"/>
      <c r="L8" s="117"/>
      <c r="M8" s="117"/>
      <c r="N8" s="117"/>
      <c r="O8" s="117"/>
      <c r="P8" s="117"/>
      <c r="Q8" s="117"/>
      <c r="R8" s="104" t="s">
        <v>121</v>
      </c>
      <c r="V8" s="108"/>
      <c r="W8" s="108"/>
    </row>
    <row r="9" spans="1:25" x14ac:dyDescent="0.3">
      <c r="A9" t="s">
        <v>54</v>
      </c>
      <c r="C9" s="102" t="s">
        <v>37</v>
      </c>
      <c r="I9" s="115" t="s">
        <v>217</v>
      </c>
      <c r="R9" s="104" t="s">
        <v>37</v>
      </c>
      <c r="V9" s="108"/>
      <c r="W9" s="108"/>
      <c r="Y9" s="102"/>
    </row>
    <row r="10" spans="1:25" ht="28.8" x14ac:dyDescent="0.3">
      <c r="A10" t="s">
        <v>97</v>
      </c>
      <c r="C10" s="107">
        <v>230</v>
      </c>
      <c r="D10" s="107"/>
      <c r="E10" s="107"/>
      <c r="F10" s="107" t="s">
        <v>222</v>
      </c>
      <c r="G10" s="107" t="s">
        <v>222</v>
      </c>
      <c r="H10" s="107" t="s">
        <v>221</v>
      </c>
      <c r="I10" s="107" t="s">
        <v>218</v>
      </c>
      <c r="J10" s="107" t="s">
        <v>218</v>
      </c>
      <c r="K10" s="107" t="s">
        <v>218</v>
      </c>
      <c r="L10" s="107" t="s">
        <v>218</v>
      </c>
      <c r="M10" s="107" t="s">
        <v>218</v>
      </c>
      <c r="N10" s="107" t="s">
        <v>218</v>
      </c>
      <c r="O10" s="107" t="s">
        <v>223</v>
      </c>
      <c r="P10" s="107" t="s">
        <v>219</v>
      </c>
      <c r="Q10" s="107"/>
      <c r="R10" s="107" t="s">
        <v>189</v>
      </c>
      <c r="V10" s="108"/>
      <c r="W10" s="108"/>
      <c r="Y10" s="102"/>
    </row>
    <row r="11" spans="1:25" x14ac:dyDescent="0.3">
      <c r="A11" t="s">
        <v>55</v>
      </c>
      <c r="C11" s="102">
        <v>285</v>
      </c>
      <c r="F11" s="115">
        <v>160</v>
      </c>
      <c r="G11" s="115">
        <v>158</v>
      </c>
      <c r="H11" s="115">
        <v>155</v>
      </c>
      <c r="I11" s="115">
        <v>160</v>
      </c>
      <c r="J11" s="115">
        <v>158</v>
      </c>
      <c r="K11" s="115">
        <v>157</v>
      </c>
      <c r="L11" s="115">
        <v>155</v>
      </c>
      <c r="M11" s="115">
        <v>155</v>
      </c>
      <c r="N11" s="115">
        <v>150</v>
      </c>
      <c r="O11" s="115">
        <v>160</v>
      </c>
      <c r="P11" s="115">
        <v>150</v>
      </c>
      <c r="R11" s="104">
        <v>150</v>
      </c>
      <c r="V11" s="39"/>
      <c r="W11" s="102"/>
      <c r="Y11" s="102"/>
    </row>
    <row r="12" spans="1:25" x14ac:dyDescent="0.3">
      <c r="A12" t="s">
        <v>193</v>
      </c>
      <c r="C12" s="102" t="s">
        <v>216</v>
      </c>
      <c r="F12" s="115" t="s">
        <v>216</v>
      </c>
      <c r="G12" s="115" t="s">
        <v>216</v>
      </c>
      <c r="H12" s="115" t="s">
        <v>216</v>
      </c>
      <c r="I12" s="115" t="s">
        <v>216</v>
      </c>
      <c r="J12" s="115" t="s">
        <v>216</v>
      </c>
      <c r="K12" s="115" t="s">
        <v>216</v>
      </c>
      <c r="L12" s="115" t="s">
        <v>216</v>
      </c>
      <c r="M12" s="115" t="s">
        <v>216</v>
      </c>
      <c r="N12" s="115" t="s">
        <v>216</v>
      </c>
      <c r="O12" s="115" t="s">
        <v>216</v>
      </c>
      <c r="P12" s="115" t="s">
        <v>216</v>
      </c>
      <c r="R12" s="104" t="s">
        <v>216</v>
      </c>
    </row>
    <row r="13" spans="1:25" x14ac:dyDescent="0.3">
      <c r="C13" s="115"/>
      <c r="R13" s="117"/>
      <c r="S13" s="117"/>
      <c r="T13" s="117"/>
      <c r="U13" s="117"/>
    </row>
    <row r="14" spans="1:25" x14ac:dyDescent="0.3">
      <c r="A14" t="s">
        <v>65</v>
      </c>
      <c r="C14" s="102">
        <v>100</v>
      </c>
      <c r="F14" s="115">
        <v>101</v>
      </c>
      <c r="G14" s="115">
        <v>98.5</v>
      </c>
      <c r="H14" s="115">
        <v>94</v>
      </c>
      <c r="I14" s="115">
        <v>102</v>
      </c>
      <c r="J14" s="115">
        <v>101</v>
      </c>
      <c r="K14" s="115">
        <v>98</v>
      </c>
      <c r="L14" s="115">
        <v>98</v>
      </c>
      <c r="M14" s="115">
        <v>98</v>
      </c>
      <c r="N14" s="115">
        <v>97</v>
      </c>
      <c r="O14" s="115">
        <v>95</v>
      </c>
      <c r="P14" s="115">
        <v>94</v>
      </c>
      <c r="R14" s="104">
        <v>100</v>
      </c>
      <c r="V14" s="102"/>
      <c r="W14" s="102"/>
      <c r="Y14" s="102"/>
    </row>
    <row r="15" spans="1:25" x14ac:dyDescent="0.3">
      <c r="A15" t="s">
        <v>66</v>
      </c>
      <c r="F15" s="115">
        <v>102</v>
      </c>
      <c r="G15" s="115">
        <v>99.5</v>
      </c>
      <c r="I15" s="115">
        <v>102</v>
      </c>
      <c r="J15" s="115">
        <v>95</v>
      </c>
      <c r="K15" s="115">
        <v>103</v>
      </c>
      <c r="L15" s="115">
        <v>97.5</v>
      </c>
      <c r="R15" s="104">
        <v>100</v>
      </c>
      <c r="V15" s="102"/>
      <c r="W15" s="102"/>
      <c r="Y15" s="102"/>
    </row>
    <row r="16" spans="1:25" x14ac:dyDescent="0.3">
      <c r="A16" t="s">
        <v>67</v>
      </c>
      <c r="F16" s="115">
        <v>104</v>
      </c>
      <c r="G16" s="115">
        <v>99.75</v>
      </c>
      <c r="I16" s="115">
        <v>102</v>
      </c>
      <c r="J16" s="115">
        <v>97</v>
      </c>
      <c r="K16" s="115">
        <v>101</v>
      </c>
      <c r="L16" s="115">
        <v>94</v>
      </c>
      <c r="R16" s="104">
        <v>100</v>
      </c>
      <c r="V16" s="102"/>
      <c r="W16" s="102"/>
      <c r="Y16" s="102"/>
    </row>
    <row r="17" spans="1:25" x14ac:dyDescent="0.3">
      <c r="A17" t="s">
        <v>68</v>
      </c>
      <c r="C17" s="20">
        <f t="shared" ref="C17:R17" si="0">AVERAGE(C14:C16)</f>
        <v>100</v>
      </c>
      <c r="D17" s="20"/>
      <c r="E17" s="20"/>
      <c r="F17" s="20">
        <f t="shared" si="0"/>
        <v>102.33333333333333</v>
      </c>
      <c r="G17" s="20">
        <f t="shared" si="0"/>
        <v>99.25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100</v>
      </c>
      <c r="S17" s="20"/>
      <c r="T17" s="20"/>
      <c r="U17" s="20"/>
      <c r="V17" s="20"/>
      <c r="W17" s="20"/>
      <c r="Y17" s="20"/>
    </row>
    <row r="18" spans="1:25" x14ac:dyDescent="0.3">
      <c r="A18" s="9"/>
      <c r="B18" s="9"/>
      <c r="C18" s="104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V18" s="9"/>
      <c r="W18" s="9"/>
      <c r="X18" s="9"/>
      <c r="Y18" s="9"/>
    </row>
    <row r="19" spans="1:25" x14ac:dyDescent="0.3">
      <c r="A19" t="s">
        <v>69</v>
      </c>
      <c r="V19" s="104"/>
      <c r="W19" s="104"/>
      <c r="Y19" s="104"/>
    </row>
    <row r="20" spans="1:25" x14ac:dyDescent="0.3">
      <c r="A20" t="s">
        <v>70</v>
      </c>
      <c r="V20" s="104"/>
      <c r="W20" s="104"/>
      <c r="Y20" s="104"/>
    </row>
    <row r="21" spans="1:25" x14ac:dyDescent="0.3">
      <c r="A21" t="s">
        <v>71</v>
      </c>
      <c r="V21" s="104"/>
      <c r="W21" s="104"/>
      <c r="Y21" s="104"/>
    </row>
    <row r="22" spans="1:25" x14ac:dyDescent="0.3">
      <c r="A22" t="s">
        <v>68</v>
      </c>
      <c r="R22" s="20"/>
      <c r="S22" s="20"/>
      <c r="T22" s="20"/>
      <c r="U22" s="20"/>
      <c r="V22" s="20"/>
      <c r="W22" s="20"/>
      <c r="Y22" s="20"/>
    </row>
    <row r="25" spans="1:25" x14ac:dyDescent="0.3">
      <c r="A25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topLeftCell="A4" workbookViewId="0">
      <selection activeCell="K10" sqref="K10"/>
    </sheetView>
  </sheetViews>
  <sheetFormatPr baseColWidth="10" defaultRowHeight="14.4" x14ac:dyDescent="0.3"/>
  <cols>
    <col min="5" max="5" width="11.5546875" style="164"/>
    <col min="9" max="9" width="11.5546875" style="166"/>
    <col min="13" max="13" width="11.5546875" style="179"/>
    <col min="24" max="27" width="11.5546875" style="171"/>
  </cols>
  <sheetData>
    <row r="1" spans="1:28" x14ac:dyDescent="0.3">
      <c r="A1" t="s">
        <v>359</v>
      </c>
      <c r="C1" s="164"/>
      <c r="G1" s="166"/>
      <c r="K1" s="179"/>
    </row>
    <row r="2" spans="1:28" x14ac:dyDescent="0.3">
      <c r="A2" s="52" t="s">
        <v>368</v>
      </c>
      <c r="C2" s="164"/>
      <c r="G2" s="166"/>
      <c r="K2" s="179"/>
    </row>
    <row r="3" spans="1:28" x14ac:dyDescent="0.3">
      <c r="A3" s="52"/>
      <c r="C3" s="164"/>
      <c r="G3" s="166"/>
      <c r="K3" s="179"/>
    </row>
    <row r="4" spans="1:28" x14ac:dyDescent="0.3">
      <c r="C4" s="164"/>
      <c r="G4" s="166"/>
      <c r="K4" s="179"/>
    </row>
    <row r="5" spans="1:28" x14ac:dyDescent="0.3">
      <c r="A5" t="s">
        <v>50</v>
      </c>
      <c r="C5" s="197">
        <v>43019</v>
      </c>
      <c r="D5" s="197"/>
      <c r="E5" s="197"/>
      <c r="G5" s="197">
        <v>43028</v>
      </c>
      <c r="H5" s="197"/>
      <c r="I5" s="197"/>
      <c r="K5" s="197" t="s">
        <v>390</v>
      </c>
      <c r="L5" s="197"/>
      <c r="M5" s="197"/>
      <c r="O5" s="197">
        <v>43046</v>
      </c>
      <c r="P5" s="197"/>
      <c r="Q5" s="197"/>
      <c r="S5" s="197">
        <v>43081</v>
      </c>
      <c r="T5" s="197"/>
      <c r="U5" s="197"/>
      <c r="V5" s="176"/>
      <c r="X5" s="197">
        <v>43070</v>
      </c>
      <c r="Y5" s="197"/>
      <c r="Z5" s="197"/>
      <c r="AA5" s="197"/>
      <c r="AB5" s="197"/>
    </row>
    <row r="6" spans="1:28" x14ac:dyDescent="0.3">
      <c r="A6" t="s">
        <v>49</v>
      </c>
      <c r="C6" s="196" t="s">
        <v>360</v>
      </c>
      <c r="D6" s="196"/>
      <c r="E6" s="196"/>
      <c r="G6" s="196" t="s">
        <v>360</v>
      </c>
      <c r="H6" s="196"/>
      <c r="I6" s="196"/>
      <c r="K6" s="196" t="s">
        <v>360</v>
      </c>
      <c r="L6" s="196"/>
      <c r="M6" s="196"/>
      <c r="O6" s="196" t="s">
        <v>360</v>
      </c>
      <c r="P6" s="196"/>
      <c r="Q6" s="196"/>
      <c r="S6" s="196" t="s">
        <v>360</v>
      </c>
      <c r="T6" s="196"/>
      <c r="U6" s="196"/>
      <c r="V6" s="177"/>
      <c r="X6" s="196" t="s">
        <v>372</v>
      </c>
      <c r="Y6" s="196"/>
      <c r="Z6" s="196"/>
      <c r="AA6" s="196"/>
      <c r="AB6" s="196"/>
    </row>
    <row r="7" spans="1:28" x14ac:dyDescent="0.3">
      <c r="A7" t="s">
        <v>53</v>
      </c>
      <c r="C7" s="196" t="s">
        <v>361</v>
      </c>
      <c r="D7" s="196"/>
      <c r="E7" s="196"/>
      <c r="G7" s="196" t="s">
        <v>361</v>
      </c>
      <c r="H7" s="196"/>
      <c r="I7" s="196"/>
      <c r="K7" s="196" t="s">
        <v>361</v>
      </c>
      <c r="L7" s="196"/>
      <c r="M7" s="196"/>
      <c r="O7" s="196" t="s">
        <v>367</v>
      </c>
      <c r="P7" s="196"/>
      <c r="Q7" s="196"/>
      <c r="S7" s="196" t="s">
        <v>367</v>
      </c>
      <c r="T7" s="196"/>
      <c r="U7" s="196"/>
      <c r="V7" s="177"/>
      <c r="X7" s="196" t="s">
        <v>371</v>
      </c>
      <c r="Y7" s="196"/>
      <c r="Z7" s="196"/>
      <c r="AA7" s="196"/>
      <c r="AB7" s="196"/>
    </row>
    <row r="8" spans="1:28" x14ac:dyDescent="0.3">
      <c r="A8" t="s">
        <v>76</v>
      </c>
      <c r="C8" s="196" t="s">
        <v>364</v>
      </c>
      <c r="D8" s="196"/>
      <c r="E8" s="196"/>
      <c r="G8" s="196" t="s">
        <v>364</v>
      </c>
      <c r="H8" s="196"/>
      <c r="I8" s="196"/>
      <c r="K8" s="196" t="s">
        <v>364</v>
      </c>
      <c r="L8" s="196"/>
      <c r="M8" s="196"/>
      <c r="O8" s="196" t="s">
        <v>364</v>
      </c>
      <c r="P8" s="196"/>
      <c r="Q8" s="196"/>
      <c r="S8" s="196" t="s">
        <v>375</v>
      </c>
      <c r="T8" s="196"/>
      <c r="U8" s="196"/>
      <c r="V8" s="177"/>
      <c r="X8" s="196" t="s">
        <v>378</v>
      </c>
      <c r="Y8" s="196"/>
      <c r="Z8" s="196"/>
      <c r="AA8" s="196"/>
      <c r="AB8" s="196"/>
    </row>
    <row r="9" spans="1:28" x14ac:dyDescent="0.3">
      <c r="A9" t="s">
        <v>54</v>
      </c>
      <c r="C9" s="196" t="s">
        <v>179</v>
      </c>
      <c r="D9" s="196"/>
      <c r="E9" s="196"/>
      <c r="G9" s="196" t="s">
        <v>366</v>
      </c>
      <c r="H9" s="196"/>
      <c r="I9" s="196"/>
      <c r="K9" s="196" t="s">
        <v>366</v>
      </c>
      <c r="L9" s="196"/>
      <c r="M9" s="196"/>
      <c r="O9" s="196" t="s">
        <v>366</v>
      </c>
      <c r="P9" s="196"/>
      <c r="Q9" s="196"/>
      <c r="S9" s="196" t="s">
        <v>366</v>
      </c>
      <c r="T9" s="196"/>
      <c r="U9" s="196"/>
      <c r="V9" s="177"/>
      <c r="X9" s="196" t="s">
        <v>366</v>
      </c>
      <c r="Y9" s="196"/>
      <c r="Z9" s="196"/>
      <c r="AA9" s="196"/>
      <c r="AB9" s="196"/>
    </row>
    <row r="10" spans="1:28" ht="14.4" customHeight="1" x14ac:dyDescent="0.3">
      <c r="A10" t="s">
        <v>97</v>
      </c>
      <c r="C10" s="192" t="s">
        <v>365</v>
      </c>
      <c r="D10" s="192"/>
      <c r="E10" s="164">
        <v>205</v>
      </c>
      <c r="G10" s="192" t="s">
        <v>365</v>
      </c>
      <c r="H10" s="192"/>
      <c r="K10" s="180">
        <v>200</v>
      </c>
      <c r="L10" s="180">
        <v>210</v>
      </c>
      <c r="O10" s="192" t="s">
        <v>365</v>
      </c>
      <c r="P10" s="192"/>
      <c r="Q10" s="168"/>
      <c r="S10" s="172" t="s">
        <v>14</v>
      </c>
      <c r="T10" s="175">
        <v>200</v>
      </c>
      <c r="U10" s="175">
        <v>205</v>
      </c>
      <c r="V10" s="175">
        <v>210</v>
      </c>
      <c r="X10" s="170">
        <v>200</v>
      </c>
      <c r="Y10" s="173">
        <v>230</v>
      </c>
      <c r="Z10" s="173">
        <v>235</v>
      </c>
      <c r="AA10" s="173">
        <v>260</v>
      </c>
    </row>
    <row r="11" spans="1:28" x14ac:dyDescent="0.3">
      <c r="A11" t="s">
        <v>55</v>
      </c>
      <c r="C11" s="196">
        <v>290</v>
      </c>
      <c r="D11" s="196"/>
      <c r="E11" s="196"/>
      <c r="G11" s="196">
        <v>290</v>
      </c>
      <c r="H11" s="196"/>
      <c r="I11" s="196"/>
      <c r="K11" s="208" t="s">
        <v>384</v>
      </c>
      <c r="L11" s="208"/>
      <c r="M11" s="208"/>
      <c r="O11" s="196">
        <v>290</v>
      </c>
      <c r="P11" s="196"/>
      <c r="Q11" s="196"/>
      <c r="S11" s="177">
        <v>290</v>
      </c>
      <c r="T11" s="177">
        <v>290</v>
      </c>
      <c r="U11" s="177">
        <v>290</v>
      </c>
      <c r="V11" s="177" t="s">
        <v>380</v>
      </c>
    </row>
    <row r="12" spans="1:28" x14ac:dyDescent="0.3">
      <c r="A12" t="s">
        <v>193</v>
      </c>
      <c r="C12" s="164" t="s">
        <v>167</v>
      </c>
      <c r="D12" s="168" t="s">
        <v>362</v>
      </c>
      <c r="E12" s="108"/>
      <c r="F12" s="164"/>
      <c r="G12" s="166" t="s">
        <v>167</v>
      </c>
      <c r="H12" s="108"/>
      <c r="I12" s="108"/>
      <c r="K12" s="179" t="s">
        <v>167</v>
      </c>
      <c r="L12" s="108"/>
      <c r="M12" s="108"/>
      <c r="O12" s="168" t="s">
        <v>168</v>
      </c>
      <c r="P12" s="168" t="s">
        <v>369</v>
      </c>
      <c r="Q12" s="108"/>
      <c r="S12" s="168" t="s">
        <v>168</v>
      </c>
      <c r="T12" s="173" t="s">
        <v>168</v>
      </c>
      <c r="U12" s="177" t="s">
        <v>168</v>
      </c>
      <c r="V12" s="177" t="s">
        <v>168</v>
      </c>
      <c r="X12" s="171" t="s">
        <v>167</v>
      </c>
      <c r="Y12" s="171" t="s">
        <v>168</v>
      </c>
      <c r="Z12" s="171" t="s">
        <v>373</v>
      </c>
      <c r="AA12" s="171" t="s">
        <v>216</v>
      </c>
      <c r="AB12" s="171" t="s">
        <v>331</v>
      </c>
    </row>
    <row r="13" spans="1:28" x14ac:dyDescent="0.3">
      <c r="C13" s="164"/>
      <c r="D13" s="164"/>
      <c r="E13"/>
      <c r="G13" s="166"/>
      <c r="H13" s="166"/>
      <c r="I13"/>
      <c r="K13" s="179"/>
      <c r="L13" s="179"/>
      <c r="M13"/>
      <c r="O13" s="168"/>
      <c r="P13" s="168"/>
      <c r="S13" s="168"/>
      <c r="T13" s="168"/>
      <c r="AB13" t="s">
        <v>374</v>
      </c>
    </row>
    <row r="14" spans="1:28" x14ac:dyDescent="0.3">
      <c r="A14" t="s">
        <v>65</v>
      </c>
      <c r="C14" s="164"/>
      <c r="D14" s="164"/>
      <c r="E14"/>
      <c r="G14" s="166"/>
      <c r="H14" s="166"/>
      <c r="I14"/>
      <c r="K14" s="179"/>
      <c r="L14" s="179"/>
      <c r="M14"/>
      <c r="O14" s="168"/>
      <c r="P14" s="168"/>
      <c r="S14" s="168"/>
      <c r="T14" s="168"/>
      <c r="V14" t="s">
        <v>381</v>
      </c>
    </row>
    <row r="15" spans="1:28" x14ac:dyDescent="0.3">
      <c r="A15" t="s">
        <v>66</v>
      </c>
      <c r="C15" s="164"/>
      <c r="D15" s="164"/>
      <c r="E15"/>
      <c r="G15" s="166"/>
      <c r="H15" s="166"/>
      <c r="I15"/>
      <c r="K15" s="179"/>
      <c r="L15" s="179"/>
      <c r="M15"/>
      <c r="O15" s="168"/>
      <c r="P15" s="168"/>
      <c r="S15" s="168"/>
      <c r="T15" s="168"/>
      <c r="V15" t="s">
        <v>382</v>
      </c>
    </row>
    <row r="16" spans="1:28" x14ac:dyDescent="0.3">
      <c r="A16" t="s">
        <v>67</v>
      </c>
      <c r="C16" s="164"/>
      <c r="D16" s="164"/>
      <c r="E16"/>
      <c r="G16" s="166"/>
      <c r="H16" s="166"/>
      <c r="I16"/>
      <c r="K16" s="179"/>
      <c r="L16" s="179"/>
      <c r="M16"/>
      <c r="O16" s="168"/>
      <c r="P16" s="168"/>
      <c r="S16" s="168"/>
      <c r="T16" s="168"/>
      <c r="V16" t="s">
        <v>14</v>
      </c>
    </row>
    <row r="17" spans="1:27" x14ac:dyDescent="0.3">
      <c r="A17" t="s">
        <v>68</v>
      </c>
      <c r="C17" s="20"/>
      <c r="D17" s="164"/>
      <c r="E17"/>
      <c r="G17" s="20"/>
      <c r="H17" s="166"/>
      <c r="I17"/>
      <c r="K17" s="20"/>
      <c r="L17" s="179"/>
      <c r="M17"/>
      <c r="O17" s="20"/>
      <c r="P17" s="168"/>
      <c r="S17" s="20"/>
      <c r="T17" s="168"/>
      <c r="V17" t="s">
        <v>383</v>
      </c>
      <c r="X17" s="20"/>
    </row>
    <row r="18" spans="1:27" x14ac:dyDescent="0.3">
      <c r="A18" s="9"/>
      <c r="B18" s="9"/>
      <c r="C18" s="162"/>
      <c r="D18" s="164"/>
      <c r="E18"/>
      <c r="G18" s="165"/>
      <c r="H18" s="166"/>
      <c r="I18"/>
      <c r="K18" s="178"/>
      <c r="L18" s="179"/>
      <c r="M18"/>
      <c r="O18" s="167">
        <v>100</v>
      </c>
      <c r="P18" s="168"/>
      <c r="S18" s="167"/>
      <c r="T18" s="168"/>
      <c r="V18" t="s">
        <v>126</v>
      </c>
      <c r="X18" s="169"/>
    </row>
    <row r="19" spans="1:27" x14ac:dyDescent="0.3">
      <c r="A19" t="s">
        <v>69</v>
      </c>
      <c r="C19" s="164">
        <v>100</v>
      </c>
      <c r="D19" s="164">
        <v>97</v>
      </c>
      <c r="E19" s="164">
        <v>97</v>
      </c>
      <c r="F19" s="164"/>
      <c r="G19" s="166">
        <v>100</v>
      </c>
      <c r="H19" s="166"/>
      <c r="K19" s="179">
        <v>100</v>
      </c>
      <c r="L19" s="179">
        <v>101</v>
      </c>
      <c r="O19" s="168">
        <v>99</v>
      </c>
      <c r="P19" s="168">
        <v>99.5</v>
      </c>
      <c r="Q19" s="168"/>
      <c r="S19" s="168">
        <v>105</v>
      </c>
      <c r="T19" s="168">
        <v>100</v>
      </c>
      <c r="U19" s="168"/>
      <c r="V19" s="177"/>
      <c r="X19" s="173">
        <v>100</v>
      </c>
      <c r="Y19" s="173">
        <v>100</v>
      </c>
      <c r="Z19" s="173">
        <v>100</v>
      </c>
      <c r="AA19" s="171">
        <v>100</v>
      </c>
    </row>
    <row r="20" spans="1:27" x14ac:dyDescent="0.3">
      <c r="A20" t="s">
        <v>70</v>
      </c>
      <c r="C20" s="164">
        <v>100</v>
      </c>
      <c r="D20" s="164"/>
      <c r="G20" s="166"/>
      <c r="H20" s="166"/>
      <c r="K20" s="179">
        <v>101</v>
      </c>
      <c r="L20" s="179"/>
      <c r="O20" s="168">
        <v>98</v>
      </c>
      <c r="P20" s="168">
        <v>99.5</v>
      </c>
      <c r="Q20" s="168"/>
      <c r="S20" s="168"/>
      <c r="T20" s="168">
        <v>99</v>
      </c>
      <c r="U20" s="168"/>
      <c r="V20" s="177"/>
    </row>
    <row r="21" spans="1:27" x14ac:dyDescent="0.3">
      <c r="A21" t="s">
        <v>71</v>
      </c>
      <c r="C21" s="164">
        <v>100</v>
      </c>
      <c r="D21" s="164"/>
      <c r="G21" s="166"/>
      <c r="H21" s="166"/>
      <c r="K21" s="179">
        <v>100.5</v>
      </c>
      <c r="L21" s="179"/>
      <c r="O21" s="168">
        <v>98</v>
      </c>
      <c r="P21" s="168"/>
      <c r="Q21" s="168"/>
      <c r="S21" s="168"/>
      <c r="T21" s="168"/>
      <c r="U21" s="168"/>
      <c r="V21" s="177"/>
    </row>
    <row r="22" spans="1:27" x14ac:dyDescent="0.3">
      <c r="A22" t="s">
        <v>68</v>
      </c>
      <c r="C22" s="20">
        <f t="shared" ref="C22" si="0">AVERAGE(C19:C21)</f>
        <v>100</v>
      </c>
      <c r="D22" s="20"/>
      <c r="E22" s="20"/>
      <c r="G22" s="20">
        <f t="shared" ref="G22" si="1">AVERAGE(G19:G21)</f>
        <v>100</v>
      </c>
      <c r="H22" s="20"/>
      <c r="I22" s="20"/>
      <c r="K22" s="20">
        <f t="shared" ref="K22" si="2">AVERAGE(K19:K21)</f>
        <v>100.5</v>
      </c>
      <c r="L22" s="20"/>
      <c r="M22" s="20"/>
      <c r="O22" s="20">
        <f t="shared" ref="O22:P22" si="3">AVERAGE(O19:O21)</f>
        <v>98.333333333333329</v>
      </c>
      <c r="P22" s="20">
        <f t="shared" si="3"/>
        <v>99.5</v>
      </c>
      <c r="Q22" s="20"/>
      <c r="S22" s="20">
        <f t="shared" ref="S22:V22" si="4">AVERAGE(S19:S21)</f>
        <v>105</v>
      </c>
      <c r="T22" s="20">
        <f t="shared" si="4"/>
        <v>99.5</v>
      </c>
      <c r="U22" s="20" t="e">
        <f t="shared" si="4"/>
        <v>#DIV/0!</v>
      </c>
      <c r="V22" s="20" t="e">
        <f t="shared" si="4"/>
        <v>#DIV/0!</v>
      </c>
      <c r="X22" s="20">
        <f t="shared" ref="X22:Z22" si="5">AVERAGE(X19:X21)</f>
        <v>100</v>
      </c>
      <c r="Y22" s="20">
        <f t="shared" si="5"/>
        <v>100</v>
      </c>
      <c r="Z22" s="20">
        <f t="shared" si="5"/>
        <v>100</v>
      </c>
      <c r="AA22" s="20">
        <f t="shared" ref="AA22" si="6">AVERAGE(AA19:AA21)</f>
        <v>100</v>
      </c>
    </row>
    <row r="23" spans="1:27" x14ac:dyDescent="0.3">
      <c r="C23" s="164"/>
      <c r="D23" s="164"/>
      <c r="G23" s="166"/>
      <c r="H23" s="166"/>
      <c r="K23" s="179"/>
      <c r="L23" s="179"/>
      <c r="O23" s="168"/>
      <c r="P23" s="168"/>
      <c r="Q23" s="168"/>
      <c r="S23" s="168"/>
      <c r="T23" s="168"/>
      <c r="U23" s="168"/>
      <c r="V23" s="177"/>
    </row>
    <row r="24" spans="1:27" x14ac:dyDescent="0.3">
      <c r="C24" s="164"/>
      <c r="D24" s="164"/>
      <c r="G24" s="166"/>
      <c r="H24" s="166"/>
      <c r="K24" s="179"/>
      <c r="L24" s="179"/>
      <c r="O24" s="168"/>
      <c r="P24" s="168"/>
      <c r="Q24" s="168"/>
      <c r="S24" s="168"/>
      <c r="T24" s="168"/>
      <c r="U24" s="168"/>
      <c r="V24" s="177"/>
    </row>
    <row r="25" spans="1:27" x14ac:dyDescent="0.3">
      <c r="A25" t="s">
        <v>63</v>
      </c>
      <c r="C25" s="164"/>
      <c r="D25" s="164"/>
      <c r="G25" s="166"/>
      <c r="H25" s="166"/>
      <c r="K25" s="179"/>
      <c r="L25" s="179"/>
      <c r="O25" s="168"/>
      <c r="P25" s="168"/>
      <c r="Q25" s="168"/>
      <c r="S25" s="168"/>
      <c r="T25" s="168"/>
      <c r="U25" s="168"/>
      <c r="V25" s="177"/>
    </row>
    <row r="26" spans="1:27" x14ac:dyDescent="0.3">
      <c r="C26" t="s">
        <v>363</v>
      </c>
      <c r="G26" t="s">
        <v>363</v>
      </c>
      <c r="O26" t="s">
        <v>370</v>
      </c>
      <c r="Q26" s="168"/>
      <c r="S26" t="s">
        <v>376</v>
      </c>
      <c r="U26" s="168"/>
      <c r="V26" s="177"/>
      <c r="X26" s="7" t="s">
        <v>377</v>
      </c>
    </row>
    <row r="27" spans="1:27" x14ac:dyDescent="0.3">
      <c r="K27" t="s">
        <v>386</v>
      </c>
    </row>
    <row r="28" spans="1:27" x14ac:dyDescent="0.3">
      <c r="K28" t="s">
        <v>387</v>
      </c>
    </row>
    <row r="29" spans="1:27" x14ac:dyDescent="0.3">
      <c r="K29" t="s">
        <v>388</v>
      </c>
    </row>
    <row r="30" spans="1:27" x14ac:dyDescent="0.3">
      <c r="K30" t="s">
        <v>385</v>
      </c>
    </row>
    <row r="31" spans="1:27" x14ac:dyDescent="0.3">
      <c r="K31" t="s">
        <v>389</v>
      </c>
    </row>
  </sheetData>
  <mergeCells count="37">
    <mergeCell ref="X5:AB5"/>
    <mergeCell ref="C10:D10"/>
    <mergeCell ref="C11:E11"/>
    <mergeCell ref="G8:I8"/>
    <mergeCell ref="C5:E5"/>
    <mergeCell ref="C6:E6"/>
    <mergeCell ref="C7:E7"/>
    <mergeCell ref="C8:E8"/>
    <mergeCell ref="C9:E9"/>
    <mergeCell ref="G5:I5"/>
    <mergeCell ref="G6:I6"/>
    <mergeCell ref="G7:I7"/>
    <mergeCell ref="G9:I9"/>
    <mergeCell ref="G10:H10"/>
    <mergeCell ref="G11:I11"/>
    <mergeCell ref="O11:Q11"/>
    <mergeCell ref="S5:U5"/>
    <mergeCell ref="S6:U6"/>
    <mergeCell ref="S7:U7"/>
    <mergeCell ref="S8:U8"/>
    <mergeCell ref="S9:U9"/>
    <mergeCell ref="O5:Q5"/>
    <mergeCell ref="O6:Q6"/>
    <mergeCell ref="O7:Q7"/>
    <mergeCell ref="O8:Q8"/>
    <mergeCell ref="O9:Q9"/>
    <mergeCell ref="X9:AB9"/>
    <mergeCell ref="X7:AB7"/>
    <mergeCell ref="X6:AB6"/>
    <mergeCell ref="X8:AB8"/>
    <mergeCell ref="O10:P10"/>
    <mergeCell ref="K11:M11"/>
    <mergeCell ref="K5:M5"/>
    <mergeCell ref="K6:M6"/>
    <mergeCell ref="K7:M7"/>
    <mergeCell ref="K8:M8"/>
    <mergeCell ref="K9:M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90" zoomScaleNormal="90" workbookViewId="0">
      <selection activeCell="A5" sqref="A5:XFD5"/>
    </sheetView>
  </sheetViews>
  <sheetFormatPr baseColWidth="10" defaultColWidth="8.88671875" defaultRowHeight="14.4" x14ac:dyDescent="0.3"/>
  <cols>
    <col min="1" max="1" width="27.77734375" style="141" customWidth="1"/>
    <col min="2" max="2" width="22.21875" style="141" customWidth="1"/>
    <col min="3" max="4" width="16.6640625" style="141" customWidth="1"/>
    <col min="5" max="6" width="8.88671875" style="141"/>
    <col min="7" max="7" width="8.88671875" style="128"/>
    <col min="8" max="8" width="8.6640625" style="128" bestFit="1" customWidth="1"/>
    <col min="9" max="9" width="12.21875" style="128" bestFit="1" customWidth="1"/>
    <col min="10" max="10" width="8.88671875" style="140" bestFit="1" customWidth="1"/>
    <col min="11" max="11" width="8.33203125" style="140" bestFit="1" customWidth="1"/>
    <col min="12" max="13" width="16.6640625" style="140" customWidth="1"/>
    <col min="14" max="14" width="12" style="140" bestFit="1" customWidth="1"/>
    <col min="15" max="15" width="8.77734375" style="9" customWidth="1"/>
    <col min="16" max="16" width="8.88671875" style="9" customWidth="1"/>
    <col min="17" max="16384" width="8.88671875" style="9"/>
  </cols>
  <sheetData>
    <row r="1" spans="1:14" x14ac:dyDescent="0.3">
      <c r="A1" s="147" t="s">
        <v>76</v>
      </c>
      <c r="B1" s="147"/>
      <c r="C1" s="128"/>
      <c r="D1" s="147" t="s">
        <v>258</v>
      </c>
      <c r="E1" s="147"/>
      <c r="F1" s="147"/>
      <c r="H1" s="128" t="s">
        <v>54</v>
      </c>
      <c r="I1" s="128" t="s">
        <v>97</v>
      </c>
      <c r="J1" s="146" t="s">
        <v>257</v>
      </c>
      <c r="K1" s="9"/>
      <c r="L1" s="9"/>
      <c r="M1" s="9"/>
      <c r="N1" s="9"/>
    </row>
    <row r="2" spans="1:14" ht="28.8" x14ac:dyDescent="0.3">
      <c r="A2" s="141" t="s">
        <v>256</v>
      </c>
      <c r="B2" s="141" t="s">
        <v>255</v>
      </c>
      <c r="C2" s="141" t="s">
        <v>254</v>
      </c>
      <c r="D2" s="141" t="s">
        <v>253</v>
      </c>
      <c r="E2" s="141" t="s">
        <v>252</v>
      </c>
      <c r="F2" s="141" t="s">
        <v>251</v>
      </c>
      <c r="G2" s="128" t="s">
        <v>250</v>
      </c>
      <c r="J2" s="192" t="s">
        <v>249</v>
      </c>
      <c r="K2" s="184"/>
      <c r="L2" s="141" t="s">
        <v>248</v>
      </c>
      <c r="M2" s="141"/>
      <c r="N2" s="141" t="s">
        <v>247</v>
      </c>
    </row>
    <row r="3" spans="1:14" x14ac:dyDescent="0.3">
      <c r="J3" s="140" t="s">
        <v>246</v>
      </c>
      <c r="K3" s="140" t="s">
        <v>245</v>
      </c>
      <c r="L3" s="140" t="s">
        <v>243</v>
      </c>
      <c r="M3" s="140" t="s">
        <v>244</v>
      </c>
      <c r="N3" s="140" t="s">
        <v>243</v>
      </c>
    </row>
    <row r="5" spans="1:14" ht="14.4" customHeight="1" x14ac:dyDescent="0.3">
      <c r="A5" s="3" t="s">
        <v>237</v>
      </c>
      <c r="B5" s="3" t="s">
        <v>240</v>
      </c>
      <c r="C5" s="3" t="s">
        <v>235</v>
      </c>
      <c r="D5" s="141" t="s">
        <v>234</v>
      </c>
      <c r="E5" s="141" t="s">
        <v>233</v>
      </c>
      <c r="F5" s="141">
        <v>0.5</v>
      </c>
      <c r="G5" s="128" t="s">
        <v>242</v>
      </c>
      <c r="H5" s="128" t="s">
        <v>37</v>
      </c>
      <c r="I5" s="128">
        <v>220</v>
      </c>
      <c r="J5" s="144">
        <v>127.32</v>
      </c>
      <c r="K5" s="9" t="s">
        <v>241</v>
      </c>
      <c r="L5" s="140">
        <v>136</v>
      </c>
      <c r="N5" s="140">
        <v>136</v>
      </c>
    </row>
    <row r="6" spans="1:14" x14ac:dyDescent="0.3">
      <c r="A6" s="3" t="s">
        <v>237</v>
      </c>
      <c r="B6" s="3" t="s">
        <v>240</v>
      </c>
      <c r="C6" s="3" t="s">
        <v>235</v>
      </c>
      <c r="D6" s="141" t="s">
        <v>234</v>
      </c>
      <c r="E6" s="141" t="s">
        <v>233</v>
      </c>
      <c r="F6" s="141">
        <v>0.5</v>
      </c>
      <c r="G6" s="128" t="s">
        <v>242</v>
      </c>
      <c r="H6" s="128" t="s">
        <v>38</v>
      </c>
      <c r="I6" s="128">
        <v>220</v>
      </c>
      <c r="J6" s="144">
        <v>127.32</v>
      </c>
      <c r="K6" s="9" t="s">
        <v>241</v>
      </c>
      <c r="L6" s="140">
        <v>136</v>
      </c>
      <c r="N6" s="140">
        <v>138</v>
      </c>
    </row>
    <row r="7" spans="1:14" x14ac:dyDescent="0.3">
      <c r="A7" s="3"/>
      <c r="B7" s="3"/>
      <c r="J7" s="144"/>
      <c r="K7" s="9"/>
    </row>
    <row r="8" spans="1:14" x14ac:dyDescent="0.3">
      <c r="A8" s="3" t="s">
        <v>237</v>
      </c>
      <c r="B8" s="3" t="s">
        <v>240</v>
      </c>
      <c r="D8" s="141" t="s">
        <v>234</v>
      </c>
      <c r="E8" s="141" t="s">
        <v>233</v>
      </c>
      <c r="G8" s="128" t="s">
        <v>232</v>
      </c>
      <c r="H8" s="128" t="s">
        <v>37</v>
      </c>
      <c r="I8" s="128">
        <v>220</v>
      </c>
      <c r="J8" s="144">
        <v>127.32</v>
      </c>
      <c r="K8" s="9" t="s">
        <v>241</v>
      </c>
      <c r="L8" s="140">
        <v>145</v>
      </c>
    </row>
    <row r="9" spans="1:14" x14ac:dyDescent="0.3">
      <c r="A9" s="3"/>
      <c r="B9" s="3"/>
      <c r="J9" s="144"/>
      <c r="K9" s="9"/>
    </row>
    <row r="10" spans="1:14" ht="14.4" customHeight="1" x14ac:dyDescent="0.3">
      <c r="A10" s="3" t="s">
        <v>237</v>
      </c>
      <c r="B10" s="3" t="s">
        <v>240</v>
      </c>
      <c r="C10" s="3" t="s">
        <v>235</v>
      </c>
      <c r="D10" s="141" t="s">
        <v>234</v>
      </c>
      <c r="E10" s="141" t="s">
        <v>233</v>
      </c>
      <c r="F10" s="141">
        <v>0.4</v>
      </c>
      <c r="G10" s="128" t="s">
        <v>232</v>
      </c>
      <c r="H10" s="128" t="s">
        <v>37</v>
      </c>
      <c r="I10" s="128">
        <v>220</v>
      </c>
      <c r="J10" s="144">
        <v>127.32</v>
      </c>
      <c r="K10" s="9" t="s">
        <v>241</v>
      </c>
      <c r="N10" s="140">
        <v>150</v>
      </c>
    </row>
    <row r="11" spans="1:14" x14ac:dyDescent="0.3">
      <c r="A11" s="3" t="s">
        <v>237</v>
      </c>
      <c r="B11" s="3" t="s">
        <v>240</v>
      </c>
      <c r="C11" s="3" t="s">
        <v>235</v>
      </c>
      <c r="D11" s="141" t="s">
        <v>234</v>
      </c>
      <c r="E11" s="141" t="s">
        <v>233</v>
      </c>
      <c r="F11" s="141">
        <v>0.4</v>
      </c>
      <c r="G11" s="128" t="s">
        <v>232</v>
      </c>
      <c r="H11" s="128" t="s">
        <v>38</v>
      </c>
      <c r="I11" s="128">
        <v>220</v>
      </c>
      <c r="J11" s="144">
        <v>127.32</v>
      </c>
      <c r="K11" s="9" t="s">
        <v>241</v>
      </c>
      <c r="N11" s="140">
        <v>155</v>
      </c>
    </row>
    <row r="12" spans="1:14" x14ac:dyDescent="0.3">
      <c r="A12" s="3"/>
      <c r="B12" s="3"/>
      <c r="C12" s="3"/>
      <c r="J12" s="144"/>
      <c r="K12" s="9"/>
    </row>
    <row r="13" spans="1:14" x14ac:dyDescent="0.3">
      <c r="A13" s="3" t="s">
        <v>237</v>
      </c>
      <c r="B13" s="3" t="s">
        <v>240</v>
      </c>
      <c r="C13" s="3" t="s">
        <v>239</v>
      </c>
      <c r="D13" s="141" t="s">
        <v>234</v>
      </c>
      <c r="E13" s="141" t="s">
        <v>233</v>
      </c>
      <c r="F13" s="141">
        <v>0.4</v>
      </c>
      <c r="G13" s="128" t="s">
        <v>232</v>
      </c>
      <c r="H13" s="128" t="s">
        <v>37</v>
      </c>
      <c r="I13" s="128">
        <v>220</v>
      </c>
      <c r="J13" s="144">
        <v>127.32</v>
      </c>
      <c r="K13" s="9" t="s">
        <v>241</v>
      </c>
      <c r="N13" s="140">
        <v>155</v>
      </c>
    </row>
    <row r="14" spans="1:14" x14ac:dyDescent="0.3">
      <c r="A14" s="3" t="s">
        <v>237</v>
      </c>
      <c r="B14" s="3" t="s">
        <v>240</v>
      </c>
      <c r="C14" s="3" t="s">
        <v>239</v>
      </c>
      <c r="D14" s="141" t="s">
        <v>234</v>
      </c>
      <c r="E14" s="141" t="s">
        <v>233</v>
      </c>
      <c r="F14" s="141">
        <v>0.4</v>
      </c>
      <c r="G14" s="128" t="s">
        <v>232</v>
      </c>
      <c r="H14" s="128" t="s">
        <v>38</v>
      </c>
      <c r="I14" s="128">
        <v>220</v>
      </c>
      <c r="J14" s="144">
        <v>127.32</v>
      </c>
      <c r="K14" s="9" t="s">
        <v>241</v>
      </c>
      <c r="N14" s="140">
        <v>165</v>
      </c>
    </row>
    <row r="15" spans="1:14" x14ac:dyDescent="0.3">
      <c r="A15" s="3"/>
      <c r="B15" s="3"/>
      <c r="J15" s="144"/>
      <c r="K15" s="9"/>
    </row>
    <row r="16" spans="1:14" x14ac:dyDescent="0.3">
      <c r="A16" s="3" t="s">
        <v>237</v>
      </c>
      <c r="B16" s="3" t="s">
        <v>240</v>
      </c>
      <c r="C16" s="3" t="s">
        <v>235</v>
      </c>
      <c r="D16" s="141" t="s">
        <v>234</v>
      </c>
      <c r="E16" s="141" t="s">
        <v>233</v>
      </c>
      <c r="F16" s="141">
        <v>0.5</v>
      </c>
      <c r="G16" s="128" t="s">
        <v>232</v>
      </c>
      <c r="H16" s="128" t="s">
        <v>37</v>
      </c>
      <c r="I16" s="128">
        <v>220</v>
      </c>
      <c r="J16" s="144">
        <v>127.32</v>
      </c>
      <c r="K16" s="9" t="s">
        <v>241</v>
      </c>
      <c r="L16" s="140">
        <v>144</v>
      </c>
    </row>
    <row r="17" spans="1:15" x14ac:dyDescent="0.3">
      <c r="A17" s="3"/>
      <c r="B17" s="3"/>
      <c r="C17" s="3"/>
      <c r="J17" s="144"/>
      <c r="K17" s="9"/>
    </row>
    <row r="18" spans="1:15" ht="14.4" customHeight="1" x14ac:dyDescent="0.3">
      <c r="A18" s="3" t="s">
        <v>237</v>
      </c>
      <c r="B18" s="3" t="s">
        <v>240</v>
      </c>
      <c r="C18" s="3" t="s">
        <v>239</v>
      </c>
      <c r="D18" s="141" t="s">
        <v>234</v>
      </c>
      <c r="E18" s="141" t="s">
        <v>233</v>
      </c>
      <c r="F18" s="141">
        <v>0.5</v>
      </c>
      <c r="G18" s="128" t="s">
        <v>232</v>
      </c>
      <c r="H18" s="128" t="s">
        <v>37</v>
      </c>
      <c r="I18" s="128">
        <v>220</v>
      </c>
      <c r="J18" s="182">
        <v>127.32</v>
      </c>
      <c r="K18" s="184" t="s">
        <v>241</v>
      </c>
      <c r="N18" s="140">
        <v>145</v>
      </c>
    </row>
    <row r="19" spans="1:15" x14ac:dyDescent="0.3">
      <c r="A19" s="3" t="s">
        <v>237</v>
      </c>
      <c r="B19" s="3" t="s">
        <v>240</v>
      </c>
      <c r="C19" s="3" t="s">
        <v>239</v>
      </c>
      <c r="D19" s="141" t="s">
        <v>234</v>
      </c>
      <c r="E19" s="141" t="s">
        <v>233</v>
      </c>
      <c r="F19" s="141">
        <v>0.5</v>
      </c>
      <c r="G19" s="128" t="s">
        <v>232</v>
      </c>
      <c r="H19" s="128" t="s">
        <v>38</v>
      </c>
      <c r="I19" s="128">
        <v>220</v>
      </c>
      <c r="J19" s="182"/>
      <c r="K19" s="184"/>
      <c r="N19" s="140">
        <v>150</v>
      </c>
    </row>
    <row r="20" spans="1:15" x14ac:dyDescent="0.3">
      <c r="A20" s="3"/>
      <c r="B20" s="3"/>
      <c r="C20" s="3"/>
      <c r="J20" s="144"/>
    </row>
    <row r="21" spans="1:15" ht="28.8" customHeight="1" x14ac:dyDescent="0.3">
      <c r="A21" s="3" t="s">
        <v>237</v>
      </c>
      <c r="B21" s="3" t="s">
        <v>236</v>
      </c>
      <c r="C21" s="3" t="s">
        <v>235</v>
      </c>
      <c r="D21" s="141" t="s">
        <v>234</v>
      </c>
      <c r="E21" s="141" t="s">
        <v>233</v>
      </c>
      <c r="F21" s="141">
        <v>0.5</v>
      </c>
      <c r="G21" s="128" t="s">
        <v>232</v>
      </c>
      <c r="H21" s="128" t="s">
        <v>37</v>
      </c>
      <c r="I21" s="128">
        <v>210</v>
      </c>
      <c r="J21" s="144">
        <v>140</v>
      </c>
      <c r="K21" s="9"/>
      <c r="L21" s="140">
        <v>150</v>
      </c>
    </row>
    <row r="22" spans="1:15" ht="28.8" customHeight="1" x14ac:dyDescent="0.3">
      <c r="A22" s="3" t="s">
        <v>237</v>
      </c>
      <c r="B22" s="3" t="s">
        <v>236</v>
      </c>
      <c r="C22" s="3" t="s">
        <v>235</v>
      </c>
      <c r="D22" s="141" t="s">
        <v>234</v>
      </c>
      <c r="E22" s="141" t="s">
        <v>233</v>
      </c>
      <c r="F22" s="141">
        <v>0.5</v>
      </c>
      <c r="G22" s="128" t="s">
        <v>232</v>
      </c>
      <c r="H22" s="128" t="s">
        <v>38</v>
      </c>
      <c r="I22" s="128">
        <v>230</v>
      </c>
      <c r="J22" s="144">
        <v>140</v>
      </c>
      <c r="K22" s="9"/>
      <c r="L22" s="140">
        <v>150</v>
      </c>
      <c r="M22" s="141" t="s">
        <v>238</v>
      </c>
    </row>
    <row r="23" spans="1:15" ht="28.8" customHeight="1" x14ac:dyDescent="0.3">
      <c r="A23" s="3" t="s">
        <v>237</v>
      </c>
      <c r="B23" s="3" t="s">
        <v>236</v>
      </c>
      <c r="C23" s="3" t="s">
        <v>235</v>
      </c>
      <c r="D23" s="141" t="s">
        <v>234</v>
      </c>
      <c r="E23" s="141" t="s">
        <v>233</v>
      </c>
      <c r="F23" s="141">
        <v>0.5</v>
      </c>
      <c r="G23" s="128" t="s">
        <v>232</v>
      </c>
      <c r="H23" s="128" t="s">
        <v>173</v>
      </c>
      <c r="J23" s="144">
        <v>140</v>
      </c>
      <c r="K23" s="9"/>
      <c r="L23" s="140">
        <v>160</v>
      </c>
    </row>
    <row r="24" spans="1:15" ht="28.8" customHeight="1" x14ac:dyDescent="0.3">
      <c r="A24" s="3"/>
      <c r="B24" s="3"/>
      <c r="J24" s="144"/>
      <c r="K24" s="9"/>
    </row>
    <row r="25" spans="1:15" x14ac:dyDescent="0.3">
      <c r="J25" s="144"/>
    </row>
    <row r="27" spans="1:15" x14ac:dyDescent="0.3">
      <c r="O27" s="3"/>
    </row>
  </sheetData>
  <mergeCells count="3">
    <mergeCell ref="J2:K2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J18" sqref="J18"/>
    </sheetView>
  </sheetViews>
  <sheetFormatPr baseColWidth="10" defaultColWidth="8.88671875" defaultRowHeight="14.4" x14ac:dyDescent="0.3"/>
  <cols>
    <col min="1" max="1" width="21.33203125" customWidth="1"/>
    <col min="2" max="2" width="8.88671875" style="4"/>
    <col min="3" max="3" width="12.44140625" style="4" bestFit="1" customWidth="1"/>
    <col min="4" max="4" width="7.33203125" style="1" bestFit="1" customWidth="1"/>
    <col min="5" max="5" width="9.33203125" style="1" bestFit="1" customWidth="1"/>
    <col min="6" max="6" width="9.109375" style="1" bestFit="1" customWidth="1"/>
    <col min="7" max="7" width="10" style="1" bestFit="1" customWidth="1"/>
    <col min="8" max="8" width="13.6640625" bestFit="1" customWidth="1"/>
    <col min="17" max="17" width="9.44140625" bestFit="1" customWidth="1"/>
  </cols>
  <sheetData>
    <row r="1" spans="1:20" x14ac:dyDescent="0.3">
      <c r="A1" t="s">
        <v>1</v>
      </c>
    </row>
    <row r="2" spans="1:20" x14ac:dyDescent="0.3">
      <c r="A2" s="127" t="s">
        <v>8</v>
      </c>
    </row>
    <row r="3" spans="1:20" x14ac:dyDescent="0.3">
      <c r="O3" t="s">
        <v>37</v>
      </c>
      <c r="P3" t="s">
        <v>94</v>
      </c>
      <c r="Q3" t="s">
        <v>38</v>
      </c>
    </row>
    <row r="4" spans="1:20" x14ac:dyDescent="0.3">
      <c r="A4" s="2" t="s">
        <v>16</v>
      </c>
    </row>
    <row r="5" spans="1:20" x14ac:dyDescent="0.3">
      <c r="A5" t="s">
        <v>0</v>
      </c>
      <c r="B5" s="4" t="s">
        <v>2</v>
      </c>
      <c r="C5" s="4" t="s">
        <v>3</v>
      </c>
      <c r="D5" s="1" t="s">
        <v>4</v>
      </c>
      <c r="E5" s="1" t="s">
        <v>5</v>
      </c>
      <c r="F5" s="1" t="s">
        <v>6</v>
      </c>
      <c r="G5" s="1" t="s">
        <v>7</v>
      </c>
      <c r="O5">
        <v>136</v>
      </c>
      <c r="P5" s="28">
        <f>Q5/O5</f>
        <v>1.0147058823529411</v>
      </c>
      <c r="Q5">
        <v>138</v>
      </c>
      <c r="T5" t="s">
        <v>90</v>
      </c>
    </row>
    <row r="6" spans="1:20" x14ac:dyDescent="0.3">
      <c r="A6">
        <f>(B6*C6)*(D6/E6)/(F6*G6)</f>
        <v>254.6476620145616</v>
      </c>
      <c r="B6" s="4">
        <v>200</v>
      </c>
      <c r="C6" s="4">
        <v>32</v>
      </c>
      <c r="D6" s="1">
        <v>1</v>
      </c>
      <c r="E6" s="1">
        <v>1</v>
      </c>
      <c r="F6" s="1">
        <v>8</v>
      </c>
      <c r="G6" s="1">
        <v>3.1415956999999999</v>
      </c>
      <c r="O6">
        <v>150</v>
      </c>
      <c r="P6" s="28">
        <f>Q6/O6</f>
        <v>1.0333333333333334</v>
      </c>
      <c r="Q6">
        <v>155</v>
      </c>
      <c r="T6" t="s">
        <v>89</v>
      </c>
    </row>
    <row r="7" spans="1:20" x14ac:dyDescent="0.3">
      <c r="A7">
        <f>(B7*C7)*(D7/E7)/(F7*G7)</f>
        <v>120.000000006862</v>
      </c>
      <c r="B7" s="126">
        <v>200</v>
      </c>
      <c r="C7" s="126">
        <v>16</v>
      </c>
      <c r="D7" s="125">
        <v>1</v>
      </c>
      <c r="E7" s="125">
        <v>1</v>
      </c>
      <c r="F7" s="125">
        <v>8.4882553999999999</v>
      </c>
      <c r="G7" s="125">
        <v>3.1415956999999999</v>
      </c>
      <c r="N7" s="28">
        <f>O7/O6</f>
        <v>1.0333333333333334</v>
      </c>
      <c r="O7">
        <v>155</v>
      </c>
      <c r="P7" s="28">
        <f>Q7/O7</f>
        <v>1.064516129032258</v>
      </c>
      <c r="Q7">
        <v>165</v>
      </c>
      <c r="R7" s="28">
        <f>Q7/Q6</f>
        <v>1.064516129032258</v>
      </c>
      <c r="T7" t="s">
        <v>91</v>
      </c>
    </row>
    <row r="8" spans="1:20" x14ac:dyDescent="0.3">
      <c r="A8">
        <f>(B8*C8)*(D8/E8)/(F8*G8)</f>
        <v>100.00006362307174</v>
      </c>
      <c r="B8" s="4">
        <v>200</v>
      </c>
      <c r="C8" s="4">
        <v>16</v>
      </c>
      <c r="D8" s="1">
        <v>1</v>
      </c>
      <c r="E8" s="1">
        <v>1</v>
      </c>
      <c r="F8" s="100">
        <v>10.1859</v>
      </c>
      <c r="G8" s="1">
        <v>3.1415956999999999</v>
      </c>
      <c r="Q8" s="29">
        <f>Q7/O6</f>
        <v>1.1000000000000001</v>
      </c>
    </row>
    <row r="9" spans="1:20" x14ac:dyDescent="0.3">
      <c r="F9" s="1">
        <v>7.67</v>
      </c>
      <c r="N9" t="s">
        <v>92</v>
      </c>
      <c r="R9" t="s">
        <v>93</v>
      </c>
    </row>
    <row r="10" spans="1:20" x14ac:dyDescent="0.3">
      <c r="B10" s="124">
        <f>B8*C8</f>
        <v>3200</v>
      </c>
      <c r="C10" s="11" t="s">
        <v>231</v>
      </c>
      <c r="D10" s="123"/>
      <c r="E10" s="123"/>
      <c r="F10" s="123"/>
      <c r="G10" s="123"/>
      <c r="H10">
        <f>11*G8</f>
        <v>34.557552700000002</v>
      </c>
      <c r="I10">
        <f>H10/4</f>
        <v>8.6393881750000006</v>
      </c>
    </row>
    <row r="11" spans="1:20" x14ac:dyDescent="0.3">
      <c r="B11" s="124"/>
      <c r="C11" s="124"/>
      <c r="D11" s="123"/>
      <c r="E11" s="123"/>
      <c r="F11" s="123">
        <v>8.5724999999999998</v>
      </c>
      <c r="G11" s="123"/>
      <c r="H11">
        <f>100/H10</f>
        <v>2.8937234319836542</v>
      </c>
    </row>
    <row r="13" spans="1:20" ht="28.8" x14ac:dyDescent="0.3">
      <c r="A13" s="3" t="s">
        <v>17</v>
      </c>
      <c r="B13" s="4">
        <v>140</v>
      </c>
      <c r="C13" s="4">
        <v>280</v>
      </c>
      <c r="O13">
        <f>155*1.03</f>
        <v>159.65</v>
      </c>
    </row>
    <row r="15" spans="1:20" x14ac:dyDescent="0.3">
      <c r="A15" s="2" t="s">
        <v>18</v>
      </c>
    </row>
    <row r="16" spans="1:20" x14ac:dyDescent="0.3">
      <c r="B16" s="4" t="s">
        <v>14</v>
      </c>
      <c r="C16" s="4" t="s">
        <v>12</v>
      </c>
      <c r="J16" s="1" t="s">
        <v>10</v>
      </c>
      <c r="K16" s="1" t="s">
        <v>29</v>
      </c>
      <c r="O16" t="s">
        <v>36</v>
      </c>
    </row>
    <row r="17" spans="1:15" x14ac:dyDescent="0.3">
      <c r="A17" t="s">
        <v>19</v>
      </c>
      <c r="B17" s="4">
        <v>133</v>
      </c>
      <c r="I17" s="5" t="s">
        <v>27</v>
      </c>
      <c r="J17" s="1">
        <v>100</v>
      </c>
      <c r="K17" s="1">
        <v>102</v>
      </c>
      <c r="L17" s="7" t="s">
        <v>11</v>
      </c>
      <c r="O17" t="s">
        <v>35</v>
      </c>
    </row>
    <row r="18" spans="1:15" x14ac:dyDescent="0.3">
      <c r="A18" t="s">
        <v>20</v>
      </c>
      <c r="B18" s="4">
        <v>135</v>
      </c>
      <c r="C18" s="4">
        <v>145</v>
      </c>
      <c r="I18" s="5" t="s">
        <v>9</v>
      </c>
      <c r="J18" s="6">
        <v>98.5</v>
      </c>
      <c r="K18" s="8">
        <f>(K17*J17)/J18</f>
        <v>103.55329949238579</v>
      </c>
      <c r="L18" s="7" t="s">
        <v>28</v>
      </c>
      <c r="O18" t="s">
        <v>34</v>
      </c>
    </row>
    <row r="19" spans="1:15" x14ac:dyDescent="0.3">
      <c r="A19" t="s">
        <v>21</v>
      </c>
      <c r="B19" s="4">
        <v>135</v>
      </c>
      <c r="C19" s="4">
        <v>140</v>
      </c>
    </row>
    <row r="20" spans="1:15" x14ac:dyDescent="0.3">
      <c r="K20">
        <v>154.63999999999999</v>
      </c>
      <c r="L20">
        <v>157.9</v>
      </c>
      <c r="O20" t="s">
        <v>33</v>
      </c>
    </row>
    <row r="21" spans="1:15" x14ac:dyDescent="0.3">
      <c r="A21" t="s">
        <v>13</v>
      </c>
      <c r="B21" s="4">
        <v>269</v>
      </c>
      <c r="K21">
        <f>K20+L20</f>
        <v>312.53999999999996</v>
      </c>
      <c r="O21" t="s">
        <v>42</v>
      </c>
    </row>
    <row r="22" spans="1:15" x14ac:dyDescent="0.3">
      <c r="A22" t="s">
        <v>22</v>
      </c>
      <c r="B22" s="4">
        <v>270</v>
      </c>
      <c r="C22" s="4">
        <v>290</v>
      </c>
      <c r="K22">
        <f>K21/2</f>
        <v>156.26999999999998</v>
      </c>
      <c r="O22" t="s">
        <v>32</v>
      </c>
    </row>
    <row r="23" spans="1:15" x14ac:dyDescent="0.3">
      <c r="O23" t="s">
        <v>43</v>
      </c>
    </row>
    <row r="24" spans="1:15" x14ac:dyDescent="0.3">
      <c r="A24" t="s">
        <v>23</v>
      </c>
      <c r="B24" s="4">
        <v>270</v>
      </c>
      <c r="C24" s="4">
        <v>290</v>
      </c>
      <c r="K24">
        <v>155</v>
      </c>
      <c r="O24" t="s">
        <v>31</v>
      </c>
    </row>
    <row r="26" spans="1:15" x14ac:dyDescent="0.3">
      <c r="A26" t="s">
        <v>24</v>
      </c>
      <c r="C26" s="4">
        <v>290</v>
      </c>
      <c r="I26" s="2"/>
    </row>
    <row r="27" spans="1:15" x14ac:dyDescent="0.3">
      <c r="I27" s="80">
        <v>136</v>
      </c>
      <c r="J27">
        <v>100</v>
      </c>
    </row>
    <row r="28" spans="1:15" x14ac:dyDescent="0.3">
      <c r="A28" t="s">
        <v>15</v>
      </c>
      <c r="C28" s="4">
        <v>130</v>
      </c>
      <c r="I28" s="80">
        <v>142</v>
      </c>
      <c r="J28">
        <f>I28*J27/I27</f>
        <v>104.41176470588235</v>
      </c>
    </row>
    <row r="29" spans="1:15" x14ac:dyDescent="0.3">
      <c r="A29" t="s">
        <v>15</v>
      </c>
      <c r="C29" s="4">
        <v>136</v>
      </c>
      <c r="D29" s="7" t="s">
        <v>30</v>
      </c>
    </row>
    <row r="30" spans="1:15" x14ac:dyDescent="0.3">
      <c r="I30">
        <v>136</v>
      </c>
      <c r="J30">
        <f>I30*J31/I31</f>
        <v>95.774647887323937</v>
      </c>
      <c r="K30">
        <f>100-J30</f>
        <v>4.2253521126760631</v>
      </c>
    </row>
    <row r="31" spans="1:15" x14ac:dyDescent="0.3">
      <c r="A31" t="s">
        <v>26</v>
      </c>
      <c r="C31" s="4">
        <v>150</v>
      </c>
      <c r="I31">
        <v>142</v>
      </c>
      <c r="J31">
        <v>100</v>
      </c>
    </row>
    <row r="32" spans="1:15" x14ac:dyDescent="0.3">
      <c r="A32" t="s">
        <v>25</v>
      </c>
      <c r="C32" s="4">
        <v>150</v>
      </c>
      <c r="I32" s="2"/>
    </row>
    <row r="34" spans="1:3" x14ac:dyDescent="0.3">
      <c r="A34" s="2" t="s">
        <v>135</v>
      </c>
    </row>
    <row r="35" spans="1:3" x14ac:dyDescent="0.3">
      <c r="A35" t="s">
        <v>51</v>
      </c>
      <c r="B35" s="4" t="s">
        <v>37</v>
      </c>
    </row>
    <row r="36" spans="1:3" x14ac:dyDescent="0.3">
      <c r="C36" s="4">
        <v>122</v>
      </c>
    </row>
    <row r="38" spans="1:3" x14ac:dyDescent="0.3">
      <c r="A38" t="s">
        <v>174</v>
      </c>
      <c r="B38" s="4">
        <v>140</v>
      </c>
    </row>
  </sheetData>
  <hyperlinks>
    <hyperlink ref="A2" r:id="rId1" location="E_steps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xSplit="1" topLeftCell="B1" activePane="topRight" state="frozen"/>
      <selection pane="topRight" activeCell="D11" sqref="D11"/>
    </sheetView>
  </sheetViews>
  <sheetFormatPr baseColWidth="10" defaultRowHeight="14.4" x14ac:dyDescent="0.3"/>
  <cols>
    <col min="1" max="1" width="16.6640625" customWidth="1"/>
    <col min="4" max="5" width="11.5546875" style="92"/>
  </cols>
  <sheetData>
    <row r="1" spans="1:7" x14ac:dyDescent="0.3">
      <c r="A1" t="s">
        <v>48</v>
      </c>
    </row>
    <row r="2" spans="1:7" x14ac:dyDescent="0.3">
      <c r="A2" s="52" t="s">
        <v>85</v>
      </c>
    </row>
    <row r="3" spans="1:7" x14ac:dyDescent="0.3">
      <c r="A3" s="15" t="s">
        <v>86</v>
      </c>
    </row>
    <row r="5" spans="1:7" x14ac:dyDescent="0.3">
      <c r="A5" t="s">
        <v>50</v>
      </c>
      <c r="D5" s="93">
        <v>42824</v>
      </c>
      <c r="E5" s="93"/>
    </row>
    <row r="6" spans="1:7" x14ac:dyDescent="0.3">
      <c r="A6" t="s">
        <v>49</v>
      </c>
      <c r="D6" s="92" t="s">
        <v>158</v>
      </c>
    </row>
    <row r="7" spans="1:7" x14ac:dyDescent="0.3">
      <c r="A7" t="s">
        <v>53</v>
      </c>
      <c r="D7" s="92">
        <v>0.3</v>
      </c>
    </row>
    <row r="8" spans="1:7" x14ac:dyDescent="0.3">
      <c r="A8" t="s">
        <v>76</v>
      </c>
      <c r="D8" s="92" t="s">
        <v>121</v>
      </c>
    </row>
    <row r="9" spans="1:7" x14ac:dyDescent="0.3">
      <c r="A9" t="s">
        <v>54</v>
      </c>
      <c r="D9" s="92" t="s">
        <v>37</v>
      </c>
    </row>
    <row r="10" spans="1:7" x14ac:dyDescent="0.3">
      <c r="A10" t="s">
        <v>97</v>
      </c>
      <c r="D10" s="92" t="s">
        <v>159</v>
      </c>
    </row>
    <row r="11" spans="1:7" x14ac:dyDescent="0.3">
      <c r="A11" t="s">
        <v>55</v>
      </c>
      <c r="D11" s="92">
        <v>150</v>
      </c>
      <c r="F11" s="92"/>
      <c r="G11" s="92"/>
    </row>
    <row r="12" spans="1:7" x14ac:dyDescent="0.3">
      <c r="F12" s="92"/>
    </row>
    <row r="13" spans="1:7" x14ac:dyDescent="0.3">
      <c r="A13" t="s">
        <v>65</v>
      </c>
      <c r="D13" s="92">
        <v>100</v>
      </c>
    </row>
    <row r="14" spans="1:7" x14ac:dyDescent="0.3">
      <c r="A14" t="s">
        <v>66</v>
      </c>
      <c r="D14" s="92">
        <v>100</v>
      </c>
    </row>
    <row r="15" spans="1:7" x14ac:dyDescent="0.3">
      <c r="A15" t="s">
        <v>67</v>
      </c>
      <c r="F15" s="92"/>
    </row>
    <row r="16" spans="1:7" x14ac:dyDescent="0.3">
      <c r="A16" t="s">
        <v>68</v>
      </c>
      <c r="D16" s="20">
        <f t="shared" ref="D16" si="0">AVERAGE(D13:D15)</f>
        <v>100</v>
      </c>
      <c r="E16" s="20"/>
    </row>
    <row r="17" spans="1:5" s="9" customFormat="1" x14ac:dyDescent="0.3">
      <c r="D17" s="94"/>
      <c r="E17" s="94"/>
    </row>
    <row r="18" spans="1:5" x14ac:dyDescent="0.3">
      <c r="A18" t="s">
        <v>69</v>
      </c>
    </row>
    <row r="19" spans="1:5" x14ac:dyDescent="0.3">
      <c r="A19" t="s">
        <v>70</v>
      </c>
    </row>
    <row r="20" spans="1:5" x14ac:dyDescent="0.3">
      <c r="A20" t="s">
        <v>71</v>
      </c>
    </row>
    <row r="21" spans="1:5" x14ac:dyDescent="0.3">
      <c r="A21" t="s">
        <v>68</v>
      </c>
      <c r="D21" s="20" t="e">
        <f t="shared" ref="D21" si="1">AVERAGE(D18:D20)</f>
        <v>#DIV/0!</v>
      </c>
      <c r="E21" s="20"/>
    </row>
    <row r="24" spans="1:5" x14ac:dyDescent="0.3">
      <c r="A24" t="s">
        <v>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"/>
  <sheetViews>
    <sheetView workbookViewId="0">
      <pane xSplit="1" topLeftCell="B1" activePane="topRight" state="frozen"/>
      <selection pane="topRight" activeCell="Q11" sqref="P11:Q11"/>
    </sheetView>
  </sheetViews>
  <sheetFormatPr baseColWidth="10" defaultRowHeight="14.4" x14ac:dyDescent="0.3"/>
  <cols>
    <col min="1" max="1" width="16.6640625" customWidth="1"/>
    <col min="4" max="6" width="11.5546875" style="110"/>
    <col min="8" max="10" width="11.5546875" style="102"/>
    <col min="12" max="19" width="11.5546875" style="102"/>
    <col min="20" max="22" width="11.5546875" style="100"/>
    <col min="24" max="25" width="11.5546875" style="98"/>
    <col min="27" max="28" width="11.5546875" style="64"/>
    <col min="29" max="31" width="11.5546875" style="60"/>
    <col min="32" max="32" width="11.5546875" style="58"/>
    <col min="33" max="33" width="11.5546875" style="56"/>
    <col min="37" max="37" width="11.5546875" style="53"/>
    <col min="40" max="40" width="11.5546875" style="53"/>
  </cols>
  <sheetData>
    <row r="1" spans="1:54" x14ac:dyDescent="0.3">
      <c r="A1" t="s">
        <v>48</v>
      </c>
    </row>
    <row r="2" spans="1:54" x14ac:dyDescent="0.3">
      <c r="A2" s="52" t="s">
        <v>85</v>
      </c>
    </row>
    <row r="3" spans="1:54" x14ac:dyDescent="0.3">
      <c r="A3" s="52" t="s">
        <v>86</v>
      </c>
    </row>
    <row r="5" spans="1:54" x14ac:dyDescent="0.3">
      <c r="A5" t="s">
        <v>50</v>
      </c>
      <c r="F5" s="112">
        <v>42832</v>
      </c>
      <c r="G5" s="10"/>
      <c r="L5" s="103">
        <v>42831</v>
      </c>
      <c r="P5" s="103"/>
      <c r="Q5" s="103"/>
      <c r="T5" s="102"/>
      <c r="U5" s="102"/>
      <c r="V5" s="103">
        <v>42830</v>
      </c>
      <c r="X5" s="102"/>
      <c r="Y5" s="102"/>
      <c r="AA5" s="65">
        <v>42777</v>
      </c>
      <c r="AB5" s="65"/>
      <c r="AC5" s="197">
        <v>42775</v>
      </c>
      <c r="AD5" s="197"/>
      <c r="AE5" s="197"/>
      <c r="AF5" s="10">
        <v>42775</v>
      </c>
      <c r="AG5" s="10">
        <v>42775</v>
      </c>
      <c r="AI5" s="30">
        <v>42768</v>
      </c>
      <c r="AL5" s="30">
        <v>42764</v>
      </c>
      <c r="AP5" s="10">
        <v>42762</v>
      </c>
      <c r="AQ5" s="10">
        <v>42754</v>
      </c>
      <c r="AR5" s="10">
        <v>42751</v>
      </c>
      <c r="AS5" s="10">
        <v>42749</v>
      </c>
      <c r="AU5" s="10">
        <v>42746</v>
      </c>
    </row>
    <row r="6" spans="1:54" x14ac:dyDescent="0.3">
      <c r="A6" t="s">
        <v>49</v>
      </c>
      <c r="F6" s="110" t="s">
        <v>210</v>
      </c>
      <c r="J6" s="102" t="s">
        <v>187</v>
      </c>
      <c r="L6" s="196" t="s">
        <v>175</v>
      </c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AA6" s="64" t="s">
        <v>127</v>
      </c>
      <c r="AC6" s="196" t="s">
        <v>51</v>
      </c>
      <c r="AD6" s="196"/>
      <c r="AE6" s="196"/>
      <c r="AF6" s="60" t="s">
        <v>82</v>
      </c>
      <c r="AG6" s="56" t="s">
        <v>124</v>
      </c>
      <c r="AI6" s="55" t="s">
        <v>113</v>
      </c>
      <c r="AL6" s="53" t="s">
        <v>114</v>
      </c>
      <c r="AP6" s="50" t="s">
        <v>113</v>
      </c>
      <c r="AQ6" s="38" t="s">
        <v>107</v>
      </c>
      <c r="AR6" s="31" t="s">
        <v>62</v>
      </c>
      <c r="AS6" s="196" t="s">
        <v>51</v>
      </c>
      <c r="AT6" s="196"/>
      <c r="AU6" s="14" t="s">
        <v>51</v>
      </c>
      <c r="AV6" s="14" t="s">
        <v>62</v>
      </c>
      <c r="AW6" s="14" t="s">
        <v>47</v>
      </c>
      <c r="AX6" s="14" t="s">
        <v>82</v>
      </c>
    </row>
    <row r="7" spans="1:54" x14ac:dyDescent="0.3">
      <c r="A7" t="s">
        <v>53</v>
      </c>
      <c r="F7" s="110">
        <v>0.4</v>
      </c>
      <c r="J7" s="102">
        <v>0.4</v>
      </c>
      <c r="L7" s="196">
        <v>0.4</v>
      </c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AA7" s="64">
        <v>0.4</v>
      </c>
      <c r="AC7" s="196">
        <v>0.4</v>
      </c>
      <c r="AD7" s="196"/>
      <c r="AE7" s="196"/>
      <c r="AF7" s="60">
        <v>0.4</v>
      </c>
      <c r="AG7" s="56">
        <v>0.4</v>
      </c>
      <c r="AI7" s="55">
        <v>0.4</v>
      </c>
      <c r="AL7" s="53">
        <v>0.4</v>
      </c>
      <c r="AP7" s="39">
        <v>0.4</v>
      </c>
      <c r="AQ7" s="39">
        <v>0.4</v>
      </c>
      <c r="AR7" s="25">
        <v>0.4</v>
      </c>
      <c r="AS7" s="196">
        <v>0.4</v>
      </c>
      <c r="AT7" s="196"/>
      <c r="AU7" s="14">
        <v>0.4</v>
      </c>
      <c r="AV7" s="25">
        <v>0.4</v>
      </c>
      <c r="AW7" s="14">
        <v>0.4</v>
      </c>
      <c r="AX7" s="14">
        <v>0.4</v>
      </c>
    </row>
    <row r="8" spans="1:54" x14ac:dyDescent="0.3">
      <c r="A8" t="s">
        <v>76</v>
      </c>
      <c r="F8" s="110" t="s">
        <v>121</v>
      </c>
      <c r="J8" s="102" t="s">
        <v>121</v>
      </c>
      <c r="L8" s="196" t="s">
        <v>121</v>
      </c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AA8" s="64" t="s">
        <v>121</v>
      </c>
      <c r="AC8" s="196" t="s">
        <v>78</v>
      </c>
      <c r="AD8" s="196"/>
      <c r="AE8" s="196"/>
      <c r="AF8" s="60" t="s">
        <v>78</v>
      </c>
      <c r="AG8" s="56" t="s">
        <v>78</v>
      </c>
      <c r="AI8" s="55" t="s">
        <v>78</v>
      </c>
      <c r="AL8" s="53" t="s">
        <v>78</v>
      </c>
      <c r="AP8" s="50" t="s">
        <v>78</v>
      </c>
      <c r="AQ8" s="38" t="s">
        <v>78</v>
      </c>
      <c r="AR8" s="31" t="s">
        <v>78</v>
      </c>
      <c r="AS8" s="196" t="s">
        <v>78</v>
      </c>
      <c r="AT8" s="196"/>
      <c r="AU8" s="14" t="s">
        <v>78</v>
      </c>
      <c r="AV8" s="14" t="s">
        <v>78</v>
      </c>
      <c r="AW8" s="14" t="s">
        <v>78</v>
      </c>
    </row>
    <row r="9" spans="1:54" x14ac:dyDescent="0.3">
      <c r="A9" t="s">
        <v>54</v>
      </c>
      <c r="F9" s="110" t="s">
        <v>37</v>
      </c>
      <c r="J9" s="102" t="s">
        <v>37</v>
      </c>
      <c r="L9" s="193" t="s">
        <v>211</v>
      </c>
      <c r="M9" s="194"/>
      <c r="N9" s="194"/>
      <c r="O9" s="194"/>
      <c r="P9" s="194"/>
      <c r="Q9" s="194"/>
      <c r="R9" s="194"/>
      <c r="S9" s="194"/>
      <c r="T9" s="194"/>
      <c r="U9" s="195"/>
      <c r="V9" s="193" t="s">
        <v>179</v>
      </c>
      <c r="W9" s="194"/>
      <c r="X9" s="194"/>
      <c r="Y9" s="137"/>
      <c r="AA9" s="64" t="s">
        <v>74</v>
      </c>
      <c r="AC9" s="60" t="s">
        <v>74</v>
      </c>
      <c r="AD9" s="60" t="s">
        <v>74</v>
      </c>
      <c r="AE9" s="60" t="s">
        <v>125</v>
      </c>
      <c r="AF9" s="58" t="s">
        <v>74</v>
      </c>
      <c r="AG9" s="56" t="s">
        <v>123</v>
      </c>
      <c r="AI9" s="55" t="s">
        <v>118</v>
      </c>
      <c r="AL9" s="53" t="s">
        <v>115</v>
      </c>
      <c r="AP9" s="50" t="s">
        <v>74</v>
      </c>
      <c r="AQ9" s="33" t="s">
        <v>74</v>
      </c>
      <c r="AR9" s="31" t="s">
        <v>74</v>
      </c>
      <c r="AS9" s="196" t="s">
        <v>52</v>
      </c>
      <c r="AT9" s="196"/>
      <c r="AU9" s="14" t="s">
        <v>74</v>
      </c>
      <c r="AV9" s="14" t="s">
        <v>74</v>
      </c>
      <c r="AW9" s="14" t="s">
        <v>74</v>
      </c>
      <c r="AX9" s="14" t="s">
        <v>74</v>
      </c>
    </row>
    <row r="10" spans="1:54" s="9" customFormat="1" ht="28.8" x14ac:dyDescent="0.3">
      <c r="A10" s="9" t="s">
        <v>97</v>
      </c>
      <c r="D10" s="110"/>
      <c r="E10" s="107" t="s">
        <v>197</v>
      </c>
      <c r="F10" s="107" t="s">
        <v>198</v>
      </c>
      <c r="H10" s="107" t="s">
        <v>188</v>
      </c>
      <c r="I10" s="107" t="s">
        <v>182</v>
      </c>
      <c r="J10" s="107" t="s">
        <v>178</v>
      </c>
      <c r="L10" s="132" t="s">
        <v>185</v>
      </c>
      <c r="M10" s="128" t="s">
        <v>184</v>
      </c>
      <c r="N10" s="128" t="s">
        <v>183</v>
      </c>
      <c r="O10" s="128" t="s">
        <v>186</v>
      </c>
      <c r="P10" s="128" t="s">
        <v>185</v>
      </c>
      <c r="Q10" s="128" t="s">
        <v>184</v>
      </c>
      <c r="R10" s="128"/>
      <c r="S10" s="128" t="s">
        <v>183</v>
      </c>
      <c r="T10" s="128" t="s">
        <v>182</v>
      </c>
      <c r="U10" s="129" t="s">
        <v>181</v>
      </c>
      <c r="V10" s="132" t="s">
        <v>180</v>
      </c>
      <c r="W10" s="128" t="s">
        <v>178</v>
      </c>
      <c r="X10" s="128" t="s">
        <v>177</v>
      </c>
      <c r="Y10" s="129" t="s">
        <v>177</v>
      </c>
      <c r="AA10" s="104" t="s">
        <v>39</v>
      </c>
      <c r="AB10" s="104"/>
      <c r="AC10" s="184" t="s">
        <v>39</v>
      </c>
      <c r="AD10" s="184"/>
      <c r="AE10" s="184"/>
      <c r="AF10" s="104" t="s">
        <v>39</v>
      </c>
      <c r="AG10" s="104" t="s">
        <v>39</v>
      </c>
      <c r="AI10" s="104" t="s">
        <v>39</v>
      </c>
      <c r="AK10" s="104" t="s">
        <v>117</v>
      </c>
      <c r="AL10" s="104" t="s">
        <v>116</v>
      </c>
      <c r="AN10" s="104"/>
      <c r="AP10" s="104" t="s">
        <v>39</v>
      </c>
      <c r="AQ10" s="104" t="s">
        <v>39</v>
      </c>
      <c r="AR10" s="104" t="s">
        <v>39</v>
      </c>
      <c r="AS10" s="184" t="s">
        <v>39</v>
      </c>
      <c r="AT10" s="184"/>
      <c r="AU10" s="104" t="s">
        <v>39</v>
      </c>
      <c r="AV10" s="104" t="s">
        <v>39</v>
      </c>
      <c r="AW10" s="104" t="s">
        <v>39</v>
      </c>
      <c r="AX10" s="104" t="s">
        <v>39</v>
      </c>
    </row>
    <row r="11" spans="1:54" x14ac:dyDescent="0.3">
      <c r="A11" t="s">
        <v>55</v>
      </c>
      <c r="E11" s="110">
        <v>150</v>
      </c>
      <c r="F11" s="110">
        <v>150</v>
      </c>
      <c r="J11" s="102">
        <v>150</v>
      </c>
      <c r="L11" s="133">
        <v>155</v>
      </c>
      <c r="M11" s="130">
        <v>155</v>
      </c>
      <c r="N11" s="130">
        <v>155</v>
      </c>
      <c r="O11" s="130">
        <v>155</v>
      </c>
      <c r="P11" s="130">
        <v>150</v>
      </c>
      <c r="Q11" s="130">
        <v>150</v>
      </c>
      <c r="R11" s="130"/>
      <c r="S11" s="130">
        <v>150</v>
      </c>
      <c r="T11" s="130">
        <v>150</v>
      </c>
      <c r="U11" s="131">
        <v>150</v>
      </c>
      <c r="V11" s="133">
        <v>150</v>
      </c>
      <c r="W11" s="130">
        <v>150</v>
      </c>
      <c r="X11" s="130">
        <v>150</v>
      </c>
      <c r="Y11" s="131">
        <v>150</v>
      </c>
      <c r="AA11" s="64">
        <v>150</v>
      </c>
      <c r="AC11" s="60">
        <v>150</v>
      </c>
      <c r="AD11" s="60">
        <v>156</v>
      </c>
      <c r="AE11" s="60">
        <v>150</v>
      </c>
      <c r="AF11" s="58">
        <v>150</v>
      </c>
      <c r="AG11" s="56">
        <v>150</v>
      </c>
      <c r="AI11" s="55">
        <v>150</v>
      </c>
      <c r="AK11" s="53">
        <v>145</v>
      </c>
      <c r="AL11" s="53">
        <v>145</v>
      </c>
      <c r="AM11" s="53">
        <v>140</v>
      </c>
      <c r="AN11" s="53">
        <v>150</v>
      </c>
      <c r="AP11" s="50">
        <v>150</v>
      </c>
      <c r="AQ11" s="33">
        <v>150</v>
      </c>
      <c r="AR11" s="31">
        <v>150</v>
      </c>
      <c r="AS11" s="21">
        <v>155</v>
      </c>
      <c r="AT11" s="14">
        <v>150</v>
      </c>
      <c r="AU11" s="14">
        <v>150</v>
      </c>
      <c r="AV11" s="14">
        <v>150</v>
      </c>
      <c r="AW11" s="14">
        <v>150</v>
      </c>
      <c r="AX11" s="14">
        <v>150</v>
      </c>
      <c r="AZ11" s="14"/>
      <c r="BA11" s="14"/>
      <c r="BB11" s="14"/>
    </row>
    <row r="12" spans="1:54" x14ac:dyDescent="0.3">
      <c r="E12" s="110" t="s">
        <v>167</v>
      </c>
      <c r="F12" s="110" t="s">
        <v>167</v>
      </c>
      <c r="L12" s="133"/>
      <c r="M12" s="130"/>
      <c r="N12" s="130"/>
      <c r="O12" s="130"/>
      <c r="P12" s="130"/>
      <c r="Q12" s="130"/>
      <c r="R12" s="130"/>
      <c r="S12" s="130"/>
      <c r="T12" s="130"/>
      <c r="U12" s="131"/>
      <c r="V12" s="133"/>
      <c r="W12" s="138"/>
      <c r="X12" s="130"/>
      <c r="Y12" s="131"/>
      <c r="AM12" s="53"/>
      <c r="AP12" s="50"/>
      <c r="AQ12" s="33"/>
      <c r="AR12" s="31"/>
      <c r="AV12" s="14"/>
      <c r="AZ12" s="14"/>
      <c r="BA12" s="14"/>
    </row>
    <row r="13" spans="1:54" x14ac:dyDescent="0.3">
      <c r="A13" t="s">
        <v>65</v>
      </c>
      <c r="E13" s="110">
        <v>102</v>
      </c>
      <c r="F13" s="110">
        <v>103</v>
      </c>
      <c r="I13" s="102">
        <v>97</v>
      </c>
      <c r="J13" s="102">
        <v>102</v>
      </c>
      <c r="L13" s="133">
        <v>100</v>
      </c>
      <c r="M13" s="130">
        <v>100</v>
      </c>
      <c r="N13" s="130">
        <v>98</v>
      </c>
      <c r="O13" s="130">
        <v>96</v>
      </c>
      <c r="P13" s="130">
        <v>96</v>
      </c>
      <c r="Q13" s="130">
        <v>100</v>
      </c>
      <c r="R13" s="130"/>
      <c r="S13" s="130">
        <v>96</v>
      </c>
      <c r="T13" s="130">
        <v>100</v>
      </c>
      <c r="U13" s="131">
        <v>100</v>
      </c>
      <c r="V13" s="133">
        <v>102</v>
      </c>
      <c r="W13" s="130">
        <v>102</v>
      </c>
      <c r="X13" s="130">
        <v>90</v>
      </c>
      <c r="Y13" s="131">
        <v>22</v>
      </c>
      <c r="AA13" s="64">
        <v>102</v>
      </c>
      <c r="AF13" s="58">
        <v>102</v>
      </c>
      <c r="AI13" s="55"/>
      <c r="AK13" s="53">
        <v>103</v>
      </c>
      <c r="AL13" s="53">
        <v>100</v>
      </c>
      <c r="AM13" s="53">
        <v>98</v>
      </c>
      <c r="AN13" s="53">
        <v>105</v>
      </c>
      <c r="AP13" s="50"/>
      <c r="AQ13" s="33"/>
      <c r="AR13" s="31">
        <v>99.5</v>
      </c>
      <c r="AS13" s="14"/>
      <c r="AT13" s="14"/>
      <c r="AU13" s="14"/>
      <c r="AV13" s="14"/>
      <c r="AW13" s="14"/>
    </row>
    <row r="14" spans="1:54" x14ac:dyDescent="0.3">
      <c r="A14" t="s">
        <v>66</v>
      </c>
      <c r="E14" s="110">
        <v>101</v>
      </c>
      <c r="I14" s="102">
        <v>97</v>
      </c>
      <c r="J14" s="102">
        <v>102</v>
      </c>
      <c r="L14" s="133"/>
      <c r="M14" s="130"/>
      <c r="N14" s="130"/>
      <c r="O14" s="130"/>
      <c r="P14" s="130"/>
      <c r="Q14" s="130">
        <v>96</v>
      </c>
      <c r="R14" s="130"/>
      <c r="S14" s="130"/>
      <c r="T14" s="130"/>
      <c r="U14" s="131">
        <v>99</v>
      </c>
      <c r="V14" s="133"/>
      <c r="W14" s="138"/>
      <c r="X14" s="130"/>
      <c r="Y14" s="131"/>
      <c r="AA14" s="64">
        <v>103</v>
      </c>
      <c r="AF14" s="58">
        <v>101</v>
      </c>
      <c r="AI14" s="55"/>
      <c r="AK14" s="53">
        <v>103</v>
      </c>
      <c r="AL14" s="53">
        <v>95</v>
      </c>
      <c r="AM14" s="53"/>
      <c r="AN14" s="53">
        <v>108</v>
      </c>
      <c r="AP14" s="50"/>
      <c r="AQ14" s="33"/>
      <c r="AR14" s="31">
        <v>99</v>
      </c>
      <c r="AS14" s="14"/>
      <c r="AT14" s="14"/>
      <c r="AU14" s="14"/>
      <c r="AV14" s="14"/>
      <c r="AW14" s="14"/>
    </row>
    <row r="15" spans="1:54" x14ac:dyDescent="0.3">
      <c r="A15" t="s">
        <v>67</v>
      </c>
      <c r="E15" s="110">
        <v>101</v>
      </c>
      <c r="I15" s="102">
        <v>97</v>
      </c>
      <c r="J15" s="102">
        <v>97</v>
      </c>
      <c r="L15" s="133"/>
      <c r="M15" s="130"/>
      <c r="N15" s="130"/>
      <c r="O15" s="130"/>
      <c r="P15" s="130"/>
      <c r="Q15" s="130"/>
      <c r="R15" s="130"/>
      <c r="S15" s="130"/>
      <c r="T15" s="130"/>
      <c r="U15" s="131">
        <v>99</v>
      </c>
      <c r="V15" s="133"/>
      <c r="W15" s="138"/>
      <c r="X15" s="130"/>
      <c r="Y15" s="131">
        <v>30</v>
      </c>
      <c r="AA15" s="64">
        <v>103</v>
      </c>
      <c r="AF15" s="58">
        <v>101</v>
      </c>
      <c r="AI15" s="55"/>
      <c r="AK15" s="53">
        <v>100</v>
      </c>
      <c r="AL15" s="53">
        <v>85</v>
      </c>
      <c r="AM15" s="53"/>
      <c r="AP15" s="50"/>
      <c r="AQ15" s="33"/>
      <c r="AR15" s="31">
        <v>99</v>
      </c>
      <c r="AS15" s="14"/>
      <c r="AT15" s="14"/>
      <c r="AU15" s="14"/>
      <c r="AV15" s="14"/>
      <c r="AW15" s="14"/>
      <c r="AZ15" s="14"/>
      <c r="BA15" s="14"/>
    </row>
    <row r="16" spans="1:54" x14ac:dyDescent="0.3">
      <c r="A16" t="s">
        <v>68</v>
      </c>
      <c r="E16" s="70">
        <f t="shared" ref="E16:X16" si="0">AVERAGE(E13:E15)</f>
        <v>101.33333333333333</v>
      </c>
      <c r="F16" s="70">
        <f t="shared" si="0"/>
        <v>103</v>
      </c>
      <c r="H16" s="20"/>
      <c r="I16" s="20">
        <f t="shared" si="0"/>
        <v>97</v>
      </c>
      <c r="J16" s="20">
        <f t="shared" si="0"/>
        <v>100.33333333333333</v>
      </c>
      <c r="L16" s="134">
        <f t="shared" si="0"/>
        <v>100</v>
      </c>
      <c r="M16" s="135">
        <f>AVERAGE(M13:M15)</f>
        <v>100</v>
      </c>
      <c r="N16" s="135">
        <f>AVERAGE(N13:N15)</f>
        <v>98</v>
      </c>
      <c r="O16" s="135">
        <f>AVERAGE(O13:O15)</f>
        <v>96</v>
      </c>
      <c r="P16" s="135">
        <f t="shared" si="0"/>
        <v>96</v>
      </c>
      <c r="Q16" s="135">
        <f t="shared" si="0"/>
        <v>98</v>
      </c>
      <c r="R16" s="135"/>
      <c r="S16" s="135">
        <f t="shared" si="0"/>
        <v>96</v>
      </c>
      <c r="T16" s="135">
        <f t="shared" si="0"/>
        <v>100</v>
      </c>
      <c r="U16" s="136">
        <f t="shared" si="0"/>
        <v>99.333333333333329</v>
      </c>
      <c r="V16" s="134">
        <f t="shared" si="0"/>
        <v>102</v>
      </c>
      <c r="W16" s="135">
        <f t="shared" si="0"/>
        <v>102</v>
      </c>
      <c r="X16" s="135">
        <f t="shared" si="0"/>
        <v>90</v>
      </c>
      <c r="Y16" s="139"/>
      <c r="AA16" s="20">
        <f t="shared" ref="AA16" si="1">AVERAGE(AA13:AA15)</f>
        <v>102.66666666666667</v>
      </c>
      <c r="AB16" s="20"/>
      <c r="AE16" s="20"/>
      <c r="AF16" s="20">
        <f t="shared" ref="AF16" si="2">AVERAGE(AF13:AF15)</f>
        <v>101.33333333333333</v>
      </c>
      <c r="AI16" s="20"/>
      <c r="AK16" s="20">
        <f t="shared" ref="AK16:AN16" si="3">AVERAGE(AK13:AK15)</f>
        <v>102</v>
      </c>
      <c r="AL16" s="20">
        <f t="shared" si="3"/>
        <v>93.333333333333329</v>
      </c>
      <c r="AM16" s="20">
        <f t="shared" si="3"/>
        <v>98</v>
      </c>
      <c r="AN16" s="20">
        <f t="shared" si="3"/>
        <v>106.5</v>
      </c>
      <c r="AP16" s="20"/>
      <c r="AQ16" s="20"/>
      <c r="AR16" s="20">
        <f t="shared" ref="AR16" si="4">AVERAGE(AR13:AR15)</f>
        <v>99.166666666666671</v>
      </c>
      <c r="AS16" s="20"/>
      <c r="AT16" s="20"/>
      <c r="AU16" s="20"/>
      <c r="AV16" s="20"/>
      <c r="AW16" s="20"/>
    </row>
    <row r="17" spans="1:50" s="9" customFormat="1" x14ac:dyDescent="0.3">
      <c r="D17" s="110"/>
      <c r="E17" s="110"/>
      <c r="F17" s="110"/>
      <c r="H17" s="104"/>
      <c r="I17" s="104"/>
      <c r="J17" s="104"/>
      <c r="L17" s="104"/>
      <c r="M17" s="104"/>
      <c r="N17" s="104"/>
      <c r="O17" s="104"/>
      <c r="P17" s="104"/>
      <c r="Q17" s="104"/>
      <c r="R17" s="104"/>
      <c r="S17" s="104"/>
      <c r="T17" s="101"/>
      <c r="U17" s="101"/>
      <c r="V17" s="101"/>
      <c r="X17" s="99"/>
      <c r="Y17" s="101" t="s">
        <v>176</v>
      </c>
      <c r="AA17" s="66"/>
      <c r="AB17" s="66"/>
      <c r="AC17" s="61"/>
      <c r="AD17" s="61"/>
      <c r="AE17" s="61"/>
      <c r="AF17" s="59"/>
      <c r="AG17" s="57"/>
      <c r="AK17" s="54">
        <v>142</v>
      </c>
      <c r="AM17" s="54">
        <v>143</v>
      </c>
      <c r="AN17" s="54"/>
      <c r="AP17" s="51"/>
      <c r="AQ17" s="34"/>
      <c r="AR17" s="32"/>
      <c r="AV17" s="13"/>
    </row>
    <row r="18" spans="1:50" x14ac:dyDescent="0.3">
      <c r="A18" t="s">
        <v>69</v>
      </c>
      <c r="AA18" s="64">
        <v>102</v>
      </c>
      <c r="AC18" s="60">
        <v>101</v>
      </c>
      <c r="AD18" s="60">
        <v>105</v>
      </c>
      <c r="AE18" s="61">
        <v>96</v>
      </c>
      <c r="AF18" s="59">
        <v>101</v>
      </c>
      <c r="AG18" s="56">
        <v>100.5</v>
      </c>
      <c r="AI18" s="55">
        <v>102</v>
      </c>
      <c r="AP18" s="50">
        <v>100</v>
      </c>
      <c r="AQ18" s="33">
        <v>103</v>
      </c>
      <c r="AR18" s="31">
        <v>100</v>
      </c>
      <c r="AS18" s="13">
        <v>100</v>
      </c>
      <c r="AT18" s="13">
        <v>96</v>
      </c>
      <c r="AU18" s="13">
        <v>99</v>
      </c>
      <c r="AV18" s="14">
        <v>81</v>
      </c>
      <c r="AW18" s="13">
        <v>101</v>
      </c>
      <c r="AX18" s="13">
        <v>99</v>
      </c>
    </row>
    <row r="19" spans="1:50" x14ac:dyDescent="0.3">
      <c r="A19" t="s">
        <v>70</v>
      </c>
      <c r="AA19" s="64">
        <v>101.5</v>
      </c>
      <c r="AC19" s="60">
        <v>101</v>
      </c>
      <c r="AD19" s="60">
        <v>105</v>
      </c>
      <c r="AE19" s="61">
        <v>96</v>
      </c>
      <c r="AF19" s="59">
        <v>100</v>
      </c>
      <c r="AG19" s="56">
        <v>100.5</v>
      </c>
      <c r="AI19" s="55">
        <v>105</v>
      </c>
      <c r="AP19" s="50">
        <v>100</v>
      </c>
      <c r="AQ19" s="33">
        <v>102</v>
      </c>
      <c r="AR19" s="31">
        <v>100.5</v>
      </c>
      <c r="AS19" s="13">
        <v>99</v>
      </c>
      <c r="AT19" s="13">
        <v>97</v>
      </c>
      <c r="AU19" s="13">
        <v>99</v>
      </c>
      <c r="AV19" s="14">
        <v>80</v>
      </c>
      <c r="AW19" s="13">
        <v>101</v>
      </c>
      <c r="AX19" s="13">
        <v>100</v>
      </c>
    </row>
    <row r="20" spans="1:50" x14ac:dyDescent="0.3">
      <c r="A20" t="s">
        <v>71</v>
      </c>
      <c r="AA20" s="64">
        <v>101.5</v>
      </c>
      <c r="AC20" s="60">
        <v>101</v>
      </c>
      <c r="AE20" s="61">
        <v>96</v>
      </c>
      <c r="AF20" s="59">
        <v>99</v>
      </c>
      <c r="AG20" s="56">
        <v>100</v>
      </c>
      <c r="AI20" s="55">
        <v>103.5</v>
      </c>
      <c r="AP20" s="50">
        <v>100</v>
      </c>
      <c r="AQ20" s="33"/>
      <c r="AR20" s="31">
        <v>100.5</v>
      </c>
      <c r="AS20" s="13">
        <v>100</v>
      </c>
      <c r="AT20" s="13">
        <v>97</v>
      </c>
      <c r="AU20" s="13">
        <v>99</v>
      </c>
      <c r="AV20" s="14">
        <v>77</v>
      </c>
      <c r="AW20" s="13">
        <v>101</v>
      </c>
      <c r="AX20" s="13">
        <v>100</v>
      </c>
    </row>
    <row r="21" spans="1:50" x14ac:dyDescent="0.3">
      <c r="A21" t="s">
        <v>68</v>
      </c>
      <c r="AA21" s="20">
        <f t="shared" ref="AA21:AF21" si="5">AVERAGE(AA18:AA20)</f>
        <v>101.66666666666667</v>
      </c>
      <c r="AB21" s="20"/>
      <c r="AC21" s="20">
        <f t="shared" si="5"/>
        <v>101</v>
      </c>
      <c r="AD21" s="20">
        <f t="shared" si="5"/>
        <v>105</v>
      </c>
      <c r="AE21" s="20">
        <f t="shared" si="5"/>
        <v>96</v>
      </c>
      <c r="AF21" s="20">
        <f t="shared" si="5"/>
        <v>100</v>
      </c>
      <c r="AG21" s="20">
        <f t="shared" ref="AG21:AI21" si="6">AVERAGE(AG18:AG20)</f>
        <v>100.33333333333333</v>
      </c>
      <c r="AI21" s="20">
        <f t="shared" si="6"/>
        <v>103.5</v>
      </c>
      <c r="AL21" s="20"/>
      <c r="AP21" s="20">
        <f t="shared" ref="AP21" si="7">AVERAGE(AP18:AP20)</f>
        <v>100</v>
      </c>
      <c r="AQ21" s="20">
        <f t="shared" ref="AQ21:AR21" si="8">AVERAGE(AQ18:AQ20)</f>
        <v>102.5</v>
      </c>
      <c r="AR21" s="20">
        <f t="shared" si="8"/>
        <v>100.33333333333333</v>
      </c>
      <c r="AS21" s="20">
        <f t="shared" ref="AS21:AX21" si="9">AVERAGE(AS18:AS20)</f>
        <v>99.666666666666671</v>
      </c>
      <c r="AT21" s="20">
        <f t="shared" si="9"/>
        <v>96.666666666666671</v>
      </c>
      <c r="AU21" s="20">
        <f t="shared" si="9"/>
        <v>99</v>
      </c>
      <c r="AV21" s="20">
        <f t="shared" si="9"/>
        <v>79.333333333333329</v>
      </c>
      <c r="AW21" s="20">
        <f t="shared" si="9"/>
        <v>101</v>
      </c>
      <c r="AX21" s="20">
        <f t="shared" si="9"/>
        <v>99.666666666666671</v>
      </c>
    </row>
    <row r="22" spans="1:50" x14ac:dyDescent="0.3">
      <c r="AI22" t="s">
        <v>119</v>
      </c>
      <c r="AS22" s="19"/>
      <c r="AT22" s="19"/>
    </row>
    <row r="24" spans="1:50" x14ac:dyDescent="0.3">
      <c r="A24" t="s">
        <v>63</v>
      </c>
    </row>
  </sheetData>
  <mergeCells count="15">
    <mergeCell ref="AC5:AE5"/>
    <mergeCell ref="AS10:AT10"/>
    <mergeCell ref="AS9:AT9"/>
    <mergeCell ref="AS8:AT8"/>
    <mergeCell ref="AS7:AT7"/>
    <mergeCell ref="AS6:AT6"/>
    <mergeCell ref="L9:U9"/>
    <mergeCell ref="L8:Y8"/>
    <mergeCell ref="L7:Y7"/>
    <mergeCell ref="L6:Y6"/>
    <mergeCell ref="AC10:AE10"/>
    <mergeCell ref="AC8:AE8"/>
    <mergeCell ref="AC7:AE7"/>
    <mergeCell ref="AC6:AE6"/>
    <mergeCell ref="V9:X9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4"/>
  <sheetViews>
    <sheetView workbookViewId="0">
      <pane xSplit="1" topLeftCell="B1" activePane="topRight" state="frozen"/>
      <selection pane="topRight" activeCell="N13" sqref="N13:O13"/>
    </sheetView>
  </sheetViews>
  <sheetFormatPr baseColWidth="10" defaultRowHeight="14.4" x14ac:dyDescent="0.3"/>
  <cols>
    <col min="1" max="1" width="16.6640625" customWidth="1"/>
    <col min="2" max="2" width="11.5546875" style="83"/>
    <col min="3" max="3" width="11.5546875" style="160"/>
    <col min="4" max="7" width="11.5546875" style="142"/>
    <col min="8" max="8" width="11.5546875" style="121"/>
    <col min="9" max="11" width="11.5546875" style="142"/>
    <col min="12" max="12" width="11.5546875" style="159"/>
    <col min="13" max="13" width="11.5546875" style="142"/>
    <col min="14" max="16" width="11.5546875" style="121"/>
    <col min="17" max="18" width="11.5546875" style="110"/>
    <col min="19" max="19" width="11.5546875" style="118"/>
    <col min="20" max="41" width="11.5546875" style="110"/>
    <col min="42" max="52" width="11.5546875" style="95"/>
    <col min="53" max="55" width="11.5546875" style="91"/>
    <col min="56" max="64" width="11.5546875" style="86"/>
    <col min="65" max="68" width="11.5546875" style="85"/>
    <col min="69" max="69" width="11.5546875" style="84"/>
    <col min="70" max="73" width="11.5546875" style="85"/>
    <col min="74" max="80" width="11.5546875" style="83"/>
  </cols>
  <sheetData>
    <row r="1" spans="1:80" x14ac:dyDescent="0.3">
      <c r="A1" s="52" t="s">
        <v>141</v>
      </c>
    </row>
    <row r="2" spans="1:80" x14ac:dyDescent="0.3">
      <c r="A2" s="52" t="s">
        <v>142</v>
      </c>
    </row>
    <row r="3" spans="1:80" x14ac:dyDescent="0.3">
      <c r="A3" s="52" t="s">
        <v>229</v>
      </c>
      <c r="B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0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</row>
    <row r="4" spans="1:80" x14ac:dyDescent="0.3">
      <c r="A4" s="52" t="s">
        <v>230</v>
      </c>
      <c r="B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0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</row>
    <row r="6" spans="1:80" x14ac:dyDescent="0.3">
      <c r="A6" t="s">
        <v>50</v>
      </c>
      <c r="C6" s="200">
        <v>42858</v>
      </c>
      <c r="D6" s="201"/>
      <c r="E6" s="201"/>
      <c r="F6" s="201"/>
      <c r="G6" s="201"/>
      <c r="H6" s="201"/>
      <c r="I6" s="201"/>
      <c r="J6" s="201"/>
      <c r="K6" s="201"/>
      <c r="L6" s="202"/>
      <c r="N6" s="122"/>
      <c r="O6" s="122"/>
      <c r="P6" s="122">
        <v>42849</v>
      </c>
      <c r="R6" s="119">
        <v>42848</v>
      </c>
      <c r="S6" s="119"/>
      <c r="AN6" s="112">
        <v>42832</v>
      </c>
      <c r="AP6" s="206">
        <v>42827</v>
      </c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76"/>
      <c r="BD6" s="76">
        <v>42822</v>
      </c>
      <c r="BE6" s="76"/>
      <c r="BF6" s="76"/>
      <c r="BG6" s="76"/>
      <c r="BH6" s="76"/>
      <c r="BI6" s="76"/>
      <c r="BJ6" s="76"/>
      <c r="BK6" s="76"/>
      <c r="BL6" s="76"/>
      <c r="BM6" s="76"/>
      <c r="BN6" s="76"/>
      <c r="BU6" s="76">
        <v>42821</v>
      </c>
      <c r="BV6" s="76"/>
      <c r="BX6" s="71">
        <v>42821</v>
      </c>
      <c r="BY6" s="71"/>
      <c r="BZ6" s="71"/>
      <c r="CA6" s="71"/>
    </row>
    <row r="7" spans="1:80" x14ac:dyDescent="0.3">
      <c r="A7" t="s">
        <v>49</v>
      </c>
      <c r="C7" s="198" t="s">
        <v>149</v>
      </c>
      <c r="D7" s="182"/>
      <c r="E7" s="182"/>
      <c r="F7" s="182"/>
      <c r="G7" s="182"/>
      <c r="H7" s="182"/>
      <c r="I7" s="182"/>
      <c r="J7" s="182"/>
      <c r="K7" s="182"/>
      <c r="L7" s="199"/>
      <c r="R7" s="110" t="s">
        <v>147</v>
      </c>
      <c r="T7" s="184" t="s">
        <v>51</v>
      </c>
      <c r="U7" s="184"/>
      <c r="V7" s="184"/>
      <c r="W7" s="184"/>
      <c r="X7" s="184"/>
      <c r="AE7" s="110" t="s">
        <v>62</v>
      </c>
      <c r="AH7" s="110" t="s">
        <v>196</v>
      </c>
      <c r="AK7" s="110" t="s">
        <v>195</v>
      </c>
      <c r="AN7" s="110" t="s">
        <v>147</v>
      </c>
      <c r="AP7" s="184" t="s">
        <v>160</v>
      </c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D7" s="184" t="s">
        <v>62</v>
      </c>
      <c r="BE7" s="184"/>
      <c r="BF7" s="184"/>
      <c r="BH7" s="184" t="s">
        <v>47</v>
      </c>
      <c r="BI7" s="184"/>
      <c r="BJ7" s="184"/>
      <c r="BK7" s="184"/>
      <c r="BM7" s="184" t="s">
        <v>150</v>
      </c>
      <c r="BN7" s="184"/>
      <c r="BO7" s="184"/>
      <c r="BP7" s="196" t="s">
        <v>149</v>
      </c>
      <c r="BQ7" s="196"/>
      <c r="BR7" s="184" t="s">
        <v>51</v>
      </c>
      <c r="BS7" s="184"/>
      <c r="BU7" s="184" t="s">
        <v>147</v>
      </c>
      <c r="BV7" s="184"/>
      <c r="BW7" s="184"/>
      <c r="BX7" s="196" t="s">
        <v>140</v>
      </c>
      <c r="BY7" s="196"/>
      <c r="BZ7" s="196"/>
      <c r="CA7" s="196"/>
    </row>
    <row r="8" spans="1:80" x14ac:dyDescent="0.3">
      <c r="A8" t="s">
        <v>53</v>
      </c>
      <c r="C8" s="198">
        <v>0.5</v>
      </c>
      <c r="D8" s="182"/>
      <c r="E8" s="182"/>
      <c r="F8" s="182"/>
      <c r="G8" s="182"/>
      <c r="H8" s="182"/>
      <c r="I8" s="182"/>
      <c r="J8" s="182"/>
      <c r="K8" s="182"/>
      <c r="L8" s="199"/>
      <c r="R8" s="110">
        <v>0.5</v>
      </c>
      <c r="T8" s="184">
        <v>0.5</v>
      </c>
      <c r="U8" s="184"/>
      <c r="V8" s="184"/>
      <c r="W8" s="184"/>
      <c r="X8" s="184"/>
      <c r="AE8" s="110">
        <v>0.5</v>
      </c>
      <c r="AH8" s="110">
        <v>0.5</v>
      </c>
      <c r="AK8" s="110">
        <v>0.5</v>
      </c>
      <c r="AN8" s="110">
        <v>0.5</v>
      </c>
      <c r="AP8" s="184" t="s">
        <v>162</v>
      </c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D8" s="184">
        <v>0.5</v>
      </c>
      <c r="BE8" s="184"/>
      <c r="BF8" s="184"/>
      <c r="BH8" s="184">
        <v>0.5</v>
      </c>
      <c r="BI8" s="184"/>
      <c r="BJ8" s="184"/>
      <c r="BK8" s="184"/>
      <c r="BM8" s="184">
        <v>0.5</v>
      </c>
      <c r="BN8" s="184"/>
      <c r="BO8" s="184"/>
      <c r="BP8" s="196">
        <v>0.5</v>
      </c>
      <c r="BQ8" s="196"/>
      <c r="BR8" s="184">
        <v>0.5</v>
      </c>
      <c r="BS8" s="184"/>
      <c r="BU8" s="184">
        <v>0.5</v>
      </c>
      <c r="BV8" s="184"/>
      <c r="BW8" s="184"/>
      <c r="BX8" s="196">
        <v>0.5</v>
      </c>
      <c r="BY8" s="196"/>
      <c r="BZ8" s="196"/>
      <c r="CA8" s="196"/>
    </row>
    <row r="9" spans="1:80" ht="43.2" x14ac:dyDescent="0.3">
      <c r="A9" t="s">
        <v>76</v>
      </c>
      <c r="C9" s="203" t="s">
        <v>352</v>
      </c>
      <c r="D9" s="186"/>
      <c r="E9" s="186"/>
      <c r="F9" s="186"/>
      <c r="G9" s="186"/>
      <c r="H9" s="186"/>
      <c r="I9" s="186"/>
      <c r="J9" s="186"/>
      <c r="K9" s="186"/>
      <c r="L9" s="204"/>
      <c r="R9" s="143" t="s">
        <v>353</v>
      </c>
      <c r="T9" s="184" t="s">
        <v>121</v>
      </c>
      <c r="U9" s="184"/>
      <c r="V9" s="184"/>
      <c r="W9" s="184"/>
      <c r="X9" s="184"/>
      <c r="AE9" s="110" t="s">
        <v>121</v>
      </c>
      <c r="AH9" s="110" t="s">
        <v>121</v>
      </c>
      <c r="AK9" s="110" t="s">
        <v>121</v>
      </c>
      <c r="AN9" s="110" t="s">
        <v>121</v>
      </c>
      <c r="AP9" s="205" t="s">
        <v>166</v>
      </c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97" t="s">
        <v>161</v>
      </c>
      <c r="BD9" s="184" t="s">
        <v>121</v>
      </c>
      <c r="BE9" s="184"/>
      <c r="BF9" s="184"/>
      <c r="BH9" s="184" t="s">
        <v>121</v>
      </c>
      <c r="BI9" s="184"/>
      <c r="BJ9" s="184"/>
      <c r="BK9" s="184"/>
      <c r="BM9" s="184" t="s">
        <v>121</v>
      </c>
      <c r="BN9" s="184"/>
      <c r="BO9" s="184"/>
      <c r="BP9" s="196" t="s">
        <v>121</v>
      </c>
      <c r="BQ9" s="196"/>
      <c r="BR9" s="184" t="s">
        <v>121</v>
      </c>
      <c r="BS9" s="184"/>
      <c r="BU9" s="184" t="s">
        <v>121</v>
      </c>
      <c r="BV9" s="184"/>
      <c r="BW9" s="184"/>
      <c r="BX9" s="196" t="s">
        <v>78</v>
      </c>
      <c r="BY9" s="196"/>
      <c r="BZ9" s="196"/>
      <c r="CA9" s="196"/>
    </row>
    <row r="10" spans="1:80" x14ac:dyDescent="0.3">
      <c r="A10" t="s">
        <v>54</v>
      </c>
      <c r="J10" s="142" t="s">
        <v>228</v>
      </c>
      <c r="P10" s="121" t="s">
        <v>228</v>
      </c>
      <c r="Q10" s="110" t="s">
        <v>37</v>
      </c>
      <c r="R10" s="110" t="s">
        <v>38</v>
      </c>
      <c r="T10" s="184" t="s">
        <v>37</v>
      </c>
      <c r="U10" s="184"/>
      <c r="V10" s="184"/>
      <c r="W10" s="184"/>
      <c r="X10" s="184"/>
      <c r="AE10" s="110" t="s">
        <v>37</v>
      </c>
      <c r="AH10" s="110" t="s">
        <v>37</v>
      </c>
      <c r="AK10" s="110" t="s">
        <v>37</v>
      </c>
      <c r="AN10" s="110" t="s">
        <v>37</v>
      </c>
      <c r="AP10" s="184" t="s">
        <v>173</v>
      </c>
      <c r="AQ10" s="184"/>
      <c r="AR10" s="184" t="s">
        <v>38</v>
      </c>
      <c r="AS10" s="184"/>
      <c r="AT10" s="184"/>
      <c r="AU10" s="184"/>
      <c r="AV10" s="184"/>
      <c r="AW10" s="184"/>
      <c r="AX10" s="184"/>
      <c r="AY10" s="184"/>
      <c r="AZ10" s="184"/>
      <c r="BA10" s="184" t="s">
        <v>37</v>
      </c>
      <c r="BB10" s="184"/>
      <c r="BD10" s="184" t="s">
        <v>148</v>
      </c>
      <c r="BE10" s="184"/>
      <c r="BF10" s="184"/>
      <c r="BH10" s="184" t="s">
        <v>148</v>
      </c>
      <c r="BI10" s="184"/>
      <c r="BJ10" s="184"/>
      <c r="BK10" s="184"/>
      <c r="BM10" s="184" t="s">
        <v>148</v>
      </c>
      <c r="BN10" s="184"/>
      <c r="BO10" s="184"/>
      <c r="BP10" s="196" t="s">
        <v>148</v>
      </c>
      <c r="BQ10" s="196"/>
      <c r="BR10" s="184" t="s">
        <v>148</v>
      </c>
      <c r="BS10" s="184"/>
      <c r="BU10" s="184" t="s">
        <v>37</v>
      </c>
      <c r="BV10" s="184"/>
      <c r="BW10" s="184"/>
      <c r="BX10" s="196" t="s">
        <v>139</v>
      </c>
      <c r="BY10" s="196"/>
      <c r="BZ10" s="196"/>
      <c r="CA10" s="196"/>
    </row>
    <row r="11" spans="1:80" ht="28.8" x14ac:dyDescent="0.3">
      <c r="A11" t="s">
        <v>97</v>
      </c>
      <c r="C11" s="160">
        <v>210</v>
      </c>
      <c r="D11" s="142">
        <v>215</v>
      </c>
      <c r="E11" s="142">
        <v>220</v>
      </c>
      <c r="F11" s="142">
        <v>220</v>
      </c>
      <c r="G11" s="142">
        <v>215</v>
      </c>
      <c r="H11" s="121">
        <v>212</v>
      </c>
      <c r="I11" s="142">
        <v>210</v>
      </c>
      <c r="J11" s="142">
        <v>205</v>
      </c>
      <c r="K11" s="142">
        <v>200</v>
      </c>
      <c r="L11" s="159">
        <v>215</v>
      </c>
      <c r="N11" s="121">
        <v>200</v>
      </c>
      <c r="O11" s="184">
        <v>205</v>
      </c>
      <c r="P11" s="184"/>
      <c r="Q11" s="110">
        <v>220</v>
      </c>
      <c r="R11" s="110">
        <v>240</v>
      </c>
      <c r="T11" s="107" t="s">
        <v>209</v>
      </c>
      <c r="U11" s="107" t="s">
        <v>209</v>
      </c>
      <c r="V11" s="107" t="s">
        <v>189</v>
      </c>
      <c r="W11" s="107" t="s">
        <v>189</v>
      </c>
      <c r="X11" s="107" t="s">
        <v>208</v>
      </c>
      <c r="Z11" s="107" t="s">
        <v>207</v>
      </c>
      <c r="AA11" s="107" t="s">
        <v>204</v>
      </c>
      <c r="AB11" s="107" t="s">
        <v>206</v>
      </c>
      <c r="AC11" s="107" t="s">
        <v>205</v>
      </c>
      <c r="AD11" s="107" t="s">
        <v>204</v>
      </c>
      <c r="AE11" s="107" t="s">
        <v>203</v>
      </c>
      <c r="AG11" s="107" t="s">
        <v>198</v>
      </c>
      <c r="AH11" s="107" t="s">
        <v>197</v>
      </c>
      <c r="AJ11" s="107"/>
      <c r="AK11" s="107" t="s">
        <v>194</v>
      </c>
      <c r="AM11" s="107" t="s">
        <v>191</v>
      </c>
      <c r="AN11" s="107" t="s">
        <v>192</v>
      </c>
      <c r="AP11" s="184" t="s">
        <v>165</v>
      </c>
      <c r="AQ11" s="184"/>
      <c r="AR11" s="96" t="s">
        <v>169</v>
      </c>
      <c r="AS11" s="96" t="s">
        <v>169</v>
      </c>
      <c r="AT11" s="95" t="s">
        <v>170</v>
      </c>
      <c r="AU11" s="95" t="s">
        <v>170</v>
      </c>
      <c r="AV11" s="95" t="s">
        <v>170</v>
      </c>
      <c r="AW11" s="95" t="s">
        <v>169</v>
      </c>
      <c r="AX11" s="95" t="s">
        <v>165</v>
      </c>
      <c r="AY11" s="95" t="s">
        <v>164</v>
      </c>
      <c r="AZ11" s="95" t="s">
        <v>163</v>
      </c>
      <c r="BA11" s="184">
        <v>200</v>
      </c>
      <c r="BB11" s="184"/>
      <c r="BD11" s="184">
        <v>200</v>
      </c>
      <c r="BE11" s="184"/>
      <c r="BF11" s="184"/>
      <c r="BH11" s="184">
        <v>200</v>
      </c>
      <c r="BI11" s="184"/>
      <c r="BJ11" s="184"/>
      <c r="BK11" s="184"/>
      <c r="BM11" s="184">
        <v>200</v>
      </c>
      <c r="BN11" s="184"/>
      <c r="BO11" s="184"/>
      <c r="BP11" s="196">
        <v>200</v>
      </c>
      <c r="BQ11" s="196"/>
      <c r="BR11" s="184">
        <v>200</v>
      </c>
      <c r="BS11" s="184"/>
      <c r="BU11" s="184" t="s">
        <v>143</v>
      </c>
      <c r="BV11" s="184"/>
      <c r="BW11" s="184"/>
      <c r="BX11" s="196" t="s">
        <v>143</v>
      </c>
      <c r="BY11" s="196"/>
      <c r="BZ11" s="196"/>
      <c r="CA11" s="196"/>
    </row>
    <row r="12" spans="1:80" x14ac:dyDescent="0.3">
      <c r="A12" t="s">
        <v>55</v>
      </c>
      <c r="C12" s="198">
        <v>98</v>
      </c>
      <c r="D12" s="182"/>
      <c r="E12" s="182"/>
      <c r="F12" s="182">
        <v>95</v>
      </c>
      <c r="G12" s="182"/>
      <c r="H12" s="182"/>
      <c r="I12" s="182"/>
      <c r="J12" s="182"/>
      <c r="K12" s="182"/>
      <c r="L12" s="159">
        <v>95</v>
      </c>
      <c r="N12" s="184">
        <v>150</v>
      </c>
      <c r="O12" s="184"/>
      <c r="P12" s="184"/>
      <c r="Q12" s="110">
        <v>145</v>
      </c>
      <c r="R12" s="110">
        <v>150</v>
      </c>
      <c r="T12" s="110">
        <v>155</v>
      </c>
      <c r="U12" s="110">
        <v>150</v>
      </c>
      <c r="V12" s="110">
        <v>150</v>
      </c>
      <c r="W12" s="110">
        <v>145</v>
      </c>
      <c r="X12" s="110">
        <v>145</v>
      </c>
      <c r="Z12" s="110">
        <v>145</v>
      </c>
      <c r="AA12" s="110">
        <v>145</v>
      </c>
      <c r="AE12" s="110">
        <v>140</v>
      </c>
      <c r="AH12" s="110">
        <v>150</v>
      </c>
      <c r="AJ12" s="110">
        <v>155</v>
      </c>
      <c r="AK12" s="110">
        <v>145</v>
      </c>
      <c r="AM12" s="110">
        <v>145</v>
      </c>
      <c r="AN12" s="110">
        <v>145</v>
      </c>
      <c r="AP12" s="95">
        <v>160</v>
      </c>
      <c r="AQ12" s="95">
        <v>150</v>
      </c>
      <c r="AR12" s="96">
        <v>150</v>
      </c>
      <c r="AS12" s="96">
        <v>150</v>
      </c>
      <c r="AT12" s="95">
        <v>152</v>
      </c>
      <c r="AU12" s="95">
        <v>152</v>
      </c>
      <c r="AV12" s="95">
        <v>150</v>
      </c>
      <c r="AW12" s="95">
        <v>150</v>
      </c>
      <c r="AX12" s="96">
        <v>150</v>
      </c>
      <c r="AY12" s="95">
        <v>153</v>
      </c>
      <c r="AZ12" s="95">
        <v>152</v>
      </c>
      <c r="BA12" s="96">
        <v>150</v>
      </c>
      <c r="BB12" s="91">
        <v>144</v>
      </c>
      <c r="BD12" s="86">
        <v>136</v>
      </c>
      <c r="BE12" s="86">
        <v>140</v>
      </c>
      <c r="BF12" s="86">
        <v>144</v>
      </c>
      <c r="BH12" s="86">
        <v>144</v>
      </c>
      <c r="BI12" s="86">
        <v>143</v>
      </c>
      <c r="BJ12" s="86">
        <v>142</v>
      </c>
      <c r="BK12" s="86">
        <v>145</v>
      </c>
      <c r="BM12" s="85">
        <v>145</v>
      </c>
      <c r="BN12" s="85">
        <v>142</v>
      </c>
      <c r="BO12" s="85">
        <v>150</v>
      </c>
      <c r="BP12" s="85">
        <v>148</v>
      </c>
      <c r="BQ12" s="84">
        <v>145</v>
      </c>
      <c r="BR12" s="85">
        <v>145</v>
      </c>
      <c r="BS12" s="85">
        <v>142</v>
      </c>
      <c r="BU12" s="85">
        <v>142</v>
      </c>
      <c r="BV12" s="83">
        <v>145</v>
      </c>
      <c r="BW12" s="83">
        <v>150</v>
      </c>
      <c r="BX12" s="83">
        <v>153</v>
      </c>
      <c r="BY12" s="83">
        <v>150</v>
      </c>
      <c r="BZ12" s="81">
        <v>145</v>
      </c>
      <c r="CA12" s="81">
        <v>136</v>
      </c>
    </row>
    <row r="13" spans="1:80" x14ac:dyDescent="0.3">
      <c r="A13" t="s">
        <v>193</v>
      </c>
      <c r="C13" s="198" t="s">
        <v>167</v>
      </c>
      <c r="D13" s="182"/>
      <c r="E13" s="182"/>
      <c r="F13" s="182"/>
      <c r="G13" s="182"/>
      <c r="H13" s="182"/>
      <c r="I13" s="182"/>
      <c r="J13" s="182"/>
      <c r="K13" s="182"/>
      <c r="L13" s="159" t="s">
        <v>168</v>
      </c>
      <c r="N13" s="184" t="s">
        <v>168</v>
      </c>
      <c r="O13" s="184"/>
      <c r="P13" s="121" t="s">
        <v>167</v>
      </c>
      <c r="Q13" s="110" t="s">
        <v>167</v>
      </c>
      <c r="R13" s="110" t="s">
        <v>168</v>
      </c>
      <c r="X13" s="110" t="s">
        <v>168</v>
      </c>
      <c r="AE13" s="110" t="s">
        <v>168</v>
      </c>
      <c r="AH13" s="110" t="s">
        <v>168</v>
      </c>
      <c r="AK13" s="110" t="s">
        <v>168</v>
      </c>
      <c r="AM13" s="110" t="s">
        <v>168</v>
      </c>
      <c r="AN13" s="110" t="s">
        <v>168</v>
      </c>
      <c r="AP13" s="95" t="s">
        <v>172</v>
      </c>
      <c r="AQ13" s="95" t="s">
        <v>172</v>
      </c>
      <c r="AR13" s="95" t="s">
        <v>167</v>
      </c>
      <c r="AS13" s="95" t="s">
        <v>171</v>
      </c>
      <c r="AT13" s="95" t="s">
        <v>167</v>
      </c>
      <c r="AU13" s="95" t="s">
        <v>168</v>
      </c>
      <c r="AV13" s="95" t="s">
        <v>168</v>
      </c>
      <c r="AW13" s="95" t="s">
        <v>168</v>
      </c>
      <c r="AX13" s="95" t="s">
        <v>167</v>
      </c>
      <c r="CA13"/>
    </row>
    <row r="14" spans="1:80" x14ac:dyDescent="0.3">
      <c r="A14" t="s">
        <v>65</v>
      </c>
      <c r="C14" s="160">
        <v>98</v>
      </c>
      <c r="D14" s="142">
        <v>99</v>
      </c>
      <c r="E14" s="142">
        <v>100</v>
      </c>
      <c r="F14" s="142">
        <v>97</v>
      </c>
      <c r="G14" s="142">
        <v>97</v>
      </c>
      <c r="H14" s="121">
        <v>97</v>
      </c>
      <c r="I14" s="142">
        <v>95</v>
      </c>
      <c r="J14" s="142">
        <v>95</v>
      </c>
      <c r="K14" s="142">
        <v>80</v>
      </c>
      <c r="L14" s="159">
        <v>93</v>
      </c>
      <c r="N14" s="121">
        <v>96</v>
      </c>
      <c r="O14" s="121">
        <v>100</v>
      </c>
      <c r="P14" s="121">
        <v>106</v>
      </c>
      <c r="Q14" s="110">
        <v>103</v>
      </c>
      <c r="R14" s="110">
        <v>101</v>
      </c>
      <c r="T14" s="110">
        <v>100</v>
      </c>
      <c r="U14" s="110">
        <v>95</v>
      </c>
      <c r="V14" s="110">
        <v>95</v>
      </c>
      <c r="W14" s="110">
        <v>92</v>
      </c>
      <c r="X14" s="110">
        <v>88</v>
      </c>
      <c r="AG14" s="110">
        <v>100</v>
      </c>
      <c r="AH14" s="110">
        <v>99</v>
      </c>
      <c r="AJ14" s="110">
        <v>100</v>
      </c>
      <c r="AK14" s="110">
        <v>93</v>
      </c>
      <c r="AM14" s="110">
        <v>100</v>
      </c>
      <c r="AN14" s="110">
        <v>99</v>
      </c>
      <c r="AP14" s="95">
        <v>100</v>
      </c>
      <c r="AQ14" s="95">
        <v>94</v>
      </c>
      <c r="AR14" s="95">
        <v>100.5</v>
      </c>
      <c r="AS14" s="95">
        <v>99</v>
      </c>
      <c r="AT14" s="95">
        <v>104</v>
      </c>
      <c r="AU14" s="95">
        <v>100</v>
      </c>
      <c r="AV14" s="95">
        <v>98.5</v>
      </c>
      <c r="AW14" s="95">
        <v>98</v>
      </c>
      <c r="AX14" s="95">
        <v>100</v>
      </c>
      <c r="AY14" s="95">
        <v>101.5</v>
      </c>
      <c r="AZ14" s="95">
        <v>98.5</v>
      </c>
      <c r="BA14" s="91">
        <v>99.75</v>
      </c>
      <c r="BB14" s="91">
        <v>100</v>
      </c>
      <c r="BV14" s="83">
        <v>102</v>
      </c>
      <c r="BW14" s="83">
        <v>103</v>
      </c>
      <c r="CA14" s="81"/>
    </row>
    <row r="15" spans="1:80" x14ac:dyDescent="0.3">
      <c r="A15" t="s">
        <v>66</v>
      </c>
      <c r="I15" s="142">
        <v>95</v>
      </c>
      <c r="J15" s="142">
        <v>95</v>
      </c>
      <c r="K15" s="142">
        <v>80</v>
      </c>
      <c r="O15" s="121">
        <v>98</v>
      </c>
      <c r="Q15" s="110">
        <v>100.5</v>
      </c>
      <c r="R15" s="110">
        <v>101</v>
      </c>
      <c r="AU15" s="95">
        <v>100</v>
      </c>
      <c r="AV15" s="95">
        <v>98.5</v>
      </c>
      <c r="AW15" s="95">
        <v>98</v>
      </c>
      <c r="AX15" s="95">
        <v>100</v>
      </c>
      <c r="BA15" s="91">
        <v>100</v>
      </c>
      <c r="BW15" s="83">
        <v>105</v>
      </c>
      <c r="CA15" s="81"/>
    </row>
    <row r="16" spans="1:80" x14ac:dyDescent="0.3">
      <c r="A16" t="s">
        <v>67</v>
      </c>
      <c r="O16" s="121">
        <v>100</v>
      </c>
      <c r="Q16" s="110">
        <v>100</v>
      </c>
      <c r="AX16" s="95">
        <v>100</v>
      </c>
      <c r="BA16" s="91">
        <v>99.5</v>
      </c>
      <c r="CA16" s="81"/>
    </row>
    <row r="17" spans="1:80" x14ac:dyDescent="0.3">
      <c r="A17" t="s">
        <v>68</v>
      </c>
      <c r="D17" s="20">
        <f>AVERAGE(D14:D16)</f>
        <v>99</v>
      </c>
      <c r="E17" s="20">
        <f>AVERAGE(E14:E16)</f>
        <v>100</v>
      </c>
      <c r="N17" s="20"/>
      <c r="O17" s="20">
        <f>AVERAGE(O14:O16)</f>
        <v>99.333333333333329</v>
      </c>
      <c r="P17" s="20"/>
      <c r="Q17" s="20">
        <f t="shared" ref="Q17:T17" si="0">AVERAGE(Q14:Q16)</f>
        <v>101.16666666666667</v>
      </c>
      <c r="R17" s="20">
        <f t="shared" si="0"/>
        <v>101</v>
      </c>
      <c r="T17" s="20">
        <f t="shared" si="0"/>
        <v>100</v>
      </c>
      <c r="W17" s="20"/>
      <c r="X17" s="20"/>
      <c r="AE17" s="20"/>
      <c r="AG17" s="20">
        <f t="shared" ref="AG17" si="1">AVERAGE(AG14:AG16)</f>
        <v>100</v>
      </c>
      <c r="AJ17" s="20">
        <f t="shared" ref="AJ17:AM17" si="2">AVERAGE(AJ14:AJ16)</f>
        <v>100</v>
      </c>
      <c r="AK17" s="20"/>
      <c r="AM17" s="20">
        <f t="shared" si="2"/>
        <v>100</v>
      </c>
      <c r="AP17" s="20">
        <f t="shared" ref="AP17:BB17" si="3">AVERAGE(AP14:AP16)</f>
        <v>100</v>
      </c>
      <c r="AQ17" s="20">
        <f t="shared" si="3"/>
        <v>94</v>
      </c>
      <c r="AR17" s="20">
        <f t="shared" si="3"/>
        <v>100.5</v>
      </c>
      <c r="AS17" s="20">
        <f t="shared" si="3"/>
        <v>99</v>
      </c>
      <c r="AT17" s="20">
        <f t="shared" si="3"/>
        <v>104</v>
      </c>
      <c r="AU17" s="20">
        <f t="shared" si="3"/>
        <v>100</v>
      </c>
      <c r="AV17" s="20">
        <f t="shared" si="3"/>
        <v>98.5</v>
      </c>
      <c r="AW17" s="20">
        <f t="shared" si="3"/>
        <v>98</v>
      </c>
      <c r="AX17" s="20">
        <f t="shared" si="3"/>
        <v>100</v>
      </c>
      <c r="AY17" s="20">
        <f t="shared" si="3"/>
        <v>101.5</v>
      </c>
      <c r="AZ17" s="20">
        <f t="shared" si="3"/>
        <v>98.5</v>
      </c>
      <c r="BA17" s="20">
        <f t="shared" si="3"/>
        <v>99.75</v>
      </c>
      <c r="BB17" s="20">
        <f t="shared" si="3"/>
        <v>100</v>
      </c>
      <c r="BV17" s="20">
        <f>AVERAGE(BV14:BV16)</f>
        <v>102</v>
      </c>
      <c r="BW17" s="20">
        <f>AVERAGE(BW14:BW16)</f>
        <v>104</v>
      </c>
      <c r="CA17" s="20"/>
    </row>
    <row r="18" spans="1:80" s="9" customFormat="1" x14ac:dyDescent="0.3">
      <c r="B18" s="83"/>
      <c r="C18" s="160"/>
      <c r="D18" s="142"/>
      <c r="E18" s="142"/>
      <c r="F18" s="142"/>
      <c r="G18" s="142"/>
      <c r="H18" s="121"/>
      <c r="I18" s="142"/>
      <c r="J18" s="142"/>
      <c r="K18" s="142"/>
      <c r="L18" s="159"/>
      <c r="M18" s="142"/>
      <c r="N18" s="121"/>
      <c r="O18" s="121"/>
      <c r="P18" s="121"/>
      <c r="Q18" s="110"/>
      <c r="R18" s="110"/>
      <c r="S18" s="118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1"/>
      <c r="BB18" s="91"/>
      <c r="BC18" s="91"/>
      <c r="BD18" s="86"/>
      <c r="BE18" s="86"/>
      <c r="BF18" s="86"/>
      <c r="BG18" s="86"/>
      <c r="BH18" s="86"/>
      <c r="BI18" s="86"/>
      <c r="BJ18" s="86"/>
      <c r="BK18" s="86"/>
      <c r="BL18" s="86"/>
      <c r="BM18" s="85"/>
      <c r="BN18" s="85"/>
      <c r="BO18" s="85"/>
      <c r="BP18" s="85"/>
      <c r="BQ18" s="85"/>
      <c r="BR18" s="85"/>
      <c r="BS18" s="85"/>
      <c r="BT18" s="85"/>
      <c r="BU18" s="85"/>
      <c r="BV18" s="83"/>
      <c r="BW18" s="83"/>
      <c r="BX18" s="83"/>
      <c r="BY18" s="83"/>
      <c r="BZ18" s="83"/>
      <c r="CB18" s="83"/>
    </row>
    <row r="19" spans="1:80" x14ac:dyDescent="0.3">
      <c r="A19" t="s">
        <v>69</v>
      </c>
      <c r="Z19" s="110">
        <v>99.5</v>
      </c>
      <c r="AA19" s="110">
        <v>96</v>
      </c>
      <c r="AB19" s="110">
        <v>99</v>
      </c>
      <c r="AC19" s="110">
        <v>98</v>
      </c>
      <c r="AD19" s="110">
        <v>96</v>
      </c>
      <c r="AE19" s="110">
        <v>90</v>
      </c>
      <c r="BD19" s="86">
        <v>100.5</v>
      </c>
      <c r="BE19" s="86">
        <v>103</v>
      </c>
      <c r="BF19" s="86">
        <v>106</v>
      </c>
      <c r="BI19" s="86">
        <v>99.5</v>
      </c>
      <c r="BJ19" s="86">
        <v>99</v>
      </c>
      <c r="BK19" s="86">
        <v>102</v>
      </c>
      <c r="BN19" s="85">
        <v>98</v>
      </c>
      <c r="BO19" s="85">
        <v>105</v>
      </c>
      <c r="BP19" s="85">
        <v>101</v>
      </c>
      <c r="BR19" s="85">
        <v>100</v>
      </c>
      <c r="BS19" s="85">
        <v>97</v>
      </c>
      <c r="BX19" s="83">
        <v>90</v>
      </c>
      <c r="BY19" s="83">
        <v>98</v>
      </c>
      <c r="BZ19" s="83">
        <v>98</v>
      </c>
      <c r="CA19" s="83">
        <v>93</v>
      </c>
    </row>
    <row r="20" spans="1:80" x14ac:dyDescent="0.3">
      <c r="A20" t="s">
        <v>70</v>
      </c>
      <c r="BF20" s="86">
        <v>106</v>
      </c>
      <c r="BQ20" s="84">
        <v>98</v>
      </c>
      <c r="BS20" s="85">
        <v>99</v>
      </c>
      <c r="BX20" s="83">
        <v>90</v>
      </c>
      <c r="BY20" s="83">
        <v>98</v>
      </c>
      <c r="BZ20" s="83">
        <v>95</v>
      </c>
      <c r="CA20" s="83">
        <v>93</v>
      </c>
    </row>
    <row r="21" spans="1:80" x14ac:dyDescent="0.3">
      <c r="A21" t="s">
        <v>71</v>
      </c>
      <c r="BY21" s="83">
        <v>98</v>
      </c>
      <c r="BZ21" s="83">
        <v>95</v>
      </c>
      <c r="CA21" s="83">
        <v>93</v>
      </c>
    </row>
    <row r="22" spans="1:80" x14ac:dyDescent="0.3">
      <c r="A22" t="s">
        <v>68</v>
      </c>
      <c r="Z22" s="20">
        <f t="shared" ref="Z22" si="4">AVERAGE(Z19:Z21)</f>
        <v>99.5</v>
      </c>
      <c r="AB22" s="20"/>
      <c r="AC22" s="20"/>
      <c r="AD22" s="20"/>
      <c r="AE22" s="20"/>
      <c r="BD22" s="20">
        <f t="shared" ref="BD22:BF22" si="5">AVERAGE(BD19:BD21)</f>
        <v>100.5</v>
      </c>
      <c r="BE22" s="20">
        <f t="shared" si="5"/>
        <v>103</v>
      </c>
      <c r="BF22" s="20">
        <f t="shared" si="5"/>
        <v>106</v>
      </c>
      <c r="BI22" s="20">
        <f t="shared" ref="BI22:BS22" si="6">AVERAGE(BI19:BI21)</f>
        <v>99.5</v>
      </c>
      <c r="BJ22" s="20">
        <f t="shared" si="6"/>
        <v>99</v>
      </c>
      <c r="BK22" s="20">
        <f t="shared" si="6"/>
        <v>102</v>
      </c>
      <c r="BM22" s="20"/>
      <c r="BN22" s="20">
        <f t="shared" si="6"/>
        <v>98</v>
      </c>
      <c r="BO22" s="20">
        <f t="shared" si="6"/>
        <v>105</v>
      </c>
      <c r="BP22" s="20">
        <f t="shared" si="6"/>
        <v>101</v>
      </c>
      <c r="BQ22" s="20">
        <f t="shared" si="6"/>
        <v>98</v>
      </c>
      <c r="BR22" s="20">
        <f t="shared" si="6"/>
        <v>100</v>
      </c>
      <c r="BS22" s="20">
        <f t="shared" si="6"/>
        <v>98</v>
      </c>
      <c r="BX22" s="20">
        <f>AVERAGE(BX19:BX21)</f>
        <v>90</v>
      </c>
      <c r="BY22" s="20">
        <f>AVERAGE(BY19:BY21)</f>
        <v>98</v>
      </c>
      <c r="BZ22" s="20">
        <f>AVERAGE(BZ19:BZ21)</f>
        <v>96</v>
      </c>
      <c r="CA22" s="20">
        <f>AVERAGE(CA19:CA21)</f>
        <v>93</v>
      </c>
    </row>
    <row r="24" spans="1:80" x14ac:dyDescent="0.3">
      <c r="A24" t="s">
        <v>63</v>
      </c>
    </row>
  </sheetData>
  <mergeCells count="58">
    <mergeCell ref="T7:X7"/>
    <mergeCell ref="T8:X8"/>
    <mergeCell ref="T9:X9"/>
    <mergeCell ref="T10:X10"/>
    <mergeCell ref="BP11:BQ11"/>
    <mergeCell ref="BP7:BQ7"/>
    <mergeCell ref="BP8:BQ8"/>
    <mergeCell ref="BP9:BQ9"/>
    <mergeCell ref="BP10:BQ10"/>
    <mergeCell ref="BD11:BF11"/>
    <mergeCell ref="BM11:BO11"/>
    <mergeCell ref="BH7:BK7"/>
    <mergeCell ref="BH8:BK8"/>
    <mergeCell ref="BH9:BK9"/>
    <mergeCell ref="BH10:BK10"/>
    <mergeCell ref="BH11:BK11"/>
    <mergeCell ref="BU7:BW7"/>
    <mergeCell ref="BU8:BW8"/>
    <mergeCell ref="BU9:BW9"/>
    <mergeCell ref="BU10:BW10"/>
    <mergeCell ref="BU11:BW11"/>
    <mergeCell ref="BR7:BS7"/>
    <mergeCell ref="BR8:BS8"/>
    <mergeCell ref="BR9:BS9"/>
    <mergeCell ref="BR10:BS10"/>
    <mergeCell ref="BR11:BS11"/>
    <mergeCell ref="BX8:CA8"/>
    <mergeCell ref="BX7:CA7"/>
    <mergeCell ref="BX11:CA11"/>
    <mergeCell ref="BX10:CA10"/>
    <mergeCell ref="BX9:CA9"/>
    <mergeCell ref="BD10:BF10"/>
    <mergeCell ref="BM7:BO7"/>
    <mergeCell ref="BM8:BO8"/>
    <mergeCell ref="BM9:BO9"/>
    <mergeCell ref="BM10:BO10"/>
    <mergeCell ref="AP9:BA9"/>
    <mergeCell ref="AP6:BB6"/>
    <mergeCell ref="BD7:BF7"/>
    <mergeCell ref="BD8:BF8"/>
    <mergeCell ref="BD9:BF9"/>
    <mergeCell ref="AP8:BB8"/>
    <mergeCell ref="AP7:BB7"/>
    <mergeCell ref="O11:P11"/>
    <mergeCell ref="N13:O13"/>
    <mergeCell ref="N12:P12"/>
    <mergeCell ref="BA11:BB11"/>
    <mergeCell ref="AR10:AZ10"/>
    <mergeCell ref="AP11:AQ11"/>
    <mergeCell ref="AP10:AQ10"/>
    <mergeCell ref="BA10:BB10"/>
    <mergeCell ref="C7:L7"/>
    <mergeCell ref="C8:L8"/>
    <mergeCell ref="C6:L6"/>
    <mergeCell ref="F12:K12"/>
    <mergeCell ref="C13:K13"/>
    <mergeCell ref="C12:E12"/>
    <mergeCell ref="C9:L9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 activeCell="F11" sqref="F11:F20"/>
    </sheetView>
  </sheetViews>
  <sheetFormatPr baseColWidth="10" defaultRowHeight="14.4" x14ac:dyDescent="0.3"/>
  <cols>
    <col min="1" max="1" width="16.6640625" customWidth="1"/>
    <col min="2" max="2" width="11.5546875" style="68"/>
    <col min="3" max="3" width="11.5546875" style="85"/>
    <col min="4" max="5" width="11.5546875" style="86"/>
    <col min="6" max="15" width="11.5546875" style="85"/>
    <col min="16" max="22" width="11.5546875" style="68"/>
    <col min="23" max="23" width="11.5546875" style="67"/>
    <col min="24" max="25" width="11.5546875" style="68"/>
    <col min="27" max="28" width="11.5546875" style="60"/>
    <col min="43" max="43" width="11.5546875" style="14"/>
    <col min="49" max="54" width="11.5546875" style="14"/>
  </cols>
  <sheetData>
    <row r="1" spans="1:61" x14ac:dyDescent="0.3">
      <c r="A1" t="s">
        <v>48</v>
      </c>
    </row>
    <row r="2" spans="1:61" x14ac:dyDescent="0.3">
      <c r="A2" s="52" t="s">
        <v>83</v>
      </c>
    </row>
    <row r="3" spans="1:61" x14ac:dyDescent="0.3">
      <c r="A3" s="52" t="s">
        <v>84</v>
      </c>
    </row>
    <row r="4" spans="1:61" x14ac:dyDescent="0.3">
      <c r="AQ4" s="17"/>
      <c r="AW4" s="17"/>
      <c r="AX4" s="17"/>
      <c r="AY4" s="17"/>
      <c r="AZ4" s="17"/>
      <c r="BA4" s="17"/>
      <c r="BB4" s="17"/>
    </row>
    <row r="5" spans="1:61" x14ac:dyDescent="0.3">
      <c r="A5" t="s">
        <v>50</v>
      </c>
      <c r="B5" s="76">
        <v>42822</v>
      </c>
      <c r="C5" s="76"/>
      <c r="D5" s="76"/>
      <c r="E5" s="76"/>
      <c r="F5" s="76"/>
      <c r="G5" s="76"/>
      <c r="H5" s="76"/>
      <c r="J5" s="76"/>
      <c r="R5" s="71">
        <v>42780</v>
      </c>
      <c r="T5" s="71"/>
      <c r="V5" s="71"/>
      <c r="W5" s="71"/>
      <c r="X5" s="71"/>
      <c r="Y5" s="71"/>
      <c r="Z5" s="10">
        <v>42775</v>
      </c>
      <c r="AA5" s="197">
        <v>42775</v>
      </c>
      <c r="AB5" s="197"/>
      <c r="AC5" s="197"/>
      <c r="AD5" s="10">
        <v>42751</v>
      </c>
      <c r="AE5" s="10">
        <v>42746</v>
      </c>
      <c r="AF5" s="10">
        <v>42746</v>
      </c>
      <c r="AG5" s="10">
        <v>42746</v>
      </c>
      <c r="AH5" s="207">
        <v>42737</v>
      </c>
      <c r="AI5" s="207"/>
      <c r="AJ5" s="207"/>
      <c r="AK5" s="207"/>
      <c r="AL5" s="207"/>
      <c r="AM5" s="207"/>
      <c r="AN5" s="207"/>
      <c r="AO5" s="207"/>
      <c r="AP5" s="207"/>
      <c r="AQ5" s="207"/>
      <c r="AS5" s="24">
        <v>42733</v>
      </c>
      <c r="AU5" s="207">
        <v>42732</v>
      </c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</row>
    <row r="6" spans="1:61" x14ac:dyDescent="0.3">
      <c r="A6" t="s">
        <v>49</v>
      </c>
      <c r="C6" s="184" t="s">
        <v>46</v>
      </c>
      <c r="D6" s="184"/>
      <c r="F6" s="184" t="s">
        <v>61</v>
      </c>
      <c r="G6" s="184"/>
      <c r="H6" s="184" t="s">
        <v>60</v>
      </c>
      <c r="I6" s="184"/>
      <c r="K6" s="184" t="s">
        <v>56</v>
      </c>
      <c r="L6" s="184"/>
      <c r="M6" s="184"/>
      <c r="N6" s="184"/>
      <c r="P6" s="196" t="s">
        <v>46</v>
      </c>
      <c r="Q6" s="196"/>
      <c r="R6" s="196"/>
      <c r="S6" s="196"/>
      <c r="T6" s="67" t="s">
        <v>60</v>
      </c>
      <c r="U6" s="184" t="s">
        <v>58</v>
      </c>
      <c r="V6" s="184"/>
      <c r="W6" s="184"/>
      <c r="X6" s="184"/>
      <c r="Y6" s="184"/>
      <c r="Z6" s="62" t="s">
        <v>46</v>
      </c>
      <c r="AA6" s="196" t="s">
        <v>60</v>
      </c>
      <c r="AB6" s="196"/>
      <c r="AC6" s="196"/>
      <c r="AD6" s="26" t="s">
        <v>61</v>
      </c>
      <c r="AE6" s="14" t="s">
        <v>61</v>
      </c>
      <c r="AF6" s="14" t="s">
        <v>60</v>
      </c>
      <c r="AG6" s="14" t="s">
        <v>46</v>
      </c>
      <c r="AH6" s="196" t="s">
        <v>61</v>
      </c>
      <c r="AI6" s="196"/>
      <c r="AJ6" s="196"/>
      <c r="AK6" s="196" t="s">
        <v>46</v>
      </c>
      <c r="AL6" s="196"/>
      <c r="AM6" s="196"/>
      <c r="AN6" s="196"/>
      <c r="AO6" s="196"/>
      <c r="AP6" s="196"/>
      <c r="AQ6" s="196"/>
      <c r="AR6" s="14"/>
      <c r="AS6" s="14" t="s">
        <v>61</v>
      </c>
      <c r="AT6" s="14" t="s">
        <v>56</v>
      </c>
      <c r="AU6" s="14" t="s">
        <v>61</v>
      </c>
      <c r="AV6" s="14" t="s">
        <v>60</v>
      </c>
      <c r="AW6" s="196" t="s">
        <v>51</v>
      </c>
      <c r="AX6" s="196"/>
      <c r="AY6" s="196" t="s">
        <v>62</v>
      </c>
      <c r="AZ6" s="196"/>
      <c r="BA6" s="14" t="s">
        <v>46</v>
      </c>
      <c r="BB6" s="14" t="s">
        <v>47</v>
      </c>
      <c r="BC6" s="196" t="s">
        <v>56</v>
      </c>
      <c r="BD6" s="196"/>
      <c r="BE6" s="196" t="s">
        <v>58</v>
      </c>
      <c r="BF6" s="196"/>
      <c r="BG6" s="196"/>
      <c r="BH6" s="196"/>
      <c r="BI6" s="196"/>
    </row>
    <row r="7" spans="1:61" x14ac:dyDescent="0.3">
      <c r="A7" t="s">
        <v>53</v>
      </c>
      <c r="C7" s="184">
        <v>0.5</v>
      </c>
      <c r="D7" s="184"/>
      <c r="F7" s="184">
        <v>0.5</v>
      </c>
      <c r="G7" s="184"/>
      <c r="H7" s="184">
        <v>0.5</v>
      </c>
      <c r="I7" s="184"/>
      <c r="K7" s="184">
        <v>0.5</v>
      </c>
      <c r="L7" s="184"/>
      <c r="M7" s="184"/>
      <c r="N7" s="184"/>
      <c r="P7" s="196">
        <v>0.5</v>
      </c>
      <c r="Q7" s="196"/>
      <c r="R7" s="196"/>
      <c r="S7" s="196"/>
      <c r="T7" s="67">
        <v>0.5</v>
      </c>
      <c r="U7" s="184">
        <v>0.5</v>
      </c>
      <c r="V7" s="184"/>
      <c r="W7" s="184"/>
      <c r="X7" s="184"/>
      <c r="Y7" s="184"/>
      <c r="Z7" s="62">
        <v>0.5</v>
      </c>
      <c r="AA7" s="196">
        <v>0.5</v>
      </c>
      <c r="AB7" s="196"/>
      <c r="AC7" s="196"/>
      <c r="AD7" s="26">
        <v>0.5</v>
      </c>
      <c r="AE7" s="14">
        <v>0.5</v>
      </c>
      <c r="AF7" s="21" t="s">
        <v>73</v>
      </c>
      <c r="AG7" s="14">
        <v>0.5</v>
      </c>
      <c r="AH7" s="196" t="s">
        <v>73</v>
      </c>
      <c r="AI7" s="196"/>
      <c r="AJ7" s="196"/>
      <c r="AK7" s="196">
        <v>0.5</v>
      </c>
      <c r="AL7" s="196"/>
      <c r="AM7" s="196"/>
      <c r="AN7" s="196"/>
      <c r="AO7" s="196"/>
      <c r="AP7" s="196"/>
      <c r="AQ7" s="196"/>
      <c r="AS7" s="14">
        <v>0.5</v>
      </c>
      <c r="AT7" s="14">
        <v>0.5</v>
      </c>
      <c r="AU7" s="14">
        <v>0.5</v>
      </c>
      <c r="AV7" s="14">
        <v>0.5</v>
      </c>
      <c r="AW7" s="196">
        <v>0.5</v>
      </c>
      <c r="AX7" s="196"/>
      <c r="AY7" s="196">
        <v>0.5</v>
      </c>
      <c r="AZ7" s="196"/>
      <c r="BA7" s="14">
        <v>0.5</v>
      </c>
      <c r="BB7" s="14">
        <v>0.5</v>
      </c>
      <c r="BC7" s="196">
        <v>0.5</v>
      </c>
      <c r="BD7" s="196"/>
      <c r="BE7" s="196" t="s">
        <v>73</v>
      </c>
      <c r="BF7" s="196"/>
      <c r="BG7" s="196"/>
      <c r="BH7" s="196"/>
      <c r="BI7" s="196"/>
    </row>
    <row r="8" spans="1:61" x14ac:dyDescent="0.3">
      <c r="A8" t="s">
        <v>76</v>
      </c>
      <c r="C8" s="184" t="s">
        <v>121</v>
      </c>
      <c r="D8" s="184"/>
      <c r="F8" s="184" t="s">
        <v>121</v>
      </c>
      <c r="G8" s="184"/>
      <c r="H8" s="184" t="s">
        <v>121</v>
      </c>
      <c r="I8" s="184"/>
      <c r="K8" s="184" t="s">
        <v>121</v>
      </c>
      <c r="L8" s="184"/>
      <c r="M8" s="184"/>
      <c r="N8" s="184"/>
      <c r="P8" s="196" t="s">
        <v>78</v>
      </c>
      <c r="Q8" s="196"/>
      <c r="R8" s="196"/>
      <c r="S8" s="196"/>
      <c r="T8" s="67" t="s">
        <v>78</v>
      </c>
      <c r="U8" s="184" t="s">
        <v>128</v>
      </c>
      <c r="V8" s="184"/>
      <c r="W8" s="184"/>
      <c r="X8" s="184"/>
      <c r="Y8" s="184"/>
      <c r="Z8" s="62" t="s">
        <v>78</v>
      </c>
      <c r="AA8" s="196" t="s">
        <v>78</v>
      </c>
      <c r="AB8" s="196"/>
      <c r="AC8" s="196"/>
      <c r="AD8" s="26" t="s">
        <v>78</v>
      </c>
      <c r="AE8" s="14" t="s">
        <v>78</v>
      </c>
      <c r="AF8" s="14" t="s">
        <v>78</v>
      </c>
      <c r="AG8" s="14" t="s">
        <v>78</v>
      </c>
      <c r="AH8" s="196" t="s">
        <v>78</v>
      </c>
      <c r="AI8" s="196"/>
      <c r="AJ8" s="196"/>
      <c r="AK8" s="196" t="s">
        <v>78</v>
      </c>
      <c r="AL8" s="196"/>
      <c r="AM8" s="196"/>
      <c r="AN8" s="196"/>
      <c r="AO8" s="196" t="s">
        <v>77</v>
      </c>
      <c r="AP8" s="196"/>
      <c r="AQ8" s="196"/>
      <c r="AS8" s="14" t="s">
        <v>78</v>
      </c>
      <c r="AT8" s="14" t="s">
        <v>78</v>
      </c>
      <c r="AU8" s="14" t="s">
        <v>77</v>
      </c>
      <c r="AV8" s="14" t="s">
        <v>77</v>
      </c>
      <c r="AW8" s="196" t="s">
        <v>77</v>
      </c>
      <c r="AX8" s="196"/>
      <c r="AY8" s="196" t="s">
        <v>77</v>
      </c>
      <c r="AZ8" s="196"/>
      <c r="BA8" s="14" t="s">
        <v>77</v>
      </c>
      <c r="BB8" s="14" t="s">
        <v>77</v>
      </c>
      <c r="BC8" s="196" t="s">
        <v>77</v>
      </c>
      <c r="BD8" s="196"/>
      <c r="BE8" s="196" t="s">
        <v>77</v>
      </c>
      <c r="BF8" s="196"/>
      <c r="BG8" s="196"/>
      <c r="BH8" s="196"/>
      <c r="BI8" s="196"/>
    </row>
    <row r="9" spans="1:61" x14ac:dyDescent="0.3">
      <c r="A9" t="s">
        <v>54</v>
      </c>
      <c r="C9" s="184" t="s">
        <v>148</v>
      </c>
      <c r="D9" s="184"/>
      <c r="F9" s="184" t="s">
        <v>148</v>
      </c>
      <c r="G9" s="184"/>
      <c r="I9" s="85" t="s">
        <v>148</v>
      </c>
      <c r="K9" s="184" t="s">
        <v>148</v>
      </c>
      <c r="L9" s="184"/>
      <c r="M9" s="184"/>
      <c r="N9" s="184"/>
      <c r="P9" s="196" t="s">
        <v>72</v>
      </c>
      <c r="Q9" s="196"/>
      <c r="R9" s="196"/>
      <c r="S9" s="196"/>
      <c r="T9" s="67" t="s">
        <v>72</v>
      </c>
      <c r="U9" s="184" t="s">
        <v>72</v>
      </c>
      <c r="V9" s="184"/>
      <c r="W9" s="184"/>
      <c r="X9" s="184"/>
      <c r="Y9" s="184"/>
      <c r="Z9" s="62" t="s">
        <v>74</v>
      </c>
      <c r="AA9" s="196" t="s">
        <v>74</v>
      </c>
      <c r="AB9" s="196"/>
      <c r="AC9" s="196"/>
      <c r="AD9" s="26" t="s">
        <v>74</v>
      </c>
      <c r="AE9" s="14" t="s">
        <v>74</v>
      </c>
      <c r="AF9" s="14" t="s">
        <v>74</v>
      </c>
      <c r="AG9" s="14" t="s">
        <v>74</v>
      </c>
      <c r="AH9" s="196" t="s">
        <v>72</v>
      </c>
      <c r="AI9" s="196"/>
      <c r="AJ9" s="14" t="s">
        <v>74</v>
      </c>
      <c r="AK9" s="196" t="s">
        <v>72</v>
      </c>
      <c r="AL9" s="196"/>
      <c r="AM9" s="196"/>
      <c r="AN9" s="196"/>
      <c r="AO9" s="196" t="s">
        <v>72</v>
      </c>
      <c r="AP9" s="196"/>
      <c r="AQ9" s="14" t="s">
        <v>74</v>
      </c>
      <c r="AS9" s="14" t="s">
        <v>72</v>
      </c>
      <c r="AT9" s="14" t="s">
        <v>72</v>
      </c>
      <c r="AU9" s="14" t="s">
        <v>52</v>
      </c>
      <c r="AV9" s="14" t="s">
        <v>52</v>
      </c>
      <c r="AW9" s="14" t="s">
        <v>52</v>
      </c>
      <c r="AX9" s="14" t="s">
        <v>74</v>
      </c>
      <c r="AY9" s="14" t="s">
        <v>52</v>
      </c>
      <c r="AZ9" s="14" t="s">
        <v>75</v>
      </c>
      <c r="BA9" s="14" t="s">
        <v>52</v>
      </c>
      <c r="BB9" s="14" t="s">
        <v>52</v>
      </c>
      <c r="BC9" s="14" t="s">
        <v>37</v>
      </c>
      <c r="BD9" s="14" t="s">
        <v>52</v>
      </c>
      <c r="BE9" s="14" t="s">
        <v>37</v>
      </c>
      <c r="BF9" s="14" t="s">
        <v>52</v>
      </c>
      <c r="BG9" s="21" t="s">
        <v>52</v>
      </c>
      <c r="BH9" s="21" t="s">
        <v>72</v>
      </c>
      <c r="BI9" s="14" t="s">
        <v>52</v>
      </c>
    </row>
    <row r="10" spans="1:61" x14ac:dyDescent="0.3">
      <c r="A10" t="s">
        <v>97</v>
      </c>
      <c r="C10" s="184">
        <v>200</v>
      </c>
      <c r="D10" s="184"/>
      <c r="F10" s="184">
        <v>200</v>
      </c>
      <c r="G10" s="184"/>
      <c r="I10" s="85">
        <v>200</v>
      </c>
      <c r="K10" s="85">
        <v>200</v>
      </c>
      <c r="L10" s="85">
        <v>210</v>
      </c>
      <c r="M10" s="85">
        <v>210</v>
      </c>
      <c r="N10" s="85">
        <v>200</v>
      </c>
      <c r="P10" s="196" t="s">
        <v>39</v>
      </c>
      <c r="Q10" s="196"/>
      <c r="R10" s="196"/>
      <c r="S10" s="196"/>
      <c r="T10" s="67" t="s">
        <v>39</v>
      </c>
      <c r="U10" s="68" t="s">
        <v>39</v>
      </c>
      <c r="V10" s="68" t="s">
        <v>39</v>
      </c>
      <c r="W10" s="67" t="s">
        <v>39</v>
      </c>
      <c r="X10" s="68" t="s">
        <v>44</v>
      </c>
      <c r="Y10" s="68" t="s">
        <v>39</v>
      </c>
      <c r="Z10" s="62" t="s">
        <v>39</v>
      </c>
      <c r="AA10" s="196" t="s">
        <v>39</v>
      </c>
      <c r="AB10" s="196"/>
      <c r="AC10" s="196"/>
      <c r="AD10" s="26" t="s">
        <v>39</v>
      </c>
      <c r="AE10" s="14" t="s">
        <v>39</v>
      </c>
      <c r="AF10" s="14" t="s">
        <v>39</v>
      </c>
      <c r="AG10" s="14" t="s">
        <v>39</v>
      </c>
      <c r="AH10" s="196" t="s">
        <v>39</v>
      </c>
      <c r="AI10" s="196"/>
      <c r="AJ10" s="196"/>
      <c r="AK10" s="196" t="s">
        <v>39</v>
      </c>
      <c r="AL10" s="196"/>
      <c r="AM10" s="196"/>
      <c r="AN10" s="196"/>
      <c r="AO10" s="196"/>
      <c r="AP10" s="196"/>
      <c r="AQ10" s="196"/>
      <c r="AS10" s="14" t="s">
        <v>39</v>
      </c>
      <c r="AT10" s="14" t="s">
        <v>39</v>
      </c>
      <c r="AU10" s="14" t="s">
        <v>39</v>
      </c>
      <c r="AV10" s="14" t="s">
        <v>39</v>
      </c>
      <c r="AW10" s="196" t="s">
        <v>39</v>
      </c>
      <c r="AX10" s="196"/>
      <c r="AY10" s="196" t="s">
        <v>39</v>
      </c>
      <c r="AZ10" s="196"/>
      <c r="BA10" s="14" t="s">
        <v>39</v>
      </c>
      <c r="BB10" s="14" t="s">
        <v>39</v>
      </c>
      <c r="BC10" s="196" t="s">
        <v>39</v>
      </c>
      <c r="BD10" s="196"/>
      <c r="BE10" s="196" t="s">
        <v>39</v>
      </c>
      <c r="BF10" s="196"/>
      <c r="BG10" s="196"/>
      <c r="BH10" s="196"/>
      <c r="BI10" s="196"/>
    </row>
    <row r="11" spans="1:61" x14ac:dyDescent="0.3">
      <c r="A11" t="s">
        <v>55</v>
      </c>
      <c r="C11" s="85">
        <v>142</v>
      </c>
      <c r="D11" s="86">
        <v>140</v>
      </c>
      <c r="F11" s="85">
        <v>140</v>
      </c>
      <c r="G11" s="85">
        <v>145</v>
      </c>
      <c r="H11" s="85">
        <v>142</v>
      </c>
      <c r="I11" s="85">
        <v>145</v>
      </c>
      <c r="K11" s="85">
        <v>142</v>
      </c>
      <c r="L11" s="85">
        <v>142</v>
      </c>
      <c r="M11" s="85">
        <v>136</v>
      </c>
      <c r="N11" s="85">
        <v>136</v>
      </c>
      <c r="P11" s="68">
        <v>141</v>
      </c>
      <c r="Q11" s="68">
        <v>140</v>
      </c>
      <c r="R11" s="68">
        <v>138</v>
      </c>
      <c r="S11" s="67">
        <v>140</v>
      </c>
      <c r="T11" s="67">
        <v>140</v>
      </c>
      <c r="U11" s="68">
        <v>139.5</v>
      </c>
      <c r="V11" s="68">
        <v>139</v>
      </c>
      <c r="W11" s="67">
        <v>140</v>
      </c>
      <c r="X11" s="68">
        <v>138</v>
      </c>
      <c r="Y11" s="68">
        <v>138</v>
      </c>
      <c r="Z11" s="62">
        <v>136</v>
      </c>
      <c r="AA11" s="60">
        <v>139</v>
      </c>
      <c r="AB11" s="21">
        <v>140</v>
      </c>
      <c r="AC11" s="60">
        <v>136</v>
      </c>
      <c r="AD11" s="26">
        <v>136</v>
      </c>
      <c r="AE11" s="14">
        <v>136</v>
      </c>
      <c r="AF11" s="14">
        <v>136</v>
      </c>
      <c r="AG11" s="14">
        <v>136</v>
      </c>
      <c r="AH11" s="21">
        <v>140</v>
      </c>
      <c r="AI11" s="14">
        <v>136</v>
      </c>
      <c r="AJ11" s="14">
        <v>136</v>
      </c>
      <c r="AK11" s="21">
        <v>140</v>
      </c>
      <c r="AL11" s="21">
        <v>139</v>
      </c>
      <c r="AM11" s="21">
        <v>138.5</v>
      </c>
      <c r="AN11" s="21">
        <v>138</v>
      </c>
      <c r="AO11" s="21">
        <v>138</v>
      </c>
      <c r="AP11" s="14">
        <v>136</v>
      </c>
      <c r="AQ11" s="14">
        <v>136</v>
      </c>
      <c r="AS11" s="14">
        <v>136</v>
      </c>
      <c r="AT11" s="14">
        <v>136</v>
      </c>
      <c r="AU11" s="14">
        <v>136</v>
      </c>
      <c r="AV11" s="14">
        <v>136</v>
      </c>
      <c r="AW11" s="196">
        <v>136</v>
      </c>
      <c r="AX11" s="196"/>
      <c r="AY11" s="196">
        <v>136</v>
      </c>
      <c r="AZ11" s="196"/>
      <c r="BA11" s="14">
        <v>136</v>
      </c>
      <c r="BB11" s="14">
        <v>136</v>
      </c>
      <c r="BC11" s="196">
        <v>136</v>
      </c>
      <c r="BD11" s="196"/>
      <c r="BE11" s="196">
        <v>136</v>
      </c>
      <c r="BF11" s="196"/>
      <c r="BG11" s="21">
        <v>138</v>
      </c>
      <c r="BH11" s="21">
        <v>138</v>
      </c>
      <c r="BI11" s="14">
        <v>140</v>
      </c>
    </row>
    <row r="12" spans="1:61" x14ac:dyDescent="0.3">
      <c r="S12"/>
      <c r="T12"/>
      <c r="AC12" s="60"/>
      <c r="AF12" s="14"/>
      <c r="AS12" s="14"/>
      <c r="AT12" s="14"/>
      <c r="AU12" s="14"/>
      <c r="AV12" s="14"/>
      <c r="BC12" s="14"/>
      <c r="BD12" s="14"/>
      <c r="BE12" s="14"/>
    </row>
    <row r="13" spans="1:61" x14ac:dyDescent="0.3">
      <c r="A13" t="s">
        <v>65</v>
      </c>
      <c r="S13" s="67"/>
      <c r="T13" s="67"/>
      <c r="Z13" s="62"/>
      <c r="AC13" s="60">
        <v>98</v>
      </c>
      <c r="AD13" s="26"/>
      <c r="AE13" s="14"/>
      <c r="AF13" s="14"/>
      <c r="AG13" s="14"/>
      <c r="AI13" s="14">
        <v>98.5</v>
      </c>
      <c r="AJ13" s="14">
        <v>99</v>
      </c>
      <c r="AS13" s="14">
        <v>91</v>
      </c>
      <c r="AT13" s="14">
        <v>97</v>
      </c>
      <c r="AU13" s="14">
        <v>93</v>
      </c>
      <c r="AV13" s="14">
        <v>91</v>
      </c>
      <c r="AW13" s="14">
        <v>98</v>
      </c>
      <c r="AX13" s="14">
        <v>98</v>
      </c>
      <c r="AY13" s="14">
        <v>93</v>
      </c>
      <c r="BA13" s="14">
        <v>99</v>
      </c>
      <c r="BB13" s="14">
        <v>97</v>
      </c>
      <c r="BC13" s="14">
        <v>100</v>
      </c>
      <c r="BD13" s="14">
        <v>97</v>
      </c>
      <c r="BE13" s="14">
        <v>100.5</v>
      </c>
      <c r="BF13" s="14">
        <v>100.5</v>
      </c>
    </row>
    <row r="14" spans="1:61" x14ac:dyDescent="0.3">
      <c r="A14" t="s">
        <v>66</v>
      </c>
      <c r="S14" s="67"/>
      <c r="T14" s="67"/>
      <c r="Z14" s="62"/>
      <c r="AC14" s="60">
        <v>98</v>
      </c>
      <c r="AD14" s="26"/>
      <c r="AE14" s="14"/>
      <c r="AF14" s="14"/>
      <c r="AG14" s="14"/>
      <c r="AI14" s="14">
        <v>98.5</v>
      </c>
      <c r="AJ14" s="14">
        <v>99</v>
      </c>
      <c r="AS14" s="14">
        <v>89</v>
      </c>
      <c r="AT14" s="14">
        <v>97</v>
      </c>
      <c r="AU14" s="14">
        <v>89.5</v>
      </c>
      <c r="AV14" s="14">
        <v>91</v>
      </c>
      <c r="AW14" s="14">
        <v>98</v>
      </c>
      <c r="AX14" s="14">
        <v>98</v>
      </c>
      <c r="AY14" s="14">
        <v>93</v>
      </c>
      <c r="BA14" s="14">
        <v>99.5</v>
      </c>
      <c r="BB14" s="14">
        <v>96.5</v>
      </c>
      <c r="BC14" s="14">
        <v>100</v>
      </c>
      <c r="BD14" s="14">
        <v>96.5</v>
      </c>
      <c r="BE14" s="14">
        <v>99.5</v>
      </c>
      <c r="BF14" s="14">
        <v>100</v>
      </c>
    </row>
    <row r="15" spans="1:61" x14ac:dyDescent="0.3">
      <c r="A15" t="s">
        <v>67</v>
      </c>
      <c r="S15" s="67"/>
      <c r="T15" s="67"/>
      <c r="Z15" s="62"/>
      <c r="AC15" s="60">
        <v>98</v>
      </c>
      <c r="AD15" s="26"/>
      <c r="AE15" s="14"/>
      <c r="AF15" s="14"/>
      <c r="AG15" s="14"/>
      <c r="AI15" s="14">
        <v>98.5</v>
      </c>
      <c r="AJ15" s="14">
        <v>99</v>
      </c>
      <c r="AS15" s="14">
        <v>88.5</v>
      </c>
      <c r="AT15" s="14">
        <v>97</v>
      </c>
      <c r="AU15" s="14">
        <v>88</v>
      </c>
      <c r="AV15" s="14">
        <v>91</v>
      </c>
      <c r="AW15" s="14">
        <v>97.5</v>
      </c>
      <c r="AX15" s="14">
        <v>98</v>
      </c>
      <c r="AY15" s="14">
        <v>93</v>
      </c>
      <c r="BA15" s="14">
        <v>99</v>
      </c>
      <c r="BB15" s="14">
        <v>95</v>
      </c>
      <c r="BC15" s="14">
        <v>99.5</v>
      </c>
      <c r="BD15" s="14">
        <v>97</v>
      </c>
      <c r="BE15" s="14">
        <v>100</v>
      </c>
      <c r="BF15" s="14">
        <v>99.5</v>
      </c>
    </row>
    <row r="16" spans="1:61" x14ac:dyDescent="0.3">
      <c r="A16" t="s">
        <v>68</v>
      </c>
      <c r="S16" s="20"/>
      <c r="T16" s="20"/>
      <c r="Y16" s="70"/>
      <c r="Z16" s="20"/>
      <c r="AC16" s="20">
        <f>AVERAGE(AC13:AC15)</f>
        <v>98</v>
      </c>
      <c r="AD16" s="20"/>
      <c r="AE16" s="20"/>
      <c r="AF16" s="20"/>
      <c r="AG16" s="20"/>
      <c r="AH16" s="20"/>
      <c r="AI16" s="20">
        <f>AVERAGE(AI13:AI15)</f>
        <v>98.5</v>
      </c>
      <c r="AJ16" s="20">
        <f>AVERAGE(AJ13:AJ15)</f>
        <v>99</v>
      </c>
      <c r="AS16" s="20">
        <f t="shared" ref="AS16:AY16" si="0">AVERAGE(AS13:AS15)</f>
        <v>89.5</v>
      </c>
      <c r="AT16" s="20">
        <f t="shared" si="0"/>
        <v>97</v>
      </c>
      <c r="AU16" s="20">
        <f t="shared" si="0"/>
        <v>90.166666666666671</v>
      </c>
      <c r="AV16" s="20">
        <f t="shared" si="0"/>
        <v>91</v>
      </c>
      <c r="AW16" s="20">
        <f t="shared" si="0"/>
        <v>97.833333333333329</v>
      </c>
      <c r="AX16" s="20">
        <f t="shared" si="0"/>
        <v>98</v>
      </c>
      <c r="AY16" s="20">
        <f t="shared" si="0"/>
        <v>93</v>
      </c>
      <c r="AZ16" s="20"/>
      <c r="BA16" s="20">
        <f t="shared" ref="BA16:BF16" si="1">AVERAGE(BA13:BA15)</f>
        <v>99.166666666666671</v>
      </c>
      <c r="BB16" s="20">
        <f t="shared" si="1"/>
        <v>96.166666666666671</v>
      </c>
      <c r="BC16" s="20">
        <f t="shared" si="1"/>
        <v>99.833333333333329</v>
      </c>
      <c r="BD16" s="20">
        <f t="shared" si="1"/>
        <v>96.833333333333329</v>
      </c>
      <c r="BE16" s="20">
        <f t="shared" si="1"/>
        <v>100</v>
      </c>
      <c r="BF16" s="20">
        <f t="shared" si="1"/>
        <v>100</v>
      </c>
    </row>
    <row r="17" spans="1:61" s="9" customFormat="1" ht="57.6" x14ac:dyDescent="0.3">
      <c r="B17" s="68"/>
      <c r="C17" s="85"/>
      <c r="D17" s="86"/>
      <c r="E17" s="86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68"/>
      <c r="Q17" s="68"/>
      <c r="R17" s="68"/>
      <c r="U17" s="68"/>
      <c r="V17" s="68"/>
      <c r="W17" s="68"/>
      <c r="X17" s="68"/>
      <c r="Y17" s="68"/>
      <c r="AA17" s="61"/>
      <c r="AB17" s="61"/>
      <c r="AC17" s="61"/>
      <c r="AF17" s="13"/>
      <c r="AQ17" s="13"/>
      <c r="AS17" s="12" t="s">
        <v>79</v>
      </c>
      <c r="AT17" s="12" t="s">
        <v>80</v>
      </c>
      <c r="AU17" s="13"/>
      <c r="AV17" s="13"/>
      <c r="AW17" s="13"/>
      <c r="AX17" s="13"/>
      <c r="AY17" s="13"/>
      <c r="AZ17" s="13"/>
      <c r="BA17" s="13"/>
      <c r="BB17" s="13"/>
      <c r="BE17" s="18" t="s">
        <v>57</v>
      </c>
    </row>
    <row r="18" spans="1:61" x14ac:dyDescent="0.3">
      <c r="A18" t="s">
        <v>69</v>
      </c>
      <c r="D18" s="86">
        <v>99</v>
      </c>
      <c r="F18" s="85">
        <v>100</v>
      </c>
      <c r="G18" s="85">
        <v>104</v>
      </c>
      <c r="H18" s="85">
        <v>100</v>
      </c>
      <c r="I18" s="85">
        <v>102</v>
      </c>
      <c r="K18" s="85">
        <v>100</v>
      </c>
      <c r="L18" s="85">
        <v>101</v>
      </c>
      <c r="M18" s="85">
        <v>96</v>
      </c>
      <c r="N18" s="85">
        <v>95</v>
      </c>
      <c r="P18" s="68">
        <v>100</v>
      </c>
      <c r="Q18" s="68">
        <v>99</v>
      </c>
      <c r="R18" s="68">
        <v>98</v>
      </c>
      <c r="S18" s="68">
        <v>95</v>
      </c>
      <c r="T18" s="68">
        <v>95</v>
      </c>
      <c r="U18" s="68">
        <v>100</v>
      </c>
      <c r="V18" s="68">
        <v>100</v>
      </c>
      <c r="W18" s="67">
        <v>101</v>
      </c>
      <c r="X18" s="68">
        <v>98.5</v>
      </c>
      <c r="Y18" s="68">
        <v>99</v>
      </c>
      <c r="Z18" s="63">
        <v>98</v>
      </c>
      <c r="AA18" s="60">
        <v>100</v>
      </c>
      <c r="AB18" s="60">
        <v>100.5</v>
      </c>
      <c r="AC18" s="61">
        <v>96</v>
      </c>
      <c r="AD18" s="27">
        <v>99</v>
      </c>
      <c r="AE18" s="13">
        <v>91</v>
      </c>
      <c r="AF18" s="14">
        <v>100</v>
      </c>
      <c r="AG18" s="13">
        <v>99</v>
      </c>
      <c r="AH18" s="14">
        <v>100</v>
      </c>
      <c r="AI18" s="14">
        <v>96</v>
      </c>
      <c r="AJ18" s="13">
        <v>98</v>
      </c>
      <c r="AK18" s="14">
        <v>99.5</v>
      </c>
      <c r="AL18" s="14">
        <v>99.5</v>
      </c>
      <c r="AM18" s="14">
        <v>99.5</v>
      </c>
      <c r="AN18" s="14">
        <v>99.5</v>
      </c>
      <c r="AO18" s="14">
        <v>99.5</v>
      </c>
      <c r="AP18" s="14">
        <v>98</v>
      </c>
      <c r="AQ18" s="14">
        <v>98.5</v>
      </c>
      <c r="AS18" s="14"/>
      <c r="AT18" s="14">
        <v>97</v>
      </c>
      <c r="AU18" s="14">
        <v>82</v>
      </c>
      <c r="AV18" s="14">
        <v>90</v>
      </c>
      <c r="AW18" s="14">
        <v>95</v>
      </c>
      <c r="AX18" s="14">
        <v>96.5</v>
      </c>
      <c r="AY18" s="14">
        <v>90</v>
      </c>
      <c r="BA18" s="14">
        <v>98</v>
      </c>
      <c r="BB18" s="14">
        <v>95</v>
      </c>
      <c r="BC18" s="14">
        <v>99</v>
      </c>
      <c r="BD18" s="14">
        <v>95</v>
      </c>
      <c r="BE18" s="14">
        <v>100</v>
      </c>
      <c r="BF18" s="14">
        <v>98</v>
      </c>
      <c r="BG18" s="14">
        <v>100</v>
      </c>
      <c r="BH18" s="14">
        <v>100</v>
      </c>
      <c r="BI18" s="14">
        <v>101.5</v>
      </c>
    </row>
    <row r="19" spans="1:61" x14ac:dyDescent="0.3">
      <c r="A19" t="s">
        <v>70</v>
      </c>
      <c r="C19" s="85">
        <v>100</v>
      </c>
      <c r="D19" s="86">
        <v>99</v>
      </c>
      <c r="F19" s="85">
        <v>100</v>
      </c>
      <c r="P19" s="68">
        <v>100</v>
      </c>
      <c r="Q19" s="68">
        <v>99</v>
      </c>
      <c r="R19" s="68">
        <v>98</v>
      </c>
      <c r="U19" s="68">
        <v>100</v>
      </c>
      <c r="V19" s="68">
        <v>99.5</v>
      </c>
      <c r="W19" s="67">
        <v>101.5</v>
      </c>
      <c r="X19" s="68">
        <v>100</v>
      </c>
      <c r="Y19" s="68">
        <v>98</v>
      </c>
      <c r="Z19" s="63">
        <v>90</v>
      </c>
      <c r="AA19" s="60">
        <v>100</v>
      </c>
      <c r="AB19" s="60">
        <v>100.5</v>
      </c>
      <c r="AC19" s="61">
        <v>96</v>
      </c>
      <c r="AD19" s="27">
        <v>99</v>
      </c>
      <c r="AE19" s="13">
        <v>91</v>
      </c>
      <c r="AF19" s="14">
        <v>100</v>
      </c>
      <c r="AG19" s="13">
        <v>99</v>
      </c>
      <c r="AH19" s="14">
        <v>100</v>
      </c>
      <c r="AI19" s="14">
        <v>97</v>
      </c>
      <c r="AJ19" s="13">
        <v>98</v>
      </c>
      <c r="AK19" s="14">
        <v>100</v>
      </c>
      <c r="AL19" s="14">
        <v>99.5</v>
      </c>
      <c r="AM19" s="14">
        <v>99.5</v>
      </c>
      <c r="AN19" s="14">
        <v>99.5</v>
      </c>
      <c r="AO19" s="14">
        <v>99.5</v>
      </c>
      <c r="AP19" s="14">
        <v>97.5</v>
      </c>
      <c r="AQ19" s="14">
        <v>98.5</v>
      </c>
      <c r="AS19" s="14"/>
      <c r="AT19" s="14">
        <v>97</v>
      </c>
      <c r="AU19" s="14">
        <v>82</v>
      </c>
      <c r="AV19" s="14">
        <v>89.5</v>
      </c>
      <c r="AW19" s="14">
        <v>94.5</v>
      </c>
      <c r="AX19" s="14">
        <v>95</v>
      </c>
      <c r="AY19" s="14">
        <v>90</v>
      </c>
      <c r="AZ19" s="14">
        <v>91</v>
      </c>
      <c r="BA19" s="14">
        <v>98.5</v>
      </c>
      <c r="BB19" s="14">
        <v>95.5</v>
      </c>
      <c r="BC19" s="14">
        <v>99</v>
      </c>
      <c r="BD19" s="14">
        <v>95</v>
      </c>
      <c r="BE19" s="14"/>
      <c r="BF19" s="14">
        <v>98</v>
      </c>
      <c r="BG19" s="14">
        <v>100</v>
      </c>
      <c r="BH19" s="14">
        <v>100</v>
      </c>
      <c r="BI19" s="14">
        <v>101.5</v>
      </c>
    </row>
    <row r="20" spans="1:61" x14ac:dyDescent="0.3">
      <c r="A20" t="s">
        <v>71</v>
      </c>
      <c r="C20" s="85">
        <v>100</v>
      </c>
      <c r="P20" s="68">
        <v>100</v>
      </c>
      <c r="U20" s="68">
        <v>100</v>
      </c>
      <c r="V20" s="68">
        <v>99.5</v>
      </c>
      <c r="W20" s="67">
        <v>101</v>
      </c>
      <c r="X20" s="68">
        <v>99</v>
      </c>
      <c r="Y20" s="68">
        <v>98</v>
      </c>
      <c r="Z20" s="63">
        <v>90</v>
      </c>
      <c r="AA20" s="60">
        <v>99</v>
      </c>
      <c r="AB20" s="60">
        <v>101</v>
      </c>
      <c r="AC20" s="61">
        <v>97</v>
      </c>
      <c r="AD20" s="27">
        <v>100</v>
      </c>
      <c r="AE20" s="13">
        <v>91</v>
      </c>
      <c r="AF20" s="14">
        <v>100</v>
      </c>
      <c r="AG20" s="13">
        <v>99</v>
      </c>
      <c r="AH20" s="14">
        <v>100</v>
      </c>
      <c r="AI20" s="14">
        <v>97.5</v>
      </c>
      <c r="AJ20" s="13">
        <v>98</v>
      </c>
      <c r="AK20" s="14">
        <v>101</v>
      </c>
      <c r="AL20" s="14">
        <v>99.5</v>
      </c>
      <c r="AM20" s="14">
        <v>99.5</v>
      </c>
      <c r="AN20" s="14">
        <v>99.5</v>
      </c>
      <c r="AO20" s="14">
        <v>99.5</v>
      </c>
      <c r="AP20" s="14">
        <v>97</v>
      </c>
      <c r="AQ20" s="14">
        <v>98.5</v>
      </c>
      <c r="AS20" s="14"/>
      <c r="AT20" s="14">
        <v>95</v>
      </c>
      <c r="AU20" s="14">
        <v>83</v>
      </c>
      <c r="AV20" s="14">
        <v>90.5</v>
      </c>
      <c r="AW20" s="14">
        <v>95</v>
      </c>
      <c r="AX20" s="14">
        <v>96</v>
      </c>
      <c r="AY20" s="14">
        <v>90.5</v>
      </c>
      <c r="AZ20" s="14">
        <v>90</v>
      </c>
      <c r="BA20" s="14">
        <v>98.5</v>
      </c>
      <c r="BB20" s="14">
        <v>96</v>
      </c>
      <c r="BC20" s="14">
        <v>98.5</v>
      </c>
      <c r="BD20" s="14">
        <v>96</v>
      </c>
      <c r="BE20" s="14"/>
      <c r="BF20" s="14">
        <v>98.5</v>
      </c>
      <c r="BG20" s="14">
        <v>100</v>
      </c>
      <c r="BH20" s="14">
        <v>100</v>
      </c>
      <c r="BI20" s="14">
        <v>101.5</v>
      </c>
    </row>
    <row r="21" spans="1:61" x14ac:dyDescent="0.3">
      <c r="A21" t="s">
        <v>68</v>
      </c>
      <c r="C21" s="20">
        <f>AVERAGE(C18:C20)</f>
        <v>100</v>
      </c>
      <c r="D21" s="20">
        <f>AVERAGE(D18:D20)</f>
        <v>99</v>
      </c>
      <c r="F21" s="20">
        <f>AVERAGE(F18:F20)</f>
        <v>100</v>
      </c>
      <c r="G21" s="20">
        <f>AVERAGE(G18:G20)</f>
        <v>104</v>
      </c>
      <c r="H21" s="20">
        <f>AVERAGE(H18:H20)</f>
        <v>100</v>
      </c>
      <c r="I21" s="20">
        <f>AVERAGE(I18:I20)</f>
        <v>102</v>
      </c>
      <c r="P21" s="20">
        <f t="shared" ref="P21:S21" si="2">AVERAGE(P18:P20)</f>
        <v>100</v>
      </c>
      <c r="Q21" s="20">
        <f t="shared" si="2"/>
        <v>99</v>
      </c>
      <c r="R21" s="20">
        <f t="shared" si="2"/>
        <v>98</v>
      </c>
      <c r="S21" s="20">
        <f t="shared" si="2"/>
        <v>95</v>
      </c>
      <c r="T21" s="20">
        <f>AVERAGE(T18:T20)</f>
        <v>95</v>
      </c>
      <c r="U21" s="70">
        <f t="shared" ref="U21:AG21" si="3">AVERAGE(U18:U20)</f>
        <v>100</v>
      </c>
      <c r="V21" s="70">
        <f t="shared" si="3"/>
        <v>99.666666666666671</v>
      </c>
      <c r="W21" s="70">
        <f t="shared" si="3"/>
        <v>101.16666666666667</v>
      </c>
      <c r="X21" s="70">
        <f t="shared" si="3"/>
        <v>99.166666666666671</v>
      </c>
      <c r="Y21" s="70">
        <f t="shared" si="3"/>
        <v>98.333333333333329</v>
      </c>
      <c r="Z21" s="20">
        <f t="shared" si="3"/>
        <v>92.666666666666671</v>
      </c>
      <c r="AA21" s="20">
        <f t="shared" si="3"/>
        <v>99.666666666666671</v>
      </c>
      <c r="AB21" s="20">
        <f t="shared" si="3"/>
        <v>100.66666666666667</v>
      </c>
      <c r="AC21" s="20">
        <f t="shared" si="3"/>
        <v>96.333333333333329</v>
      </c>
      <c r="AD21" s="20">
        <f t="shared" si="3"/>
        <v>99.333333333333329</v>
      </c>
      <c r="AE21" s="20">
        <f t="shared" si="3"/>
        <v>91</v>
      </c>
      <c r="AF21" s="20">
        <f t="shared" si="3"/>
        <v>100</v>
      </c>
      <c r="AG21" s="20">
        <f t="shared" si="3"/>
        <v>99</v>
      </c>
      <c r="AH21" s="20">
        <f t="shared" ref="AH21:AQ21" si="4">AVERAGE(AH18:AH20)</f>
        <v>100</v>
      </c>
      <c r="AI21" s="20">
        <f t="shared" si="4"/>
        <v>96.833333333333329</v>
      </c>
      <c r="AJ21" s="20">
        <f t="shared" si="4"/>
        <v>98</v>
      </c>
      <c r="AK21" s="20">
        <f t="shared" si="4"/>
        <v>100.16666666666667</v>
      </c>
      <c r="AL21" s="20">
        <f t="shared" si="4"/>
        <v>99.5</v>
      </c>
      <c r="AM21" s="20">
        <f t="shared" si="4"/>
        <v>99.5</v>
      </c>
      <c r="AN21" s="20">
        <f t="shared" si="4"/>
        <v>99.5</v>
      </c>
      <c r="AO21" s="20">
        <f t="shared" si="4"/>
        <v>99.5</v>
      </c>
      <c r="AP21" s="20">
        <f t="shared" si="4"/>
        <v>97.5</v>
      </c>
      <c r="AQ21" s="20">
        <f t="shared" si="4"/>
        <v>98.5</v>
      </c>
      <c r="AS21" s="20"/>
      <c r="AT21" s="20">
        <f t="shared" ref="AT21:AY21" si="5">AVERAGE(AT18:AT20)</f>
        <v>96.333333333333329</v>
      </c>
      <c r="AU21" s="20">
        <f t="shared" si="5"/>
        <v>82.333333333333329</v>
      </c>
      <c r="AV21" s="20">
        <f t="shared" si="5"/>
        <v>90</v>
      </c>
      <c r="AW21" s="20">
        <f t="shared" si="5"/>
        <v>94.833333333333329</v>
      </c>
      <c r="AX21" s="20">
        <f t="shared" si="5"/>
        <v>95.833333333333329</v>
      </c>
      <c r="AY21" s="20">
        <f t="shared" si="5"/>
        <v>90.166666666666671</v>
      </c>
      <c r="AZ21" s="20"/>
      <c r="BA21" s="20">
        <f t="shared" ref="BA21:BF21" si="6">AVERAGE(BA18:BA20)</f>
        <v>98.333333333333329</v>
      </c>
      <c r="BB21" s="20">
        <f t="shared" si="6"/>
        <v>95.5</v>
      </c>
      <c r="BC21" s="20">
        <f t="shared" si="6"/>
        <v>98.833333333333329</v>
      </c>
      <c r="BD21" s="20">
        <f t="shared" si="6"/>
        <v>95.333333333333329</v>
      </c>
      <c r="BE21" s="20">
        <f t="shared" si="6"/>
        <v>100</v>
      </c>
      <c r="BF21" s="20">
        <f t="shared" si="6"/>
        <v>98.166666666666671</v>
      </c>
      <c r="BG21" s="22">
        <f t="shared" ref="BG21:BI21" si="7">AVERAGE(BG18:BG20)</f>
        <v>100</v>
      </c>
      <c r="BH21" s="22">
        <f t="shared" si="7"/>
        <v>100</v>
      </c>
      <c r="BI21" s="20">
        <f t="shared" si="7"/>
        <v>101.5</v>
      </c>
    </row>
    <row r="22" spans="1:61" ht="43.2" x14ac:dyDescent="0.3">
      <c r="S22" s="69" t="s">
        <v>129</v>
      </c>
      <c r="Z22" s="63" t="s">
        <v>126</v>
      </c>
      <c r="AD22" s="19"/>
      <c r="AE22" s="19" t="s">
        <v>81</v>
      </c>
      <c r="AU22" s="14" t="s">
        <v>59</v>
      </c>
      <c r="AV22" s="14" t="s">
        <v>59</v>
      </c>
      <c r="BF22" s="23" t="s">
        <v>64</v>
      </c>
    </row>
    <row r="24" spans="1:61" x14ac:dyDescent="0.3">
      <c r="A24" t="s">
        <v>63</v>
      </c>
      <c r="BC24" s="14"/>
      <c r="BD24" s="14">
        <v>0.49</v>
      </c>
    </row>
  </sheetData>
  <mergeCells count="66">
    <mergeCell ref="F10:G10"/>
    <mergeCell ref="F9:G9"/>
    <mergeCell ref="F8:G8"/>
    <mergeCell ref="F7:G7"/>
    <mergeCell ref="F6:G6"/>
    <mergeCell ref="K6:N6"/>
    <mergeCell ref="K7:N7"/>
    <mergeCell ref="K8:N8"/>
    <mergeCell ref="K9:N9"/>
    <mergeCell ref="H6:I6"/>
    <mergeCell ref="H7:I7"/>
    <mergeCell ref="H8:I8"/>
    <mergeCell ref="P6:S6"/>
    <mergeCell ref="P7:S7"/>
    <mergeCell ref="P8:S8"/>
    <mergeCell ref="P9:S9"/>
    <mergeCell ref="P10:S10"/>
    <mergeCell ref="U6:Y6"/>
    <mergeCell ref="U8:Y8"/>
    <mergeCell ref="U7:Y7"/>
    <mergeCell ref="U9:Y9"/>
    <mergeCell ref="AA10:AC10"/>
    <mergeCell ref="AA9:AC9"/>
    <mergeCell ref="AA8:AC8"/>
    <mergeCell ref="AA7:AC7"/>
    <mergeCell ref="AA6:AC6"/>
    <mergeCell ref="BC11:BD11"/>
    <mergeCell ref="BE11:BF11"/>
    <mergeCell ref="AA5:AC5"/>
    <mergeCell ref="AH6:AJ6"/>
    <mergeCell ref="AH7:AJ7"/>
    <mergeCell ref="AH8:AJ8"/>
    <mergeCell ref="AH9:AI9"/>
    <mergeCell ref="AH10:AJ10"/>
    <mergeCell ref="AH5:AQ5"/>
    <mergeCell ref="AK10:AQ10"/>
    <mergeCell ref="BE10:BI10"/>
    <mergeCell ref="BC10:BD10"/>
    <mergeCell ref="BE7:BI7"/>
    <mergeCell ref="BE6:BI6"/>
    <mergeCell ref="BE8:BI8"/>
    <mergeCell ref="AW8:AX8"/>
    <mergeCell ref="AK9:AN9"/>
    <mergeCell ref="AU5:BI5"/>
    <mergeCell ref="AK6:AQ6"/>
    <mergeCell ref="AK7:AQ7"/>
    <mergeCell ref="AK8:AN8"/>
    <mergeCell ref="AO8:AQ8"/>
    <mergeCell ref="AW6:AX6"/>
    <mergeCell ref="AW7:AX7"/>
    <mergeCell ref="AY8:AZ8"/>
    <mergeCell ref="BC6:BD6"/>
    <mergeCell ref="BC7:BD7"/>
    <mergeCell ref="BC8:BD8"/>
    <mergeCell ref="AO9:AP9"/>
    <mergeCell ref="AW10:AX10"/>
    <mergeCell ref="AW11:AX11"/>
    <mergeCell ref="AY7:AZ7"/>
    <mergeCell ref="AY6:AZ6"/>
    <mergeCell ref="AY10:AZ10"/>
    <mergeCell ref="AY11:AZ11"/>
    <mergeCell ref="C6:D6"/>
    <mergeCell ref="C7:D7"/>
    <mergeCell ref="C8:D8"/>
    <mergeCell ref="C9:D9"/>
    <mergeCell ref="C10:D10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workbookViewId="0">
      <pane xSplit="1" topLeftCell="B1" activePane="topRight" state="frozen"/>
      <selection pane="topRight" activeCell="J6" sqref="J6"/>
    </sheetView>
  </sheetViews>
  <sheetFormatPr baseColWidth="10" defaultRowHeight="14.4" x14ac:dyDescent="0.3"/>
  <cols>
    <col min="1" max="1" width="16.6640625" customWidth="1"/>
    <col min="3" max="3" width="11.5546875" style="87"/>
    <col min="4" max="4" width="11.5546875" style="88"/>
    <col min="5" max="5" width="11.5546875" style="77"/>
    <col min="7" max="7" width="11.5546875" style="73"/>
    <col min="8" max="10" width="11.5546875" style="72"/>
    <col min="19" max="25" width="11.5546875" style="17"/>
    <col min="30" max="41" width="11.5546875" style="17"/>
  </cols>
  <sheetData>
    <row r="1" spans="1:45" x14ac:dyDescent="0.3">
      <c r="A1" t="s">
        <v>48</v>
      </c>
    </row>
    <row r="2" spans="1:45" x14ac:dyDescent="0.3">
      <c r="A2" s="52" t="s">
        <v>87</v>
      </c>
    </row>
    <row r="3" spans="1:45" x14ac:dyDescent="0.3">
      <c r="A3" s="52" t="s">
        <v>88</v>
      </c>
    </row>
    <row r="5" spans="1:45" x14ac:dyDescent="0.3">
      <c r="A5" t="s">
        <v>50</v>
      </c>
      <c r="D5" s="76">
        <v>42822</v>
      </c>
      <c r="E5" s="78">
        <v>42815</v>
      </c>
      <c r="G5" s="74">
        <v>42787</v>
      </c>
      <c r="H5" s="76">
        <v>42782</v>
      </c>
      <c r="I5" s="76">
        <v>42769</v>
      </c>
      <c r="J5" s="76">
        <v>42760</v>
      </c>
      <c r="K5" s="45"/>
      <c r="L5" s="42">
        <v>42758</v>
      </c>
      <c r="N5" s="10">
        <v>42757</v>
      </c>
      <c r="O5" s="10"/>
      <c r="P5" s="36">
        <v>42755</v>
      </c>
      <c r="T5" s="30"/>
      <c r="U5" s="30"/>
      <c r="Z5" s="10"/>
    </row>
    <row r="6" spans="1:45" x14ac:dyDescent="0.3">
      <c r="A6" t="s">
        <v>49</v>
      </c>
      <c r="E6" s="77" t="s">
        <v>136</v>
      </c>
      <c r="G6" s="73" t="s">
        <v>133</v>
      </c>
      <c r="H6" s="72" t="s">
        <v>130</v>
      </c>
      <c r="I6" s="72" t="s">
        <v>111</v>
      </c>
      <c r="J6" s="72" t="s">
        <v>111</v>
      </c>
      <c r="L6" t="s">
        <v>110</v>
      </c>
      <c r="N6" s="196" t="s">
        <v>109</v>
      </c>
      <c r="O6" s="196"/>
      <c r="P6" s="196"/>
      <c r="Q6" s="35"/>
      <c r="R6" s="196" t="s">
        <v>105</v>
      </c>
      <c r="S6" s="196"/>
      <c r="T6" s="196"/>
      <c r="U6" s="196"/>
      <c r="V6" s="196"/>
      <c r="W6" s="196"/>
      <c r="X6" s="196"/>
      <c r="Z6" s="196" t="s">
        <v>102</v>
      </c>
      <c r="AA6" s="196"/>
      <c r="AB6" s="17"/>
      <c r="AC6" s="196" t="s">
        <v>95</v>
      </c>
      <c r="AD6" s="196"/>
      <c r="AE6" s="196"/>
      <c r="AF6" s="196"/>
      <c r="AG6" s="196"/>
      <c r="AH6" s="196"/>
      <c r="AI6" s="196"/>
      <c r="AJ6" s="196"/>
      <c r="AK6" s="196"/>
      <c r="AL6" s="196" t="s">
        <v>100</v>
      </c>
      <c r="AM6" s="196"/>
      <c r="AN6" s="196"/>
      <c r="AO6" s="196"/>
      <c r="AP6" s="196"/>
      <c r="AQ6" s="196"/>
      <c r="AR6" s="196"/>
      <c r="AS6" s="196"/>
    </row>
    <row r="7" spans="1:45" x14ac:dyDescent="0.3">
      <c r="A7" t="s">
        <v>53</v>
      </c>
      <c r="E7" s="77">
        <v>0.4</v>
      </c>
      <c r="G7" s="73">
        <v>0.4</v>
      </c>
      <c r="H7" s="72">
        <v>0.4</v>
      </c>
      <c r="I7" s="72">
        <v>0.4</v>
      </c>
      <c r="J7" s="72">
        <v>0.4</v>
      </c>
      <c r="K7" s="44"/>
      <c r="L7" s="41">
        <v>0.4</v>
      </c>
      <c r="N7" s="196">
        <v>0.4</v>
      </c>
      <c r="O7" s="196"/>
      <c r="P7" s="196"/>
      <c r="Q7" s="35"/>
      <c r="R7" s="196">
        <v>0.4</v>
      </c>
      <c r="S7" s="196"/>
      <c r="T7" s="196"/>
      <c r="U7" s="196"/>
      <c r="V7" s="196"/>
      <c r="W7" s="196"/>
      <c r="X7" s="196"/>
      <c r="Z7" s="196">
        <v>0.4</v>
      </c>
      <c r="AA7" s="196"/>
      <c r="AB7" s="17"/>
      <c r="AC7" s="196">
        <v>0.4</v>
      </c>
      <c r="AD7" s="196"/>
      <c r="AE7" s="196"/>
      <c r="AF7" s="196"/>
      <c r="AG7" s="196"/>
      <c r="AH7" s="196"/>
      <c r="AI7" s="196"/>
      <c r="AJ7" s="196"/>
      <c r="AK7" s="196"/>
      <c r="AL7" s="196">
        <v>0.4</v>
      </c>
      <c r="AM7" s="196"/>
      <c r="AN7" s="196"/>
      <c r="AO7" s="196"/>
      <c r="AP7" s="196"/>
      <c r="AQ7" s="196"/>
      <c r="AR7" s="196"/>
      <c r="AS7" s="196"/>
    </row>
    <row r="8" spans="1:45" x14ac:dyDescent="0.3">
      <c r="A8" t="s">
        <v>76</v>
      </c>
      <c r="E8" s="77" t="s">
        <v>121</v>
      </c>
      <c r="G8" s="73" t="s">
        <v>121</v>
      </c>
      <c r="H8" s="72" t="s">
        <v>121</v>
      </c>
      <c r="I8" s="72" t="s">
        <v>121</v>
      </c>
      <c r="J8" s="72" t="s">
        <v>120</v>
      </c>
      <c r="L8" t="s">
        <v>78</v>
      </c>
      <c r="N8" s="196" t="s">
        <v>78</v>
      </c>
      <c r="O8" s="196"/>
      <c r="P8" s="196"/>
      <c r="Q8" s="35"/>
      <c r="R8" s="196" t="s">
        <v>78</v>
      </c>
      <c r="S8" s="196"/>
      <c r="T8" s="196"/>
      <c r="U8" s="196"/>
      <c r="V8" s="196"/>
      <c r="W8" s="196"/>
      <c r="X8" s="196"/>
      <c r="Z8" s="196" t="s">
        <v>96</v>
      </c>
      <c r="AA8" s="196"/>
      <c r="AB8" s="17"/>
      <c r="AC8" s="196" t="s">
        <v>78</v>
      </c>
      <c r="AD8" s="196"/>
      <c r="AE8" s="196"/>
      <c r="AF8" s="196"/>
      <c r="AG8" s="196" t="s">
        <v>96</v>
      </c>
      <c r="AH8" s="196"/>
      <c r="AI8" s="196"/>
      <c r="AJ8" s="196"/>
      <c r="AK8" s="196"/>
      <c r="AL8" s="196" t="s">
        <v>78</v>
      </c>
      <c r="AM8" s="196"/>
      <c r="AN8" s="196"/>
      <c r="AO8" s="196" t="s">
        <v>96</v>
      </c>
      <c r="AP8" s="196"/>
      <c r="AQ8" s="196"/>
      <c r="AR8" s="196"/>
      <c r="AS8" s="196"/>
    </row>
    <row r="9" spans="1:45" x14ac:dyDescent="0.3">
      <c r="A9" t="s">
        <v>54</v>
      </c>
      <c r="C9" s="184" t="s">
        <v>151</v>
      </c>
      <c r="D9" s="184"/>
      <c r="E9" s="77" t="s">
        <v>137</v>
      </c>
      <c r="G9" s="73" t="s">
        <v>134</v>
      </c>
      <c r="H9" s="72" t="s">
        <v>74</v>
      </c>
      <c r="I9" s="72" t="s">
        <v>122</v>
      </c>
      <c r="J9" s="72" t="s">
        <v>74</v>
      </c>
      <c r="K9" s="44"/>
      <c r="L9" s="41" t="s">
        <v>74</v>
      </c>
      <c r="N9" s="38" t="s">
        <v>74</v>
      </c>
      <c r="O9" s="38" t="s">
        <v>72</v>
      </c>
      <c r="P9" s="35" t="s">
        <v>108</v>
      </c>
      <c r="Q9" s="35"/>
      <c r="R9" s="196" t="s">
        <v>106</v>
      </c>
      <c r="S9" s="196"/>
      <c r="T9" s="196"/>
      <c r="U9" s="196"/>
      <c r="V9" s="196"/>
      <c r="W9" s="17" t="s">
        <v>38</v>
      </c>
      <c r="X9" s="17" t="s">
        <v>37</v>
      </c>
      <c r="Z9" s="196" t="s">
        <v>37</v>
      </c>
      <c r="AA9" s="196"/>
      <c r="AB9" s="17"/>
      <c r="AC9" s="196" t="s">
        <v>72</v>
      </c>
      <c r="AD9" s="196"/>
      <c r="AE9" s="196" t="s">
        <v>37</v>
      </c>
      <c r="AF9" s="196"/>
      <c r="AG9" s="14" t="s">
        <v>72</v>
      </c>
      <c r="AH9" s="196" t="s">
        <v>98</v>
      </c>
      <c r="AI9" s="196"/>
      <c r="AJ9" s="196" t="s">
        <v>99</v>
      </c>
      <c r="AK9" s="196"/>
      <c r="AL9" s="196" t="s">
        <v>72</v>
      </c>
      <c r="AM9" s="196"/>
      <c r="AN9" s="17" t="s">
        <v>37</v>
      </c>
      <c r="AO9" s="17" t="s">
        <v>72</v>
      </c>
      <c r="AP9" s="196" t="s">
        <v>98</v>
      </c>
      <c r="AQ9" s="196"/>
      <c r="AR9" s="196" t="s">
        <v>99</v>
      </c>
      <c r="AS9" s="196"/>
    </row>
    <row r="10" spans="1:45" x14ac:dyDescent="0.3">
      <c r="A10" t="s">
        <v>97</v>
      </c>
      <c r="C10" s="92" t="s">
        <v>157</v>
      </c>
      <c r="D10" s="87" t="s">
        <v>152</v>
      </c>
      <c r="E10" s="77" t="s">
        <v>138</v>
      </c>
      <c r="G10" s="73" t="s">
        <v>39</v>
      </c>
      <c r="H10" s="72" t="s">
        <v>39</v>
      </c>
      <c r="I10" s="72" t="s">
        <v>39</v>
      </c>
      <c r="J10" s="72" t="s">
        <v>39</v>
      </c>
      <c r="K10" s="44"/>
      <c r="L10" s="41" t="s">
        <v>39</v>
      </c>
      <c r="N10" s="38" t="s">
        <v>39</v>
      </c>
      <c r="O10" s="38" t="s">
        <v>39</v>
      </c>
      <c r="P10" s="35" t="s">
        <v>39</v>
      </c>
      <c r="Q10" s="35"/>
      <c r="R10" s="196" t="s">
        <v>40</v>
      </c>
      <c r="S10" s="196"/>
      <c r="T10" s="196"/>
      <c r="U10" s="196"/>
      <c r="V10" s="196"/>
      <c r="W10" s="17" t="s">
        <v>39</v>
      </c>
      <c r="X10" s="17" t="s">
        <v>39</v>
      </c>
      <c r="Z10" s="196" t="s">
        <v>39</v>
      </c>
      <c r="AA10" s="196"/>
      <c r="AB10" s="17"/>
      <c r="AC10" s="196" t="s">
        <v>39</v>
      </c>
      <c r="AD10" s="196"/>
      <c r="AE10" s="196"/>
      <c r="AF10" s="196"/>
      <c r="AG10" s="17" t="s">
        <v>39</v>
      </c>
      <c r="AH10" s="17" t="s">
        <v>39</v>
      </c>
      <c r="AI10" s="17" t="s">
        <v>44</v>
      </c>
      <c r="AJ10" s="17" t="s">
        <v>39</v>
      </c>
      <c r="AK10" s="17" t="s">
        <v>44</v>
      </c>
      <c r="AL10" s="196" t="s">
        <v>39</v>
      </c>
      <c r="AM10" s="196"/>
      <c r="AN10" s="196"/>
      <c r="AO10" s="17" t="s">
        <v>39</v>
      </c>
      <c r="AP10" s="17" t="s">
        <v>39</v>
      </c>
      <c r="AQ10" s="17" t="s">
        <v>44</v>
      </c>
      <c r="AR10" s="17" t="s">
        <v>39</v>
      </c>
      <c r="AS10" s="17" t="s">
        <v>44</v>
      </c>
    </row>
    <row r="11" spans="1:45" x14ac:dyDescent="0.3">
      <c r="A11" t="s">
        <v>55</v>
      </c>
      <c r="C11" s="92">
        <v>150</v>
      </c>
      <c r="D11" s="87">
        <v>155</v>
      </c>
      <c r="E11" s="77">
        <v>160</v>
      </c>
      <c r="G11" s="73">
        <v>155</v>
      </c>
      <c r="H11" s="72">
        <v>155</v>
      </c>
      <c r="I11" s="72">
        <v>155</v>
      </c>
      <c r="J11" s="72">
        <v>155</v>
      </c>
      <c r="K11" s="44"/>
      <c r="L11" s="41">
        <v>155</v>
      </c>
      <c r="N11" s="38">
        <v>155</v>
      </c>
      <c r="O11" s="38">
        <v>165</v>
      </c>
      <c r="P11" s="35">
        <v>155</v>
      </c>
      <c r="Q11" s="35"/>
      <c r="R11" s="17">
        <v>195</v>
      </c>
      <c r="S11" s="17">
        <v>185</v>
      </c>
      <c r="T11" s="17">
        <v>180</v>
      </c>
      <c r="U11" s="17">
        <v>165</v>
      </c>
      <c r="V11" s="17">
        <v>160</v>
      </c>
      <c r="W11" s="17">
        <v>165</v>
      </c>
      <c r="X11" s="17">
        <v>155</v>
      </c>
      <c r="Z11" s="14">
        <v>155</v>
      </c>
      <c r="AA11" s="14">
        <v>150</v>
      </c>
      <c r="AB11" s="17"/>
      <c r="AC11" s="17">
        <v>165</v>
      </c>
      <c r="AD11" s="14">
        <v>160</v>
      </c>
      <c r="AE11" s="17">
        <v>155</v>
      </c>
      <c r="AF11" s="17">
        <v>150</v>
      </c>
      <c r="AG11" s="196">
        <v>150</v>
      </c>
      <c r="AH11" s="196"/>
      <c r="AI11" s="196"/>
      <c r="AJ11" s="196"/>
      <c r="AK11" s="196"/>
      <c r="AL11" s="17">
        <v>165</v>
      </c>
      <c r="AM11" s="17">
        <v>160</v>
      </c>
      <c r="AN11" s="17">
        <v>155</v>
      </c>
      <c r="AO11" s="196">
        <v>150</v>
      </c>
      <c r="AP11" s="196"/>
      <c r="AQ11" s="196"/>
      <c r="AR11" s="196"/>
      <c r="AS11" s="196"/>
    </row>
    <row r="12" spans="1:45" x14ac:dyDescent="0.3">
      <c r="C12" s="92"/>
      <c r="D12" s="87"/>
      <c r="Q12" s="35"/>
      <c r="AA12" s="14"/>
      <c r="AB12" s="17"/>
      <c r="AC12" s="17"/>
      <c r="AP12" s="17"/>
      <c r="AQ12" s="17"/>
      <c r="AR12" s="17"/>
      <c r="AS12" s="17"/>
    </row>
    <row r="13" spans="1:45" x14ac:dyDescent="0.3">
      <c r="A13" t="s">
        <v>65</v>
      </c>
      <c r="C13" s="92">
        <v>101</v>
      </c>
      <c r="D13" s="87">
        <v>101</v>
      </c>
      <c r="E13" s="77">
        <v>102</v>
      </c>
      <c r="G13" s="73">
        <v>102</v>
      </c>
      <c r="H13" s="72">
        <v>105</v>
      </c>
      <c r="I13" s="72">
        <v>105</v>
      </c>
      <c r="J13" s="72">
        <v>102.5</v>
      </c>
      <c r="K13" s="44"/>
      <c r="L13" s="41">
        <v>99</v>
      </c>
      <c r="N13" s="38">
        <v>102.5</v>
      </c>
      <c r="O13" s="38">
        <v>101</v>
      </c>
      <c r="P13" s="35">
        <v>104</v>
      </c>
      <c r="Q13" s="35"/>
      <c r="U13" s="17">
        <v>90</v>
      </c>
      <c r="V13" s="17">
        <v>88</v>
      </c>
      <c r="W13" s="17">
        <v>104</v>
      </c>
      <c r="X13" s="17">
        <v>103</v>
      </c>
      <c r="Z13" s="14"/>
      <c r="AA13" s="14">
        <v>103</v>
      </c>
      <c r="AB13" s="17"/>
      <c r="AC13" s="17">
        <v>103</v>
      </c>
      <c r="AD13" s="16">
        <v>100</v>
      </c>
      <c r="AE13" s="16">
        <v>103</v>
      </c>
      <c r="AF13" s="16">
        <v>100</v>
      </c>
      <c r="AG13" s="16">
        <v>97</v>
      </c>
      <c r="AH13" s="16">
        <v>103</v>
      </c>
      <c r="AI13" s="17">
        <v>103</v>
      </c>
      <c r="AJ13" s="16">
        <v>99</v>
      </c>
      <c r="AK13" s="17">
        <v>98</v>
      </c>
      <c r="AL13" s="17">
        <v>103</v>
      </c>
      <c r="AM13" s="16">
        <v>95</v>
      </c>
      <c r="AN13" s="16">
        <v>103</v>
      </c>
      <c r="AO13" s="16">
        <v>90</v>
      </c>
      <c r="AP13" s="16">
        <v>97</v>
      </c>
      <c r="AQ13" s="17">
        <v>97</v>
      </c>
      <c r="AR13" s="16">
        <v>93</v>
      </c>
      <c r="AS13" s="17">
        <v>93</v>
      </c>
    </row>
    <row r="14" spans="1:45" x14ac:dyDescent="0.3">
      <c r="A14" t="s">
        <v>66</v>
      </c>
      <c r="C14" s="92"/>
      <c r="D14" s="87"/>
      <c r="G14" s="73">
        <v>102</v>
      </c>
      <c r="H14" s="72">
        <v>108</v>
      </c>
      <c r="I14" s="72">
        <v>106</v>
      </c>
      <c r="J14" s="72">
        <v>102.5</v>
      </c>
      <c r="K14" s="44"/>
      <c r="L14" s="41">
        <v>99</v>
      </c>
      <c r="N14" s="38">
        <v>100</v>
      </c>
      <c r="O14" s="38"/>
      <c r="P14" s="35">
        <v>103.5</v>
      </c>
      <c r="Q14" s="35"/>
      <c r="Z14" s="14"/>
      <c r="AA14" s="14"/>
      <c r="AB14" s="17"/>
      <c r="AC14" s="17"/>
      <c r="AD14" s="16"/>
      <c r="AE14" s="16"/>
      <c r="AF14" s="16"/>
      <c r="AG14" s="16"/>
      <c r="AH14" s="16"/>
      <c r="AJ14" s="16"/>
      <c r="AM14" s="16"/>
      <c r="AN14" s="16"/>
      <c r="AO14" s="16"/>
      <c r="AP14" s="16"/>
      <c r="AQ14" s="17"/>
      <c r="AR14" s="16"/>
      <c r="AS14" s="17"/>
    </row>
    <row r="15" spans="1:45" x14ac:dyDescent="0.3">
      <c r="A15" t="s">
        <v>67</v>
      </c>
      <c r="C15" s="92"/>
      <c r="D15" s="87"/>
      <c r="H15" s="72">
        <v>108</v>
      </c>
      <c r="J15" s="72">
        <v>101</v>
      </c>
      <c r="K15" s="44"/>
      <c r="L15" s="41">
        <v>99</v>
      </c>
      <c r="N15" s="38">
        <v>100</v>
      </c>
      <c r="O15" s="38"/>
      <c r="P15" s="35">
        <v>102.5</v>
      </c>
      <c r="Q15" s="35"/>
      <c r="Z15" s="14"/>
      <c r="AA15" s="14"/>
      <c r="AB15" s="17"/>
      <c r="AC15" s="17"/>
      <c r="AD15" s="16"/>
      <c r="AE15" s="16"/>
      <c r="AF15" s="16"/>
      <c r="AG15" s="16"/>
      <c r="AH15" s="16"/>
      <c r="AJ15" s="16"/>
      <c r="AM15" s="16"/>
      <c r="AN15" s="16"/>
      <c r="AO15" s="16"/>
      <c r="AP15" s="16"/>
      <c r="AQ15" s="17"/>
      <c r="AR15" s="16"/>
      <c r="AS15" s="17"/>
    </row>
    <row r="16" spans="1:45" x14ac:dyDescent="0.3">
      <c r="A16" t="s">
        <v>68</v>
      </c>
      <c r="C16" s="70">
        <f>AVERAGE(C13:C15)</f>
        <v>101</v>
      </c>
      <c r="D16" s="70">
        <f>AVERAGE(D13:D15)</f>
        <v>101</v>
      </c>
      <c r="E16" s="70">
        <f t="shared" ref="E16:L16" si="0">AVERAGE(E13:E15)</f>
        <v>102</v>
      </c>
      <c r="G16" s="70">
        <f t="shared" si="0"/>
        <v>102</v>
      </c>
      <c r="H16" s="70">
        <f t="shared" si="0"/>
        <v>107</v>
      </c>
      <c r="I16" s="70">
        <f t="shared" si="0"/>
        <v>105.5</v>
      </c>
      <c r="J16" s="70">
        <f t="shared" si="0"/>
        <v>102</v>
      </c>
      <c r="K16" s="20"/>
      <c r="L16" s="20">
        <f t="shared" si="0"/>
        <v>99</v>
      </c>
      <c r="N16" s="20">
        <f t="shared" ref="N16:O16" si="1">AVERAGE(N13:N15)</f>
        <v>100.83333333333333</v>
      </c>
      <c r="O16" s="20">
        <f t="shared" si="1"/>
        <v>101</v>
      </c>
      <c r="P16" s="20">
        <f t="shared" ref="P16" si="2">AVERAGE(P13:P15)</f>
        <v>103.33333333333333</v>
      </c>
      <c r="Q16" s="20"/>
      <c r="T16" s="20"/>
      <c r="U16" s="20">
        <f t="shared" ref="U16" si="3">AVERAGE(U13:U15)</f>
        <v>90</v>
      </c>
      <c r="V16" s="20">
        <f t="shared" ref="V16" si="4">AVERAGE(V13:V15)</f>
        <v>88</v>
      </c>
      <c r="W16" s="20">
        <f t="shared" ref="W16:X16" si="5">AVERAGE(W13:W15)</f>
        <v>104</v>
      </c>
      <c r="X16" s="20">
        <f t="shared" si="5"/>
        <v>103</v>
      </c>
      <c r="Y16" s="20"/>
      <c r="Z16" s="20"/>
      <c r="AA16" s="20">
        <f t="shared" ref="AA16" si="6">AVERAGE(AA13:AA15)</f>
        <v>103</v>
      </c>
      <c r="AB16" s="20"/>
      <c r="AC16" s="20">
        <f t="shared" ref="AC16:AS16" si="7">AVERAGE(AC13:AC15)</f>
        <v>103</v>
      </c>
      <c r="AD16" s="20">
        <f t="shared" si="7"/>
        <v>100</v>
      </c>
      <c r="AE16" s="20">
        <f t="shared" si="7"/>
        <v>103</v>
      </c>
      <c r="AF16" s="20">
        <f t="shared" si="7"/>
        <v>100</v>
      </c>
      <c r="AG16" s="20">
        <f t="shared" si="7"/>
        <v>97</v>
      </c>
      <c r="AH16" s="20">
        <f t="shared" si="7"/>
        <v>103</v>
      </c>
      <c r="AI16" s="20">
        <f t="shared" si="7"/>
        <v>103</v>
      </c>
      <c r="AJ16" s="20">
        <f t="shared" si="7"/>
        <v>99</v>
      </c>
      <c r="AK16" s="20">
        <f t="shared" si="7"/>
        <v>98</v>
      </c>
      <c r="AL16" s="20">
        <f t="shared" si="7"/>
        <v>103</v>
      </c>
      <c r="AM16" s="20">
        <f t="shared" si="7"/>
        <v>95</v>
      </c>
      <c r="AN16" s="20">
        <f t="shared" si="7"/>
        <v>103</v>
      </c>
      <c r="AO16" s="20">
        <f t="shared" si="7"/>
        <v>90</v>
      </c>
      <c r="AP16" s="20">
        <f t="shared" si="7"/>
        <v>97</v>
      </c>
      <c r="AQ16" s="20">
        <f t="shared" si="7"/>
        <v>97</v>
      </c>
      <c r="AR16" s="20">
        <f t="shared" si="7"/>
        <v>93</v>
      </c>
      <c r="AS16" s="20">
        <f t="shared" si="7"/>
        <v>93</v>
      </c>
    </row>
    <row r="17" spans="1:45" s="9" customFormat="1" x14ac:dyDescent="0.3">
      <c r="C17" s="88"/>
      <c r="D17" s="88"/>
      <c r="E17" s="79"/>
      <c r="G17" s="75"/>
      <c r="H17" s="72"/>
      <c r="I17" s="70"/>
      <c r="J17" s="72"/>
      <c r="Q17" s="37"/>
      <c r="S17" s="16"/>
      <c r="T17" s="16"/>
      <c r="U17" s="16"/>
      <c r="V17" s="16"/>
      <c r="W17" s="16"/>
      <c r="X17" s="16"/>
      <c r="Y17" s="16"/>
      <c r="AA17" s="13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x14ac:dyDescent="0.3">
      <c r="A18" t="s">
        <v>69</v>
      </c>
      <c r="E18" s="77">
        <v>100</v>
      </c>
      <c r="G18" s="73">
        <v>97</v>
      </c>
      <c r="H18" s="72">
        <v>105</v>
      </c>
      <c r="J18" s="72">
        <v>99</v>
      </c>
      <c r="K18" s="46"/>
      <c r="L18" s="43">
        <v>99</v>
      </c>
      <c r="N18" s="40">
        <v>100</v>
      </c>
      <c r="O18" s="40">
        <v>98</v>
      </c>
      <c r="P18" s="37">
        <v>100</v>
      </c>
      <c r="Q18" s="35"/>
      <c r="R18" s="17">
        <v>110</v>
      </c>
      <c r="S18" s="17">
        <v>110</v>
      </c>
      <c r="T18" s="16">
        <v>103</v>
      </c>
      <c r="U18" s="16"/>
      <c r="V18" s="16"/>
      <c r="W18" s="16">
        <v>100</v>
      </c>
      <c r="X18" s="16">
        <v>100</v>
      </c>
      <c r="Y18" s="16"/>
      <c r="Z18" s="13">
        <v>100</v>
      </c>
      <c r="AA18" s="14">
        <v>96</v>
      </c>
      <c r="AB18" s="17"/>
      <c r="AC18" s="17">
        <v>100</v>
      </c>
      <c r="AD18" s="16">
        <v>97</v>
      </c>
      <c r="AE18" s="16">
        <v>100</v>
      </c>
      <c r="AF18" s="16">
        <v>97</v>
      </c>
      <c r="AG18" s="16"/>
      <c r="AH18" s="16">
        <v>97</v>
      </c>
      <c r="AI18" s="17">
        <v>100</v>
      </c>
      <c r="AJ18" s="17">
        <v>95</v>
      </c>
      <c r="AK18" s="17">
        <v>95</v>
      </c>
      <c r="AL18" s="17">
        <v>100</v>
      </c>
      <c r="AM18" s="16">
        <v>95</v>
      </c>
      <c r="AN18" s="16">
        <v>100</v>
      </c>
      <c r="AO18" s="16"/>
      <c r="AP18" s="16">
        <v>94</v>
      </c>
      <c r="AQ18" s="17">
        <v>94</v>
      </c>
      <c r="AR18" s="17">
        <v>90</v>
      </c>
      <c r="AS18" s="17">
        <v>90</v>
      </c>
    </row>
    <row r="19" spans="1:45" x14ac:dyDescent="0.3">
      <c r="A19" t="s">
        <v>70</v>
      </c>
      <c r="G19" s="73">
        <v>101</v>
      </c>
      <c r="H19" s="72">
        <v>105</v>
      </c>
      <c r="J19" s="72">
        <v>101</v>
      </c>
      <c r="K19" s="46"/>
      <c r="L19" s="43">
        <v>100</v>
      </c>
      <c r="N19" s="40">
        <v>102</v>
      </c>
      <c r="O19" s="40">
        <v>98</v>
      </c>
      <c r="P19" s="37">
        <v>100</v>
      </c>
      <c r="Q19" s="35"/>
      <c r="T19" s="16"/>
      <c r="U19" s="16"/>
      <c r="V19" s="16"/>
      <c r="W19" s="16"/>
      <c r="X19" s="16"/>
      <c r="Y19" s="16"/>
      <c r="Z19" s="13"/>
      <c r="AA19" s="14"/>
      <c r="AB19" s="17"/>
      <c r="AC19" s="17"/>
      <c r="AD19" s="16"/>
      <c r="AE19" s="16"/>
      <c r="AF19" s="16"/>
      <c r="AM19" s="16"/>
      <c r="AN19" s="16"/>
    </row>
    <row r="20" spans="1:45" x14ac:dyDescent="0.3">
      <c r="A20" t="s">
        <v>71</v>
      </c>
      <c r="G20" s="73">
        <v>101</v>
      </c>
      <c r="H20" s="72">
        <v>105</v>
      </c>
      <c r="J20" s="72">
        <v>102</v>
      </c>
      <c r="K20" s="46"/>
      <c r="L20" s="43">
        <v>98</v>
      </c>
      <c r="N20" s="40">
        <v>100</v>
      </c>
      <c r="O20" s="40">
        <v>98</v>
      </c>
      <c r="P20" s="37">
        <v>100</v>
      </c>
      <c r="Q20" s="35"/>
      <c r="T20" s="16"/>
      <c r="U20" s="16"/>
      <c r="V20" s="16"/>
      <c r="W20" s="16"/>
      <c r="X20" s="16"/>
      <c r="Y20" s="16"/>
      <c r="Z20" s="13"/>
      <c r="AA20" s="14"/>
      <c r="AB20" s="17"/>
      <c r="AC20" s="17"/>
      <c r="AD20" s="16"/>
      <c r="AE20" s="16"/>
      <c r="AF20" s="16"/>
      <c r="AG20" s="16"/>
      <c r="AH20" s="16"/>
      <c r="AM20" s="16"/>
      <c r="AN20" s="16"/>
      <c r="AO20" s="16"/>
      <c r="AP20" s="16"/>
      <c r="AQ20" s="17"/>
      <c r="AR20" s="17"/>
      <c r="AS20" s="17"/>
    </row>
    <row r="21" spans="1:45" x14ac:dyDescent="0.3">
      <c r="A21" t="s">
        <v>68</v>
      </c>
      <c r="E21" s="70">
        <f t="shared" ref="E21:L21" si="8">AVERAGE(E18:E20)</f>
        <v>100</v>
      </c>
      <c r="G21" s="70">
        <f t="shared" si="8"/>
        <v>99.666666666666671</v>
      </c>
      <c r="H21" s="70">
        <f t="shared" si="8"/>
        <v>105</v>
      </c>
      <c r="I21" s="70"/>
      <c r="J21" s="70">
        <f t="shared" si="8"/>
        <v>100.66666666666667</v>
      </c>
      <c r="K21" s="20"/>
      <c r="L21" s="20">
        <f t="shared" si="8"/>
        <v>99</v>
      </c>
      <c r="N21" s="20">
        <f t="shared" ref="N21:O21" si="9">AVERAGE(N18:N20)</f>
        <v>100.66666666666667</v>
      </c>
      <c r="O21" s="20">
        <f t="shared" si="9"/>
        <v>98</v>
      </c>
      <c r="P21" s="20">
        <f t="shared" ref="P21" si="10">AVERAGE(P18:P20)</f>
        <v>100</v>
      </c>
      <c r="Q21" s="20"/>
      <c r="R21" s="20">
        <f t="shared" ref="R21:T21" si="11">AVERAGE(R18:R20)</f>
        <v>110</v>
      </c>
      <c r="S21" s="20">
        <f t="shared" si="11"/>
        <v>110</v>
      </c>
      <c r="T21" s="20">
        <f t="shared" si="11"/>
        <v>103</v>
      </c>
      <c r="U21" s="20"/>
      <c r="V21" s="20"/>
      <c r="W21" s="20">
        <f t="shared" ref="W21:AA21" si="12">AVERAGE(W18:W20)</f>
        <v>100</v>
      </c>
      <c r="X21" s="20">
        <f t="shared" si="12"/>
        <v>100</v>
      </c>
      <c r="Y21" s="20"/>
      <c r="Z21" s="20">
        <f t="shared" si="12"/>
        <v>100</v>
      </c>
      <c r="AA21" s="20">
        <f t="shared" si="12"/>
        <v>96</v>
      </c>
      <c r="AB21" s="20"/>
      <c r="AC21" s="20">
        <f>AVERAGE(AC18:AC20)</f>
        <v>100</v>
      </c>
      <c r="AD21" s="20">
        <f>AVERAGE(AD18:AD20)</f>
        <v>97</v>
      </c>
      <c r="AE21" s="20">
        <f>AVERAGE(AE18:AE20)</f>
        <v>100</v>
      </c>
      <c r="AF21" s="20">
        <f>AVERAGE(AF18:AF20)</f>
        <v>97</v>
      </c>
      <c r="AG21" s="20"/>
      <c r="AH21" s="20">
        <f t="shared" ref="AH21:AN21" si="13">AVERAGE(AH18:AH20)</f>
        <v>97</v>
      </c>
      <c r="AI21" s="20">
        <f t="shared" si="13"/>
        <v>100</v>
      </c>
      <c r="AJ21" s="20">
        <f t="shared" si="13"/>
        <v>95</v>
      </c>
      <c r="AK21" s="20">
        <f t="shared" si="13"/>
        <v>95</v>
      </c>
      <c r="AL21" s="20">
        <f t="shared" si="13"/>
        <v>100</v>
      </c>
      <c r="AM21" s="20">
        <f t="shared" si="13"/>
        <v>95</v>
      </c>
      <c r="AN21" s="20">
        <f t="shared" si="13"/>
        <v>100</v>
      </c>
      <c r="AO21" s="20"/>
      <c r="AP21" s="20">
        <f>AVERAGE(AP18:AP20)</f>
        <v>94</v>
      </c>
      <c r="AQ21" s="20">
        <f>AVERAGE(AQ18:AQ20)</f>
        <v>94</v>
      </c>
      <c r="AR21" s="20">
        <f>AVERAGE(AR18:AR20)</f>
        <v>90</v>
      </c>
      <c r="AS21" s="20">
        <f>AVERAGE(AS18:AS20)</f>
        <v>90</v>
      </c>
    </row>
    <row r="22" spans="1:45" x14ac:dyDescent="0.3">
      <c r="T22" s="19"/>
      <c r="U22" s="19"/>
      <c r="V22" s="19"/>
      <c r="W22" s="19"/>
      <c r="X22" s="19"/>
      <c r="Y22" s="19"/>
    </row>
    <row r="23" spans="1:45" x14ac:dyDescent="0.3">
      <c r="R23" s="11" t="s">
        <v>41</v>
      </c>
      <c r="AC23" s="17" t="s">
        <v>103</v>
      </c>
      <c r="AN23" s="17" t="s">
        <v>104</v>
      </c>
    </row>
    <row r="24" spans="1:45" x14ac:dyDescent="0.3">
      <c r="A24" t="s">
        <v>63</v>
      </c>
      <c r="AD24"/>
      <c r="AE24"/>
      <c r="AF24"/>
      <c r="AG24" s="196" t="s">
        <v>101</v>
      </c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</row>
  </sheetData>
  <mergeCells count="34">
    <mergeCell ref="C9:D9"/>
    <mergeCell ref="AG24:AS24"/>
    <mergeCell ref="Z10:AA10"/>
    <mergeCell ref="Z9:AA9"/>
    <mergeCell ref="Z8:AA8"/>
    <mergeCell ref="AC10:AF10"/>
    <mergeCell ref="AL10:AN10"/>
    <mergeCell ref="AL9:AM9"/>
    <mergeCell ref="AL8:AN8"/>
    <mergeCell ref="AO8:AS8"/>
    <mergeCell ref="AG8:AK8"/>
    <mergeCell ref="AG11:AK11"/>
    <mergeCell ref="AO11:AS11"/>
    <mergeCell ref="AJ9:AK9"/>
    <mergeCell ref="AP9:AQ9"/>
    <mergeCell ref="AR9:AS9"/>
    <mergeCell ref="AH9:AI9"/>
    <mergeCell ref="AL7:AS7"/>
    <mergeCell ref="AL6:AS6"/>
    <mergeCell ref="R10:V10"/>
    <mergeCell ref="R9:V9"/>
    <mergeCell ref="R8:X8"/>
    <mergeCell ref="R7:X7"/>
    <mergeCell ref="R6:X6"/>
    <mergeCell ref="AC9:AD9"/>
    <mergeCell ref="AE9:AF9"/>
    <mergeCell ref="AC8:AF8"/>
    <mergeCell ref="AC7:AK7"/>
    <mergeCell ref="AC6:AK6"/>
    <mergeCell ref="N6:P6"/>
    <mergeCell ref="N7:P7"/>
    <mergeCell ref="N8:P8"/>
    <mergeCell ref="Z7:AA7"/>
    <mergeCell ref="Z6:AA6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pane xSplit="1" topLeftCell="B1" activePane="topRight" state="frozen"/>
      <selection pane="topRight" activeCell="B5" sqref="B5"/>
    </sheetView>
  </sheetViews>
  <sheetFormatPr baseColWidth="10" defaultRowHeight="14.4" x14ac:dyDescent="0.3"/>
  <cols>
    <col min="1" max="1" width="16.6640625" customWidth="1"/>
    <col min="3" max="6" width="11.5546875" style="115"/>
    <col min="9" max="10" width="11.5546875" style="115"/>
    <col min="12" max="12" width="11.5546875" style="113"/>
    <col min="13" max="13" width="11.5546875" style="114"/>
    <col min="15" max="16" width="11.5546875" style="109"/>
    <col min="18" max="18" width="11.5546875" style="109"/>
    <col min="20" max="22" width="11.5546875" style="89"/>
    <col min="23" max="23" width="11.5546875" style="81"/>
    <col min="25" max="25" width="11.5546875" style="73"/>
    <col min="27" max="27" width="11.5546875" style="72"/>
    <col min="28" max="28" width="11.5546875" style="75"/>
    <col min="29" max="30" width="11.5546875" style="83"/>
  </cols>
  <sheetData>
    <row r="1" spans="1:34" x14ac:dyDescent="0.3">
      <c r="A1" t="s">
        <v>48</v>
      </c>
    </row>
    <row r="2" spans="1:34" x14ac:dyDescent="0.3">
      <c r="A2" s="52" t="s">
        <v>112</v>
      </c>
      <c r="B2" t="s">
        <v>155</v>
      </c>
    </row>
    <row r="3" spans="1:34" x14ac:dyDescent="0.3">
      <c r="A3" s="52" t="s">
        <v>132</v>
      </c>
    </row>
    <row r="5" spans="1:34" x14ac:dyDescent="0.3">
      <c r="A5" t="s">
        <v>50</v>
      </c>
      <c r="C5" s="197">
        <v>42836</v>
      </c>
      <c r="D5" s="197"/>
      <c r="E5" s="197"/>
      <c r="F5" s="197"/>
      <c r="G5" s="197"/>
      <c r="H5" s="197"/>
      <c r="I5" s="197"/>
      <c r="J5" s="116"/>
      <c r="R5" s="111">
        <v>42832</v>
      </c>
      <c r="T5" s="90">
        <v>42823</v>
      </c>
      <c r="W5" s="82">
        <v>42821</v>
      </c>
      <c r="Z5" s="10">
        <v>42787</v>
      </c>
      <c r="AA5" s="76">
        <v>42782</v>
      </c>
      <c r="AB5" s="76"/>
      <c r="AC5" s="76">
        <v>42821</v>
      </c>
      <c r="AD5" s="76">
        <v>42821</v>
      </c>
      <c r="AE5" s="48">
        <v>42761</v>
      </c>
      <c r="AF5" s="45">
        <v>42760</v>
      </c>
      <c r="AH5" s="10">
        <v>42759</v>
      </c>
    </row>
    <row r="6" spans="1:34" x14ac:dyDescent="0.3">
      <c r="A6" t="s">
        <v>49</v>
      </c>
      <c r="C6" s="184" t="s">
        <v>212</v>
      </c>
      <c r="D6" s="184"/>
      <c r="E6" s="184"/>
      <c r="F6" s="184"/>
      <c r="G6" s="184"/>
      <c r="H6" s="184"/>
      <c r="I6" s="184"/>
      <c r="M6" s="114" t="s">
        <v>212</v>
      </c>
      <c r="R6" s="109" t="s">
        <v>199</v>
      </c>
      <c r="U6" s="89" t="s">
        <v>153</v>
      </c>
      <c r="W6" s="81" t="s">
        <v>144</v>
      </c>
      <c r="Y6" s="184" t="s">
        <v>130</v>
      </c>
      <c r="Z6" s="184"/>
      <c r="AA6" s="72" t="s">
        <v>130</v>
      </c>
      <c r="AE6" s="196" t="s">
        <v>111</v>
      </c>
      <c r="AF6" s="196"/>
      <c r="AH6" t="s">
        <v>110</v>
      </c>
    </row>
    <row r="7" spans="1:34" x14ac:dyDescent="0.3">
      <c r="A7" t="s">
        <v>53</v>
      </c>
      <c r="C7" s="184">
        <v>0.5</v>
      </c>
      <c r="D7" s="184"/>
      <c r="E7" s="184"/>
      <c r="F7" s="184"/>
      <c r="G7" s="184"/>
      <c r="H7" s="184"/>
      <c r="I7" s="184"/>
      <c r="M7" s="114">
        <v>0.5</v>
      </c>
      <c r="R7" s="109">
        <v>0.5</v>
      </c>
      <c r="U7" s="89">
        <v>0.5</v>
      </c>
      <c r="W7" s="81">
        <v>0.5</v>
      </c>
      <c r="Y7" s="184">
        <v>0.5</v>
      </c>
      <c r="Z7" s="184"/>
      <c r="AA7" s="72">
        <v>0.5</v>
      </c>
      <c r="AE7" s="196">
        <v>0.5</v>
      </c>
      <c r="AF7" s="196"/>
      <c r="AH7" s="41">
        <v>0.5</v>
      </c>
    </row>
    <row r="8" spans="1:34" x14ac:dyDescent="0.3">
      <c r="A8" t="s">
        <v>76</v>
      </c>
      <c r="C8" s="184" t="s">
        <v>121</v>
      </c>
      <c r="D8" s="184"/>
      <c r="E8" s="184"/>
      <c r="F8" s="184"/>
      <c r="G8" s="184"/>
      <c r="H8" s="184"/>
      <c r="I8" s="184"/>
      <c r="M8" s="114" t="s">
        <v>121</v>
      </c>
      <c r="R8" s="109" t="s">
        <v>121</v>
      </c>
      <c r="U8" s="89" t="s">
        <v>121</v>
      </c>
      <c r="W8" s="81" t="s">
        <v>121</v>
      </c>
      <c r="Y8" s="184" t="s">
        <v>78</v>
      </c>
      <c r="Z8" s="184"/>
      <c r="AA8" s="72" t="s">
        <v>78</v>
      </c>
      <c r="AE8" s="196" t="s">
        <v>78</v>
      </c>
      <c r="AF8" s="196"/>
      <c r="AH8" t="s">
        <v>78</v>
      </c>
    </row>
    <row r="9" spans="1:34" x14ac:dyDescent="0.3">
      <c r="A9" t="s">
        <v>54</v>
      </c>
      <c r="C9" s="196" t="s">
        <v>225</v>
      </c>
      <c r="D9" s="196"/>
      <c r="E9" s="196"/>
      <c r="F9" s="196"/>
      <c r="G9" s="196"/>
      <c r="H9" s="196"/>
      <c r="I9" s="196"/>
      <c r="M9" s="114" t="s">
        <v>37</v>
      </c>
      <c r="R9" s="109" t="s">
        <v>37</v>
      </c>
      <c r="T9" s="89" t="s">
        <v>72</v>
      </c>
      <c r="U9" s="89" t="s">
        <v>108</v>
      </c>
      <c r="W9" s="81" t="s">
        <v>145</v>
      </c>
      <c r="Y9" s="196" t="s">
        <v>131</v>
      </c>
      <c r="Z9" s="196"/>
      <c r="AA9" s="72" t="s">
        <v>74</v>
      </c>
      <c r="AE9" s="196" t="s">
        <v>74</v>
      </c>
      <c r="AF9" s="196"/>
      <c r="AH9" s="41" t="s">
        <v>74</v>
      </c>
    </row>
    <row r="10" spans="1:34" ht="28.8" x14ac:dyDescent="0.3">
      <c r="A10" t="s">
        <v>97</v>
      </c>
      <c r="C10" s="192" t="s">
        <v>227</v>
      </c>
      <c r="D10" s="192"/>
      <c r="E10" s="192"/>
      <c r="F10" s="192"/>
      <c r="G10" s="192"/>
      <c r="H10" s="192"/>
      <c r="I10" s="19" t="s">
        <v>226</v>
      </c>
      <c r="J10" s="19"/>
      <c r="K10" s="107" t="s">
        <v>215</v>
      </c>
      <c r="L10" s="19" t="s">
        <v>214</v>
      </c>
      <c r="M10" s="107" t="s">
        <v>213</v>
      </c>
      <c r="O10" s="19" t="s">
        <v>202</v>
      </c>
      <c r="P10" s="19" t="s">
        <v>200</v>
      </c>
      <c r="Q10" s="19" t="s">
        <v>201</v>
      </c>
      <c r="R10" s="19" t="s">
        <v>200</v>
      </c>
      <c r="T10" s="89" t="s">
        <v>156</v>
      </c>
      <c r="U10" s="89" t="s">
        <v>154</v>
      </c>
      <c r="W10" s="81" t="s">
        <v>143</v>
      </c>
      <c r="Y10" s="184" t="s">
        <v>39</v>
      </c>
      <c r="Z10" s="184"/>
      <c r="AA10" s="72" t="s">
        <v>39</v>
      </c>
      <c r="AE10" s="196" t="s">
        <v>39</v>
      </c>
      <c r="AF10" s="196"/>
      <c r="AH10" s="41" t="s">
        <v>39</v>
      </c>
    </row>
    <row r="11" spans="1:34" x14ac:dyDescent="0.3">
      <c r="A11" t="s">
        <v>55</v>
      </c>
      <c r="C11" s="115">
        <v>160</v>
      </c>
      <c r="D11" s="115">
        <v>158</v>
      </c>
      <c r="E11" s="115">
        <v>155</v>
      </c>
      <c r="F11" s="115">
        <v>153</v>
      </c>
      <c r="G11" s="115">
        <v>150</v>
      </c>
      <c r="H11" s="196">
        <v>145</v>
      </c>
      <c r="I11" s="196"/>
      <c r="M11" s="114">
        <v>145</v>
      </c>
      <c r="O11" s="109">
        <v>150</v>
      </c>
      <c r="P11" s="109">
        <v>150</v>
      </c>
      <c r="Q11">
        <v>145</v>
      </c>
      <c r="R11" s="109">
        <v>145</v>
      </c>
      <c r="T11" s="89">
        <v>140</v>
      </c>
      <c r="U11" s="89">
        <v>140</v>
      </c>
      <c r="W11" s="81" t="s">
        <v>146</v>
      </c>
      <c r="Y11" s="21">
        <v>150</v>
      </c>
      <c r="Z11" s="73">
        <v>155</v>
      </c>
      <c r="AA11" s="72">
        <v>155</v>
      </c>
      <c r="AC11" s="83">
        <v>145</v>
      </c>
      <c r="AD11" s="83">
        <v>150</v>
      </c>
      <c r="AE11" s="21">
        <v>145</v>
      </c>
      <c r="AF11" s="44">
        <v>155</v>
      </c>
      <c r="AH11" s="41">
        <v>155</v>
      </c>
    </row>
    <row r="12" spans="1:34" x14ac:dyDescent="0.3">
      <c r="A12" t="s">
        <v>193</v>
      </c>
      <c r="C12" s="196" t="s">
        <v>168</v>
      </c>
      <c r="D12" s="196"/>
      <c r="E12" s="196"/>
      <c r="F12" s="196"/>
      <c r="G12" s="196"/>
      <c r="H12" s="196"/>
      <c r="I12" s="196"/>
      <c r="M12" s="114" t="s">
        <v>168</v>
      </c>
    </row>
    <row r="13" spans="1:34" x14ac:dyDescent="0.3">
      <c r="O13" s="113"/>
      <c r="P13" s="113"/>
      <c r="R13" s="113"/>
      <c r="T13" s="113"/>
      <c r="U13" s="113"/>
      <c r="V13" s="113"/>
      <c r="W13" s="113"/>
      <c r="Y13" s="113"/>
      <c r="AA13" s="114"/>
      <c r="AB13" s="114"/>
      <c r="AC13" s="114"/>
      <c r="AD13" s="114"/>
    </row>
    <row r="14" spans="1:34" x14ac:dyDescent="0.3">
      <c r="A14" t="s">
        <v>65</v>
      </c>
      <c r="C14" s="115">
        <v>102</v>
      </c>
      <c r="D14" s="115">
        <v>100</v>
      </c>
      <c r="E14" s="115">
        <v>98.5</v>
      </c>
      <c r="F14" s="115">
        <v>98.5</v>
      </c>
      <c r="G14" s="115">
        <v>98</v>
      </c>
      <c r="H14" s="115">
        <v>95</v>
      </c>
      <c r="I14" s="115">
        <v>95</v>
      </c>
      <c r="K14" s="113">
        <v>99.5</v>
      </c>
      <c r="L14" s="113">
        <v>99</v>
      </c>
      <c r="M14" s="114">
        <v>97</v>
      </c>
      <c r="O14" s="109">
        <v>100</v>
      </c>
      <c r="P14" s="109">
        <v>94</v>
      </c>
      <c r="Q14" s="109">
        <v>95</v>
      </c>
      <c r="R14" s="109">
        <v>95</v>
      </c>
      <c r="T14" s="89">
        <v>100</v>
      </c>
      <c r="U14" s="89">
        <v>100</v>
      </c>
      <c r="W14" s="81">
        <v>102</v>
      </c>
      <c r="Y14" s="73">
        <v>105</v>
      </c>
      <c r="Z14" s="73">
        <v>112</v>
      </c>
      <c r="AA14" s="72">
        <v>109</v>
      </c>
      <c r="AC14" s="83">
        <v>102</v>
      </c>
      <c r="AD14" s="83">
        <v>105</v>
      </c>
      <c r="AE14" s="47">
        <v>102.5</v>
      </c>
      <c r="AF14" s="44">
        <v>107</v>
      </c>
      <c r="AH14" s="41">
        <v>105</v>
      </c>
    </row>
    <row r="15" spans="1:34" x14ac:dyDescent="0.3">
      <c r="A15" t="s">
        <v>66</v>
      </c>
      <c r="T15" s="89">
        <v>100.5</v>
      </c>
      <c r="U15" s="89">
        <v>100.5</v>
      </c>
      <c r="Z15" s="73">
        <v>110</v>
      </c>
      <c r="AA15" s="72">
        <v>108</v>
      </c>
      <c r="AD15" s="83">
        <v>105</v>
      </c>
      <c r="AE15" s="47">
        <v>102</v>
      </c>
      <c r="AF15" s="44">
        <v>107</v>
      </c>
      <c r="AH15" s="41">
        <v>106</v>
      </c>
    </row>
    <row r="16" spans="1:34" x14ac:dyDescent="0.3">
      <c r="A16" t="s">
        <v>67</v>
      </c>
      <c r="Z16" s="73">
        <v>109</v>
      </c>
      <c r="AA16" s="72">
        <v>108</v>
      </c>
      <c r="AE16" s="47">
        <v>102</v>
      </c>
      <c r="AF16" s="44">
        <v>107</v>
      </c>
      <c r="AH16" s="41">
        <v>106</v>
      </c>
    </row>
    <row r="17" spans="1:34" x14ac:dyDescent="0.3">
      <c r="A17" t="s">
        <v>68</v>
      </c>
      <c r="D17" s="20">
        <f t="shared" ref="D17" si="0">AVERAGE(D14:D16)</f>
        <v>100</v>
      </c>
      <c r="K17" s="20">
        <f t="shared" ref="K17:O17" si="1">AVERAGE(K14:K16)</f>
        <v>99.5</v>
      </c>
      <c r="M17" s="20"/>
      <c r="O17" s="20">
        <f t="shared" si="1"/>
        <v>100</v>
      </c>
      <c r="Q17" s="20"/>
      <c r="R17" s="20"/>
      <c r="T17" s="20">
        <f t="shared" ref="T17:AF17" si="2">AVERAGE(T14:T16)</f>
        <v>100.25</v>
      </c>
      <c r="U17" s="20">
        <f t="shared" si="2"/>
        <v>100.25</v>
      </c>
      <c r="V17" s="20"/>
      <c r="W17" s="20">
        <f t="shared" si="2"/>
        <v>102</v>
      </c>
      <c r="Y17" s="20">
        <f t="shared" si="2"/>
        <v>105</v>
      </c>
      <c r="Z17" s="20">
        <f t="shared" si="2"/>
        <v>110.33333333333333</v>
      </c>
      <c r="AA17" s="20">
        <f t="shared" si="2"/>
        <v>108.33333333333333</v>
      </c>
      <c r="AB17" s="20"/>
      <c r="AC17" s="20">
        <f t="shared" si="2"/>
        <v>102</v>
      </c>
      <c r="AD17" s="20">
        <f t="shared" si="2"/>
        <v>105</v>
      </c>
      <c r="AE17" s="20">
        <f t="shared" si="2"/>
        <v>102.16666666666667</v>
      </c>
      <c r="AF17" s="20">
        <f t="shared" si="2"/>
        <v>107</v>
      </c>
      <c r="AH17" s="20">
        <f t="shared" ref="AH17" si="3">AVERAGE(AH14:AH16)</f>
        <v>105.66666666666667</v>
      </c>
    </row>
    <row r="18" spans="1:34" x14ac:dyDescent="0.3">
      <c r="A18" s="9"/>
      <c r="B18" s="9"/>
      <c r="C18" s="117"/>
      <c r="D18" s="117"/>
      <c r="E18" s="117"/>
      <c r="F18" s="117"/>
      <c r="G18" s="9"/>
      <c r="H18" s="9"/>
      <c r="I18" s="117"/>
      <c r="J18" s="117"/>
      <c r="K18" s="9"/>
      <c r="L18" s="114"/>
      <c r="N18" s="9"/>
      <c r="O18" s="110"/>
      <c r="P18" s="110"/>
      <c r="Q18" s="9"/>
      <c r="R18" s="110"/>
      <c r="S18" s="9"/>
      <c r="T18" s="91"/>
      <c r="U18" s="91"/>
      <c r="V18" s="91"/>
      <c r="W18" s="83"/>
      <c r="X18" s="9"/>
      <c r="Y18" s="75"/>
      <c r="Z18" s="9"/>
      <c r="AE18" s="9"/>
      <c r="AF18" s="9"/>
      <c r="AG18" s="9"/>
      <c r="AH18" s="9"/>
    </row>
    <row r="19" spans="1:34" x14ac:dyDescent="0.3">
      <c r="A19" t="s">
        <v>69</v>
      </c>
      <c r="Z19" s="73"/>
      <c r="AA19" s="72">
        <v>102</v>
      </c>
      <c r="AE19" s="49">
        <v>100</v>
      </c>
      <c r="AF19" s="46">
        <v>107</v>
      </c>
      <c r="AH19" s="43">
        <v>99</v>
      </c>
    </row>
    <row r="20" spans="1:34" x14ac:dyDescent="0.3">
      <c r="A20" t="s">
        <v>70</v>
      </c>
      <c r="Z20" s="73"/>
      <c r="AA20" s="72">
        <v>107</v>
      </c>
      <c r="AE20" s="49">
        <v>101</v>
      </c>
      <c r="AF20" s="46">
        <v>107</v>
      </c>
      <c r="AH20" s="43">
        <v>99</v>
      </c>
    </row>
    <row r="21" spans="1:34" x14ac:dyDescent="0.3">
      <c r="A21" t="s">
        <v>71</v>
      </c>
      <c r="Z21" s="73"/>
      <c r="AA21" s="72">
        <v>104</v>
      </c>
      <c r="AE21" s="49">
        <v>102</v>
      </c>
      <c r="AF21" s="46">
        <v>107</v>
      </c>
      <c r="AH21" s="43">
        <v>98.5</v>
      </c>
    </row>
    <row r="22" spans="1:34" x14ac:dyDescent="0.3">
      <c r="A22" t="s">
        <v>68</v>
      </c>
      <c r="Y22" s="20" t="e">
        <f t="shared" ref="Y22:AF22" si="4">AVERAGE(Y19:Y21)</f>
        <v>#DIV/0!</v>
      </c>
      <c r="Z22" s="20"/>
      <c r="AA22" s="20">
        <f t="shared" si="4"/>
        <v>104.33333333333333</v>
      </c>
      <c r="AB22" s="20"/>
      <c r="AC22" s="20"/>
      <c r="AD22" s="20"/>
      <c r="AE22" s="20">
        <f t="shared" si="4"/>
        <v>101</v>
      </c>
      <c r="AF22" s="20">
        <f t="shared" si="4"/>
        <v>107</v>
      </c>
      <c r="AH22" s="20">
        <f t="shared" ref="AH22" si="5">AVERAGE(AH19:AH21)</f>
        <v>98.833333333333329</v>
      </c>
    </row>
    <row r="25" spans="1:34" x14ac:dyDescent="0.3">
      <c r="A25" t="s">
        <v>63</v>
      </c>
    </row>
  </sheetData>
  <mergeCells count="18">
    <mergeCell ref="AE10:AF10"/>
    <mergeCell ref="AE9:AF9"/>
    <mergeCell ref="AE8:AF8"/>
    <mergeCell ref="AE7:AF7"/>
    <mergeCell ref="AE6:AF6"/>
    <mergeCell ref="Y9:Z9"/>
    <mergeCell ref="Y10:Z10"/>
    <mergeCell ref="Y8:Z8"/>
    <mergeCell ref="Y7:Z7"/>
    <mergeCell ref="Y6:Z6"/>
    <mergeCell ref="C6:I6"/>
    <mergeCell ref="C5:I5"/>
    <mergeCell ref="C12:I12"/>
    <mergeCell ref="C10:H10"/>
    <mergeCell ref="C9:I9"/>
    <mergeCell ref="C8:I8"/>
    <mergeCell ref="C7:I7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étude E constant</vt:lpstr>
      <vt:lpstr>a ranger dans étude E constant</vt:lpstr>
      <vt:lpstr>Calcul</vt:lpstr>
      <vt:lpstr>Buse 03 12°</vt:lpstr>
      <vt:lpstr>Buse 04+60cm</vt:lpstr>
      <vt:lpstr>Buse 05 12°+60cm</vt:lpstr>
      <vt:lpstr>Buse 05 60°+60cm</vt:lpstr>
      <vt:lpstr>Buse 04+160cm</vt:lpstr>
      <vt:lpstr>Buse 05+160cm</vt:lpstr>
      <vt:lpstr>Buse 1.2mm</vt:lpstr>
      <vt:lpstr>e3D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2018-01-23T14:03:04Z</dcterms:modified>
</cp:coreProperties>
</file>