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0" yWindow="645" windowWidth="19440" windowHeight="9570" tabRatio="855"/>
  </bookViews>
  <sheets>
    <sheet name="Batch_2" sheetId="6" r:id="rId1"/>
  </sheets>
  <definedNames>
    <definedName name="_xlnm._FilterDatabase" localSheetId="0" hidden="1">Batch_2!$A$2:$AT$19</definedName>
    <definedName name="test2" localSheetId="0">Batch_2!#REF!</definedName>
  </definedNames>
  <calcPr calcId="145621"/>
</workbook>
</file>

<file path=xl/calcChain.xml><?xml version="1.0" encoding="utf-8"?>
<calcChain xmlns="http://schemas.openxmlformats.org/spreadsheetml/2006/main">
  <c r="Z46" i="6" l="1"/>
  <c r="X46" i="6"/>
  <c r="T46" i="6"/>
  <c r="S46" i="6"/>
  <c r="R46" i="6"/>
  <c r="I46" i="6"/>
  <c r="H46" i="6"/>
  <c r="G46" i="6"/>
  <c r="T45" i="6"/>
  <c r="S45" i="6"/>
  <c r="R45" i="6"/>
  <c r="T44" i="6"/>
  <c r="S44" i="6"/>
  <c r="R44" i="6"/>
  <c r="T43" i="6"/>
  <c r="S43" i="6"/>
  <c r="R43" i="6"/>
  <c r="T42" i="6"/>
  <c r="S42" i="6"/>
  <c r="R42" i="6"/>
  <c r="T41" i="6"/>
  <c r="S41" i="6"/>
  <c r="R41" i="6"/>
  <c r="Z40" i="6"/>
  <c r="T40" i="6"/>
  <c r="S40" i="6"/>
  <c r="R40" i="6"/>
  <c r="K40" i="6"/>
  <c r="X39" i="6"/>
  <c r="T39" i="6"/>
  <c r="S39" i="6"/>
  <c r="R39" i="6"/>
  <c r="T38" i="6"/>
  <c r="S38" i="6"/>
  <c r="R38" i="6"/>
  <c r="I38" i="6"/>
  <c r="H38" i="6"/>
  <c r="G38" i="6"/>
  <c r="AD37" i="6"/>
  <c r="AB37" i="6" s="1"/>
  <c r="AA37" i="6"/>
  <c r="T37" i="6"/>
  <c r="S37" i="6"/>
  <c r="R37" i="6"/>
  <c r="K37" i="6"/>
  <c r="I37" i="6"/>
  <c r="H37" i="6"/>
  <c r="G37" i="6"/>
  <c r="T36" i="6"/>
  <c r="S36" i="6"/>
  <c r="R36" i="6"/>
  <c r="K36" i="6"/>
  <c r="I36" i="6"/>
  <c r="H36" i="6"/>
  <c r="G36" i="6"/>
  <c r="V35" i="6"/>
  <c r="U35" i="6" s="1"/>
  <c r="Q35" i="6"/>
  <c r="P35" i="6"/>
  <c r="O35" i="6"/>
  <c r="J35" i="6"/>
  <c r="F35" i="6"/>
  <c r="E35" i="6"/>
  <c r="D35" i="6"/>
  <c r="T34" i="6"/>
  <c r="S34" i="6"/>
  <c r="R34" i="6"/>
  <c r="J34" i="6"/>
  <c r="I34" i="6"/>
  <c r="H34" i="6"/>
  <c r="G34" i="6"/>
  <c r="T33" i="6"/>
  <c r="S33" i="6"/>
  <c r="R33" i="6"/>
  <c r="J33" i="6"/>
  <c r="I33" i="6"/>
  <c r="H33" i="6"/>
  <c r="G33" i="6"/>
  <c r="Y32" i="6"/>
  <c r="V32" i="6"/>
  <c r="U32" i="6" s="1"/>
  <c r="J32" i="6"/>
  <c r="F32" i="6"/>
  <c r="E32" i="6"/>
  <c r="D32" i="6"/>
  <c r="Y31" i="6"/>
  <c r="V31" i="6"/>
  <c r="U31" i="6" s="1"/>
  <c r="J31" i="6"/>
  <c r="F31" i="6"/>
  <c r="E31" i="6"/>
  <c r="D31" i="6"/>
  <c r="Z30" i="6"/>
  <c r="T30" i="6"/>
  <c r="S30" i="6"/>
  <c r="R30" i="6"/>
  <c r="K30" i="6"/>
  <c r="I30" i="6"/>
  <c r="H30" i="6"/>
  <c r="G30" i="6"/>
  <c r="AD29" i="6"/>
  <c r="AB29" i="6" s="1"/>
  <c r="AA29" i="6"/>
  <c r="T29" i="6"/>
  <c r="S29" i="6"/>
  <c r="R29" i="6"/>
  <c r="K29" i="6"/>
  <c r="I29" i="6"/>
  <c r="H29" i="6"/>
  <c r="G29" i="6"/>
  <c r="AC28" i="6"/>
  <c r="AB28" i="6"/>
  <c r="AA28" i="6"/>
  <c r="T28" i="6"/>
  <c r="S28" i="6"/>
  <c r="R28" i="6"/>
  <c r="I28" i="6"/>
  <c r="H28" i="6"/>
  <c r="G28" i="6"/>
  <c r="Z27" i="6"/>
  <c r="T27" i="6"/>
  <c r="S27" i="6"/>
  <c r="R27" i="6"/>
  <c r="I27" i="6"/>
  <c r="H27" i="6"/>
  <c r="G27" i="6"/>
  <c r="Z26" i="6"/>
  <c r="T26" i="6"/>
  <c r="S26" i="6"/>
  <c r="R26" i="6"/>
  <c r="AD24" i="6"/>
  <c r="AB24" i="6"/>
  <c r="AA24" i="6"/>
  <c r="Z24" i="6"/>
  <c r="X24" i="6"/>
  <c r="T24" i="6"/>
  <c r="S24" i="6"/>
  <c r="R24" i="6"/>
  <c r="K24" i="6"/>
  <c r="I24" i="6"/>
  <c r="H24" i="6"/>
  <c r="G24" i="6"/>
  <c r="T23" i="6"/>
  <c r="S23" i="6"/>
  <c r="R23" i="6"/>
  <c r="K23" i="6"/>
  <c r="I23" i="6"/>
  <c r="H23" i="6"/>
  <c r="G23" i="6"/>
  <c r="Z22" i="6"/>
  <c r="X22" i="6"/>
  <c r="T22" i="6"/>
  <c r="S22" i="6"/>
  <c r="R22" i="6"/>
  <c r="K22" i="6"/>
  <c r="I22" i="6"/>
  <c r="H22" i="6"/>
  <c r="G22" i="6"/>
  <c r="Z21" i="6"/>
  <c r="R21" i="6"/>
  <c r="K21" i="6"/>
  <c r="I21" i="6"/>
  <c r="H21" i="6"/>
  <c r="G21" i="6"/>
  <c r="Z20" i="6"/>
  <c r="R20" i="6"/>
  <c r="K20" i="6"/>
  <c r="I20" i="6"/>
  <c r="H20" i="6"/>
  <c r="G20" i="6"/>
  <c r="Z19" i="6"/>
  <c r="R19" i="6"/>
  <c r="K19" i="6"/>
  <c r="I19" i="6"/>
  <c r="H19" i="6"/>
  <c r="G19" i="6"/>
  <c r="Y18" i="6"/>
  <c r="T18" i="6"/>
  <c r="S18" i="6"/>
  <c r="R18" i="6"/>
  <c r="J18" i="6"/>
  <c r="I18" i="6"/>
  <c r="H18" i="6"/>
  <c r="G18" i="6"/>
  <c r="Y16" i="6"/>
  <c r="T16" i="6"/>
  <c r="S16" i="6"/>
  <c r="R16" i="6"/>
  <c r="V16" i="6" s="1"/>
  <c r="U16" i="6" s="1"/>
  <c r="K16" i="6"/>
  <c r="I16" i="6"/>
  <c r="H16" i="6"/>
  <c r="G16" i="6"/>
  <c r="AC15" i="6"/>
  <c r="AD15" i="6" s="1"/>
  <c r="AB15" i="6" s="1"/>
  <c r="Z15" i="6"/>
  <c r="X15" i="6"/>
  <c r="T15" i="6"/>
  <c r="S15" i="6"/>
  <c r="R15" i="6"/>
  <c r="I15" i="6"/>
  <c r="H15" i="6"/>
  <c r="G15" i="6"/>
  <c r="AD14" i="6"/>
  <c r="AB14" i="6" s="1"/>
  <c r="AA14" i="6"/>
  <c r="T14" i="6"/>
  <c r="S14" i="6"/>
  <c r="R14" i="6"/>
  <c r="AD13" i="6"/>
  <c r="AB13" i="6"/>
  <c r="AA13" i="6"/>
  <c r="X13" i="6"/>
  <c r="V13" i="6"/>
  <c r="U13" i="6"/>
  <c r="Q13" i="6"/>
  <c r="P13" i="6"/>
  <c r="O13" i="6"/>
  <c r="AD12" i="6"/>
  <c r="AB12" i="6" s="1"/>
  <c r="AA12" i="6"/>
  <c r="X12" i="6"/>
  <c r="V12" i="6"/>
  <c r="U12" i="6" s="1"/>
  <c r="Q12" i="6"/>
  <c r="P12" i="6"/>
  <c r="O12" i="6"/>
  <c r="AD11" i="6"/>
  <c r="AB11" i="6" s="1"/>
  <c r="AA11" i="6"/>
  <c r="X11" i="6"/>
  <c r="V11" i="6"/>
  <c r="U11" i="6" s="1"/>
  <c r="Q11" i="6"/>
  <c r="P11" i="6"/>
  <c r="O11" i="6"/>
  <c r="AD10" i="6"/>
  <c r="AB10" i="6" s="1"/>
  <c r="AA10" i="6"/>
  <c r="X10" i="6"/>
  <c r="V10" i="6"/>
  <c r="U10" i="6" s="1"/>
  <c r="Q10" i="6"/>
  <c r="P10" i="6"/>
  <c r="O10" i="6"/>
  <c r="AD9" i="6"/>
  <c r="AB9" i="6" s="1"/>
  <c r="AA9" i="6"/>
  <c r="X9" i="6"/>
  <c r="V9" i="6"/>
  <c r="U9" i="6" s="1"/>
  <c r="Q9" i="6"/>
  <c r="P9" i="6"/>
  <c r="O9" i="6"/>
  <c r="AD8" i="6"/>
  <c r="AB8" i="6" s="1"/>
  <c r="AA8" i="6"/>
  <c r="X8" i="6"/>
  <c r="V8" i="6"/>
  <c r="U8" i="6" s="1"/>
  <c r="Q8" i="6"/>
  <c r="P8" i="6"/>
  <c r="O8" i="6"/>
  <c r="AD7" i="6"/>
  <c r="AB7" i="6" s="1"/>
  <c r="AA7" i="6"/>
  <c r="X7" i="6"/>
  <c r="T7" i="6"/>
  <c r="S7" i="6"/>
  <c r="R7" i="6"/>
  <c r="I7" i="6"/>
  <c r="H7" i="6"/>
  <c r="G7" i="6"/>
  <c r="AD5" i="6"/>
  <c r="AB5" i="6" s="1"/>
  <c r="AA5" i="6"/>
  <c r="Z5" i="6"/>
  <c r="K5" i="6"/>
  <c r="I5" i="6"/>
  <c r="H5" i="6"/>
  <c r="G5" i="6"/>
  <c r="Z4" i="6"/>
  <c r="T4" i="6"/>
  <c r="S4" i="6"/>
  <c r="R4" i="6"/>
  <c r="V4" i="6" s="1"/>
  <c r="U4" i="6" s="1"/>
  <c r="K4" i="6"/>
  <c r="I4" i="6"/>
  <c r="H4" i="6"/>
  <c r="G4" i="6"/>
  <c r="Y3" i="6"/>
  <c r="T3" i="6"/>
  <c r="S3" i="6"/>
  <c r="R3" i="6"/>
  <c r="V3" i="6" s="1"/>
  <c r="U3" i="6" s="1"/>
  <c r="J3" i="6"/>
  <c r="F3" i="6"/>
  <c r="E3" i="6"/>
  <c r="D3" i="6"/>
  <c r="Z2" i="6"/>
  <c r="T2" i="6"/>
  <c r="S2" i="6"/>
  <c r="R2" i="6"/>
  <c r="V2" i="6" s="1"/>
  <c r="U2" i="6" s="1"/>
  <c r="K2" i="6"/>
  <c r="I2" i="6"/>
  <c r="H2" i="6"/>
  <c r="G2" i="6"/>
  <c r="V14" i="6" l="1"/>
  <c r="U14" i="6" s="1"/>
  <c r="V15" i="6"/>
  <c r="U15" i="6" s="1"/>
  <c r="AA15" i="6"/>
  <c r="V22" i="6"/>
  <c r="U22" i="6" s="1"/>
  <c r="V24" i="6"/>
  <c r="U24" i="6" s="1"/>
  <c r="V26" i="6"/>
  <c r="U26" i="6" s="1"/>
  <c r="V34" i="6"/>
  <c r="U34" i="6" s="1"/>
  <c r="V36" i="6"/>
  <c r="U36" i="6" s="1"/>
  <c r="V7" i="6"/>
  <c r="U7" i="6" s="1"/>
  <c r="V18" i="6"/>
  <c r="U18" i="6" s="1"/>
  <c r="V23" i="6"/>
  <c r="U23" i="6" s="1"/>
  <c r="V30" i="6"/>
  <c r="U30" i="6" s="1"/>
  <c r="V38" i="6"/>
  <c r="U38" i="6" s="1"/>
  <c r="V40" i="6"/>
  <c r="U40" i="6" s="1"/>
  <c r="V46" i="6"/>
  <c r="U46" i="6" s="1"/>
  <c r="V37" i="6"/>
  <c r="U37" i="6" s="1"/>
  <c r="V39" i="6"/>
  <c r="U39" i="6" s="1"/>
  <c r="V41" i="6"/>
  <c r="U41" i="6" s="1"/>
  <c r="V42" i="6"/>
  <c r="U42" i="6" s="1"/>
  <c r="V43" i="6"/>
  <c r="U43" i="6" s="1"/>
  <c r="V44" i="6"/>
  <c r="U44" i="6" s="1"/>
  <c r="V45" i="6"/>
  <c r="U45" i="6" s="1"/>
  <c r="V33" i="6"/>
  <c r="U33" i="6" s="1"/>
  <c r="V27" i="6"/>
  <c r="U27" i="6" s="1"/>
  <c r="V28" i="6"/>
  <c r="U28" i="6" s="1"/>
  <c r="V29" i="6"/>
  <c r="U29" i="6" s="1"/>
  <c r="Z7" i="6" l="1"/>
  <c r="Z8" i="6"/>
  <c r="Z9" i="6"/>
  <c r="Z10" i="6"/>
  <c r="Z11" i="6"/>
  <c r="Z12" i="6"/>
  <c r="Z13" i="6"/>
  <c r="Z23" i="6"/>
  <c r="Z28" i="6"/>
  <c r="Z29" i="6"/>
</calcChain>
</file>

<file path=xl/connections.xml><?xml version="1.0" encoding="utf-8"?>
<connections xmlns="http://schemas.openxmlformats.org/spreadsheetml/2006/main">
  <connection id="1" name="test23" type="6" refreshedVersion="4" background="1" saveData="1">
    <textPr codePage="437" sourceFile="C:\Users\Owner\Pictures\test2.txt">
      <textFields count="8">
        <textField/>
        <textField/>
        <textField/>
        <textField/>
        <textField/>
        <textField/>
        <textField/>
        <textField/>
      </textFields>
    </textPr>
  </connection>
</connections>
</file>

<file path=xl/sharedStrings.xml><?xml version="1.0" encoding="utf-8"?>
<sst xmlns="http://schemas.openxmlformats.org/spreadsheetml/2006/main" count="797" uniqueCount="348">
  <si>
    <t xml:space="preserve">Printer </t>
  </si>
  <si>
    <t xml:space="preserve">Starting Price </t>
  </si>
  <si>
    <t xml:space="preserve">Purchase as </t>
  </si>
  <si>
    <t xml:space="preserve">Fastest Lead Time </t>
  </si>
  <si>
    <t xml:space="preserve">Pre-Built </t>
  </si>
  <si>
    <t xml:space="preserve">unknown </t>
  </si>
  <si>
    <t xml:space="preserve">Operating System(s) </t>
  </si>
  <si>
    <t xml:space="preserve">Input File(s) </t>
  </si>
  <si>
    <t>unknown</t>
  </si>
  <si>
    <t>Printing Materials</t>
  </si>
  <si>
    <t xml:space="preserve">PLA, ABS </t>
  </si>
  <si>
    <t>Manufacturer</t>
  </si>
  <si>
    <t>URL</t>
  </si>
  <si>
    <t>Comments &amp; Notes</t>
  </si>
  <si>
    <t xml:space="preserve">DIY Kit, Pre-Built </t>
  </si>
  <si>
    <t>DIY Kit</t>
  </si>
  <si>
    <t xml:space="preserve">STL, G-code </t>
  </si>
  <si>
    <t>Warranty Info</t>
  </si>
  <si>
    <t>Delta Micro Factory dba PP3DP (Personal Portable 3D Printer)</t>
  </si>
  <si>
    <t>envisionTEC</t>
  </si>
  <si>
    <t>RepRap.org</t>
  </si>
  <si>
    <t>DIY Kit, Pre-Built</t>
  </si>
  <si>
    <t>Software Included</t>
  </si>
  <si>
    <t>Pictures?</t>
  </si>
  <si>
    <t>ü</t>
  </si>
  <si>
    <t>X Dim (mm)</t>
  </si>
  <si>
    <t>Y Dim (mm)</t>
  </si>
  <si>
    <t>Dim Z (mm)</t>
  </si>
  <si>
    <t>Weight (kg)</t>
  </si>
  <si>
    <t>Build X (mm)</t>
  </si>
  <si>
    <t>Build Y (mm)</t>
  </si>
  <si>
    <t>Build Z (mm)</t>
  </si>
  <si>
    <t>Build Volume (L)</t>
  </si>
  <si>
    <t>Layer Thickness (mm)</t>
  </si>
  <si>
    <t>Dim X (inch)</t>
  </si>
  <si>
    <t>Dim Y (inch)</t>
  </si>
  <si>
    <t>Dim Z (inch)</t>
  </si>
  <si>
    <t>Build Volume (cubic inches)</t>
  </si>
  <si>
    <t>Layer Thickness (inches)</t>
  </si>
  <si>
    <t>Build X (inches)</t>
  </si>
  <si>
    <t>Build Y (inches)</t>
  </si>
  <si>
    <t>Build Z (inches)</t>
  </si>
  <si>
    <t>Accuracy +/- (mm)</t>
  </si>
  <si>
    <t>Accuracy +/- (inches)</t>
  </si>
  <si>
    <t>Print Speed (cubic mm/s)</t>
  </si>
  <si>
    <t>Print Speed (cubic inches/s)</t>
  </si>
  <si>
    <t xml:space="preserve">Assembly Time </t>
  </si>
  <si>
    <t>&lt; 1 hour</t>
  </si>
  <si>
    <t xml:space="preserve">1 year warranty standard w/ 2nd year extended for an additional $200; cost of shipping parts back borne by company in 1st year but by consumer in 2nd year; </t>
  </si>
  <si>
    <t>USB (Print jobs are spooled on Printer. No PC connectivity required)</t>
  </si>
  <si>
    <t>Windows XP, Windows Vista, Windows 7, OS X (natively and Windows in emulation)</t>
  </si>
  <si>
    <t>Up!</t>
  </si>
  <si>
    <t>N/A</t>
  </si>
  <si>
    <t>.STL</t>
  </si>
  <si>
    <t>Perfactory Software Suite</t>
  </si>
  <si>
    <t>network printer via wired Ethernet connection, local printer via wired USB connection or standalone printer with USB memory stick (no PC connectivity required)</t>
  </si>
  <si>
    <t>Communication Method</t>
  </si>
  <si>
    <t xml:space="preserve">.STL, G-code </t>
  </si>
  <si>
    <t>Placeholder</t>
  </si>
  <si>
    <t>Windows, Windows on Apple OS X thru emulation; Apple OS X, Linux</t>
  </si>
  <si>
    <t>.STL, .SLC</t>
  </si>
  <si>
    <t>1 year limited warranty</t>
  </si>
  <si>
    <t>Weight (Lbs.)</t>
  </si>
  <si>
    <t>Print Speed (cubic mm/hr.)</t>
  </si>
  <si>
    <t>Print Speed (cubic inches/hr.)</t>
  </si>
  <si>
    <t xml:space="preserve"> Slic3r (open source download), Skeinforge (open source download), SF-act (open source download), Pronterface (bundled free), Python (open source download), Arduino IDE (open source driver for controller card), ReplicatorG (open source download)</t>
  </si>
  <si>
    <t>http://www.3dsystems.com/</t>
  </si>
  <si>
    <t>0.007874, 0.009843, 0.011811, 0.01378, 0.015748</t>
  </si>
  <si>
    <t>0.20, 0.25, 0.30, 0.35, 0.40</t>
  </si>
  <si>
    <t>?</t>
  </si>
  <si>
    <t>10/100 base T connection (RJ-45 port). Ethernet protocol.</t>
  </si>
  <si>
    <t>http://www.solid-scape.com/</t>
  </si>
  <si>
    <t>.STL, .SCL</t>
  </si>
  <si>
    <t>10/100 base T connection (RJ-45 port). Ethernet protocol; also comes with a USB port.</t>
  </si>
  <si>
    <r>
      <t xml:space="preserve">Windows XP Pro, Windows Vista, </t>
    </r>
    <r>
      <rPr>
        <sz val="11"/>
        <color rgb="FFC00000"/>
        <rFont val="Calibri"/>
        <family val="2"/>
        <scheme val="minor"/>
      </rPr>
      <t>Windows 7, Windows on Apple OS X thru emulation</t>
    </r>
  </si>
  <si>
    <t>0.0005, 0.0010, 0.0015, 0.0020, 0.0025 or 0.0030</t>
  </si>
  <si>
    <t>.0127, .0254, .0381, .0508, .0635 or .0762</t>
  </si>
  <si>
    <t>350 or 750</t>
  </si>
  <si>
    <t>13.8 or 29.5</t>
  </si>
  <si>
    <t>50, 275, 300 or 550</t>
  </si>
  <si>
    <t>Microsoft Windows XP or later, Windows on Apple OS X thru emulation; Apple OS X; Linux</t>
  </si>
  <si>
    <t>USB cable</t>
  </si>
  <si>
    <t>Perfactory µicro</t>
  </si>
  <si>
    <t>http://www.envisiontec.com/index.php?page=machines&amp;id=68</t>
  </si>
  <si>
    <t>1 year parts and labor</t>
  </si>
  <si>
    <r>
      <t>uses Digital Light Processing (DLP) technology</t>
    </r>
    <r>
      <rPr>
        <sz val="11"/>
        <rFont val="Calibri"/>
        <family val="2"/>
        <scheme val="minor"/>
      </rPr>
      <t xml:space="preserve">; electrical requirements: 110vAC 3A or 220vAC 2A; uses LED as light source; </t>
    </r>
  </si>
  <si>
    <t>local printer via wired USB connection</t>
  </si>
  <si>
    <t xml:space="preserve">0.0010 - 0.0014 </t>
  </si>
  <si>
    <t>0.025 - 0.036</t>
  </si>
  <si>
    <t>Perfactory Aureus</t>
  </si>
  <si>
    <t>http://www.envisiontec.com/index.php?page=machines&amp;id=25</t>
  </si>
  <si>
    <r>
      <t>Photopolymer that mimics ABS, Polypropylene, and Glass filled Nylon; Aluminum Oxide; Zirconium Oxide; Silicon Oxide, and Paraffin Wax</t>
    </r>
    <r>
      <rPr>
        <sz val="11"/>
        <rFont val="Calibri"/>
        <family val="2"/>
        <scheme val="minor"/>
      </rPr>
      <t xml:space="preserve">; choice of materials for direct investment casting, vulcanized and silicon rubber molding; 
</t>
    </r>
  </si>
  <si>
    <r>
      <t>uses Digital Light Processing (DLP) technology</t>
    </r>
    <r>
      <rPr>
        <sz val="11"/>
        <rFont val="Calibri"/>
        <family val="2"/>
        <scheme val="minor"/>
      </rPr>
      <t>; electrical requirements: 100-120vAC 2A or 220-240vAC 1A; uses easy to load material modules; designed with very few moving parts so it's a highly reliable system; the printer is easily serviced;</t>
    </r>
  </si>
  <si>
    <t xml:space="preserve">Photopolymer that mimics ABS, Polypropylene, and Glass filled Nylon; Aluminum Oxide; Zirconium Oxide; Silicon Oxide, and Paraffin Wax;
</t>
  </si>
  <si>
    <t>3D-ONE</t>
  </si>
  <si>
    <t>0.0039, 0.0083, 0.0122, 0.0165 and 0.0209</t>
  </si>
  <si>
    <t>0.10, 0.21, 0.31, 0.42 and 0.53</t>
  </si>
  <si>
    <t>ABS, PLA, PVA (Polyvinyl Alcohol) and PC (Polycarbonate)</t>
  </si>
  <si>
    <t xml:space="preserve">Basic 3D modelmaking software
STL file Viewer
STL file converter (generates Gcode)
Mach3 control software </t>
  </si>
  <si>
    <t>Printxel</t>
  </si>
  <si>
    <t>designed by Billy Zelsnack
aka Adjunct Engineering LLC 
Iowa City, Iowa</t>
  </si>
  <si>
    <t>PLA aka "corn plastic" (preferred), ABS (only after adding a heating platform);  3mm diameter filament</t>
  </si>
  <si>
    <t>project information and photos are available at:
http://printxel.blogspot.com/
http://facebook.com/billyzelsnack
http://www.kickstarter.com/projects/billyzelsnack/printxel-3d-printer-beta-kit</t>
  </si>
  <si>
    <t>0.0079 - 0.0157</t>
  </si>
  <si>
    <t>0.2 - 0.4</t>
  </si>
  <si>
    <t>this printer uses a printing technology called Fused Filament Fabrication (FFF) to avoid trademark infringement with the term "fused deposition modeling"; the product does not come with a heated platform and thus can not reliably print ABS plastic parts however, the electronics that come with the printer can provide the neccessary temerature control if a heated platform was added after delivery;  electrical power requirements = 100-240vAC 50/60Hz; selectable layer thickness; print nozzle aperture = 0.5mm; maximum print speed = 50mm/s; actual operating footprint = 250x315x300mm (10" x 12.5" x 12");</t>
  </si>
  <si>
    <t>iPro 8000</t>
  </si>
  <si>
    <t>iPro 9000</t>
  </si>
  <si>
    <t>iPro 9000 XL</t>
  </si>
  <si>
    <t xml:space="preserve">Laser Warranty = 10,000 hours or 18 months (whichever comes first), factory replacement if power falls below 800mW; </t>
  </si>
  <si>
    <t>Microsoft Windows XP, Windows XP on Apple OS X thru emulation;</t>
  </si>
  <si>
    <t>Microsoft Windows XP or Vista, Windows on Apple OS X thru emulation;</t>
  </si>
  <si>
    <t xml:space="preserve">10/100 base T connection (RJ-45 port). Ethernet protocol; </t>
  </si>
  <si>
    <t>3DPrint Controller software</t>
  </si>
  <si>
    <t>3DManage part preparation software</t>
  </si>
  <si>
    <r>
      <rPr>
        <sz val="11"/>
        <rFont val="Calibri"/>
        <family val="2"/>
        <scheme val="minor"/>
      </rPr>
      <t xml:space="preserve">UV Curable </t>
    </r>
    <r>
      <rPr>
        <sz val="11"/>
        <color rgb="FFC00000"/>
        <rFont val="Calibri"/>
        <family val="2"/>
        <scheme val="minor"/>
      </rPr>
      <t xml:space="preserve">Acrylic </t>
    </r>
    <r>
      <rPr>
        <sz val="11"/>
        <rFont val="Calibri"/>
        <family val="2"/>
        <scheme val="minor"/>
      </rPr>
      <t xml:space="preserve">Plastic Resin </t>
    </r>
  </si>
  <si>
    <t>0.05 (minimum) - 0.15 (max)</t>
  </si>
  <si>
    <t>0.002 (minimum) - 0.006 (max)</t>
  </si>
  <si>
    <t xml:space="preserve">this printer uses Stereolithography (SLA) printing technology; comes bundled with ProCure 750 UV Finisher;  operating environment = a temperature range between 68°F to 79°F (20°C to 26°C), relative humidity that ranges between 20% to 50%, a maximum temperature change rate of 1.8°F (1°C) per hour; electrical power requirements: 200-240vAC 50/60Hz single phase, 30A (single print head) or 60A (dual print head); user controled layer thicknesses; </t>
  </si>
  <si>
    <t>2, 10.8, 11.8 or 21.7</t>
  </si>
  <si>
    <t>24.4, 68.2, 134.1 or 268.1</t>
  </si>
  <si>
    <t>1487.4, 4164.8, 8180.9 or 16,361.9</t>
  </si>
  <si>
    <t>3D Systems Inc.</t>
  </si>
  <si>
    <t>http://www.exone.com/</t>
  </si>
  <si>
    <t>Arcam A1</t>
  </si>
  <si>
    <t>Arcam A2</t>
  </si>
  <si>
    <t>http://www.arcam.com</t>
  </si>
  <si>
    <t>Arcam AB
Mölndal, Sweden</t>
  </si>
  <si>
    <t xml:space="preserve">.STL </t>
  </si>
  <si>
    <t>Microsoft Windows, Windows on Apple OS X thru emulation;</t>
  </si>
  <si>
    <t>0.015278 or 0.022222</t>
  </si>
  <si>
    <t>55.0 or 80.0</t>
  </si>
  <si>
    <t>0.0034 or 0.0049</t>
  </si>
  <si>
    <t xml:space="preserve">this printer uses a printing technology called Electron Beam Melting (EBM); this printer is primary used to produce medical implants; users can select either high speed or high quality mode; build area is vacuum sealed; </t>
  </si>
  <si>
    <t xml:space="preserve">this printer uses a printing technology called Electron Beam Melting (EBM); users can select either high speed or high quality mode; build area is vacuum sealed; </t>
  </si>
  <si>
    <t>200 or 300</t>
  </si>
  <si>
    <t>7.9 or 11.8</t>
  </si>
  <si>
    <t>13.8 or 7.9</t>
  </si>
  <si>
    <t>14.0 or 18.0</t>
  </si>
  <si>
    <t>854.3 or 1098.4</t>
  </si>
  <si>
    <t>350 or 200</t>
  </si>
  <si>
    <t>ExOne, Inc.</t>
  </si>
  <si>
    <t>M-Print</t>
  </si>
  <si>
    <t xml:space="preserve">.STL, .CLI </t>
  </si>
  <si>
    <t>Stainless Steel &amp; Bronze, Bronze, Tool Steel, Tungsten, Soda Lime (semi-opaque) Glass and S-Print (sand)</t>
  </si>
  <si>
    <t>S-Print</t>
  </si>
  <si>
    <t>S-Max</t>
  </si>
  <si>
    <t>Orion</t>
  </si>
  <si>
    <t>M-Lab</t>
  </si>
  <si>
    <t>Stainless Steel+Bronze, Tool Steel, Gold</t>
  </si>
  <si>
    <t>.SLC</t>
  </si>
  <si>
    <t xml:space="preserve">this printer uses a powder based printing technology similar to Zcorp printers; required electrical power: 400 vAC 3 Phase; bundled with UPS, a modular print box and an unloading station; </t>
  </si>
  <si>
    <t xml:space="preserve">this printer uses a powder based printing technology similar to Zcorp printers; print speed = 1 minute 20 seconds per layer; the printer does not print individual parts - printing takes place layer by layer - each layer is printed completely before the next layer is started  - entire layers are printed in sequence; user selectable layer thicknesses; electrical power requirements: 120 vAC 60Hz 4.1A;  </t>
  </si>
  <si>
    <t>0.0020 - 0.0080</t>
  </si>
  <si>
    <t>0.051 - 0.203</t>
  </si>
  <si>
    <t xml:space="preserve">weight is dependent on the type of laser used; minimum weight = 1200kg; weight indicated is the maximum possible; required electrical power = 3 phase 300-480 vAC 50/60 Hz 40A; this is a laser machining system - not a printer; </t>
  </si>
  <si>
    <t xml:space="preserve">this printer uses a powder based printing technology similar to Zcorp printers; required electrical power: 400 vAC 3 Phase; bundled with UPS, a modular print box and an unloading station; this printer is designed to produce moldable cores; </t>
  </si>
  <si>
    <t xml:space="preserve">0.0700 - 0.9800 </t>
  </si>
  <si>
    <t>0.0028 - 0.0386</t>
  </si>
  <si>
    <t>0.280 - 0.500</t>
  </si>
  <si>
    <t>0.0110 - 0.0197</t>
  </si>
  <si>
    <t xml:space="preserve">this printer uses a powder based printing technology similar to Zcorp printers; required electrical power: 400 vAC 3 Phase; bundled with UPS, a modular print box and an unloading station; this printer is designed to produce moldable cores; layer thickness, print accuracy and print speeds are user selectable; </t>
  </si>
  <si>
    <t>16.5 - 30.0</t>
  </si>
  <si>
    <t>0.0010 - 0.0018</t>
  </si>
  <si>
    <t>59,400 - 108,000</t>
  </si>
  <si>
    <t>3.62 - 6.59</t>
  </si>
  <si>
    <r>
      <t>Stainless Steel &amp; Bronze, Bronze, Tool Steel, Tungsten, Soda Lime (semi-opaque) Glass and S-Print (</t>
    </r>
    <r>
      <rPr>
        <sz val="11"/>
        <rFont val="Calibri"/>
        <family val="2"/>
        <scheme val="minor"/>
      </rPr>
      <t>sand</t>
    </r>
    <r>
      <rPr>
        <sz val="11"/>
        <color rgb="FFC00000"/>
        <rFont val="Calibri"/>
        <family val="2"/>
        <scheme val="minor"/>
      </rPr>
      <t>)</t>
    </r>
  </si>
  <si>
    <t>Tantillus Plus</t>
  </si>
  <si>
    <t>Microsoft Windows , Windows on Apple OS X thru emulation; Apple OS X; Linux</t>
  </si>
  <si>
    <t xml:space="preserve">PLA (preferred and tested), ABS is not recommeded due to warping; 1.75mm diameter filament; conversion to 1.75mm diameter filament is feasable but not available thru this manufacturer; 
</t>
  </si>
  <si>
    <t xml:space="preserve"> Slic3r (open source download), Pronterface (open source download), Marlin firmware (open source download),
</t>
  </si>
  <si>
    <t xml:space="preserve">this printer uses a printing technology called Fused Filament Fabrication (FFF) to avoid trademark infringement with the term "fused deposition modeling"; the Tantillus Plus is a laser cut version of the Tantillus printer; the on-line factory store is currently closed so the manufacturer can fill all the orders they've recieved during their recent Indegogo sales campaign. When you place an order you reserve your place in the next production run. Production is done in batches. It isn't continuous; unknown if a prototype exists yet; on-line support is only available through the RepRap.org forums; 
</t>
  </si>
  <si>
    <t xml:space="preserve">project info, photos, BOM, downloadable CAD files and an on-line factory store are availble at:
http://www.tantillus.org/Home.html
additional project info and photos is available at:
http://www.indiegogo.com/projects?utf8=%E2%9C%93&amp;filter_text=Tantillus&amp;search_submit=Search
http://www.reprap.org/wiki/Tantillus
</t>
  </si>
  <si>
    <t>MBot  MK7</t>
  </si>
  <si>
    <t>PLA, ABS (1.75mm diameter filament)</t>
  </si>
  <si>
    <t>Microsoft Windows, Windows on Apple OS X thru emulation; Apple OS X; Linux</t>
  </si>
  <si>
    <r>
      <rPr>
        <sz val="11"/>
        <rFont val="Calibri"/>
        <family val="2"/>
        <scheme val="minor"/>
      </rPr>
      <t>STL,</t>
    </r>
    <r>
      <rPr>
        <sz val="11"/>
        <color rgb="FFC00000"/>
        <rFont val="Calibri"/>
        <family val="2"/>
        <scheme val="minor"/>
      </rPr>
      <t xml:space="preserve"> G-code </t>
    </r>
  </si>
  <si>
    <t>5 - 10 days</t>
  </si>
  <si>
    <t>mbot3d.com
252 Qiutaobei Road
Hangzhou, ZJ 310004
CHINA
Email: info@mbot3d.com</t>
  </si>
  <si>
    <r>
      <t xml:space="preserve"> Slic3r (open source download), Skeinforge (open source download), SF-act (open source download), Pronterface (bundled free), Python (open source download), Arduino IDE (open source driver for controller card), </t>
    </r>
    <r>
      <rPr>
        <sz val="11"/>
        <rFont val="Calibri"/>
        <family val="2"/>
        <scheme val="minor"/>
      </rPr>
      <t>ReplicatorG (open source download)</t>
    </r>
  </si>
  <si>
    <t xml:space="preserve">project info, photos and an on-line factory store is available at:
http://www.mbot3d.com/products/dual-print-head-personal-3d-printer
additonal project info, photos and CAD files are available at:
http://www.thingiverse.com/thing:23920
additional project photos are availalbe at:
http://www.flickr.com/photos/mbot3d/
</t>
  </si>
  <si>
    <t>$729 (DIY kit)
$799 (pre-built)
$839 (colored plexiglass version)
$1029 (dual print head plexiglass vesion)</t>
  </si>
  <si>
    <t xml:space="preserve">this printer uses a printing technology called Fused Filament Fabrication (FFF) to avoid trademark infringement with the term "fused deposition modeling"; electrical power requirements = 220vAC 500w; design based on the MakerBot printer; printer comes with 1 or 2 print heads; the pre-built unit comes with an optional LCD equiped print controller; </t>
  </si>
  <si>
    <t>Ditto</t>
  </si>
  <si>
    <t>designed and manufactured by
Tinkerine Studio
Vancouver, British Columbia, Canada
sales@tinkerines.com</t>
  </si>
  <si>
    <t xml:space="preserve">project info, photos and an on-line store are availalbe at:
http://www.indiegogo.com/ditto 
additional project info and photos are available at:
http://tinkerines.com/ 
</t>
  </si>
  <si>
    <t>USB, MicroSD Card</t>
  </si>
  <si>
    <t>PLA only</t>
  </si>
  <si>
    <t>$999 (unassembled DIY wood kit)
$1499 (prebuilt in wood)
$1199 (unassembled DIY acrylic kit)
$1699 (pre-built in acrylic)</t>
  </si>
  <si>
    <t xml:space="preserve">expected ship date for batch #1: 11/19/2012 </t>
  </si>
  <si>
    <t xml:space="preserve">this printer uses a printing technology called Fused Filament Fabrication (FFF) to avoid trademark infringement with the term "fused deposition modeling"; the printer comes in wood or see-thru acrylic versions; electrical power requirements = 110vAC 50/60Hz or 220vAC 50/60Hz; the printer comes with drilled rods, linear ball bearings, delrin bushings and PLA printed parts; </t>
  </si>
  <si>
    <t xml:space="preserve"> Slic3r (open source download), Pronterface (open source download), Marlin firmware (open source download) and Skeinforge (open source download)</t>
  </si>
  <si>
    <t>SeeMeCNC H1.1</t>
  </si>
  <si>
    <t xml:space="preserve">designed by Steve Wygant
SeeMeCNC
65695 US HWY 33
Goshen, IN 46526
574-642-3153
seemecnc@gmail.com
</t>
  </si>
  <si>
    <t xml:space="preserve">project info, photos, and an on-line store are available at:
http://www.indiegogo.com/SeeMeCNC-H-1-1
http://shop.seemecnc.com/
http://seemecnc.org/
CAD files are available for download at:
http://seemecnc.org/download/H1-1/
additional project info, photos, CAD files and assembly instructions are availalbe at:
http://reprap.org/wiki/SeeMeCNC
self sourced parts and consumables are available at:
http://ultimachine.com/catalog
videos are available at:
http://www.ustream.tv/channel/seemecnc
http://www.indiegogo.com/SeeMeCNC-H-1-1?c=gallery
</t>
  </si>
  <si>
    <t>ReplicatorG (open source download), Skeinforge (open source download), Mach3 (on-line purchase required),  Repetier firmware (open source download), Repetier-Host (open source download)</t>
  </si>
  <si>
    <r>
      <t xml:space="preserve">PLA, ABS </t>
    </r>
    <r>
      <rPr>
        <sz val="11"/>
        <rFont val="Calibri"/>
        <family val="2"/>
        <scheme val="minor"/>
      </rPr>
      <t>(1.75mm or 3mm diameter filament)</t>
    </r>
  </si>
  <si>
    <t xml:space="preserve">this printer uses a printing technology called Fused Filament Fabrication (FFF) to avoid trademark infringement with the term "fused deposition modeling";  listed weight does not include electronics; the design of this printer is derived from the Huxley; </t>
  </si>
  <si>
    <t>$60 (upgrade kit for version 1 printer)
$169 (DIY kit w/o software)
$519 (DIY kit w/ software)</t>
  </si>
  <si>
    <t>MiiCraft</t>
  </si>
  <si>
    <t xml:space="preserve">designed and manufactured by 
MiiCraft
Hsinchu, Taiwan
</t>
  </si>
  <si>
    <t xml:space="preserve">project information, photos and on-line store are available at:
http://www.indiegogo.com/miicraft
additional project infpo and photos are available at:
http://www.miicraft.com/
</t>
  </si>
  <si>
    <t>0.005 - 0.050</t>
  </si>
  <si>
    <t>0.0002 - 0.0020</t>
  </si>
  <si>
    <t xml:space="preserve">this printer uses Stereolithography (SLA) printing technology (with Pico DLP projectors); user selectable layer thicknesses; comes with an optional built-in curing device; </t>
  </si>
  <si>
    <t>Printer $1,999
Curing Device $300</t>
  </si>
  <si>
    <t>Choc Creator v1</t>
  </si>
  <si>
    <t>Chocolate</t>
  </si>
  <si>
    <t xml:space="preserve">project info, photos, videos and an on-line store are available at:
http://www.chocedge.com/Choc+Creator+Version+1
additional project info and photos are available at:
http://reprapcentral.com/wp/?p=326
</t>
  </si>
  <si>
    <t>£2,488</t>
  </si>
  <si>
    <t>ReplicatorG (open source download), Skeinforge (open source download),</t>
  </si>
  <si>
    <t>9 - 12 weeks</t>
  </si>
  <si>
    <t>0.500 - 1.500</t>
  </si>
  <si>
    <t>0.0197 - 0.0591</t>
  </si>
  <si>
    <t>this printer uses a 10ml syringe to extrude molton chocolate - the technology is called Additive Layer Manufacturing (ALM); layer thickness is software selectable; the printer comes with 2 syringes and 2 nozzles;</t>
  </si>
  <si>
    <t xml:space="preserve">Choc Edge Ltd
Innovation Centre 
Rennes Drive
Exeter 
Devon 
EX4 4RN 
United Kingdom
</t>
  </si>
  <si>
    <t>H-Series</t>
  </si>
  <si>
    <t>Afinia H-Series printers come with a 1-year warranty that covers parts and labor. Extensions are available at $199 per year.</t>
  </si>
  <si>
    <t>Microsoft Windows XP or later, Windows on Apple OS X thru emulation; Apple OS 10.6 or later</t>
  </si>
  <si>
    <t>Afinia 3D</t>
  </si>
  <si>
    <t>project info, photos, videos and an on-line store are available at:
http://www.afinia.com</t>
  </si>
  <si>
    <t>2.8 - 27.8</t>
  </si>
  <si>
    <t>0.0002 - 0.0017</t>
  </si>
  <si>
    <t>10,000.0 - 100,000.0</t>
  </si>
  <si>
    <t>0.6100 - 6.1000</t>
  </si>
  <si>
    <t>Afinia (a division of Microboards Technology LLC)
8150 Mallory Court
Chanhassen, MN 55317
mailing address:
PO Box 846
Chanhassen, MN 55317
Support: (952) 279-2643
Toll-Free: (888) 215-3966
Direct: (952) 556-1615
Fax: (952) 556-1620
support@afinia.com
sales@afinia.com</t>
  </si>
  <si>
    <r>
      <t>this printer uses a printing technology called Fused Filament Fabrication (FFF) to avoid trademark infringement with the term "fused deposition modeling"; user selectable print speed and layer thicknesses; H series printers are close varients of the Up ! Printer - they are manufactured for the US market by the same Chinese manufacturer of the Up! printer; required electrical power = 100-120 vAC 50/60Hz 200W or 220 = 240 vAC 50/60Hz 200W; operating environment = temperatures that range between 60°F to 85°F (16°C to 29°C) with a relative humidity that ranges between 20% to 50%; the printer comes with</t>
    </r>
    <r>
      <rPr>
        <sz val="11"/>
        <color rgb="FFC00000"/>
        <rFont val="Calibri"/>
        <family val="2"/>
        <scheme val="minor"/>
      </rPr>
      <t xml:space="preserve"> 2 print heads so one can lay down support material while the other prints the permanent model</t>
    </r>
    <r>
      <rPr>
        <sz val="11"/>
        <rFont val="Calibri"/>
        <family val="2"/>
        <scheme val="minor"/>
      </rPr>
      <t xml:space="preserve">; </t>
    </r>
  </si>
  <si>
    <t>.STL, .UP3 (a proprietary file format containing G-code instructions)</t>
  </si>
  <si>
    <t>.STL, .OBJ</t>
  </si>
  <si>
    <t>PLA only (3mm diameter filament)</t>
  </si>
  <si>
    <t>Leepfrog
(a brand of AV Flexologic B.V.)
H. Kamerlingh Onnesweg 2
2408 AW Alphen aan den Rijn
The Netherlands
info@lpfrg.com</t>
  </si>
  <si>
    <t>project info, photos, videos and an on-line store are available at:
http://www.lpfrg.com/</t>
  </si>
  <si>
    <r>
      <rPr>
        <sz val="11"/>
        <rFont val="Calibri"/>
        <family val="2"/>
        <scheme val="minor"/>
      </rPr>
      <t xml:space="preserve">Microsoft Windows, Windows on Apple OS X thru emulation; Apple OS X; </t>
    </r>
    <r>
      <rPr>
        <sz val="11"/>
        <color rgb="FFC00000"/>
        <rFont val="Calibri"/>
        <family val="2"/>
        <scheme val="minor"/>
      </rPr>
      <t>Linux</t>
    </r>
  </si>
  <si>
    <t>ABS, PLA, PVA (1.75mm diameter filament)</t>
  </si>
  <si>
    <t>Creatr</t>
  </si>
  <si>
    <t>Xeed</t>
  </si>
  <si>
    <t xml:space="preserve">this printer uses Fused Deposition Modelling (FDM) printing technology; electrical power required = 100-120vAC or 200-240vAC; comes with two (2) 0.20 mm diameter extruders (print heads) as standard equipment; </t>
  </si>
  <si>
    <t xml:space="preserve">this printer uses Fused Deposition Modelling (FDM) printing technology; electrical power required = 100-120vAC 400W or 200-240vAC 400W; comes with two (2) 0.35 mm diameter extruders (print heads) as standard equipment; the manufacturer estimates the cost of consumables to be €0.025 /cm3; </t>
  </si>
  <si>
    <t>project information and photos available at the following sites:
http://www.robotfactory.it/Cnc3Done/cartecn.htm
http://www.3ders.org/articles/20120312-new-3d-one-3d-printer-from-robot-factory.html</t>
  </si>
  <si>
    <t xml:space="preserve">this printer uses a printing technology called Fused Filament Fabrication (FFF) to avoid trademark infringement with the term "fused deposition modeling"; user selectable layer thicknesses; maximum extruder speed: 2,000 mm/min;  standard nozzle diameter = 0.48 mm (0.37, 0.39, 0.42 and 0.53 mm diameter nozzles available on request); required electrical power = 230vAC 300 watts; 
</t>
  </si>
  <si>
    <t xml:space="preserve"> Slic3r (open source download), Skeinforge (open source download), Repetier-Host (open source download), Marlin firmware (open source download)
</t>
  </si>
  <si>
    <t>$599 + shipping</t>
  </si>
  <si>
    <t xml:space="preserve">$750 + shipping (US)
$795 + shipping (International) </t>
  </si>
  <si>
    <t>$845 + shipping</t>
  </si>
  <si>
    <t xml:space="preserve">Kit:
$999 + shipping (US)
$1125 + shipping (International) 
Assembled:
$1320 + shipping </t>
  </si>
  <si>
    <t xml:space="preserve">Kit: $1299 + shipping 
Assembled: $1950 + shipping </t>
  </si>
  <si>
    <t xml:space="preserve">this printer uses a printing technology called Fused Filament Fabrication (FFF) to avoid trademark infringement with the term "fused deposition modeling"; extruder nozzle size = 0.35mm; </t>
  </si>
  <si>
    <t xml:space="preserve">this printer uses a printing technology called Fused Filament Fabrication (FFF) to avoid trademark infringement with the term "fused deposition modeling"; comes with 2 extruders (print heads) as standard equipment; extruder nozzle size = 0.35mm; printers with 2 extruders can use PVA water-soluble filament in one of the extruders to produce  model support or scaffolding; </t>
  </si>
  <si>
    <t>$2,199 + shipping</t>
  </si>
  <si>
    <t>this printer uses a printing technology called Fused Filament Fabrication (FFF) to avoid trademark infringement with the term "fused deposition modeling"; comes with 2 extruders (print heads) as standard equipment; extruder nozzle size = 0.35mm; printers with 2 extruders can use PVA water-soluble filament in one of the extruders to produce  model support or scaffolding; built with black &amp; red plastic parts;</t>
  </si>
  <si>
    <t>Deezmaker
deezmaker@gmail.com</t>
  </si>
  <si>
    <t xml:space="preserve">project info, videos, photos and on-line store available at:
http://deezmaker.com/
 project info, photos and videos are also availble at:
http://www.kickstarter.com/projects/deezmaker/buko-3d-printer-raising-the-bar-of-open-source-3d?ref=live
</t>
  </si>
  <si>
    <t>Bukobot Bukito 5 Green</t>
  </si>
  <si>
    <t>Bukobot Buko Mini Green</t>
  </si>
  <si>
    <t>Bukobot Buko 8 Green</t>
  </si>
  <si>
    <t>Bukobot Buko 8 Vanilla</t>
  </si>
  <si>
    <t>Bukobot Buko 8 Duo</t>
  </si>
  <si>
    <t>Bukobot Buko 8 F1 Duo Special Edition</t>
  </si>
  <si>
    <t>PLA (recommended), ABS (unsupported); both use 3mm diameter filament</t>
  </si>
  <si>
    <t>0.200 - 0.400</t>
  </si>
  <si>
    <t xml:space="preserve">this printer uses a printing technology called Fused Filament Fabrication (FFF) to avoid trademark infringement with the term "fused deposition modeling"; electrical power requirements = 100-120vAC 50/60Hz or 200-240vAC 50/60Hz; actual operating footprint = 250x315x300mm (10x12.5x12"); extruder diameter = 0.5mm; user selectable laye thickness; 
</t>
  </si>
  <si>
    <t>KISSlicer (open source download), Pronterface (open source download), ReplicatorG (open source download)</t>
  </si>
  <si>
    <t>product info, photos, videos and an on-line store are available at:
http://printxel.blogspot.co.uk/
http://www.kickstarter.com/projects/billyzelsnack/printxel-3d-printer-beta-kit?ref=live</t>
  </si>
  <si>
    <t>designed by: Billy Zelsnack
manufactured by: 
Adjunct Engineering LLC
Iowa City, IA</t>
  </si>
  <si>
    <t>MetalicaRap</t>
  </si>
  <si>
    <t>http://reprap.org/wiki/MetalicaRap</t>
  </si>
  <si>
    <t>UP! Mini</t>
  </si>
  <si>
    <t xml:space="preserve">product information, photos and on-line factory store is availalbe at:
http://pp3dp.com/
this printer can also be purchased on-line from the following e-tailers:
http://store.3dprintingsystems.com/index.php?route=product/category&amp;path=62
</t>
  </si>
  <si>
    <r>
      <rPr>
        <sz val="11"/>
        <rFont val="Calibri"/>
        <family val="2"/>
        <scheme val="minor"/>
      </rPr>
      <t>.STL</t>
    </r>
    <r>
      <rPr>
        <sz val="11"/>
        <color rgb="FFC00000"/>
        <rFont val="Calibri"/>
        <family val="2"/>
        <scheme val="minor"/>
      </rPr>
      <t>, .UP3 (a proprietary file format containing G-code instructions)</t>
    </r>
  </si>
  <si>
    <t>ABS (1.75mm diameter filament)</t>
  </si>
  <si>
    <t>&lt;$1,000</t>
  </si>
  <si>
    <r>
      <t xml:space="preserve">the printing technology is called Fused Filament Fabrication (FFF) to avoid trademark issues around the "Fused Deposition Modeling" (aka FDM); electrical powere requirement = </t>
    </r>
    <r>
      <rPr>
        <sz val="11"/>
        <color rgb="FFC00000"/>
        <rFont val="Calibri"/>
        <family val="2"/>
        <scheme val="minor"/>
      </rPr>
      <t>110-220VAC, 50-60Hz, 220W</t>
    </r>
    <r>
      <rPr>
        <sz val="11"/>
        <rFont val="Calibri"/>
        <family val="2"/>
        <scheme val="minor"/>
      </rPr>
      <t xml:space="preserve">; printer comes with heated build platform; </t>
    </r>
    <r>
      <rPr>
        <sz val="11"/>
        <color rgb="FFC00000"/>
        <rFont val="Calibri"/>
        <family val="2"/>
        <scheme val="minor"/>
      </rPr>
      <t xml:space="preserve">feed assembly smooth's out filament feed; accessories include AC adapters, 1.5 lb spools of ABS filament, 150ml platform adhesive and a tool kit; consumables include replaceable nozzles and build table adhesive; layer thickness is user selectable; </t>
    </r>
    <r>
      <rPr>
        <sz val="11"/>
        <rFont val="Calibri"/>
        <family val="2"/>
        <scheme val="minor"/>
      </rPr>
      <t xml:space="preserve">ABS replacement spools cost about $10/lb; printing takes place in a fully enclosed chamber to reduce warping;
</t>
    </r>
  </si>
  <si>
    <t>10,000 - 100,000</t>
  </si>
  <si>
    <t>this printer uses electron beam sintilation printing technology; this appears to be a project still under developmemt - it's unknown if a working prototype has been completed yet;</t>
  </si>
  <si>
    <t>metal powder</t>
  </si>
  <si>
    <t>Tantillus.org</t>
  </si>
  <si>
    <t>3Z Pro</t>
  </si>
  <si>
    <t>wax (3ZMODEL and 3ZSUPPORT)</t>
  </si>
  <si>
    <t>Solidscape, Inc. 
(Solidscape, Inc. is a wholly owned subsidiary of Stratasys, Inc.)</t>
  </si>
  <si>
    <t>3Z™ Works; ModelWorks (with 3Z Pro); Click-It;</t>
  </si>
  <si>
    <r>
      <t xml:space="preserve">electrical power = 115vAC 60HZ 20A dedicated circuit or 230vAC 50Hz 10A dedicated circuit; prints only one color (turquoise); uses Indura Cast, plusCAST and Indura Fill brand printing materials; uses DOD Jet printing technology; sold primarily to (jewelry / dentistry) market; </t>
    </r>
    <r>
      <rPr>
        <sz val="11"/>
        <rFont val="Calibri"/>
        <family val="2"/>
        <scheme val="minor"/>
      </rPr>
      <t xml:space="preserve">user selectable layer thickness; </t>
    </r>
    <r>
      <rPr>
        <sz val="11"/>
        <color rgb="FFC00000"/>
        <rFont val="Calibri"/>
        <family val="2"/>
        <scheme val="minor"/>
      </rPr>
      <t xml:space="preserve">operating environment = temperature between 60°F to 80°F (16°C to 27°C) with a relative humidity between 40% to 60%; minimum feature size 0.010" (.254mm); </t>
    </r>
  </si>
  <si>
    <t xml:space="preserve">Robot Factory S.r.l. 
Via Caltana, 59 - 30035 Mirano 
Venice, Italy
Tel./Fax:0039-041-5770270 
Mobile:0039-338-7159853 
e-mail: robot@robotfactory.it 
</t>
  </si>
  <si>
    <t>McWire Cartesian Bot 1.2</t>
  </si>
  <si>
    <t xml:space="preserve">Project info, photos and BOM are available at:
http://203.96.60.151/bin/view/Main/McWire_Cartesian_Bot_1_2
additional project photos are available at:
http://www.flickr.com/photos/hoeken/sets/72157603779940311/
CAD drawings are available for download from the following sites:
http://sourceforge.net/projects/reprap/files/McWire%20Cartesian%20Bot/v1.2.1/reprap-mcwire-cartesian-bot-1.2.1.zip/download
https://reprap.svn.sourceforge.net/svnroot/reprap/trunk/users/hoeken/mcwire-cartesian-bot/
</t>
  </si>
  <si>
    <t xml:space="preserve">RepRap.org
designed by
Tom McGuire, LLC
209 Joann
Wichita, KS 67203
(316) 946-0961
http://www.tommcguireart.com/
mailto:tom@tommcguireart.com
</t>
  </si>
  <si>
    <t>this printer uses a printing technology called Fused Filament Fabrication (FFF) to avoid trademark infringement with the term "fused deposition modeling"; McWire is a follow on development to the Cartesian Bot 1.2. It is a "convertable" CNC router/printer; development of this project has been stopped but at least one working prototype has been completed;</t>
  </si>
  <si>
    <t>Maxit</t>
  </si>
  <si>
    <t xml:space="preserve">A1 Technologies
info@a1-tech.co.uk
</t>
  </si>
  <si>
    <t>0.0049 - 0.0118</t>
  </si>
  <si>
    <t>0.125 – 0.300</t>
  </si>
  <si>
    <t>PLA (3mm diameter filament)</t>
  </si>
  <si>
    <t xml:space="preserve">product info, photos and and an on-line store are available at:
http://www.a1-tech.co.uk/maxit-3d-printer/
</t>
  </si>
  <si>
    <t xml:space="preserve">this printer uses a printing technology called Fused Filament Fabrication (FFF) to avoid trademark infringement with the term "fused deposition modeling"; user selectable layer thicknesses; maximum extruder speed: 50-60 mm/sec;  standard nozzle diameter = 0.5mm; the company's on-line store is not yet functioning; 
</t>
  </si>
  <si>
    <t xml:space="preserve"> Slic3r (open source download), Skeinforge (open source download), SF-act (open source download), ReplicatorG (open source download); Trimble SketchUp (free download), Pronterface (bundled free), Arduino IDE (open source driver for controller card), Sketchup to DXF or STL plugin (open source download); 
</t>
  </si>
  <si>
    <t xml:space="preserve"> Slic3r (open source download), Trimble SketchUp (free download), Pronterface (bundled free), Arduino IDE (open source driver for controller card), Sketchup to DXF or STL plugin (open source download)</t>
  </si>
  <si>
    <t xml:space="preserve"> Slic3r (open source download), Trimble SketchUp (free download), Arduino IDE (open source driver for controller card), Sketchup to DXF or STL plugin (open source download)
</t>
  </si>
  <si>
    <t>Blueprinter</t>
  </si>
  <si>
    <t xml:space="preserve">Blueprinter ApS
Ravnsborggade 2, 1. sal
DK–2200 Copenhagen N
Denmark
info@blueprinter.dk
</t>
  </si>
  <si>
    <t xml:space="preserve">product info, photos and videos are available at:
http://www.blueprinter.dk/
</t>
  </si>
  <si>
    <t>thermoplastic powder</t>
  </si>
  <si>
    <t>this printer uses Selective Heat Sintering (SHS) printing technology - the process is similar to ZCorp's printing process in that it uses a bed of powder to provide structural support for a model under construction; the product is still under development and has not yet been shipping; the manufacturer is not yet taking orders; print speed is estimated to be 10 mm/hour;</t>
  </si>
  <si>
    <t>iRapid Compact</t>
  </si>
  <si>
    <t>iRapid UG (limited)
RTZ technology center in Cologne
Gottfried-Hagen-Str. 60-62
51105 Cologne
Management: Mirjana Jovanovic
Tel: +49 162 950 58 09 
E-Mail: info@irapid.de</t>
  </si>
  <si>
    <t xml:space="preserve">project info, user forum and an on-line store are available at:
http://www.irapid.eu/index.html
product info, photos and videos are availble at:
http://www.3ders.org/articles/20120419-irapid-a-new-3d-printer-built-with-rack-and-pinion-concept.html
http://www.prsnlz.me/articles/irapid-3d-printer-joins-the-options-list/
additional project info is availble at:
http://forums.reprap.org/read.php?94,115018,115064
</t>
  </si>
  <si>
    <t>Microsoft Windows XP or later, Windows on Apple OS X thru emulation; Apple OS X</t>
  </si>
  <si>
    <t xml:space="preserve">PLA (1.75mm filament diameter) </t>
  </si>
  <si>
    <t>€ 999.00 + shipping</t>
  </si>
  <si>
    <r>
      <t xml:space="preserve">this printer uses Fused deposition modeling (FDM) printing technology; comes with a heated build platform; required electrical power = 100-120vAC 50/60Hz </t>
    </r>
    <r>
      <rPr>
        <sz val="11"/>
        <color rgb="FFC00000"/>
        <rFont val="Calibri"/>
        <family val="2"/>
        <scheme val="minor"/>
      </rPr>
      <t>10</t>
    </r>
    <r>
      <rPr>
        <sz val="11"/>
        <rFont val="Calibri"/>
        <family val="2"/>
        <scheme val="minor"/>
      </rPr>
      <t>A or 220-240vAC 50/60Hz, 5A;</t>
    </r>
  </si>
  <si>
    <t>Repetier-Host &amp; Repetier-Firmware (open source download). Trimble SketchUp (free download), Sketchup to DXF or STL plugin (open source download);</t>
  </si>
  <si>
    <t>Veloso</t>
  </si>
  <si>
    <t>designed by Junior Veloso
veloso3d@gmail.com</t>
  </si>
  <si>
    <t xml:space="preserve">project info and photos are available at:
http://3dprinterfaq.wix.com/veloso3d#!HOME|mainPage
http://3dhomemade.blogspot.com/
</t>
  </si>
  <si>
    <r>
      <rPr>
        <sz val="11"/>
        <rFont val="Calibri"/>
        <family val="2"/>
        <scheme val="minor"/>
      </rPr>
      <t xml:space="preserve">Microsoft Windows XP or later, </t>
    </r>
    <r>
      <rPr>
        <sz val="11"/>
        <color rgb="FFC00000"/>
        <rFont val="Calibri"/>
        <family val="2"/>
        <scheme val="minor"/>
      </rPr>
      <t>Windows on Apple OS X thru emulation</t>
    </r>
  </si>
  <si>
    <t>USB memory stick</t>
  </si>
  <si>
    <t>photopolymer resin</t>
  </si>
  <si>
    <t>$599 Basic Kit I
$1,999 Basic Kit II
$3,999 Full Kit</t>
  </si>
  <si>
    <t>sold as is but the manufacturer will replace defective parts.</t>
  </si>
  <si>
    <r>
      <t xml:space="preserve">unknown </t>
    </r>
    <r>
      <rPr>
        <sz val="11"/>
        <rFont val="Calibri"/>
        <family val="2"/>
        <scheme val="minor"/>
      </rPr>
      <t>proprietary software</t>
    </r>
    <r>
      <rPr>
        <sz val="11"/>
        <color rgb="FFC00000"/>
        <rFont val="Calibri"/>
        <family val="2"/>
        <scheme val="minor"/>
      </rPr>
      <t xml:space="preserve">
</t>
    </r>
  </si>
  <si>
    <t xml:space="preserve">0.0150 - 0.1000 </t>
  </si>
  <si>
    <t>0.0006 - 0.0039</t>
  </si>
  <si>
    <t xml:space="preserve">this printer uses a printing technology similar to the ProJet line of 3D printers; Basic Kit I includes Software, controller board, schematics &amp; plans - most parts must be self sourced; Basic Kit II includes software, controller board, schematics/plans, motors, linear actuators, power supply, building tray &amp; building head - the DLP project must be self sourced. The full kit includes software, controller board, schematics/plans, motors, linear actuators, power supply, building tray, building head, a DLP projector, 1kg of resin and assembly tools; minimum wall thickness = 0.45mm; the manufacturer estimates that the cost of resin to be about $2.50 per cubic inch ($0.15 per cubic centimeter); layer thickness is user selectable; resin is estimated to cost about $150 per kilogram - each kilo of resin produces about 700 - 800 cubic centimeters of build material; replacement DLP lamps are estimated to cost about $65 each; as part of the cleanup process, virgin models need to be cleaned with isopropyl alcohol and put in the Sun or UV oven to completely cure the resin; </t>
  </si>
  <si>
    <t>BioFAB 4500</t>
  </si>
  <si>
    <t>Human Tissue</t>
  </si>
  <si>
    <t>this printer uses human tissue in gel form to recreate human organs; this is a concept only; no working prototype exists;</t>
  </si>
  <si>
    <t xml:space="preserve">designed by Matt Underwood 
Mahomet, IL
</t>
  </si>
  <si>
    <t xml:space="preserve">project info, photos and videos are available at:
http://vision3dprinter.blogspot.com/2012/05/vision-3d-printer-optimized-reprap.html
http://www.kickstarter.com/projects/vision3dprinter/the-vision-not-just-a-3d-printer-a-dream
</t>
  </si>
  <si>
    <t xml:space="preserve"> Slic3r (open source download), Blender (open source download), SF-act (open source download), Trimble SketchUp (free download), Pronterface (bundled free), Marlin firmware (open source download for controller card), Sketchup to DXF or STL plugin (open source download); 
</t>
  </si>
  <si>
    <t>PLA or ABS; 1.75mm or 3.0mm diameter filament</t>
  </si>
  <si>
    <t>USB port; Micro SD Memory Card</t>
  </si>
  <si>
    <t>.01 - 0.5</t>
  </si>
  <si>
    <t>0.0004 - 0.0197</t>
  </si>
  <si>
    <t>Vision Basic</t>
  </si>
  <si>
    <t>$750
all prices include US shipping costs but exclude international shipping costs</t>
  </si>
  <si>
    <t xml:space="preserve">this printer uses a printing technology called Fused Filament Fabrication (FFF) to avoid trademark infringement with the term "fused deposition modeling"; the design of this printer was drived from the RepRap Prusa Mendel; comes with vibration isolating footpads for quieter operation; required electrical power = 100-120vAC 50/60Hz or 210-250vAC 50/60Hz; comes with only one extruder; accepts nozzle diameters between 0.25mm and 0.60mm (0.35mm is supplied with printer); print speeds, infill density and  layer thicknesses are user selectable; comes in 4 different colors (Black, White, Natural ABS, or Natural PLA); no heated build platform; </t>
  </si>
  <si>
    <t>Vision Standard</t>
  </si>
  <si>
    <t>$800
all prices include US shipping costs but exclude international shipping costs</t>
  </si>
  <si>
    <t>this printer uses a printing technology called Fused Filament Fabrication (FFF) to avoid trademark infringement with the term "fused deposition modeling"; the design of this printer was drived from the RepRap Prusa Mendel; comes with vibration isolating footpads for quieter operation; required electrical power = 100-120vAC 50/60Hz or 210-250vAC 50/60Hz; comes with only one extruder; accepts nozzle diameters between 0.25mm and 0.60mm (0.35mm is supplied with printer); print speeds, infill density and  layer thicknesses are user selectable; comes in 25 different colors; comes with heated build platform;</t>
  </si>
  <si>
    <t>this printer uses a printing technology called Fused Filament Fabrication (FFF) to avoid trademark infringement with the term "fused deposition modeling"; the design of this printer was drived from the RepRap Prusa Mendel; comes with vibration isolating footpads for quieter operation; required electrical power = 100-120vAC 50/60Hz or 210-250vAC 50/60Hz; comes with one or two extruders; accepts nozzle diameters between 0.25mm and 0.60mm (0.35mm is supplied with printer); print speeds, infill density and  layer thicknesses are user selectable;  comes with heated build platform;</t>
  </si>
  <si>
    <t>Vision Hometeam</t>
  </si>
  <si>
    <t xml:space="preserve">this printer uses a printing technology called Fused Filament Fabrication (FFF) to avoid trademark infringement with the term "fused deposition modeling"; the design of this printer was drived from the RepRap Prusa Mendel; comes with vibration isolating footpads for quieter operation; required electrical power = 100-120vAC 50/60Hz or 210-250vAC 50/60Hz; comes with one or two extruders; accepts nozzle diameters between 0.25mm and 0.60mm (0.35mm is supplied with printer); print speeds, infill density and  layer thicknesses are user selectable;  comes with heated build platform; plastic parts for the Vision "HomeTeam" are printed in 2 or 3 colors; customers can choose from 25+ color selection (over 17,000 color combinations are  possible; the Vision "Patriot" is a varient of the "Hometown: printer - it has plastic parts printed in red, white and blue;
</t>
  </si>
  <si>
    <t>Vision Plus (aka Vision+)</t>
  </si>
  <si>
    <t>$950 single extruder kit
$1,275 dual extruder kit
$1,375 single extruder assembled
$1,725 dual extruder assembled
all prices include US shipping costs but exclude international shipping costs</t>
  </si>
  <si>
    <t>$825 single extruder kit
$1150 dual extruder kit
$1250 single extruder assembled
$1600  dual extruder assembled
all prices include US shipping costs but exclude international shipping costs</t>
  </si>
  <si>
    <t>$1,350 single extruder kit
$1,750 single extruder assembled
$1,700 dual extruder kit
$2,100 dual extruder assembled
all prices include US shipping costs but exclude international shipping costs</t>
  </si>
  <si>
    <t>Vision Bigfoot</t>
  </si>
  <si>
    <t>Heavy Mendel</t>
  </si>
  <si>
    <t xml:space="preserve">the design of this printer was inspired by the Mendel; it's a combo 3D printer and CNC router platform; this project is currently under development; it is unknown if a working prototype exists yet; </t>
  </si>
  <si>
    <t xml:space="preserve">project information, CAD files and photos are available at:
http://reprap.org/wiki/Heavy_Mendel
http://www.thingiverse.com/thing:25976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</si>
</sst>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_);[Red]\(&quot;$&quot;#,##0\)"/>
    <numFmt numFmtId="164" formatCode="0.0"/>
    <numFmt numFmtId="165" formatCode="0.0000"/>
    <numFmt numFmtId="166" formatCode="0.000"/>
    <numFmt numFmtId="167" formatCode="#,##0.0"/>
    <numFmt numFmtId="168" formatCode="0.000000"/>
  </numFmts>
  <fonts count="8" x14ac:knownFonts="1">
    <font>
      <sz val="11"/>
      <color theme="1"/>
      <name val="Calibri"/>
      <family val="2"/>
      <scheme val="minor"/>
    </font>
    <font>
      <u/>
      <sz val="11"/>
      <color theme="10"/>
      <name val="Calibri"/>
      <family val="2"/>
      <scheme val="minor"/>
    </font>
    <font>
      <sz val="11"/>
      <name val="Calibri"/>
      <family val="2"/>
      <scheme val="minor"/>
    </font>
    <font>
      <b/>
      <i/>
      <sz val="11"/>
      <color theme="0"/>
      <name val="Calibri"/>
      <family val="2"/>
      <scheme val="minor"/>
    </font>
    <font>
      <u/>
      <sz val="11"/>
      <name val="Calibri"/>
      <family val="2"/>
      <scheme val="minor"/>
    </font>
    <font>
      <sz val="18"/>
      <name val="Wingdings"/>
      <charset val="2"/>
    </font>
    <font>
      <sz val="11"/>
      <color rgb="FFC00000"/>
      <name val="Calibri"/>
      <family val="2"/>
      <scheme val="minor"/>
    </font>
    <font>
      <sz val="36"/>
      <color rgb="FFC00000"/>
      <name val="Arial"/>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0">
    <xf numFmtId="0" fontId="0" fillId="0" borderId="0" xfId="0"/>
    <xf numFmtId="0" fontId="3" fillId="2" borderId="0" xfId="0" applyFont="1" applyFill="1" applyAlignment="1">
      <alignment vertical="top"/>
    </xf>
    <xf numFmtId="0" fontId="3" fillId="2" borderId="0" xfId="0" applyFont="1" applyFill="1" applyAlignment="1">
      <alignment vertical="top" wrapText="1"/>
    </xf>
    <xf numFmtId="0" fontId="3" fillId="2" borderId="0" xfId="0" applyFont="1" applyFill="1"/>
    <xf numFmtId="0" fontId="2" fillId="0" borderId="0" xfId="0" applyFont="1"/>
    <xf numFmtId="0" fontId="3" fillId="2" borderId="0" xfId="0" applyFont="1" applyFill="1" applyAlignment="1">
      <alignment horizontal="right" vertical="top"/>
    </xf>
    <xf numFmtId="164" fontId="3" fillId="2" borderId="0" xfId="0" applyNumberFormat="1" applyFont="1" applyFill="1" applyAlignment="1">
      <alignment vertical="top"/>
    </xf>
    <xf numFmtId="166" fontId="3" fillId="2" borderId="0" xfId="0" applyNumberFormat="1" applyFont="1" applyFill="1" applyAlignment="1">
      <alignment vertical="top"/>
    </xf>
    <xf numFmtId="0" fontId="6" fillId="0" borderId="0" xfId="0" applyFont="1" applyAlignment="1">
      <alignment vertical="top"/>
    </xf>
    <xf numFmtId="164" fontId="6" fillId="0" borderId="0" xfId="0" applyNumberFormat="1" applyFont="1" applyAlignment="1">
      <alignment vertical="top"/>
    </xf>
    <xf numFmtId="166" fontId="6" fillId="0" borderId="0" xfId="0" applyNumberFormat="1" applyFont="1" applyAlignment="1">
      <alignment vertical="top"/>
    </xf>
    <xf numFmtId="165" fontId="6" fillId="0" borderId="0" xfId="0" applyNumberFormat="1" applyFont="1" applyAlignment="1">
      <alignment vertical="top"/>
    </xf>
    <xf numFmtId="2" fontId="6" fillId="0" borderId="0" xfId="0" applyNumberFormat="1" applyFont="1" applyAlignment="1">
      <alignment vertical="top"/>
    </xf>
    <xf numFmtId="0" fontId="6" fillId="0" borderId="0" xfId="0" applyFont="1" applyAlignment="1">
      <alignment vertical="top" wrapText="1"/>
    </xf>
    <xf numFmtId="0" fontId="6" fillId="0" borderId="0" xfId="0" applyFont="1"/>
    <xf numFmtId="0" fontId="6" fillId="0" borderId="0" xfId="0" applyFont="1" applyAlignment="1">
      <alignment horizontal="right" vertical="top"/>
    </xf>
    <xf numFmtId="165" fontId="3" fillId="2" borderId="0" xfId="0" applyNumberFormat="1" applyFont="1" applyFill="1" applyAlignment="1">
      <alignment vertical="top"/>
    </xf>
    <xf numFmtId="2" fontId="3" fillId="2" borderId="0" xfId="0" applyNumberFormat="1" applyFont="1" applyFill="1" applyAlignment="1">
      <alignment vertical="top"/>
    </xf>
    <xf numFmtId="2" fontId="2" fillId="0" borderId="0" xfId="0" applyNumberFormat="1" applyFont="1" applyFill="1" applyAlignment="1">
      <alignment vertical="top"/>
    </xf>
    <xf numFmtId="0" fontId="2" fillId="0" borderId="0" xfId="0" applyFont="1" applyAlignment="1">
      <alignment horizontal="right" vertical="top"/>
    </xf>
    <xf numFmtId="164" fontId="2" fillId="0" borderId="0" xfId="0" applyNumberFormat="1" applyFont="1" applyFill="1" applyAlignment="1">
      <alignment vertical="top"/>
    </xf>
    <xf numFmtId="0" fontId="2" fillId="0" borderId="0" xfId="0" applyFont="1" applyFill="1" applyAlignment="1">
      <alignment vertical="top"/>
    </xf>
    <xf numFmtId="0" fontId="6" fillId="0" borderId="0" xfId="0" applyFont="1" applyFill="1" applyAlignment="1">
      <alignment vertical="top" wrapText="1"/>
    </xf>
    <xf numFmtId="0" fontId="2" fillId="0" borderId="0" xfId="0" applyFont="1" applyFill="1" applyAlignment="1">
      <alignment vertical="top" wrapText="1"/>
    </xf>
    <xf numFmtId="0" fontId="6" fillId="0" borderId="0" xfId="0" applyFont="1" applyFill="1" applyAlignment="1">
      <alignment vertical="top"/>
    </xf>
    <xf numFmtId="164" fontId="6" fillId="0" borderId="0" xfId="0" applyNumberFormat="1" applyFont="1" applyFill="1" applyAlignment="1">
      <alignment vertical="top"/>
    </xf>
    <xf numFmtId="2" fontId="6" fillId="0" borderId="0" xfId="0" applyNumberFormat="1" applyFont="1" applyFill="1" applyAlignment="1">
      <alignment vertical="top"/>
    </xf>
    <xf numFmtId="166" fontId="6" fillId="0" borderId="0" xfId="0" applyNumberFormat="1" applyFont="1" applyFill="1" applyAlignment="1">
      <alignment vertical="top"/>
    </xf>
    <xf numFmtId="165" fontId="6" fillId="0" borderId="0" xfId="0" applyNumberFormat="1" applyFont="1" applyFill="1" applyAlignment="1">
      <alignment vertical="top"/>
    </xf>
    <xf numFmtId="167" fontId="6" fillId="0" borderId="0" xfId="0" applyNumberFormat="1" applyFont="1" applyFill="1" applyAlignment="1">
      <alignment vertical="top"/>
    </xf>
    <xf numFmtId="0" fontId="6" fillId="0" borderId="0" xfId="0" applyFont="1" applyFill="1" applyAlignment="1">
      <alignment horizontal="right" vertical="top"/>
    </xf>
    <xf numFmtId="0" fontId="6" fillId="0" borderId="0" xfId="0" applyFont="1" applyFill="1"/>
    <xf numFmtId="0" fontId="4" fillId="0" borderId="0" xfId="1" applyFont="1" applyFill="1" applyAlignment="1">
      <alignment vertical="top" wrapText="1"/>
    </xf>
    <xf numFmtId="165" fontId="2" fillId="0" borderId="0" xfId="0" applyNumberFormat="1" applyFont="1" applyFill="1" applyAlignment="1">
      <alignment vertical="top"/>
    </xf>
    <xf numFmtId="0" fontId="2" fillId="0" borderId="0" xfId="0" applyFont="1" applyFill="1" applyAlignment="1">
      <alignment horizontal="right" vertical="top"/>
    </xf>
    <xf numFmtId="0" fontId="5" fillId="0" borderId="0" xfId="0" applyFont="1" applyFill="1" applyAlignment="1">
      <alignment horizontal="center" vertical="center"/>
    </xf>
    <xf numFmtId="0" fontId="6" fillId="0" borderId="0" xfId="0" applyFont="1" applyAlignment="1">
      <alignment horizontal="left" vertical="top"/>
    </xf>
    <xf numFmtId="0" fontId="3" fillId="2" borderId="0" xfId="0" applyFont="1" applyFill="1" applyAlignment="1">
      <alignment horizontal="left" wrapText="1"/>
    </xf>
    <xf numFmtId="0" fontId="6" fillId="0" borderId="0" xfId="0" applyFont="1" applyAlignment="1">
      <alignment horizontal="left" vertical="top" wrapText="1"/>
    </xf>
    <xf numFmtId="0" fontId="6" fillId="0" borderId="0" xfId="0" applyFont="1" applyAlignment="1">
      <alignment horizontal="left" wrapText="1"/>
    </xf>
    <xf numFmtId="0" fontId="6" fillId="0" borderId="0" xfId="0" applyFont="1" applyFill="1" applyAlignment="1">
      <alignment horizontal="left" vertical="top" wrapText="1"/>
    </xf>
    <xf numFmtId="166" fontId="2" fillId="0" borderId="0" xfId="0" applyNumberFormat="1" applyFont="1" applyFill="1" applyAlignment="1">
      <alignment vertical="top" wrapText="1"/>
    </xf>
    <xf numFmtId="165" fontId="2" fillId="0" borderId="0" xfId="0" applyNumberFormat="1" applyFont="1" applyFill="1" applyAlignment="1">
      <alignment vertical="top" wrapText="1"/>
    </xf>
    <xf numFmtId="0" fontId="2" fillId="0" borderId="0" xfId="0" applyFont="1" applyFill="1" applyAlignment="1">
      <alignment horizontal="left" vertical="top" wrapText="1"/>
    </xf>
    <xf numFmtId="164" fontId="6" fillId="0" borderId="0" xfId="0" applyNumberFormat="1" applyFont="1" applyFill="1" applyAlignment="1">
      <alignment horizontal="right" vertical="top"/>
    </xf>
    <xf numFmtId="164" fontId="2" fillId="0" borderId="0" xfId="0" applyNumberFormat="1" applyFont="1" applyFill="1" applyAlignment="1">
      <alignment horizontal="right" vertical="top"/>
    </xf>
    <xf numFmtId="0" fontId="3" fillId="2" borderId="0" xfId="0" applyFont="1" applyFill="1" applyAlignment="1">
      <alignment horizontal="center" vertical="top"/>
    </xf>
    <xf numFmtId="6" fontId="2" fillId="0" borderId="0" xfId="0" applyNumberFormat="1" applyFont="1" applyFill="1" applyAlignment="1">
      <alignment horizontal="left" vertical="top" wrapText="1"/>
    </xf>
    <xf numFmtId="0" fontId="7" fillId="0" borderId="0" xfId="0" applyFont="1" applyFill="1" applyAlignment="1">
      <alignment horizontal="center" vertical="center"/>
    </xf>
    <xf numFmtId="0" fontId="3" fillId="2" borderId="0" xfId="0" applyFont="1" applyFill="1" applyAlignment="1">
      <alignment horizontal="left" vertical="top"/>
    </xf>
    <xf numFmtId="6" fontId="2" fillId="0" borderId="0" xfId="0" applyNumberFormat="1" applyFont="1" applyFill="1" applyAlignment="1">
      <alignment horizontal="right" vertical="top"/>
    </xf>
    <xf numFmtId="0" fontId="6" fillId="0" borderId="0" xfId="0" applyFont="1" applyFill="1" applyAlignment="1">
      <alignment horizontal="left" vertical="top"/>
    </xf>
    <xf numFmtId="166" fontId="2" fillId="0" borderId="0" xfId="0" applyNumberFormat="1" applyFont="1" applyFill="1" applyAlignment="1">
      <alignment horizontal="right" vertical="top"/>
    </xf>
    <xf numFmtId="165" fontId="2" fillId="0" borderId="0" xfId="0" applyNumberFormat="1" applyFont="1" applyFill="1" applyAlignment="1">
      <alignment horizontal="right" vertical="top"/>
    </xf>
    <xf numFmtId="167" fontId="2" fillId="0" borderId="0" xfId="0" applyNumberFormat="1" applyFont="1" applyFill="1" applyAlignment="1">
      <alignment horizontal="right" vertical="top"/>
    </xf>
    <xf numFmtId="6" fontId="6" fillId="0" borderId="0" xfId="0" applyNumberFormat="1" applyFont="1" applyFill="1" applyAlignment="1">
      <alignment horizontal="right" vertical="top"/>
    </xf>
    <xf numFmtId="0" fontId="2" fillId="0" borderId="0" xfId="0" applyFont="1" applyFill="1" applyAlignment="1">
      <alignment horizontal="left" vertical="top"/>
    </xf>
    <xf numFmtId="166" fontId="2" fillId="0" borderId="0" xfId="0" applyNumberFormat="1" applyFont="1" applyFill="1" applyAlignment="1">
      <alignment vertical="top"/>
    </xf>
    <xf numFmtId="167" fontId="2" fillId="0" borderId="0" xfId="0" applyNumberFormat="1" applyFont="1" applyFill="1" applyAlignment="1">
      <alignment vertical="top"/>
    </xf>
    <xf numFmtId="0" fontId="3" fillId="0" borderId="0" xfId="0" applyFont="1" applyFill="1"/>
    <xf numFmtId="0" fontId="4" fillId="0" borderId="0" xfId="1" applyFont="1" applyFill="1" applyAlignment="1">
      <alignment vertical="top"/>
    </xf>
    <xf numFmtId="166" fontId="6" fillId="0" borderId="0" xfId="0" applyNumberFormat="1" applyFont="1" applyFill="1" applyAlignment="1">
      <alignment vertical="top" wrapText="1"/>
    </xf>
    <xf numFmtId="165" fontId="6" fillId="0" borderId="0" xfId="0" applyNumberFormat="1" applyFont="1" applyFill="1" applyAlignment="1">
      <alignment vertical="top" wrapText="1"/>
    </xf>
    <xf numFmtId="168" fontId="2" fillId="0" borderId="0" xfId="0" applyNumberFormat="1" applyFont="1" applyFill="1" applyAlignment="1">
      <alignment horizontal="right" vertical="top"/>
    </xf>
    <xf numFmtId="168" fontId="6" fillId="0" borderId="0" xfId="0" applyNumberFormat="1" applyFont="1" applyFill="1" applyAlignment="1">
      <alignment vertical="top"/>
    </xf>
    <xf numFmtId="6" fontId="2" fillId="0" borderId="0" xfId="0" applyNumberFormat="1" applyFont="1" applyFill="1" applyAlignment="1">
      <alignment horizontal="right" vertical="top" wrapText="1"/>
    </xf>
    <xf numFmtId="0" fontId="6" fillId="0" borderId="0" xfId="0" applyFont="1" applyFill="1" applyAlignment="1">
      <alignment wrapText="1"/>
    </xf>
    <xf numFmtId="0" fontId="2" fillId="0" borderId="0" xfId="0" applyFont="1" applyFill="1" applyAlignment="1">
      <alignment horizontal="right" vertical="top" wrapText="1"/>
    </xf>
    <xf numFmtId="164" fontId="2" fillId="0" borderId="0" xfId="0" applyNumberFormat="1" applyFont="1" applyFill="1" applyAlignment="1">
      <alignment horizontal="right" vertical="top" wrapText="1"/>
    </xf>
    <xf numFmtId="0" fontId="0" fillId="0" borderId="0" xfId="0" applyFill="1" applyAlignment="1">
      <alignment vertical="top" wrapText="1"/>
    </xf>
    <xf numFmtId="4" fontId="2" fillId="0" borderId="0" xfId="0" applyNumberFormat="1" applyFont="1" applyFill="1" applyAlignment="1">
      <alignment vertical="top"/>
    </xf>
    <xf numFmtId="4" fontId="6" fillId="0" borderId="0" xfId="0" applyNumberFormat="1" applyFont="1" applyFill="1" applyAlignment="1">
      <alignment vertical="top"/>
    </xf>
    <xf numFmtId="4" fontId="2" fillId="0" borderId="0" xfId="0" applyNumberFormat="1" applyFont="1" applyFill="1" applyAlignment="1">
      <alignment horizontal="right" vertical="top"/>
    </xf>
    <xf numFmtId="164" fontId="6" fillId="0" borderId="0" xfId="0" applyNumberFormat="1" applyFont="1" applyFill="1" applyAlignment="1">
      <alignment vertical="top" wrapText="1"/>
    </xf>
    <xf numFmtId="167" fontId="6" fillId="0" borderId="0" xfId="0" applyNumberFormat="1" applyFont="1" applyFill="1" applyAlignment="1">
      <alignment vertical="top" wrapText="1"/>
    </xf>
    <xf numFmtId="164" fontId="2" fillId="0" borderId="0" xfId="0" applyNumberFormat="1" applyFont="1" applyFill="1" applyAlignment="1">
      <alignment vertical="top" wrapText="1"/>
    </xf>
    <xf numFmtId="6" fontId="6" fillId="0" borderId="0" xfId="0" applyNumberFormat="1" applyFont="1" applyFill="1" applyAlignment="1">
      <alignment horizontal="right" vertical="top" wrapText="1"/>
    </xf>
    <xf numFmtId="0" fontId="6" fillId="0" borderId="0" xfId="0" applyFont="1" applyFill="1" applyAlignment="1">
      <alignment horizontal="right" vertical="top" wrapText="1"/>
    </xf>
    <xf numFmtId="0" fontId="7" fillId="0" borderId="0" xfId="0" applyFont="1" applyFill="1" applyAlignment="1">
      <alignment horizontal="center" vertical="center" wrapText="1"/>
    </xf>
    <xf numFmtId="0" fontId="3" fillId="2"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arcam.com/" TargetMode="External"/><Relationship Id="rId3" Type="http://schemas.openxmlformats.org/officeDocument/2006/relationships/hyperlink" Target="http://www.3dsystems.com/" TargetMode="External"/><Relationship Id="rId7" Type="http://schemas.openxmlformats.org/officeDocument/2006/relationships/hyperlink" Target="http://www.arcam.com/" TargetMode="External"/><Relationship Id="rId2" Type="http://schemas.openxmlformats.org/officeDocument/2006/relationships/hyperlink" Target="http://www.envisiontec.com/index.php?page=machines&amp;id=25" TargetMode="External"/><Relationship Id="rId1" Type="http://schemas.openxmlformats.org/officeDocument/2006/relationships/hyperlink" Target="http://www.envisiontec.com/index.php?page=machines&amp;id=68" TargetMode="External"/><Relationship Id="rId6" Type="http://schemas.openxmlformats.org/officeDocument/2006/relationships/hyperlink" Target="http://www.exone.com/" TargetMode="External"/><Relationship Id="rId11" Type="http://schemas.openxmlformats.org/officeDocument/2006/relationships/printerSettings" Target="../printerSettings/printerSettings1.bin"/><Relationship Id="rId5" Type="http://schemas.openxmlformats.org/officeDocument/2006/relationships/hyperlink" Target="http://www.exone.com/" TargetMode="External"/><Relationship Id="rId10" Type="http://schemas.openxmlformats.org/officeDocument/2006/relationships/hyperlink" Target="http://www.solid-scape.com/" TargetMode="External"/><Relationship Id="rId4" Type="http://schemas.openxmlformats.org/officeDocument/2006/relationships/hyperlink" Target="http://www.3dsystems.com/" TargetMode="External"/><Relationship Id="rId9" Type="http://schemas.openxmlformats.org/officeDocument/2006/relationships/hyperlink" Target="http://reprap.org/wiki/MetalicaR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6"/>
  <sheetViews>
    <sheetView tabSelected="1" zoomScaleNormal="100" workbookViewId="0">
      <pane xSplit="4860" ySplit="600" activePane="bottomRight"/>
      <selection sqref="A1:XFD1048576"/>
      <selection pane="topRight" activeCell="AN1" sqref="AN1:AN1048576"/>
      <selection pane="bottomLeft" activeCell="A38" sqref="A38:XFD38"/>
      <selection pane="bottomRight" activeCell="A2" sqref="A2"/>
    </sheetView>
  </sheetViews>
  <sheetFormatPr defaultRowHeight="15" x14ac:dyDescent="0.25"/>
  <cols>
    <col min="1" max="1" width="44.140625" style="8" bestFit="1" customWidth="1"/>
    <col min="2" max="2" width="35.28515625" style="13" customWidth="1"/>
    <col min="3" max="3" width="67.85546875" style="13" customWidth="1"/>
    <col min="4" max="5" width="12" style="8" customWidth="1"/>
    <col min="6" max="6" width="11.85546875" style="8" customWidth="1"/>
    <col min="7" max="9" width="11.85546875" style="9" customWidth="1"/>
    <col min="10" max="10" width="12.140625" style="12" customWidth="1"/>
    <col min="11" max="11" width="12.140625" style="8" customWidth="1"/>
    <col min="12" max="12" width="26.7109375" style="13" customWidth="1"/>
    <col min="13" max="13" width="59" style="8" customWidth="1"/>
    <col min="14" max="14" width="31.42578125" style="13" customWidth="1"/>
    <col min="15" max="17" width="18.7109375" style="15" customWidth="1"/>
    <col min="18" max="19" width="15.28515625" style="15" customWidth="1"/>
    <col min="20" max="20" width="15.140625" style="15" customWidth="1"/>
    <col min="21" max="21" width="16.28515625" style="9" customWidth="1"/>
    <col min="22" max="22" width="26.42578125" style="8" customWidth="1"/>
    <col min="23" max="23" width="26.28515625" style="10" customWidth="1"/>
    <col min="24" max="24" width="32.140625" style="8" customWidth="1"/>
    <col min="25" max="25" width="34.7109375" style="11" customWidth="1"/>
    <col min="26" max="26" width="34.7109375" style="8" customWidth="1"/>
    <col min="27" max="27" width="24.140625" style="9" bestFit="1" customWidth="1"/>
    <col min="28" max="28" width="26.42578125" style="11" bestFit="1" customWidth="1"/>
    <col min="29" max="29" width="26.42578125" style="8" customWidth="1"/>
    <col min="30" max="30" width="26.42578125" style="12" customWidth="1"/>
    <col min="31" max="31" width="39" style="36" customWidth="1"/>
    <col min="32" max="32" width="33" style="19" customWidth="1"/>
    <col min="33" max="33" width="16.140625" style="15" customWidth="1"/>
    <col min="34" max="34" width="17.85546875" style="15" customWidth="1"/>
    <col min="35" max="35" width="17.5703125" style="15" customWidth="1"/>
    <col min="36" max="36" width="72" style="13" customWidth="1"/>
    <col min="37" max="37" width="49.42578125" style="39" customWidth="1"/>
    <col min="38" max="38" width="30.7109375" style="38" customWidth="1"/>
    <col min="39" max="39" width="9.5703125" style="4" customWidth="1"/>
    <col min="40" max="16384" width="9.140625" style="14"/>
  </cols>
  <sheetData>
    <row r="1" spans="1:46" x14ac:dyDescent="0.25">
      <c r="A1" s="1" t="s">
        <v>0</v>
      </c>
      <c r="B1" s="2" t="s">
        <v>11</v>
      </c>
      <c r="C1" s="2" t="s">
        <v>12</v>
      </c>
      <c r="D1" s="1" t="s">
        <v>25</v>
      </c>
      <c r="E1" s="1" t="s">
        <v>26</v>
      </c>
      <c r="F1" s="1" t="s">
        <v>27</v>
      </c>
      <c r="G1" s="6" t="s">
        <v>34</v>
      </c>
      <c r="H1" s="6" t="s">
        <v>35</v>
      </c>
      <c r="I1" s="6" t="s">
        <v>36</v>
      </c>
      <c r="J1" s="17" t="s">
        <v>28</v>
      </c>
      <c r="K1" s="1" t="s">
        <v>62</v>
      </c>
      <c r="L1" s="2" t="s">
        <v>6</v>
      </c>
      <c r="M1" s="1" t="s">
        <v>7</v>
      </c>
      <c r="N1" s="2" t="s">
        <v>56</v>
      </c>
      <c r="O1" s="5" t="s">
        <v>29</v>
      </c>
      <c r="P1" s="5" t="s">
        <v>30</v>
      </c>
      <c r="Q1" s="5" t="s">
        <v>31</v>
      </c>
      <c r="R1" s="5" t="s">
        <v>39</v>
      </c>
      <c r="S1" s="5" t="s">
        <v>40</v>
      </c>
      <c r="T1" s="5" t="s">
        <v>41</v>
      </c>
      <c r="U1" s="6" t="s">
        <v>32</v>
      </c>
      <c r="V1" s="1" t="s">
        <v>37</v>
      </c>
      <c r="W1" s="7" t="s">
        <v>33</v>
      </c>
      <c r="X1" s="1" t="s">
        <v>38</v>
      </c>
      <c r="Y1" s="16" t="s">
        <v>42</v>
      </c>
      <c r="Z1" s="1" t="s">
        <v>43</v>
      </c>
      <c r="AA1" s="6" t="s">
        <v>44</v>
      </c>
      <c r="AB1" s="16" t="s">
        <v>45</v>
      </c>
      <c r="AC1" s="1" t="s">
        <v>63</v>
      </c>
      <c r="AD1" s="17" t="s">
        <v>64</v>
      </c>
      <c r="AE1" s="49" t="s">
        <v>9</v>
      </c>
      <c r="AF1" s="46" t="s">
        <v>1</v>
      </c>
      <c r="AG1" s="5" t="s">
        <v>2</v>
      </c>
      <c r="AH1" s="5" t="s">
        <v>3</v>
      </c>
      <c r="AI1" s="5" t="s">
        <v>46</v>
      </c>
      <c r="AJ1" s="2" t="s">
        <v>13</v>
      </c>
      <c r="AK1" s="37" t="s">
        <v>17</v>
      </c>
      <c r="AL1" s="79" t="s">
        <v>22</v>
      </c>
      <c r="AM1" s="3" t="s">
        <v>23</v>
      </c>
      <c r="AN1" s="59"/>
      <c r="AO1" s="59"/>
      <c r="AP1" s="59"/>
      <c r="AQ1" s="59"/>
      <c r="AR1" s="59"/>
      <c r="AS1" s="59"/>
      <c r="AT1" s="59"/>
    </row>
    <row r="2" spans="1:46" s="31" customFormat="1" ht="105" x14ac:dyDescent="0.25">
      <c r="A2" s="21" t="s">
        <v>94</v>
      </c>
      <c r="B2" s="23" t="s">
        <v>281</v>
      </c>
      <c r="C2" s="23" t="s">
        <v>238</v>
      </c>
      <c r="D2" s="21">
        <v>600</v>
      </c>
      <c r="E2" s="21">
        <v>500</v>
      </c>
      <c r="F2" s="21">
        <v>660</v>
      </c>
      <c r="G2" s="20">
        <f>$D2*0.03937</f>
        <v>23.622</v>
      </c>
      <c r="H2" s="20">
        <f>$E2*0.03937</f>
        <v>19.685000000000002</v>
      </c>
      <c r="I2" s="20">
        <f>$F2*0.03937</f>
        <v>25.984200000000001</v>
      </c>
      <c r="J2" s="18">
        <v>25</v>
      </c>
      <c r="K2" s="20">
        <f>$J2*2.204623</f>
        <v>55.115575000000007</v>
      </c>
      <c r="L2" s="22" t="s">
        <v>80</v>
      </c>
      <c r="M2" s="21" t="s">
        <v>16</v>
      </c>
      <c r="N2" s="22" t="s">
        <v>8</v>
      </c>
      <c r="O2" s="34">
        <v>245</v>
      </c>
      <c r="P2" s="34">
        <v>245</v>
      </c>
      <c r="Q2" s="34">
        <v>245</v>
      </c>
      <c r="R2" s="45">
        <f>$O2*0.03937</f>
        <v>9.6456499999999998</v>
      </c>
      <c r="S2" s="45">
        <f>$P2*0.03937</f>
        <v>9.6456499999999998</v>
      </c>
      <c r="T2" s="45">
        <f>$Q2*0.03937</f>
        <v>9.6456499999999998</v>
      </c>
      <c r="U2" s="20">
        <f>V2*0.016387</f>
        <v>14.705979328711331</v>
      </c>
      <c r="V2" s="20">
        <f>$R2*$S2*$T2</f>
        <v>897.41742409906215</v>
      </c>
      <c r="W2" s="41" t="s">
        <v>96</v>
      </c>
      <c r="X2" s="42" t="s">
        <v>95</v>
      </c>
      <c r="Y2" s="33">
        <v>0.06</v>
      </c>
      <c r="Z2" s="33">
        <f>$Y2*0.03937</f>
        <v>2.3622000000000001E-3</v>
      </c>
      <c r="AA2" s="25">
        <v>0</v>
      </c>
      <c r="AB2" s="28">
        <v>0</v>
      </c>
      <c r="AC2" s="29">
        <v>0</v>
      </c>
      <c r="AD2" s="26">
        <v>0</v>
      </c>
      <c r="AE2" s="43" t="s">
        <v>97</v>
      </c>
      <c r="AF2" s="55" t="s">
        <v>8</v>
      </c>
      <c r="AG2" s="30" t="s">
        <v>14</v>
      </c>
      <c r="AH2" s="30" t="s">
        <v>5</v>
      </c>
      <c r="AI2" s="30" t="s">
        <v>8</v>
      </c>
      <c r="AJ2" s="23" t="s">
        <v>239</v>
      </c>
      <c r="AK2" s="51" t="s">
        <v>8</v>
      </c>
      <c r="AL2" s="43" t="s">
        <v>98</v>
      </c>
      <c r="AM2" s="35" t="s">
        <v>24</v>
      </c>
    </row>
    <row r="3" spans="1:46" s="31" customFormat="1" ht="105" x14ac:dyDescent="0.25">
      <c r="A3" s="21" t="s">
        <v>276</v>
      </c>
      <c r="B3" s="23" t="s">
        <v>278</v>
      </c>
      <c r="C3" s="60" t="s">
        <v>71</v>
      </c>
      <c r="D3" s="21">
        <f>$G3*25.4</f>
        <v>533.4</v>
      </c>
      <c r="E3" s="21">
        <f>$H3*25.4</f>
        <v>457.2</v>
      </c>
      <c r="F3" s="21">
        <f>$I3*25.4</f>
        <v>406.4</v>
      </c>
      <c r="G3" s="20">
        <v>21</v>
      </c>
      <c r="H3" s="20">
        <v>18</v>
      </c>
      <c r="I3" s="20">
        <v>16</v>
      </c>
      <c r="J3" s="18">
        <f>$K3*0.453592</f>
        <v>36.28736</v>
      </c>
      <c r="K3" s="20">
        <v>80</v>
      </c>
      <c r="L3" s="23" t="s">
        <v>74</v>
      </c>
      <c r="M3" s="21" t="s">
        <v>72</v>
      </c>
      <c r="N3" s="23" t="s">
        <v>73</v>
      </c>
      <c r="O3" s="34">
        <v>152.4</v>
      </c>
      <c r="P3" s="34">
        <v>152.4</v>
      </c>
      <c r="Q3" s="34">
        <v>101.6</v>
      </c>
      <c r="R3" s="45">
        <f>$O3*0.03937</f>
        <v>5.999988000000001</v>
      </c>
      <c r="S3" s="45">
        <f>$P3*0.03937</f>
        <v>5.999988000000001</v>
      </c>
      <c r="T3" s="45">
        <f>$Q3*0.03937</f>
        <v>3.9999920000000002</v>
      </c>
      <c r="U3" s="20">
        <f>V3*0.016387</f>
        <v>2.3597138416603176</v>
      </c>
      <c r="V3" s="20">
        <f>$R3*$S3*$T3</f>
        <v>143.99913600172806</v>
      </c>
      <c r="W3" s="61" t="s">
        <v>76</v>
      </c>
      <c r="X3" s="62" t="s">
        <v>75</v>
      </c>
      <c r="Y3" s="33">
        <f>Z3*25.4</f>
        <v>2.5399999999999999E-2</v>
      </c>
      <c r="Z3" s="33">
        <v>1E-3</v>
      </c>
      <c r="AA3" s="25">
        <v>0</v>
      </c>
      <c r="AB3" s="28">
        <v>0</v>
      </c>
      <c r="AC3" s="29">
        <v>0</v>
      </c>
      <c r="AD3" s="26">
        <v>0</v>
      </c>
      <c r="AE3" s="56" t="s">
        <v>277</v>
      </c>
      <c r="AF3" s="55" t="s">
        <v>8</v>
      </c>
      <c r="AG3" s="34" t="s">
        <v>4</v>
      </c>
      <c r="AH3" s="30" t="s">
        <v>5</v>
      </c>
      <c r="AI3" s="34" t="s">
        <v>52</v>
      </c>
      <c r="AJ3" s="22" t="s">
        <v>280</v>
      </c>
      <c r="AK3" s="56" t="s">
        <v>61</v>
      </c>
      <c r="AL3" s="43" t="s">
        <v>279</v>
      </c>
      <c r="AM3" s="35" t="s">
        <v>24</v>
      </c>
    </row>
    <row r="4" spans="1:46" s="31" customFormat="1" ht="45" x14ac:dyDescent="0.25">
      <c r="A4" s="21" t="s">
        <v>124</v>
      </c>
      <c r="B4" s="23" t="s">
        <v>127</v>
      </c>
      <c r="C4" s="60" t="s">
        <v>126</v>
      </c>
      <c r="D4" s="21">
        <v>1850</v>
      </c>
      <c r="E4" s="21">
        <v>900</v>
      </c>
      <c r="F4" s="21">
        <v>2200</v>
      </c>
      <c r="G4" s="20">
        <f>$D4*0.03937</f>
        <v>72.834500000000006</v>
      </c>
      <c r="H4" s="20">
        <f>$E4*0.03937</f>
        <v>35.433</v>
      </c>
      <c r="I4" s="20">
        <f>$F4*0.03937</f>
        <v>86.614000000000004</v>
      </c>
      <c r="J4" s="18">
        <v>1420</v>
      </c>
      <c r="K4" s="20">
        <f>$J4*2.204623</f>
        <v>3130.5646600000005</v>
      </c>
      <c r="L4" s="23" t="s">
        <v>129</v>
      </c>
      <c r="M4" s="21" t="s">
        <v>128</v>
      </c>
      <c r="N4" s="23" t="s">
        <v>70</v>
      </c>
      <c r="O4" s="34">
        <v>200</v>
      </c>
      <c r="P4" s="34">
        <v>200</v>
      </c>
      <c r="Q4" s="34">
        <v>180</v>
      </c>
      <c r="R4" s="45">
        <f>$O4*0.03937</f>
        <v>7.8740000000000006</v>
      </c>
      <c r="S4" s="45">
        <f>$P4*0.03937</f>
        <v>7.8740000000000006</v>
      </c>
      <c r="T4" s="45">
        <f>$Q4*0.03937</f>
        <v>7.0866000000000007</v>
      </c>
      <c r="U4" s="20">
        <f>V4*0.016387</f>
        <v>7.1999286805138407</v>
      </c>
      <c r="V4" s="20">
        <f>$R4*$S4*$T4</f>
        <v>439.3683212616001</v>
      </c>
      <c r="W4" s="27">
        <v>0</v>
      </c>
      <c r="X4" s="28">
        <v>0</v>
      </c>
      <c r="Y4" s="33">
        <v>0.13</v>
      </c>
      <c r="Z4" s="33">
        <f>$Y4*0.03937</f>
        <v>5.1181000000000004E-3</v>
      </c>
      <c r="AA4" s="63" t="s">
        <v>130</v>
      </c>
      <c r="AB4" s="63">
        <v>9.9999999999999995E-7</v>
      </c>
      <c r="AC4" s="54" t="s">
        <v>131</v>
      </c>
      <c r="AD4" s="53" t="s">
        <v>132</v>
      </c>
      <c r="AE4" s="51" t="s">
        <v>8</v>
      </c>
      <c r="AF4" s="55" t="s">
        <v>8</v>
      </c>
      <c r="AG4" s="34" t="s">
        <v>4</v>
      </c>
      <c r="AH4" s="30" t="s">
        <v>5</v>
      </c>
      <c r="AI4" s="34" t="s">
        <v>52</v>
      </c>
      <c r="AJ4" s="23" t="s">
        <v>133</v>
      </c>
      <c r="AK4" s="51" t="s">
        <v>8</v>
      </c>
      <c r="AL4" s="40" t="s">
        <v>8</v>
      </c>
      <c r="AM4" s="35" t="s">
        <v>24</v>
      </c>
    </row>
    <row r="5" spans="1:46" s="31" customFormat="1" ht="45" x14ac:dyDescent="0.25">
      <c r="A5" s="21" t="s">
        <v>125</v>
      </c>
      <c r="B5" s="23" t="s">
        <v>127</v>
      </c>
      <c r="C5" s="60" t="s">
        <v>126</v>
      </c>
      <c r="D5" s="21">
        <v>1850</v>
      </c>
      <c r="E5" s="21">
        <v>900</v>
      </c>
      <c r="F5" s="21">
        <v>2200</v>
      </c>
      <c r="G5" s="20">
        <f>$D5*0.03937</f>
        <v>72.834500000000006</v>
      </c>
      <c r="H5" s="20">
        <f>$E5*0.03937</f>
        <v>35.433</v>
      </c>
      <c r="I5" s="20">
        <f>$F5*0.03937</f>
        <v>86.614000000000004</v>
      </c>
      <c r="J5" s="18">
        <v>1420</v>
      </c>
      <c r="K5" s="20">
        <f>$J5*2.204623</f>
        <v>3130.5646600000005</v>
      </c>
      <c r="L5" s="23" t="s">
        <v>129</v>
      </c>
      <c r="M5" s="21" t="s">
        <v>128</v>
      </c>
      <c r="N5" s="23" t="s">
        <v>70</v>
      </c>
      <c r="O5" s="34" t="s">
        <v>135</v>
      </c>
      <c r="P5" s="34" t="s">
        <v>135</v>
      </c>
      <c r="Q5" s="34" t="s">
        <v>140</v>
      </c>
      <c r="R5" s="45" t="s">
        <v>136</v>
      </c>
      <c r="S5" s="45" t="s">
        <v>136</v>
      </c>
      <c r="T5" s="45" t="s">
        <v>137</v>
      </c>
      <c r="U5" s="45" t="s">
        <v>138</v>
      </c>
      <c r="V5" s="45" t="s">
        <v>139</v>
      </c>
      <c r="W5" s="27">
        <v>0</v>
      </c>
      <c r="X5" s="28">
        <v>0</v>
      </c>
      <c r="Y5" s="33">
        <v>0.13</v>
      </c>
      <c r="Z5" s="33">
        <f>$Y5*0.03937</f>
        <v>5.1181000000000004E-3</v>
      </c>
      <c r="AA5" s="64">
        <f>AC5/3600</f>
        <v>1.5277777777777777E-2</v>
      </c>
      <c r="AB5" s="64">
        <f>AD5/3600</f>
        <v>9.3194444444444443E-7</v>
      </c>
      <c r="AC5" s="29">
        <v>55</v>
      </c>
      <c r="AD5" s="28">
        <f>AC5*0.000061</f>
        <v>3.3549999999999999E-3</v>
      </c>
      <c r="AE5" s="51" t="s">
        <v>8</v>
      </c>
      <c r="AF5" s="55" t="s">
        <v>8</v>
      </c>
      <c r="AG5" s="34" t="s">
        <v>4</v>
      </c>
      <c r="AH5" s="30" t="s">
        <v>5</v>
      </c>
      <c r="AI5" s="34" t="s">
        <v>52</v>
      </c>
      <c r="AJ5" s="23" t="s">
        <v>134</v>
      </c>
      <c r="AK5" s="51" t="s">
        <v>8</v>
      </c>
      <c r="AL5" s="40" t="s">
        <v>8</v>
      </c>
      <c r="AM5" s="35" t="s">
        <v>24</v>
      </c>
    </row>
    <row r="6" spans="1:46" s="31" customFormat="1" ht="60" x14ac:dyDescent="0.25">
      <c r="A6" s="21" t="s">
        <v>321</v>
      </c>
      <c r="B6" s="22" t="s">
        <v>58</v>
      </c>
      <c r="C6" s="22" t="s">
        <v>58</v>
      </c>
      <c r="D6" s="24">
        <v>0</v>
      </c>
      <c r="E6" s="24">
        <v>0</v>
      </c>
      <c r="F6" s="24">
        <v>0</v>
      </c>
      <c r="G6" s="24">
        <v>0</v>
      </c>
      <c r="H6" s="24">
        <v>0</v>
      </c>
      <c r="I6" s="24">
        <v>0</v>
      </c>
      <c r="J6" s="24">
        <v>0</v>
      </c>
      <c r="K6" s="24">
        <v>0</v>
      </c>
      <c r="L6" s="22" t="s">
        <v>80</v>
      </c>
      <c r="M6" s="24" t="s">
        <v>57</v>
      </c>
      <c r="N6" s="22" t="s">
        <v>8</v>
      </c>
      <c r="O6" s="30">
        <v>0</v>
      </c>
      <c r="P6" s="30">
        <v>0</v>
      </c>
      <c r="Q6" s="30">
        <v>0</v>
      </c>
      <c r="R6" s="44">
        <v>0</v>
      </c>
      <c r="S6" s="44">
        <v>0</v>
      </c>
      <c r="T6" s="44">
        <v>0</v>
      </c>
      <c r="U6" s="25">
        <v>0</v>
      </c>
      <c r="V6" s="25">
        <v>0</v>
      </c>
      <c r="W6" s="27">
        <v>0</v>
      </c>
      <c r="X6" s="28">
        <v>0</v>
      </c>
      <c r="Y6" s="28">
        <v>0</v>
      </c>
      <c r="Z6" s="28">
        <v>0</v>
      </c>
      <c r="AA6" s="25">
        <v>0</v>
      </c>
      <c r="AB6" s="28">
        <v>0</v>
      </c>
      <c r="AC6" s="29">
        <v>0</v>
      </c>
      <c r="AD6" s="28">
        <v>0</v>
      </c>
      <c r="AE6" s="56" t="s">
        <v>322</v>
      </c>
      <c r="AF6" s="55" t="s">
        <v>8</v>
      </c>
      <c r="AG6" s="30" t="s">
        <v>4</v>
      </c>
      <c r="AH6" s="30" t="s">
        <v>5</v>
      </c>
      <c r="AI6" s="30" t="s">
        <v>8</v>
      </c>
      <c r="AJ6" s="23" t="s">
        <v>323</v>
      </c>
      <c r="AK6" s="51" t="s">
        <v>8</v>
      </c>
      <c r="AL6" s="40" t="s">
        <v>8</v>
      </c>
      <c r="AM6" s="35" t="s">
        <v>24</v>
      </c>
    </row>
    <row r="7" spans="1:46" s="31" customFormat="1" ht="180" x14ac:dyDescent="0.25">
      <c r="A7" s="21" t="s">
        <v>296</v>
      </c>
      <c r="B7" s="23" t="s">
        <v>297</v>
      </c>
      <c r="C7" s="23" t="s">
        <v>298</v>
      </c>
      <c r="D7" s="21">
        <v>1000</v>
      </c>
      <c r="E7" s="21">
        <v>600</v>
      </c>
      <c r="F7" s="21">
        <v>600</v>
      </c>
      <c r="G7" s="20">
        <f>$D7*0.03937</f>
        <v>39.370000000000005</v>
      </c>
      <c r="H7" s="20">
        <f>$E7*0.03937</f>
        <v>23.622</v>
      </c>
      <c r="I7" s="20">
        <f>$F7*0.03937</f>
        <v>23.622</v>
      </c>
      <c r="J7" s="26">
        <v>0</v>
      </c>
      <c r="K7" s="25">
        <v>0</v>
      </c>
      <c r="L7" s="22" t="s">
        <v>80</v>
      </c>
      <c r="M7" s="21" t="s">
        <v>53</v>
      </c>
      <c r="N7" s="22" t="s">
        <v>8</v>
      </c>
      <c r="O7" s="34">
        <v>160</v>
      </c>
      <c r="P7" s="34">
        <v>200</v>
      </c>
      <c r="Q7" s="34">
        <v>140</v>
      </c>
      <c r="R7" s="45">
        <f>$O7*0.03937</f>
        <v>6.2992000000000008</v>
      </c>
      <c r="S7" s="45">
        <f>$P7*0.03937</f>
        <v>7.8740000000000006</v>
      </c>
      <c r="T7" s="45">
        <f>$Q7*0.03937</f>
        <v>5.5118</v>
      </c>
      <c r="U7" s="20">
        <f t="shared" ref="U7:U16" si="0">V7*0.016387</f>
        <v>4.4799556234308335</v>
      </c>
      <c r="V7" s="20">
        <f t="shared" ref="V7:V16" si="1">$R7*$S7*$T7</f>
        <v>273.38473322944003</v>
      </c>
      <c r="W7" s="57">
        <v>0.1</v>
      </c>
      <c r="X7" s="33">
        <f t="shared" ref="X7:X13" si="2">$W7*0.03937</f>
        <v>3.9370000000000004E-3</v>
      </c>
      <c r="Y7" s="28">
        <v>0</v>
      </c>
      <c r="Z7" s="28">
        <f t="shared" ref="Z7:Z15" si="3">$Y7*0.03937</f>
        <v>0</v>
      </c>
      <c r="AA7" s="25">
        <f t="shared" ref="AA7:AA15" si="4">AC7/3600</f>
        <v>0</v>
      </c>
      <c r="AB7" s="28">
        <f t="shared" ref="AB7:AB15" si="5">AD7/3600</f>
        <v>0</v>
      </c>
      <c r="AC7" s="29">
        <v>0</v>
      </c>
      <c r="AD7" s="28">
        <f t="shared" ref="AD7:AD15" si="6">AC7*0.000061</f>
        <v>0</v>
      </c>
      <c r="AE7" s="56" t="s">
        <v>299</v>
      </c>
      <c r="AF7" s="55" t="s">
        <v>8</v>
      </c>
      <c r="AG7" s="34" t="s">
        <v>4</v>
      </c>
      <c r="AH7" s="30" t="s">
        <v>5</v>
      </c>
      <c r="AI7" s="34" t="s">
        <v>52</v>
      </c>
      <c r="AJ7" s="23" t="s">
        <v>300</v>
      </c>
      <c r="AK7" s="51" t="s">
        <v>8</v>
      </c>
      <c r="AL7" s="40" t="s">
        <v>293</v>
      </c>
      <c r="AM7" s="35" t="s">
        <v>24</v>
      </c>
    </row>
    <row r="8" spans="1:46" s="31" customFormat="1" ht="105" x14ac:dyDescent="0.25">
      <c r="A8" s="21" t="s">
        <v>252</v>
      </c>
      <c r="B8" s="23" t="s">
        <v>250</v>
      </c>
      <c r="C8" s="23" t="s">
        <v>251</v>
      </c>
      <c r="D8" s="24">
        <v>0</v>
      </c>
      <c r="E8" s="24">
        <v>0</v>
      </c>
      <c r="F8" s="24">
        <v>0</v>
      </c>
      <c r="G8" s="25">
        <v>0</v>
      </c>
      <c r="H8" s="25">
        <v>0</v>
      </c>
      <c r="I8" s="25">
        <v>0</v>
      </c>
      <c r="J8" s="26">
        <v>0</v>
      </c>
      <c r="K8" s="25">
        <v>0</v>
      </c>
      <c r="L8" s="23" t="s">
        <v>175</v>
      </c>
      <c r="M8" s="21" t="s">
        <v>228</v>
      </c>
      <c r="N8" s="22" t="s">
        <v>8</v>
      </c>
      <c r="O8" s="34">
        <f t="shared" ref="O8:O13" si="7">$R8*25.4</f>
        <v>127</v>
      </c>
      <c r="P8" s="34">
        <f t="shared" ref="P8:P13" si="8">$S8*25.4</f>
        <v>127</v>
      </c>
      <c r="Q8" s="34">
        <f t="shared" ref="Q8:Q13" si="9">$T8*25.4</f>
        <v>127</v>
      </c>
      <c r="R8" s="45">
        <v>5</v>
      </c>
      <c r="S8" s="45">
        <v>5</v>
      </c>
      <c r="T8" s="45">
        <v>5</v>
      </c>
      <c r="U8" s="20">
        <f t="shared" si="0"/>
        <v>2.0483750000000001</v>
      </c>
      <c r="V8" s="20">
        <f t="shared" si="1"/>
        <v>125</v>
      </c>
      <c r="W8" s="57">
        <v>0.1</v>
      </c>
      <c r="X8" s="33">
        <f t="shared" si="2"/>
        <v>3.9370000000000004E-3</v>
      </c>
      <c r="Y8" s="28">
        <v>0</v>
      </c>
      <c r="Z8" s="28">
        <f t="shared" si="3"/>
        <v>0</v>
      </c>
      <c r="AA8" s="25">
        <f t="shared" si="4"/>
        <v>0</v>
      </c>
      <c r="AB8" s="28">
        <f t="shared" si="5"/>
        <v>0</v>
      </c>
      <c r="AC8" s="29">
        <v>0</v>
      </c>
      <c r="AD8" s="28">
        <f t="shared" si="6"/>
        <v>0</v>
      </c>
      <c r="AE8" s="56" t="s">
        <v>229</v>
      </c>
      <c r="AF8" s="50" t="s">
        <v>241</v>
      </c>
      <c r="AG8" s="34" t="s">
        <v>15</v>
      </c>
      <c r="AH8" s="30" t="s">
        <v>5</v>
      </c>
      <c r="AI8" s="30" t="s">
        <v>8</v>
      </c>
      <c r="AJ8" s="23" t="s">
        <v>246</v>
      </c>
      <c r="AK8" s="51" t="s">
        <v>8</v>
      </c>
      <c r="AL8" s="43" t="s">
        <v>240</v>
      </c>
      <c r="AM8" s="35" t="s">
        <v>24</v>
      </c>
    </row>
    <row r="9" spans="1:46" s="31" customFormat="1" ht="105" x14ac:dyDescent="0.25">
      <c r="A9" s="21" t="s">
        <v>256</v>
      </c>
      <c r="B9" s="23" t="s">
        <v>250</v>
      </c>
      <c r="C9" s="23" t="s">
        <v>251</v>
      </c>
      <c r="D9" s="24">
        <v>0</v>
      </c>
      <c r="E9" s="24">
        <v>0</v>
      </c>
      <c r="F9" s="24">
        <v>0</v>
      </c>
      <c r="G9" s="25">
        <v>0</v>
      </c>
      <c r="H9" s="25">
        <v>0</v>
      </c>
      <c r="I9" s="25">
        <v>0</v>
      </c>
      <c r="J9" s="26">
        <v>0</v>
      </c>
      <c r="K9" s="25">
        <v>0</v>
      </c>
      <c r="L9" s="23" t="s">
        <v>175</v>
      </c>
      <c r="M9" s="21" t="s">
        <v>228</v>
      </c>
      <c r="N9" s="22" t="s">
        <v>8</v>
      </c>
      <c r="O9" s="34">
        <f t="shared" si="7"/>
        <v>203.2</v>
      </c>
      <c r="P9" s="34">
        <f t="shared" si="8"/>
        <v>203.2</v>
      </c>
      <c r="Q9" s="34">
        <f t="shared" si="9"/>
        <v>203.2</v>
      </c>
      <c r="R9" s="45">
        <v>8</v>
      </c>
      <c r="S9" s="45">
        <v>8</v>
      </c>
      <c r="T9" s="45">
        <v>8</v>
      </c>
      <c r="U9" s="20">
        <f t="shared" si="0"/>
        <v>8.3901439999999994</v>
      </c>
      <c r="V9" s="20">
        <f t="shared" si="1"/>
        <v>512</v>
      </c>
      <c r="W9" s="57">
        <v>0.1</v>
      </c>
      <c r="X9" s="33">
        <f t="shared" si="2"/>
        <v>3.9370000000000004E-3</v>
      </c>
      <c r="Y9" s="28">
        <v>0</v>
      </c>
      <c r="Z9" s="28">
        <f t="shared" si="3"/>
        <v>0</v>
      </c>
      <c r="AA9" s="25">
        <f t="shared" si="4"/>
        <v>0</v>
      </c>
      <c r="AB9" s="28">
        <f t="shared" si="5"/>
        <v>0</v>
      </c>
      <c r="AC9" s="29">
        <v>0</v>
      </c>
      <c r="AD9" s="28">
        <f t="shared" si="6"/>
        <v>0</v>
      </c>
      <c r="AE9" s="56" t="s">
        <v>229</v>
      </c>
      <c r="AF9" s="65" t="s">
        <v>245</v>
      </c>
      <c r="AG9" s="34" t="s">
        <v>14</v>
      </c>
      <c r="AH9" s="30" t="s">
        <v>5</v>
      </c>
      <c r="AI9" s="30" t="s">
        <v>8</v>
      </c>
      <c r="AJ9" s="23" t="s">
        <v>247</v>
      </c>
      <c r="AK9" s="51" t="s">
        <v>8</v>
      </c>
      <c r="AL9" s="43" t="s">
        <v>240</v>
      </c>
      <c r="AM9" s="35" t="s">
        <v>24</v>
      </c>
    </row>
    <row r="10" spans="1:46" s="31" customFormat="1" ht="64.5" customHeight="1" x14ac:dyDescent="0.25">
      <c r="A10" s="21" t="s">
        <v>257</v>
      </c>
      <c r="B10" s="23" t="s">
        <v>250</v>
      </c>
      <c r="C10" s="23" t="s">
        <v>251</v>
      </c>
      <c r="D10" s="24">
        <v>0</v>
      </c>
      <c r="E10" s="24">
        <v>0</v>
      </c>
      <c r="F10" s="24">
        <v>0</v>
      </c>
      <c r="G10" s="25">
        <v>0</v>
      </c>
      <c r="H10" s="25">
        <v>0</v>
      </c>
      <c r="I10" s="25">
        <v>0</v>
      </c>
      <c r="J10" s="26">
        <v>0</v>
      </c>
      <c r="K10" s="25">
        <v>0</v>
      </c>
      <c r="L10" s="23" t="s">
        <v>175</v>
      </c>
      <c r="M10" s="21" t="s">
        <v>228</v>
      </c>
      <c r="N10" s="22" t="s">
        <v>8</v>
      </c>
      <c r="O10" s="34">
        <f t="shared" si="7"/>
        <v>203.2</v>
      </c>
      <c r="P10" s="34">
        <f t="shared" si="8"/>
        <v>203.2</v>
      </c>
      <c r="Q10" s="34">
        <f t="shared" si="9"/>
        <v>203.2</v>
      </c>
      <c r="R10" s="45">
        <v>8</v>
      </c>
      <c r="S10" s="45">
        <v>8</v>
      </c>
      <c r="T10" s="45">
        <v>8</v>
      </c>
      <c r="U10" s="20">
        <f t="shared" si="0"/>
        <v>8.3901439999999994</v>
      </c>
      <c r="V10" s="20">
        <f t="shared" si="1"/>
        <v>512</v>
      </c>
      <c r="W10" s="57">
        <v>0.1</v>
      </c>
      <c r="X10" s="33">
        <f t="shared" si="2"/>
        <v>3.9370000000000004E-3</v>
      </c>
      <c r="Y10" s="28">
        <v>0</v>
      </c>
      <c r="Z10" s="28">
        <f t="shared" si="3"/>
        <v>0</v>
      </c>
      <c r="AA10" s="25">
        <f t="shared" si="4"/>
        <v>0</v>
      </c>
      <c r="AB10" s="28">
        <f t="shared" si="5"/>
        <v>0</v>
      </c>
      <c r="AC10" s="29">
        <v>0</v>
      </c>
      <c r="AD10" s="28">
        <f t="shared" si="6"/>
        <v>0</v>
      </c>
      <c r="AE10" s="56" t="s">
        <v>229</v>
      </c>
      <c r="AF10" s="65" t="s">
        <v>248</v>
      </c>
      <c r="AG10" s="34" t="s">
        <v>4</v>
      </c>
      <c r="AH10" s="30" t="s">
        <v>5</v>
      </c>
      <c r="AI10" s="30" t="s">
        <v>8</v>
      </c>
      <c r="AJ10" s="23" t="s">
        <v>249</v>
      </c>
      <c r="AK10" s="51" t="s">
        <v>8</v>
      </c>
      <c r="AL10" s="43" t="s">
        <v>240</v>
      </c>
      <c r="AM10" s="35" t="s">
        <v>24</v>
      </c>
    </row>
    <row r="11" spans="1:46" s="31" customFormat="1" ht="64.5" customHeight="1" x14ac:dyDescent="0.25">
      <c r="A11" s="21" t="s">
        <v>254</v>
      </c>
      <c r="B11" s="23" t="s">
        <v>250</v>
      </c>
      <c r="C11" s="23" t="s">
        <v>251</v>
      </c>
      <c r="D11" s="24">
        <v>0</v>
      </c>
      <c r="E11" s="24">
        <v>0</v>
      </c>
      <c r="F11" s="24">
        <v>0</v>
      </c>
      <c r="G11" s="25">
        <v>0</v>
      </c>
      <c r="H11" s="25">
        <v>0</v>
      </c>
      <c r="I11" s="25">
        <v>0</v>
      </c>
      <c r="J11" s="26">
        <v>0</v>
      </c>
      <c r="K11" s="25">
        <v>0</v>
      </c>
      <c r="L11" s="23" t="s">
        <v>175</v>
      </c>
      <c r="M11" s="21" t="s">
        <v>228</v>
      </c>
      <c r="N11" s="22" t="s">
        <v>8</v>
      </c>
      <c r="O11" s="34">
        <f t="shared" si="7"/>
        <v>203.2</v>
      </c>
      <c r="P11" s="34">
        <f t="shared" si="8"/>
        <v>203.2</v>
      </c>
      <c r="Q11" s="34">
        <f t="shared" si="9"/>
        <v>203.2</v>
      </c>
      <c r="R11" s="45">
        <v>8</v>
      </c>
      <c r="S11" s="45">
        <v>8</v>
      </c>
      <c r="T11" s="45">
        <v>8</v>
      </c>
      <c r="U11" s="20">
        <f t="shared" si="0"/>
        <v>8.3901439999999994</v>
      </c>
      <c r="V11" s="20">
        <f t="shared" si="1"/>
        <v>512</v>
      </c>
      <c r="W11" s="57">
        <v>0.1</v>
      </c>
      <c r="X11" s="33">
        <f t="shared" si="2"/>
        <v>3.9370000000000004E-3</v>
      </c>
      <c r="Y11" s="28">
        <v>0</v>
      </c>
      <c r="Z11" s="28">
        <f t="shared" si="3"/>
        <v>0</v>
      </c>
      <c r="AA11" s="25">
        <f t="shared" si="4"/>
        <v>0</v>
      </c>
      <c r="AB11" s="28">
        <f t="shared" si="5"/>
        <v>0</v>
      </c>
      <c r="AC11" s="29">
        <v>0</v>
      </c>
      <c r="AD11" s="28">
        <f t="shared" si="6"/>
        <v>0</v>
      </c>
      <c r="AE11" s="56" t="s">
        <v>229</v>
      </c>
      <c r="AF11" s="65" t="s">
        <v>243</v>
      </c>
      <c r="AG11" s="34" t="s">
        <v>15</v>
      </c>
      <c r="AH11" s="30" t="s">
        <v>5</v>
      </c>
      <c r="AI11" s="30" t="s">
        <v>8</v>
      </c>
      <c r="AJ11" s="23" t="s">
        <v>246</v>
      </c>
      <c r="AK11" s="51" t="s">
        <v>8</v>
      </c>
      <c r="AL11" s="43" t="s">
        <v>240</v>
      </c>
      <c r="AM11" s="35" t="s">
        <v>24</v>
      </c>
    </row>
    <row r="12" spans="1:46" s="31" customFormat="1" ht="64.5" customHeight="1" x14ac:dyDescent="0.25">
      <c r="A12" s="21" t="s">
        <v>255</v>
      </c>
      <c r="B12" s="23" t="s">
        <v>250</v>
      </c>
      <c r="C12" s="23" t="s">
        <v>251</v>
      </c>
      <c r="D12" s="24">
        <v>0</v>
      </c>
      <c r="E12" s="24">
        <v>0</v>
      </c>
      <c r="F12" s="24">
        <v>0</v>
      </c>
      <c r="G12" s="25">
        <v>0</v>
      </c>
      <c r="H12" s="25">
        <v>0</v>
      </c>
      <c r="I12" s="25">
        <v>0</v>
      </c>
      <c r="J12" s="26">
        <v>0</v>
      </c>
      <c r="K12" s="25">
        <v>0</v>
      </c>
      <c r="L12" s="23" t="s">
        <v>175</v>
      </c>
      <c r="M12" s="21" t="s">
        <v>228</v>
      </c>
      <c r="N12" s="22" t="s">
        <v>8</v>
      </c>
      <c r="O12" s="34">
        <f t="shared" si="7"/>
        <v>203.2</v>
      </c>
      <c r="P12" s="34">
        <f t="shared" si="8"/>
        <v>203.2</v>
      </c>
      <c r="Q12" s="34">
        <f t="shared" si="9"/>
        <v>203.2</v>
      </c>
      <c r="R12" s="45">
        <v>8</v>
      </c>
      <c r="S12" s="45">
        <v>8</v>
      </c>
      <c r="T12" s="45">
        <v>8</v>
      </c>
      <c r="U12" s="20">
        <f t="shared" si="0"/>
        <v>8.3901439999999994</v>
      </c>
      <c r="V12" s="20">
        <f t="shared" si="1"/>
        <v>512</v>
      </c>
      <c r="W12" s="57">
        <v>0.1</v>
      </c>
      <c r="X12" s="33">
        <f t="shared" si="2"/>
        <v>3.9370000000000004E-3</v>
      </c>
      <c r="Y12" s="28">
        <v>0</v>
      </c>
      <c r="Z12" s="28">
        <f t="shared" si="3"/>
        <v>0</v>
      </c>
      <c r="AA12" s="25">
        <f t="shared" si="4"/>
        <v>0</v>
      </c>
      <c r="AB12" s="28">
        <f t="shared" si="5"/>
        <v>0</v>
      </c>
      <c r="AC12" s="29">
        <v>0</v>
      </c>
      <c r="AD12" s="28">
        <f t="shared" si="6"/>
        <v>0</v>
      </c>
      <c r="AE12" s="56" t="s">
        <v>229</v>
      </c>
      <c r="AF12" s="65" t="s">
        <v>244</v>
      </c>
      <c r="AG12" s="34" t="s">
        <v>14</v>
      </c>
      <c r="AH12" s="30" t="s">
        <v>5</v>
      </c>
      <c r="AI12" s="30" t="s">
        <v>8</v>
      </c>
      <c r="AJ12" s="23" t="s">
        <v>246</v>
      </c>
      <c r="AK12" s="51" t="s">
        <v>8</v>
      </c>
      <c r="AL12" s="43" t="s">
        <v>240</v>
      </c>
      <c r="AM12" s="35" t="s">
        <v>24</v>
      </c>
    </row>
    <row r="13" spans="1:46" s="31" customFormat="1" ht="64.5" customHeight="1" x14ac:dyDescent="0.25">
      <c r="A13" s="21" t="s">
        <v>253</v>
      </c>
      <c r="B13" s="23" t="s">
        <v>250</v>
      </c>
      <c r="C13" s="23" t="s">
        <v>251</v>
      </c>
      <c r="D13" s="24">
        <v>0</v>
      </c>
      <c r="E13" s="24">
        <v>0</v>
      </c>
      <c r="F13" s="24">
        <v>0</v>
      </c>
      <c r="G13" s="25">
        <v>0</v>
      </c>
      <c r="H13" s="25">
        <v>0</v>
      </c>
      <c r="I13" s="25">
        <v>0</v>
      </c>
      <c r="J13" s="26">
        <v>0</v>
      </c>
      <c r="K13" s="25">
        <v>0</v>
      </c>
      <c r="L13" s="23" t="s">
        <v>175</v>
      </c>
      <c r="M13" s="21" t="s">
        <v>228</v>
      </c>
      <c r="N13" s="22" t="s">
        <v>8</v>
      </c>
      <c r="O13" s="34">
        <f t="shared" si="7"/>
        <v>127</v>
      </c>
      <c r="P13" s="34">
        <f t="shared" si="8"/>
        <v>127</v>
      </c>
      <c r="Q13" s="34">
        <f t="shared" si="9"/>
        <v>152.39999999999998</v>
      </c>
      <c r="R13" s="45">
        <v>5</v>
      </c>
      <c r="S13" s="45">
        <v>5</v>
      </c>
      <c r="T13" s="45">
        <v>6</v>
      </c>
      <c r="U13" s="20">
        <f t="shared" si="0"/>
        <v>2.4580499999999996</v>
      </c>
      <c r="V13" s="20">
        <f t="shared" si="1"/>
        <v>150</v>
      </c>
      <c r="W13" s="57">
        <v>0.1</v>
      </c>
      <c r="X13" s="33">
        <f t="shared" si="2"/>
        <v>3.9370000000000004E-3</v>
      </c>
      <c r="Y13" s="28">
        <v>0</v>
      </c>
      <c r="Z13" s="28">
        <f t="shared" si="3"/>
        <v>0</v>
      </c>
      <c r="AA13" s="25">
        <f t="shared" si="4"/>
        <v>0</v>
      </c>
      <c r="AB13" s="28">
        <f t="shared" si="5"/>
        <v>0</v>
      </c>
      <c r="AC13" s="29">
        <v>0</v>
      </c>
      <c r="AD13" s="28">
        <f t="shared" si="6"/>
        <v>0</v>
      </c>
      <c r="AE13" s="56" t="s">
        <v>229</v>
      </c>
      <c r="AF13" s="65" t="s">
        <v>242</v>
      </c>
      <c r="AG13" s="34" t="s">
        <v>15</v>
      </c>
      <c r="AH13" s="30" t="s">
        <v>5</v>
      </c>
      <c r="AI13" s="30" t="s">
        <v>8</v>
      </c>
      <c r="AJ13" s="23" t="s">
        <v>246</v>
      </c>
      <c r="AK13" s="51" t="s">
        <v>8</v>
      </c>
      <c r="AL13" s="43" t="s">
        <v>240</v>
      </c>
      <c r="AM13" s="35" t="s">
        <v>24</v>
      </c>
      <c r="AN13" s="24"/>
      <c r="AO13" s="24"/>
      <c r="AP13" s="24"/>
      <c r="AQ13" s="24"/>
      <c r="AR13" s="24"/>
      <c r="AS13" s="24"/>
      <c r="AT13" s="24"/>
    </row>
    <row r="14" spans="1:46" s="31" customFormat="1" ht="64.5" customHeight="1" x14ac:dyDescent="0.25">
      <c r="A14" s="21" t="s">
        <v>206</v>
      </c>
      <c r="B14" s="23" t="s">
        <v>215</v>
      </c>
      <c r="C14" s="23" t="s">
        <v>208</v>
      </c>
      <c r="D14" s="24">
        <v>0</v>
      </c>
      <c r="E14" s="24">
        <v>0</v>
      </c>
      <c r="F14" s="24">
        <v>0</v>
      </c>
      <c r="G14" s="25">
        <v>0</v>
      </c>
      <c r="H14" s="25">
        <v>0</v>
      </c>
      <c r="I14" s="25">
        <v>0</v>
      </c>
      <c r="J14" s="26">
        <v>0</v>
      </c>
      <c r="K14" s="25">
        <v>0</v>
      </c>
      <c r="L14" s="22" t="s">
        <v>175</v>
      </c>
      <c r="M14" s="21" t="s">
        <v>16</v>
      </c>
      <c r="N14" s="23" t="s">
        <v>81</v>
      </c>
      <c r="O14" s="34">
        <v>175</v>
      </c>
      <c r="P14" s="34">
        <v>175</v>
      </c>
      <c r="Q14" s="34">
        <v>70</v>
      </c>
      <c r="R14" s="45">
        <f>$O14*0.03937</f>
        <v>6.8897500000000003</v>
      </c>
      <c r="S14" s="45">
        <f>$P14*0.03937</f>
        <v>6.8897500000000003</v>
      </c>
      <c r="T14" s="45">
        <f>$Q14*0.03937</f>
        <v>2.7559</v>
      </c>
      <c r="U14" s="20">
        <f t="shared" si="0"/>
        <v>2.1437287651182699</v>
      </c>
      <c r="V14" s="20">
        <f t="shared" si="1"/>
        <v>130.81886648674376</v>
      </c>
      <c r="W14" s="52" t="s">
        <v>212</v>
      </c>
      <c r="X14" s="53" t="s">
        <v>213</v>
      </c>
      <c r="Y14" s="28">
        <v>0</v>
      </c>
      <c r="Z14" s="28">
        <v>0</v>
      </c>
      <c r="AA14" s="25">
        <f t="shared" si="4"/>
        <v>0</v>
      </c>
      <c r="AB14" s="28">
        <f t="shared" si="5"/>
        <v>0</v>
      </c>
      <c r="AC14" s="29">
        <v>0</v>
      </c>
      <c r="AD14" s="28">
        <f t="shared" si="6"/>
        <v>0</v>
      </c>
      <c r="AE14" s="56" t="s">
        <v>207</v>
      </c>
      <c r="AF14" s="50" t="s">
        <v>209</v>
      </c>
      <c r="AG14" s="34" t="s">
        <v>4</v>
      </c>
      <c r="AH14" s="34" t="s">
        <v>211</v>
      </c>
      <c r="AI14" s="34" t="s">
        <v>52</v>
      </c>
      <c r="AJ14" s="23" t="s">
        <v>214</v>
      </c>
      <c r="AK14" s="51" t="s">
        <v>8</v>
      </c>
      <c r="AL14" s="43" t="s">
        <v>210</v>
      </c>
      <c r="AM14" s="35" t="s">
        <v>24</v>
      </c>
    </row>
    <row r="15" spans="1:46" s="31" customFormat="1" ht="64.5" customHeight="1" x14ac:dyDescent="0.25">
      <c r="A15" s="21" t="s">
        <v>234</v>
      </c>
      <c r="B15" s="23" t="s">
        <v>230</v>
      </c>
      <c r="C15" s="23" t="s">
        <v>231</v>
      </c>
      <c r="D15" s="21">
        <v>500</v>
      </c>
      <c r="E15" s="21">
        <v>600</v>
      </c>
      <c r="F15" s="21">
        <v>500</v>
      </c>
      <c r="G15" s="20">
        <f>$D15*0.03937</f>
        <v>19.685000000000002</v>
      </c>
      <c r="H15" s="20">
        <f>$E15*0.03937</f>
        <v>23.622</v>
      </c>
      <c r="I15" s="20">
        <f>$F15*0.03937</f>
        <v>19.685000000000002</v>
      </c>
      <c r="J15" s="26">
        <v>0</v>
      </c>
      <c r="K15" s="25">
        <v>0</v>
      </c>
      <c r="L15" s="22" t="s">
        <v>232</v>
      </c>
      <c r="M15" s="21" t="s">
        <v>53</v>
      </c>
      <c r="N15" s="23" t="s">
        <v>81</v>
      </c>
      <c r="O15" s="34">
        <v>250</v>
      </c>
      <c r="P15" s="34">
        <v>270</v>
      </c>
      <c r="Q15" s="34">
        <v>300</v>
      </c>
      <c r="R15" s="45">
        <f>$O15*0.03937</f>
        <v>9.8425000000000011</v>
      </c>
      <c r="S15" s="45">
        <f>$P15*0.03937</f>
        <v>10.629900000000001</v>
      </c>
      <c r="T15" s="45">
        <f>$Q15*0.03937</f>
        <v>11.811</v>
      </c>
      <c r="U15" s="20">
        <f t="shared" si="0"/>
        <v>20.249799413945173</v>
      </c>
      <c r="V15" s="20">
        <f t="shared" si="1"/>
        <v>1235.7234035482502</v>
      </c>
      <c r="W15" s="57">
        <v>0.2</v>
      </c>
      <c r="X15" s="33">
        <f>$W15*0.03937</f>
        <v>7.8740000000000008E-3</v>
      </c>
      <c r="Y15" s="33">
        <v>0.05</v>
      </c>
      <c r="Z15" s="33">
        <f t="shared" si="3"/>
        <v>1.9685000000000002E-3</v>
      </c>
      <c r="AA15" s="20">
        <f t="shared" si="4"/>
        <v>33.333333333333336</v>
      </c>
      <c r="AB15" s="33">
        <f t="shared" si="5"/>
        <v>2.0333333333333336E-3</v>
      </c>
      <c r="AC15" s="58">
        <f>2000*60</f>
        <v>120000</v>
      </c>
      <c r="AD15" s="33">
        <f t="shared" si="6"/>
        <v>7.32</v>
      </c>
      <c r="AE15" s="56" t="s">
        <v>233</v>
      </c>
      <c r="AF15" s="50">
        <v>1250</v>
      </c>
      <c r="AG15" s="34" t="s">
        <v>4</v>
      </c>
      <c r="AH15" s="30" t="s">
        <v>5</v>
      </c>
      <c r="AI15" s="34" t="s">
        <v>52</v>
      </c>
      <c r="AJ15" s="23" t="s">
        <v>237</v>
      </c>
      <c r="AK15" s="51" t="s">
        <v>8</v>
      </c>
      <c r="AL15" s="43" t="s">
        <v>294</v>
      </c>
      <c r="AM15" s="35" t="s">
        <v>24</v>
      </c>
    </row>
    <row r="16" spans="1:46" s="31" customFormat="1" ht="90" x14ac:dyDescent="0.25">
      <c r="A16" s="21" t="s">
        <v>183</v>
      </c>
      <c r="B16" s="23" t="s">
        <v>184</v>
      </c>
      <c r="C16" s="23" t="s">
        <v>185</v>
      </c>
      <c r="D16" s="21">
        <v>350</v>
      </c>
      <c r="E16" s="21">
        <v>380</v>
      </c>
      <c r="F16" s="21">
        <v>492</v>
      </c>
      <c r="G16" s="20">
        <f>$D16*0.03937</f>
        <v>13.779500000000001</v>
      </c>
      <c r="H16" s="20">
        <f>$E16*0.03937</f>
        <v>14.960600000000001</v>
      </c>
      <c r="I16" s="20">
        <f>$F16*0.03937</f>
        <v>19.370039999999999</v>
      </c>
      <c r="J16" s="18">
        <v>8.75</v>
      </c>
      <c r="K16" s="20">
        <f>$J16*2.204623</f>
        <v>19.29045125</v>
      </c>
      <c r="L16" s="22" t="s">
        <v>175</v>
      </c>
      <c r="M16" s="24" t="s">
        <v>16</v>
      </c>
      <c r="N16" s="23" t="s">
        <v>186</v>
      </c>
      <c r="O16" s="34">
        <v>190</v>
      </c>
      <c r="P16" s="34">
        <v>180</v>
      </c>
      <c r="Q16" s="34">
        <v>210</v>
      </c>
      <c r="R16" s="45">
        <f>$O16*0.03937</f>
        <v>7.4803000000000006</v>
      </c>
      <c r="S16" s="45">
        <f>$P16*0.03937</f>
        <v>7.0866000000000007</v>
      </c>
      <c r="T16" s="45">
        <f>$Q16*0.03937</f>
        <v>8.2676999999999996</v>
      </c>
      <c r="U16" s="20">
        <f t="shared" si="0"/>
        <v>7.1819288588125545</v>
      </c>
      <c r="V16" s="20">
        <f t="shared" si="1"/>
        <v>438.26990045844605</v>
      </c>
      <c r="W16" s="27">
        <v>0</v>
      </c>
      <c r="X16" s="28">
        <v>0</v>
      </c>
      <c r="Y16" s="33">
        <f>Z16*25.4</f>
        <v>1.5874999999999999</v>
      </c>
      <c r="Z16" s="33">
        <v>6.25E-2</v>
      </c>
      <c r="AA16" s="25">
        <v>0</v>
      </c>
      <c r="AB16" s="28">
        <v>0</v>
      </c>
      <c r="AC16" s="29">
        <v>0</v>
      </c>
      <c r="AD16" s="28">
        <v>0</v>
      </c>
      <c r="AE16" s="56" t="s">
        <v>187</v>
      </c>
      <c r="AF16" s="47" t="s">
        <v>188</v>
      </c>
      <c r="AG16" s="34" t="s">
        <v>14</v>
      </c>
      <c r="AH16" s="43" t="s">
        <v>189</v>
      </c>
      <c r="AI16" s="30" t="s">
        <v>8</v>
      </c>
      <c r="AJ16" s="23" t="s">
        <v>190</v>
      </c>
      <c r="AK16" s="51" t="s">
        <v>8</v>
      </c>
      <c r="AL16" s="43" t="s">
        <v>191</v>
      </c>
      <c r="AM16" s="35" t="s">
        <v>24</v>
      </c>
    </row>
    <row r="17" spans="1:46" s="66" customFormat="1" ht="180" x14ac:dyDescent="0.25">
      <c r="A17" s="21" t="s">
        <v>345</v>
      </c>
      <c r="B17" s="23" t="s">
        <v>20</v>
      </c>
      <c r="C17" s="23" t="s">
        <v>347</v>
      </c>
      <c r="D17" s="24">
        <v>0</v>
      </c>
      <c r="E17" s="24">
        <v>0</v>
      </c>
      <c r="F17" s="24">
        <v>0</v>
      </c>
      <c r="G17" s="25">
        <v>0</v>
      </c>
      <c r="H17" s="25">
        <v>0</v>
      </c>
      <c r="I17" s="25">
        <v>0</v>
      </c>
      <c r="J17" s="26">
        <v>0</v>
      </c>
      <c r="K17" s="25">
        <v>0</v>
      </c>
      <c r="L17" s="22" t="s">
        <v>80</v>
      </c>
      <c r="M17" s="24" t="s">
        <v>57</v>
      </c>
      <c r="N17" s="22" t="s">
        <v>8</v>
      </c>
      <c r="O17" s="30">
        <v>0</v>
      </c>
      <c r="P17" s="30">
        <v>0</v>
      </c>
      <c r="Q17" s="30">
        <v>0</v>
      </c>
      <c r="R17" s="44">
        <v>0</v>
      </c>
      <c r="S17" s="44">
        <v>0</v>
      </c>
      <c r="T17" s="44">
        <v>0</v>
      </c>
      <c r="U17" s="25">
        <v>0</v>
      </c>
      <c r="V17" s="25">
        <v>0</v>
      </c>
      <c r="W17" s="27">
        <v>0</v>
      </c>
      <c r="X17" s="28">
        <v>0</v>
      </c>
      <c r="Y17" s="28">
        <v>0</v>
      </c>
      <c r="Z17" s="28">
        <v>0</v>
      </c>
      <c r="AA17" s="25">
        <v>0</v>
      </c>
      <c r="AB17" s="28">
        <v>0</v>
      </c>
      <c r="AC17" s="29">
        <v>0</v>
      </c>
      <c r="AD17" s="28">
        <v>0</v>
      </c>
      <c r="AE17" s="51" t="s">
        <v>10</v>
      </c>
      <c r="AF17" s="55" t="s">
        <v>8</v>
      </c>
      <c r="AG17" s="30" t="s">
        <v>14</v>
      </c>
      <c r="AH17" s="30" t="s">
        <v>5</v>
      </c>
      <c r="AI17" s="30" t="s">
        <v>8</v>
      </c>
      <c r="AJ17" s="23" t="s">
        <v>346</v>
      </c>
      <c r="AK17" s="51" t="s">
        <v>8</v>
      </c>
      <c r="AL17" s="40" t="s">
        <v>293</v>
      </c>
      <c r="AM17" s="35" t="s">
        <v>24</v>
      </c>
      <c r="AN17" s="31"/>
      <c r="AO17" s="31"/>
      <c r="AP17" s="31"/>
      <c r="AQ17" s="31"/>
      <c r="AR17" s="31"/>
      <c r="AS17" s="31"/>
      <c r="AT17" s="31"/>
    </row>
    <row r="18" spans="1:46" s="31" customFormat="1" ht="240" x14ac:dyDescent="0.25">
      <c r="A18" s="21" t="s">
        <v>216</v>
      </c>
      <c r="B18" s="23" t="s">
        <v>225</v>
      </c>
      <c r="C18" s="23" t="s">
        <v>220</v>
      </c>
      <c r="D18" s="21">
        <v>245</v>
      </c>
      <c r="E18" s="21">
        <v>260</v>
      </c>
      <c r="F18" s="21">
        <v>350</v>
      </c>
      <c r="G18" s="20">
        <f t="shared" ref="G18:G24" si="10">$D18*0.03937</f>
        <v>9.6456499999999998</v>
      </c>
      <c r="H18" s="20">
        <f t="shared" ref="H18:H24" si="11">$E18*0.03937</f>
        <v>10.2362</v>
      </c>
      <c r="I18" s="20">
        <f t="shared" ref="I18:I24" si="12">$F18*0.03937</f>
        <v>13.779500000000001</v>
      </c>
      <c r="J18" s="18">
        <f>$K18*0.453592</f>
        <v>4.9895119999999995</v>
      </c>
      <c r="K18" s="20">
        <v>11</v>
      </c>
      <c r="L18" s="23" t="s">
        <v>218</v>
      </c>
      <c r="M18" s="21" t="s">
        <v>227</v>
      </c>
      <c r="N18" s="23" t="s">
        <v>81</v>
      </c>
      <c r="O18" s="34">
        <v>140</v>
      </c>
      <c r="P18" s="34">
        <v>140</v>
      </c>
      <c r="Q18" s="34">
        <v>135</v>
      </c>
      <c r="R18" s="45">
        <f t="shared" ref="R18:R24" si="13">$O18*0.03937</f>
        <v>5.5118</v>
      </c>
      <c r="S18" s="45">
        <f>$P18*0.03937</f>
        <v>5.5118</v>
      </c>
      <c r="T18" s="45">
        <f>$Q18*0.03937</f>
        <v>5.3149500000000005</v>
      </c>
      <c r="U18" s="20">
        <f>V18*0.016387</f>
        <v>2.6459737900888358</v>
      </c>
      <c r="V18" s="20">
        <f>$R18*$S18*$T18</f>
        <v>161.467858063638</v>
      </c>
      <c r="W18" s="41" t="s">
        <v>68</v>
      </c>
      <c r="X18" s="42" t="s">
        <v>67</v>
      </c>
      <c r="Y18" s="33">
        <f>Z18*25.4</f>
        <v>0.20319999999999999</v>
      </c>
      <c r="Z18" s="33">
        <v>8.0000000000000002E-3</v>
      </c>
      <c r="AA18" s="45" t="s">
        <v>221</v>
      </c>
      <c r="AB18" s="53" t="s">
        <v>222</v>
      </c>
      <c r="AC18" s="54" t="s">
        <v>223</v>
      </c>
      <c r="AD18" s="53" t="s">
        <v>224</v>
      </c>
      <c r="AE18" s="56" t="s">
        <v>174</v>
      </c>
      <c r="AF18" s="50">
        <v>1499</v>
      </c>
      <c r="AG18" s="34" t="s">
        <v>4</v>
      </c>
      <c r="AH18" s="30" t="s">
        <v>5</v>
      </c>
      <c r="AI18" s="34" t="s">
        <v>52</v>
      </c>
      <c r="AJ18" s="23" t="s">
        <v>226</v>
      </c>
      <c r="AK18" s="43" t="s">
        <v>217</v>
      </c>
      <c r="AL18" s="43" t="s">
        <v>219</v>
      </c>
      <c r="AM18" s="35" t="s">
        <v>24</v>
      </c>
    </row>
    <row r="19" spans="1:46" s="31" customFormat="1" ht="90" x14ac:dyDescent="0.25">
      <c r="A19" s="21" t="s">
        <v>106</v>
      </c>
      <c r="B19" s="23" t="s">
        <v>122</v>
      </c>
      <c r="C19" s="60" t="s">
        <v>66</v>
      </c>
      <c r="D19" s="21">
        <v>1260</v>
      </c>
      <c r="E19" s="21">
        <v>2200</v>
      </c>
      <c r="F19" s="21">
        <v>2280</v>
      </c>
      <c r="G19" s="20">
        <f t="shared" si="10"/>
        <v>49.606200000000001</v>
      </c>
      <c r="H19" s="20">
        <f t="shared" si="11"/>
        <v>86.614000000000004</v>
      </c>
      <c r="I19" s="20">
        <f t="shared" si="12"/>
        <v>89.763600000000011</v>
      </c>
      <c r="J19" s="18">
        <v>1590</v>
      </c>
      <c r="K19" s="20">
        <f t="shared" ref="K19:K24" si="14">$J19*2.204623</f>
        <v>3505.3505700000005</v>
      </c>
      <c r="L19" s="23" t="s">
        <v>110</v>
      </c>
      <c r="M19" s="21" t="s">
        <v>60</v>
      </c>
      <c r="N19" s="23" t="s">
        <v>112</v>
      </c>
      <c r="O19" s="34">
        <v>650</v>
      </c>
      <c r="P19" s="67" t="s">
        <v>77</v>
      </c>
      <c r="Q19" s="67" t="s">
        <v>79</v>
      </c>
      <c r="R19" s="68">
        <f t="shared" si="13"/>
        <v>25.590500000000002</v>
      </c>
      <c r="S19" s="68" t="s">
        <v>78</v>
      </c>
      <c r="T19" s="68" t="s">
        <v>119</v>
      </c>
      <c r="U19" s="68" t="s">
        <v>120</v>
      </c>
      <c r="V19" s="68" t="s">
        <v>121</v>
      </c>
      <c r="W19" s="52" t="s">
        <v>116</v>
      </c>
      <c r="X19" s="53" t="s">
        <v>117</v>
      </c>
      <c r="Y19" s="33">
        <v>0.13</v>
      </c>
      <c r="Z19" s="33">
        <f t="shared" ref="Z19:Z24" si="15">$Y19*0.03937</f>
        <v>5.1181000000000004E-3</v>
      </c>
      <c r="AA19" s="25">
        <v>0</v>
      </c>
      <c r="AB19" s="28">
        <v>0</v>
      </c>
      <c r="AC19" s="29">
        <v>0</v>
      </c>
      <c r="AD19" s="28">
        <v>0</v>
      </c>
      <c r="AE19" s="51" t="s">
        <v>115</v>
      </c>
      <c r="AF19" s="55" t="s">
        <v>8</v>
      </c>
      <c r="AG19" s="34" t="s">
        <v>4</v>
      </c>
      <c r="AH19" s="30" t="s">
        <v>5</v>
      </c>
      <c r="AI19" s="34" t="s">
        <v>52</v>
      </c>
      <c r="AJ19" s="23" t="s">
        <v>118</v>
      </c>
      <c r="AK19" s="43" t="s">
        <v>109</v>
      </c>
      <c r="AL19" s="43" t="s">
        <v>113</v>
      </c>
      <c r="AM19" s="35" t="s">
        <v>24</v>
      </c>
    </row>
    <row r="20" spans="1:46" s="31" customFormat="1" ht="90" x14ac:dyDescent="0.25">
      <c r="A20" s="21" t="s">
        <v>107</v>
      </c>
      <c r="B20" s="23" t="s">
        <v>122</v>
      </c>
      <c r="C20" s="60" t="s">
        <v>66</v>
      </c>
      <c r="D20" s="21">
        <v>2120</v>
      </c>
      <c r="E20" s="21">
        <v>2200</v>
      </c>
      <c r="F20" s="21">
        <v>2280</v>
      </c>
      <c r="G20" s="20">
        <f t="shared" si="10"/>
        <v>83.464399999999998</v>
      </c>
      <c r="H20" s="20">
        <f t="shared" si="11"/>
        <v>86.614000000000004</v>
      </c>
      <c r="I20" s="20">
        <f t="shared" si="12"/>
        <v>89.763600000000011</v>
      </c>
      <c r="J20" s="18">
        <v>2404</v>
      </c>
      <c r="K20" s="20">
        <f t="shared" si="14"/>
        <v>5299.9136920000001</v>
      </c>
      <c r="L20" s="23" t="s">
        <v>111</v>
      </c>
      <c r="M20" s="21" t="s">
        <v>60</v>
      </c>
      <c r="N20" s="23" t="s">
        <v>112</v>
      </c>
      <c r="O20" s="34">
        <v>650</v>
      </c>
      <c r="P20" s="67" t="s">
        <v>77</v>
      </c>
      <c r="Q20" s="67" t="s">
        <v>79</v>
      </c>
      <c r="R20" s="68">
        <f t="shared" si="13"/>
        <v>25.590500000000002</v>
      </c>
      <c r="S20" s="68" t="s">
        <v>78</v>
      </c>
      <c r="T20" s="68" t="s">
        <v>119</v>
      </c>
      <c r="U20" s="68" t="s">
        <v>120</v>
      </c>
      <c r="V20" s="68" t="s">
        <v>121</v>
      </c>
      <c r="W20" s="52" t="s">
        <v>116</v>
      </c>
      <c r="X20" s="53" t="s">
        <v>117</v>
      </c>
      <c r="Y20" s="33">
        <v>0.13</v>
      </c>
      <c r="Z20" s="33">
        <f t="shared" si="15"/>
        <v>5.1181000000000004E-3</v>
      </c>
      <c r="AA20" s="25">
        <v>0</v>
      </c>
      <c r="AB20" s="28">
        <v>0</v>
      </c>
      <c r="AC20" s="29">
        <v>0</v>
      </c>
      <c r="AD20" s="28">
        <v>0</v>
      </c>
      <c r="AE20" s="51" t="s">
        <v>115</v>
      </c>
      <c r="AF20" s="55" t="s">
        <v>8</v>
      </c>
      <c r="AG20" s="34" t="s">
        <v>4</v>
      </c>
      <c r="AH20" s="30" t="s">
        <v>5</v>
      </c>
      <c r="AI20" s="34" t="s">
        <v>52</v>
      </c>
      <c r="AJ20" s="23" t="s">
        <v>118</v>
      </c>
      <c r="AK20" s="43" t="s">
        <v>109</v>
      </c>
      <c r="AL20" s="43" t="s">
        <v>114</v>
      </c>
      <c r="AM20" s="35" t="s">
        <v>24</v>
      </c>
    </row>
    <row r="21" spans="1:46" s="31" customFormat="1" ht="90" x14ac:dyDescent="0.25">
      <c r="A21" s="21" t="s">
        <v>108</v>
      </c>
      <c r="B21" s="23" t="s">
        <v>122</v>
      </c>
      <c r="C21" s="60" t="s">
        <v>66</v>
      </c>
      <c r="D21" s="21">
        <v>2120</v>
      </c>
      <c r="E21" s="21">
        <v>2200</v>
      </c>
      <c r="F21" s="21">
        <v>2280</v>
      </c>
      <c r="G21" s="20">
        <f t="shared" si="10"/>
        <v>83.464399999999998</v>
      </c>
      <c r="H21" s="20">
        <f t="shared" si="11"/>
        <v>86.614000000000004</v>
      </c>
      <c r="I21" s="20">
        <f t="shared" si="12"/>
        <v>89.763600000000011</v>
      </c>
      <c r="J21" s="18">
        <v>2404</v>
      </c>
      <c r="K21" s="20">
        <f t="shared" si="14"/>
        <v>5299.9136920000001</v>
      </c>
      <c r="L21" s="23" t="s">
        <v>111</v>
      </c>
      <c r="M21" s="21" t="s">
        <v>60</v>
      </c>
      <c r="N21" s="23" t="s">
        <v>112</v>
      </c>
      <c r="O21" s="34">
        <v>650</v>
      </c>
      <c r="P21" s="67" t="s">
        <v>77</v>
      </c>
      <c r="Q21" s="67" t="s">
        <v>79</v>
      </c>
      <c r="R21" s="68">
        <f t="shared" si="13"/>
        <v>25.590500000000002</v>
      </c>
      <c r="S21" s="68" t="s">
        <v>78</v>
      </c>
      <c r="T21" s="68" t="s">
        <v>119</v>
      </c>
      <c r="U21" s="68" t="s">
        <v>120</v>
      </c>
      <c r="V21" s="68" t="s">
        <v>121</v>
      </c>
      <c r="W21" s="52" t="s">
        <v>116</v>
      </c>
      <c r="X21" s="53" t="s">
        <v>117</v>
      </c>
      <c r="Y21" s="33">
        <v>0.13</v>
      </c>
      <c r="Z21" s="33">
        <f t="shared" si="15"/>
        <v>5.1181000000000004E-3</v>
      </c>
      <c r="AA21" s="25">
        <v>0</v>
      </c>
      <c r="AB21" s="28">
        <v>0</v>
      </c>
      <c r="AC21" s="29">
        <v>0</v>
      </c>
      <c r="AD21" s="28">
        <v>0</v>
      </c>
      <c r="AE21" s="51" t="s">
        <v>115</v>
      </c>
      <c r="AF21" s="55" t="s">
        <v>8</v>
      </c>
      <c r="AG21" s="34" t="s">
        <v>4</v>
      </c>
      <c r="AH21" s="30" t="s">
        <v>5</v>
      </c>
      <c r="AI21" s="34" t="s">
        <v>52</v>
      </c>
      <c r="AJ21" s="23" t="s">
        <v>118</v>
      </c>
      <c r="AK21" s="43" t="s">
        <v>109</v>
      </c>
      <c r="AL21" s="43" t="s">
        <v>114</v>
      </c>
      <c r="AM21" s="35" t="s">
        <v>24</v>
      </c>
    </row>
    <row r="22" spans="1:46" s="31" customFormat="1" ht="165" x14ac:dyDescent="0.25">
      <c r="A22" s="21" t="s">
        <v>301</v>
      </c>
      <c r="B22" s="23" t="s">
        <v>302</v>
      </c>
      <c r="C22" s="23" t="s">
        <v>303</v>
      </c>
      <c r="D22" s="21">
        <v>230</v>
      </c>
      <c r="E22" s="21">
        <v>230</v>
      </c>
      <c r="F22" s="21">
        <v>420</v>
      </c>
      <c r="G22" s="20">
        <f t="shared" si="10"/>
        <v>9.0551000000000013</v>
      </c>
      <c r="H22" s="20">
        <f t="shared" si="11"/>
        <v>9.0551000000000013</v>
      </c>
      <c r="I22" s="20">
        <f t="shared" si="12"/>
        <v>16.535399999999999</v>
      </c>
      <c r="J22" s="18">
        <v>6</v>
      </c>
      <c r="K22" s="20">
        <f t="shared" si="14"/>
        <v>13.227738000000002</v>
      </c>
      <c r="L22" s="23" t="s">
        <v>304</v>
      </c>
      <c r="M22" s="21" t="s">
        <v>57</v>
      </c>
      <c r="N22" s="22" t="s">
        <v>8</v>
      </c>
      <c r="O22" s="34">
        <v>100</v>
      </c>
      <c r="P22" s="34">
        <v>100</v>
      </c>
      <c r="Q22" s="34">
        <v>100</v>
      </c>
      <c r="R22" s="45">
        <f t="shared" si="13"/>
        <v>3.9370000000000003</v>
      </c>
      <c r="S22" s="45">
        <f>$P22*0.03937</f>
        <v>3.9370000000000003</v>
      </c>
      <c r="T22" s="45">
        <f>$Q22*0.03937</f>
        <v>3.9370000000000003</v>
      </c>
      <c r="U22" s="20">
        <f>V22*0.016387</f>
        <v>0.99999009451581122</v>
      </c>
      <c r="V22" s="20">
        <f>$R22*$S22*$T22</f>
        <v>61.023377953000015</v>
      </c>
      <c r="W22" s="57">
        <v>0.25</v>
      </c>
      <c r="X22" s="33">
        <f>$W22*0.03937</f>
        <v>9.8425000000000006E-3</v>
      </c>
      <c r="Y22" s="28">
        <v>0.2</v>
      </c>
      <c r="Z22" s="28">
        <f t="shared" si="15"/>
        <v>7.8740000000000008E-3</v>
      </c>
      <c r="AA22" s="25">
        <v>0</v>
      </c>
      <c r="AB22" s="28">
        <v>0</v>
      </c>
      <c r="AC22" s="29">
        <v>0</v>
      </c>
      <c r="AD22" s="28">
        <v>0</v>
      </c>
      <c r="AE22" s="56" t="s">
        <v>305</v>
      </c>
      <c r="AF22" s="50" t="s">
        <v>306</v>
      </c>
      <c r="AG22" s="34" t="s">
        <v>4</v>
      </c>
      <c r="AH22" s="30" t="s">
        <v>5</v>
      </c>
      <c r="AI22" s="34" t="s">
        <v>52</v>
      </c>
      <c r="AJ22" s="23" t="s">
        <v>307</v>
      </c>
      <c r="AK22" s="51" t="s">
        <v>8</v>
      </c>
      <c r="AL22" s="43" t="s">
        <v>308</v>
      </c>
      <c r="AM22" s="35" t="s">
        <v>24</v>
      </c>
    </row>
    <row r="23" spans="1:46" s="31" customFormat="1" ht="105" x14ac:dyDescent="0.25">
      <c r="A23" s="21" t="s">
        <v>286</v>
      </c>
      <c r="B23" s="23" t="s">
        <v>287</v>
      </c>
      <c r="C23" s="23" t="s">
        <v>291</v>
      </c>
      <c r="D23" s="21">
        <v>360</v>
      </c>
      <c r="E23" s="21">
        <v>360</v>
      </c>
      <c r="F23" s="21">
        <v>320</v>
      </c>
      <c r="G23" s="20">
        <f t="shared" si="10"/>
        <v>14.173200000000001</v>
      </c>
      <c r="H23" s="20">
        <f t="shared" si="11"/>
        <v>14.173200000000001</v>
      </c>
      <c r="I23" s="20">
        <f t="shared" si="12"/>
        <v>12.598400000000002</v>
      </c>
      <c r="J23" s="18">
        <v>2.7</v>
      </c>
      <c r="K23" s="20">
        <f t="shared" si="14"/>
        <v>5.952482100000001</v>
      </c>
      <c r="L23" s="22" t="s">
        <v>80</v>
      </c>
      <c r="M23" s="24" t="s">
        <v>57</v>
      </c>
      <c r="N23" s="22" t="s">
        <v>8</v>
      </c>
      <c r="O23" s="34">
        <v>210</v>
      </c>
      <c r="P23" s="34">
        <v>160</v>
      </c>
      <c r="Q23" s="34">
        <v>100</v>
      </c>
      <c r="R23" s="45">
        <f t="shared" si="13"/>
        <v>8.2676999999999996</v>
      </c>
      <c r="S23" s="45">
        <f>$P23*0.03937</f>
        <v>6.2992000000000008</v>
      </c>
      <c r="T23" s="45">
        <f>$Q23*0.03937</f>
        <v>3.9370000000000003</v>
      </c>
      <c r="U23" s="20">
        <f>V23*0.016387</f>
        <v>3.3599667175731254</v>
      </c>
      <c r="V23" s="20">
        <f>$R23*$S23*$T23</f>
        <v>205.03854992208005</v>
      </c>
      <c r="W23" s="52" t="s">
        <v>289</v>
      </c>
      <c r="X23" s="53" t="s">
        <v>288</v>
      </c>
      <c r="Y23" s="28">
        <v>0</v>
      </c>
      <c r="Z23" s="28">
        <f t="shared" si="15"/>
        <v>0</v>
      </c>
      <c r="AA23" s="25">
        <v>0</v>
      </c>
      <c r="AB23" s="28">
        <v>0</v>
      </c>
      <c r="AC23" s="29">
        <v>0</v>
      </c>
      <c r="AD23" s="28">
        <v>0</v>
      </c>
      <c r="AE23" s="56" t="s">
        <v>290</v>
      </c>
      <c r="AF23" s="55" t="s">
        <v>8</v>
      </c>
      <c r="AG23" s="34" t="s">
        <v>15</v>
      </c>
      <c r="AH23" s="30" t="s">
        <v>5</v>
      </c>
      <c r="AI23" s="30" t="s">
        <v>8</v>
      </c>
      <c r="AJ23" s="23" t="s">
        <v>292</v>
      </c>
      <c r="AK23" s="51" t="s">
        <v>8</v>
      </c>
      <c r="AL23" s="40" t="s">
        <v>295</v>
      </c>
      <c r="AM23" s="35" t="s">
        <v>24</v>
      </c>
    </row>
    <row r="24" spans="1:46" s="31" customFormat="1" ht="64.5" customHeight="1" x14ac:dyDescent="0.25">
      <c r="A24" s="21" t="s">
        <v>173</v>
      </c>
      <c r="B24" s="23" t="s">
        <v>178</v>
      </c>
      <c r="C24" s="69" t="s">
        <v>180</v>
      </c>
      <c r="D24" s="21">
        <v>300</v>
      </c>
      <c r="E24" s="21">
        <v>300</v>
      </c>
      <c r="F24" s="21">
        <v>400</v>
      </c>
      <c r="G24" s="20">
        <f t="shared" si="10"/>
        <v>11.811</v>
      </c>
      <c r="H24" s="20">
        <f t="shared" si="11"/>
        <v>11.811</v>
      </c>
      <c r="I24" s="20">
        <f t="shared" si="12"/>
        <v>15.748000000000001</v>
      </c>
      <c r="J24" s="18">
        <v>8</v>
      </c>
      <c r="K24" s="20">
        <f t="shared" si="14"/>
        <v>17.636984000000002</v>
      </c>
      <c r="L24" s="23" t="s">
        <v>175</v>
      </c>
      <c r="M24" s="24" t="s">
        <v>176</v>
      </c>
      <c r="N24" s="22" t="s">
        <v>8</v>
      </c>
      <c r="O24" s="34">
        <v>120</v>
      </c>
      <c r="P24" s="34">
        <v>120</v>
      </c>
      <c r="Q24" s="34">
        <v>120</v>
      </c>
      <c r="R24" s="45">
        <f t="shared" si="13"/>
        <v>4.7244000000000002</v>
      </c>
      <c r="S24" s="45">
        <f>$P24*0.03937</f>
        <v>4.7244000000000002</v>
      </c>
      <c r="T24" s="45">
        <f>$Q24*0.03937</f>
        <v>4.7244000000000002</v>
      </c>
      <c r="U24" s="20">
        <f>V24*0.016387</f>
        <v>1.7279828833233215</v>
      </c>
      <c r="V24" s="20">
        <f>$R24*$S24*$T24</f>
        <v>105.44839710278401</v>
      </c>
      <c r="W24" s="57">
        <v>0.3</v>
      </c>
      <c r="X24" s="33">
        <f>$W24*0.03937</f>
        <v>1.1811E-2</v>
      </c>
      <c r="Y24" s="33">
        <v>0.1</v>
      </c>
      <c r="Z24" s="33">
        <f t="shared" si="15"/>
        <v>3.9370000000000004E-3</v>
      </c>
      <c r="AA24" s="20">
        <f>AC24/3600</f>
        <v>4.166666666666667</v>
      </c>
      <c r="AB24" s="33">
        <f>AD24/3600</f>
        <v>2.541666666666667E-4</v>
      </c>
      <c r="AC24" s="58">
        <v>15000</v>
      </c>
      <c r="AD24" s="33">
        <f>AC24*0.000061</f>
        <v>0.91500000000000004</v>
      </c>
      <c r="AE24" s="56" t="s">
        <v>174</v>
      </c>
      <c r="AF24" s="47" t="s">
        <v>181</v>
      </c>
      <c r="AG24" s="34" t="s">
        <v>21</v>
      </c>
      <c r="AH24" s="34" t="s">
        <v>177</v>
      </c>
      <c r="AI24" s="30" t="s">
        <v>8</v>
      </c>
      <c r="AJ24" s="23" t="s">
        <v>182</v>
      </c>
      <c r="AK24" s="51" t="s">
        <v>8</v>
      </c>
      <c r="AL24" s="40" t="s">
        <v>179</v>
      </c>
      <c r="AM24" s="35" t="s">
        <v>24</v>
      </c>
    </row>
    <row r="25" spans="1:46" s="31" customFormat="1" ht="180" x14ac:dyDescent="0.25">
      <c r="A25" s="21" t="s">
        <v>282</v>
      </c>
      <c r="B25" s="23" t="s">
        <v>284</v>
      </c>
      <c r="C25" s="23" t="s">
        <v>283</v>
      </c>
      <c r="D25" s="24">
        <v>0</v>
      </c>
      <c r="E25" s="24">
        <v>0</v>
      </c>
      <c r="F25" s="24">
        <v>0</v>
      </c>
      <c r="G25" s="25">
        <v>0</v>
      </c>
      <c r="H25" s="25">
        <v>0</v>
      </c>
      <c r="I25" s="25">
        <v>0</v>
      </c>
      <c r="J25" s="26">
        <v>0</v>
      </c>
      <c r="K25" s="25">
        <v>0</v>
      </c>
      <c r="L25" s="22" t="s">
        <v>80</v>
      </c>
      <c r="M25" s="24" t="s">
        <v>57</v>
      </c>
      <c r="N25" s="22" t="s">
        <v>8</v>
      </c>
      <c r="O25" s="30">
        <v>0</v>
      </c>
      <c r="P25" s="30">
        <v>0</v>
      </c>
      <c r="Q25" s="30">
        <v>0</v>
      </c>
      <c r="R25" s="44">
        <v>0</v>
      </c>
      <c r="S25" s="44">
        <v>0</v>
      </c>
      <c r="T25" s="44">
        <v>0</v>
      </c>
      <c r="U25" s="25">
        <v>0</v>
      </c>
      <c r="V25" s="25">
        <v>0</v>
      </c>
      <c r="W25" s="27">
        <v>0</v>
      </c>
      <c r="X25" s="28">
        <v>0</v>
      </c>
      <c r="Y25" s="28">
        <v>0</v>
      </c>
      <c r="Z25" s="28">
        <v>0</v>
      </c>
      <c r="AA25" s="25">
        <v>0</v>
      </c>
      <c r="AB25" s="28">
        <v>0</v>
      </c>
      <c r="AC25" s="29">
        <v>0</v>
      </c>
      <c r="AD25" s="28">
        <v>0</v>
      </c>
      <c r="AE25" s="51" t="s">
        <v>10</v>
      </c>
      <c r="AF25" s="55" t="s">
        <v>8</v>
      </c>
      <c r="AG25" s="30" t="s">
        <v>15</v>
      </c>
      <c r="AH25" s="34" t="s">
        <v>52</v>
      </c>
      <c r="AI25" s="30" t="s">
        <v>8</v>
      </c>
      <c r="AJ25" s="23" t="s">
        <v>285</v>
      </c>
      <c r="AK25" s="51" t="s">
        <v>8</v>
      </c>
      <c r="AL25" s="40" t="s">
        <v>8</v>
      </c>
      <c r="AM25" s="35" t="s">
        <v>24</v>
      </c>
    </row>
    <row r="26" spans="1:46" s="31" customFormat="1" ht="60" x14ac:dyDescent="0.25">
      <c r="A26" s="21" t="s">
        <v>264</v>
      </c>
      <c r="B26" s="23" t="s">
        <v>20</v>
      </c>
      <c r="C26" s="60" t="s">
        <v>265</v>
      </c>
      <c r="D26" s="24">
        <v>0</v>
      </c>
      <c r="E26" s="24">
        <v>0</v>
      </c>
      <c r="F26" s="24">
        <v>0</v>
      </c>
      <c r="G26" s="25">
        <v>0</v>
      </c>
      <c r="H26" s="25">
        <v>0</v>
      </c>
      <c r="I26" s="25">
        <v>0</v>
      </c>
      <c r="J26" s="26">
        <v>0</v>
      </c>
      <c r="K26" s="25">
        <v>0</v>
      </c>
      <c r="L26" s="22" t="s">
        <v>80</v>
      </c>
      <c r="M26" s="24" t="s">
        <v>57</v>
      </c>
      <c r="N26" s="22" t="s">
        <v>8</v>
      </c>
      <c r="O26" s="34">
        <v>300</v>
      </c>
      <c r="P26" s="34">
        <v>300</v>
      </c>
      <c r="Q26" s="34">
        <v>300</v>
      </c>
      <c r="R26" s="45">
        <f>$O26*0.03937</f>
        <v>11.811</v>
      </c>
      <c r="S26" s="45">
        <f>$P26*0.03937</f>
        <v>11.811</v>
      </c>
      <c r="T26" s="45">
        <f>$Q26*0.03937</f>
        <v>11.811</v>
      </c>
      <c r="U26" s="20">
        <f t="shared" ref="U26:U46" si="16">V26*0.016387</f>
        <v>26.999732551926897</v>
      </c>
      <c r="V26" s="20">
        <f t="shared" ref="V26:V46" si="17">$R26*$S26*$T26</f>
        <v>1647.631204731</v>
      </c>
      <c r="W26" s="27">
        <v>0</v>
      </c>
      <c r="X26" s="28">
        <v>0</v>
      </c>
      <c r="Y26" s="33">
        <v>0.02</v>
      </c>
      <c r="Z26" s="33">
        <f>$Y26*0.03937</f>
        <v>7.8740000000000006E-4</v>
      </c>
      <c r="AA26" s="25">
        <v>0</v>
      </c>
      <c r="AB26" s="28">
        <v>0</v>
      </c>
      <c r="AC26" s="29">
        <v>0</v>
      </c>
      <c r="AD26" s="28">
        <v>0</v>
      </c>
      <c r="AE26" s="56" t="s">
        <v>274</v>
      </c>
      <c r="AF26" s="55" t="s">
        <v>8</v>
      </c>
      <c r="AG26" s="30" t="s">
        <v>14</v>
      </c>
      <c r="AH26" s="30" t="s">
        <v>5</v>
      </c>
      <c r="AI26" s="30" t="s">
        <v>8</v>
      </c>
      <c r="AJ26" s="23" t="s">
        <v>273</v>
      </c>
      <c r="AK26" s="51" t="s">
        <v>8</v>
      </c>
      <c r="AL26" s="40" t="s">
        <v>8</v>
      </c>
      <c r="AM26" s="48" t="s">
        <v>69</v>
      </c>
    </row>
    <row r="27" spans="1:46" s="31" customFormat="1" ht="90" x14ac:dyDescent="0.25">
      <c r="A27" s="21" t="s">
        <v>199</v>
      </c>
      <c r="B27" s="23" t="s">
        <v>200</v>
      </c>
      <c r="C27" s="23" t="s">
        <v>201</v>
      </c>
      <c r="D27" s="21">
        <v>205</v>
      </c>
      <c r="E27" s="21">
        <v>208</v>
      </c>
      <c r="F27" s="21">
        <v>335</v>
      </c>
      <c r="G27" s="20">
        <f>$D27*0.03937</f>
        <v>8.0708500000000001</v>
      </c>
      <c r="H27" s="20">
        <f>$E27*0.03937</f>
        <v>8.1889599999999998</v>
      </c>
      <c r="I27" s="20">
        <f>$F27*0.03937</f>
        <v>13.18895</v>
      </c>
      <c r="J27" s="26">
        <v>0</v>
      </c>
      <c r="K27" s="25">
        <v>0</v>
      </c>
      <c r="L27" s="22" t="s">
        <v>175</v>
      </c>
      <c r="M27" s="24" t="s">
        <v>16</v>
      </c>
      <c r="N27" s="22" t="s">
        <v>8</v>
      </c>
      <c r="O27" s="34">
        <v>43</v>
      </c>
      <c r="P27" s="34">
        <v>27</v>
      </c>
      <c r="Q27" s="34">
        <v>180</v>
      </c>
      <c r="R27" s="45">
        <f>$O27*0.03937</f>
        <v>1.6929100000000001</v>
      </c>
      <c r="S27" s="45">
        <f>$P27*0.03937</f>
        <v>1.0629900000000001</v>
      </c>
      <c r="T27" s="45">
        <f>$Q27*0.03937</f>
        <v>7.0866000000000007</v>
      </c>
      <c r="U27" s="20">
        <f t="shared" si="16"/>
        <v>0.20897792995191425</v>
      </c>
      <c r="V27" s="20">
        <f t="shared" si="17"/>
        <v>12.752665524617944</v>
      </c>
      <c r="W27" s="52" t="s">
        <v>202</v>
      </c>
      <c r="X27" s="53" t="s">
        <v>203</v>
      </c>
      <c r="Y27" s="33">
        <v>5.6000000000000001E-2</v>
      </c>
      <c r="Z27" s="33">
        <f>$Y27*0.03937</f>
        <v>2.2047200000000003E-3</v>
      </c>
      <c r="AA27" s="25">
        <v>0</v>
      </c>
      <c r="AB27" s="28">
        <v>0</v>
      </c>
      <c r="AC27" s="29">
        <v>0</v>
      </c>
      <c r="AD27" s="28">
        <v>0</v>
      </c>
      <c r="AE27" s="51" t="s">
        <v>8</v>
      </c>
      <c r="AF27" s="65" t="s">
        <v>205</v>
      </c>
      <c r="AG27" s="34" t="s">
        <v>4</v>
      </c>
      <c r="AH27" s="30" t="s">
        <v>5</v>
      </c>
      <c r="AI27" s="34" t="s">
        <v>52</v>
      </c>
      <c r="AJ27" s="23" t="s">
        <v>204</v>
      </c>
      <c r="AK27" s="51" t="s">
        <v>8</v>
      </c>
      <c r="AL27" s="40" t="s">
        <v>8</v>
      </c>
      <c r="AM27" s="35" t="s">
        <v>24</v>
      </c>
    </row>
    <row r="28" spans="1:46" s="31" customFormat="1" ht="90" x14ac:dyDescent="0.25">
      <c r="A28" s="21" t="s">
        <v>148</v>
      </c>
      <c r="B28" s="23" t="s">
        <v>141</v>
      </c>
      <c r="C28" s="60" t="s">
        <v>123</v>
      </c>
      <c r="D28" s="21">
        <v>965</v>
      </c>
      <c r="E28" s="21">
        <v>711</v>
      </c>
      <c r="F28" s="21">
        <v>1066</v>
      </c>
      <c r="G28" s="20">
        <f>$D28*0.03937</f>
        <v>37.992049999999999</v>
      </c>
      <c r="H28" s="20">
        <f>$E28*0.03937</f>
        <v>27.992070000000002</v>
      </c>
      <c r="I28" s="20">
        <f>$F28*0.03937</f>
        <v>41.968420000000002</v>
      </c>
      <c r="J28" s="26">
        <v>0</v>
      </c>
      <c r="K28" s="25">
        <v>0</v>
      </c>
      <c r="L28" s="22" t="s">
        <v>80</v>
      </c>
      <c r="M28" s="21" t="s">
        <v>150</v>
      </c>
      <c r="N28" s="23" t="s">
        <v>70</v>
      </c>
      <c r="O28" s="34">
        <v>50.8</v>
      </c>
      <c r="P28" s="34">
        <v>38.1</v>
      </c>
      <c r="Q28" s="34">
        <v>50.8</v>
      </c>
      <c r="R28" s="45">
        <f>$O28*0.03937</f>
        <v>1.9999960000000001</v>
      </c>
      <c r="S28" s="45">
        <f>$P28*0.03937</f>
        <v>1.4999970000000002</v>
      </c>
      <c r="T28" s="45">
        <f>$Q28*0.03937</f>
        <v>1.9999960000000001</v>
      </c>
      <c r="U28" s="20">
        <f t="shared" si="16"/>
        <v>9.8321410069179882E-2</v>
      </c>
      <c r="V28" s="20">
        <f t="shared" si="17"/>
        <v>5.9999640000720014</v>
      </c>
      <c r="W28" s="52" t="s">
        <v>154</v>
      </c>
      <c r="X28" s="53" t="s">
        <v>153</v>
      </c>
      <c r="Y28" s="28">
        <v>0</v>
      </c>
      <c r="Z28" s="28">
        <f>$Y28*0.03937</f>
        <v>0</v>
      </c>
      <c r="AA28" s="20">
        <f>AC28/3600</f>
        <v>1.6387063999999998</v>
      </c>
      <c r="AB28" s="33">
        <f>AD28/3600</f>
        <v>9.9999999999999991E-5</v>
      </c>
      <c r="AC28" s="58">
        <f>AD28*16387.064</f>
        <v>5899.3430399999988</v>
      </c>
      <c r="AD28" s="70">
        <v>0.36</v>
      </c>
      <c r="AE28" s="56" t="s">
        <v>149</v>
      </c>
      <c r="AF28" s="55" t="s">
        <v>8</v>
      </c>
      <c r="AG28" s="34" t="s">
        <v>4</v>
      </c>
      <c r="AH28" s="30" t="s">
        <v>5</v>
      </c>
      <c r="AI28" s="34" t="s">
        <v>52</v>
      </c>
      <c r="AJ28" s="23" t="s">
        <v>152</v>
      </c>
      <c r="AK28" s="51" t="s">
        <v>8</v>
      </c>
      <c r="AL28" s="40" t="s">
        <v>8</v>
      </c>
      <c r="AM28" s="35" t="s">
        <v>24</v>
      </c>
    </row>
    <row r="29" spans="1:46" s="31" customFormat="1" ht="60" x14ac:dyDescent="0.25">
      <c r="A29" s="21" t="s">
        <v>142</v>
      </c>
      <c r="B29" s="23" t="s">
        <v>141</v>
      </c>
      <c r="C29" s="60" t="s">
        <v>123</v>
      </c>
      <c r="D29" s="21">
        <v>2625</v>
      </c>
      <c r="E29" s="21">
        <v>2450</v>
      </c>
      <c r="F29" s="21">
        <v>2150</v>
      </c>
      <c r="G29" s="20">
        <f>$D29*0.03937</f>
        <v>103.34625000000001</v>
      </c>
      <c r="H29" s="20">
        <f>$E29*0.03937</f>
        <v>96.456500000000005</v>
      </c>
      <c r="I29" s="20">
        <f>$F29*0.03937</f>
        <v>84.645499999999998</v>
      </c>
      <c r="J29" s="18">
        <v>2500</v>
      </c>
      <c r="K29" s="20">
        <f>$J29*2.204623</f>
        <v>5511.5575000000008</v>
      </c>
      <c r="L29" s="22" t="s">
        <v>80</v>
      </c>
      <c r="M29" s="21" t="s">
        <v>143</v>
      </c>
      <c r="N29" s="22" t="s">
        <v>70</v>
      </c>
      <c r="O29" s="34">
        <v>760</v>
      </c>
      <c r="P29" s="34">
        <v>390</v>
      </c>
      <c r="Q29" s="34">
        <v>400</v>
      </c>
      <c r="R29" s="45">
        <f>$O29*0.03937</f>
        <v>29.921200000000002</v>
      </c>
      <c r="S29" s="45">
        <f>$P29*0.03937</f>
        <v>15.3543</v>
      </c>
      <c r="T29" s="45">
        <f>$Q29*0.03937</f>
        <v>15.748000000000001</v>
      </c>
      <c r="U29" s="20">
        <f t="shared" si="16"/>
        <v>118.55882560579455</v>
      </c>
      <c r="V29" s="20">
        <f t="shared" si="17"/>
        <v>7234.9316901076809</v>
      </c>
      <c r="W29" s="27">
        <v>0</v>
      </c>
      <c r="X29" s="28">
        <v>0</v>
      </c>
      <c r="Y29" s="28">
        <v>0</v>
      </c>
      <c r="Z29" s="28">
        <f>$Y29*0.03937</f>
        <v>0</v>
      </c>
      <c r="AA29" s="20">
        <f>AC29/3600</f>
        <v>494.44444444444446</v>
      </c>
      <c r="AB29" s="33">
        <f>AD29/3600</f>
        <v>3.0161111111111111E-2</v>
      </c>
      <c r="AC29" s="58">
        <v>1780000</v>
      </c>
      <c r="AD29" s="70">
        <f>AC29*0.000061</f>
        <v>108.58</v>
      </c>
      <c r="AE29" s="43" t="s">
        <v>144</v>
      </c>
      <c r="AF29" s="55" t="s">
        <v>8</v>
      </c>
      <c r="AG29" s="34" t="s">
        <v>4</v>
      </c>
      <c r="AH29" s="30" t="s">
        <v>5</v>
      </c>
      <c r="AI29" s="34" t="s">
        <v>52</v>
      </c>
      <c r="AJ29" s="23" t="s">
        <v>151</v>
      </c>
      <c r="AK29" s="51" t="s">
        <v>8</v>
      </c>
      <c r="AL29" s="40" t="s">
        <v>8</v>
      </c>
      <c r="AM29" s="35" t="s">
        <v>24</v>
      </c>
    </row>
    <row r="30" spans="1:46" s="31" customFormat="1" ht="60" x14ac:dyDescent="0.25">
      <c r="A30" s="21" t="s">
        <v>147</v>
      </c>
      <c r="B30" s="23" t="s">
        <v>141</v>
      </c>
      <c r="C30" s="60" t="s">
        <v>123</v>
      </c>
      <c r="D30" s="21">
        <v>2300</v>
      </c>
      <c r="E30" s="21">
        <v>2000</v>
      </c>
      <c r="F30" s="21">
        <v>1500</v>
      </c>
      <c r="G30" s="20">
        <f>$D30*0.03937</f>
        <v>90.551000000000002</v>
      </c>
      <c r="H30" s="20">
        <f>$E30*0.03937</f>
        <v>78.740000000000009</v>
      </c>
      <c r="I30" s="20">
        <f>$F30*0.03937</f>
        <v>59.055000000000007</v>
      </c>
      <c r="J30" s="18">
        <v>1800</v>
      </c>
      <c r="K30" s="20">
        <f>$J30*2.204623</f>
        <v>3968.3214000000003</v>
      </c>
      <c r="L30" s="22" t="s">
        <v>80</v>
      </c>
      <c r="M30" s="24" t="s">
        <v>5</v>
      </c>
      <c r="N30" s="22" t="s">
        <v>70</v>
      </c>
      <c r="O30" s="34">
        <v>550</v>
      </c>
      <c r="P30" s="34">
        <v>190</v>
      </c>
      <c r="Q30" s="34">
        <v>190</v>
      </c>
      <c r="R30" s="45">
        <f>$O30*0.03937</f>
        <v>21.653500000000001</v>
      </c>
      <c r="S30" s="45">
        <f>$P30*0.03937</f>
        <v>7.4803000000000006</v>
      </c>
      <c r="T30" s="45">
        <f>$Q30*0.03937</f>
        <v>7.4803000000000006</v>
      </c>
      <c r="U30" s="20">
        <f t="shared" si="16"/>
        <v>19.854803326611428</v>
      </c>
      <c r="V30" s="20">
        <f t="shared" si="17"/>
        <v>1211.6191692568152</v>
      </c>
      <c r="W30" s="52" t="s">
        <v>52</v>
      </c>
      <c r="X30" s="53" t="s">
        <v>52</v>
      </c>
      <c r="Y30" s="33">
        <v>5.0000000000000001E-3</v>
      </c>
      <c r="Z30" s="33">
        <f>$Y30*0.03937</f>
        <v>1.9685000000000001E-4</v>
      </c>
      <c r="AA30" s="25">
        <v>0</v>
      </c>
      <c r="AB30" s="28">
        <v>0</v>
      </c>
      <c r="AC30" s="29">
        <v>0</v>
      </c>
      <c r="AD30" s="71">
        <v>0</v>
      </c>
      <c r="AE30" s="56" t="s">
        <v>52</v>
      </c>
      <c r="AF30" s="55" t="s">
        <v>8</v>
      </c>
      <c r="AG30" s="34" t="s">
        <v>4</v>
      </c>
      <c r="AH30" s="30" t="s">
        <v>5</v>
      </c>
      <c r="AI30" s="34" t="s">
        <v>52</v>
      </c>
      <c r="AJ30" s="23" t="s">
        <v>155</v>
      </c>
      <c r="AK30" s="51" t="s">
        <v>8</v>
      </c>
      <c r="AL30" s="40" t="s">
        <v>8</v>
      </c>
      <c r="AM30" s="35" t="s">
        <v>24</v>
      </c>
    </row>
    <row r="31" spans="1:46" s="31" customFormat="1" ht="75" x14ac:dyDescent="0.25">
      <c r="A31" s="21" t="s">
        <v>82</v>
      </c>
      <c r="B31" s="23" t="s">
        <v>19</v>
      </c>
      <c r="C31" s="32" t="s">
        <v>83</v>
      </c>
      <c r="D31" s="21">
        <f>$G31*25.4</f>
        <v>228.6</v>
      </c>
      <c r="E31" s="21">
        <f>$H31*25.4</f>
        <v>203.2</v>
      </c>
      <c r="F31" s="21">
        <f>$I31*25.4</f>
        <v>609.59999999999991</v>
      </c>
      <c r="G31" s="20">
        <v>9</v>
      </c>
      <c r="H31" s="20">
        <v>8</v>
      </c>
      <c r="I31" s="20">
        <v>24</v>
      </c>
      <c r="J31" s="18">
        <f>$K31*0.453592</f>
        <v>12.999946720000001</v>
      </c>
      <c r="K31" s="20">
        <v>28.66</v>
      </c>
      <c r="L31" s="22" t="s">
        <v>59</v>
      </c>
      <c r="M31" s="21" t="s">
        <v>53</v>
      </c>
      <c r="N31" s="23" t="s">
        <v>86</v>
      </c>
      <c r="O31" s="34">
        <v>40</v>
      </c>
      <c r="P31" s="34">
        <v>30</v>
      </c>
      <c r="Q31" s="34">
        <v>100</v>
      </c>
      <c r="R31" s="45">
        <v>14</v>
      </c>
      <c r="S31" s="45">
        <v>11.4</v>
      </c>
      <c r="T31" s="45">
        <v>15</v>
      </c>
      <c r="U31" s="20">
        <f t="shared" si="16"/>
        <v>39.230477999999998</v>
      </c>
      <c r="V31" s="20">
        <f t="shared" si="17"/>
        <v>2394</v>
      </c>
      <c r="W31" s="52" t="s">
        <v>88</v>
      </c>
      <c r="X31" s="53" t="s">
        <v>87</v>
      </c>
      <c r="Y31" s="33">
        <f>Z31*25.4</f>
        <v>3.0479999999999997E-2</v>
      </c>
      <c r="Z31" s="33">
        <v>1.1999999999999999E-3</v>
      </c>
      <c r="AA31" s="25">
        <v>0</v>
      </c>
      <c r="AB31" s="28">
        <v>0</v>
      </c>
      <c r="AC31" s="29">
        <v>0</v>
      </c>
      <c r="AD31" s="71">
        <v>0</v>
      </c>
      <c r="AE31" s="40" t="s">
        <v>93</v>
      </c>
      <c r="AF31" s="30" t="s">
        <v>8</v>
      </c>
      <c r="AG31" s="34" t="s">
        <v>4</v>
      </c>
      <c r="AH31" s="30" t="s">
        <v>5</v>
      </c>
      <c r="AI31" s="30" t="s">
        <v>52</v>
      </c>
      <c r="AJ31" s="22" t="s">
        <v>85</v>
      </c>
      <c r="AK31" s="56" t="s">
        <v>84</v>
      </c>
      <c r="AL31" s="40" t="s">
        <v>54</v>
      </c>
      <c r="AM31" s="35" t="s">
        <v>24</v>
      </c>
    </row>
    <row r="32" spans="1:46" s="31" customFormat="1" ht="105" x14ac:dyDescent="0.25">
      <c r="A32" s="21" t="s">
        <v>89</v>
      </c>
      <c r="B32" s="23" t="s">
        <v>19</v>
      </c>
      <c r="C32" s="32" t="s">
        <v>90</v>
      </c>
      <c r="D32" s="20">
        <f>$G32*25.4</f>
        <v>449.58</v>
      </c>
      <c r="E32" s="20">
        <f>$H32*25.4</f>
        <v>780.03399999999999</v>
      </c>
      <c r="F32" s="20">
        <f>$I32*25.4</f>
        <v>450.08799999999997</v>
      </c>
      <c r="G32" s="20">
        <v>17.7</v>
      </c>
      <c r="H32" s="20">
        <v>30.71</v>
      </c>
      <c r="I32" s="20">
        <v>17.72</v>
      </c>
      <c r="J32" s="18">
        <f>$K32*0.453592</f>
        <v>34.999158719999997</v>
      </c>
      <c r="K32" s="20">
        <v>77.16</v>
      </c>
      <c r="L32" s="22" t="s">
        <v>59</v>
      </c>
      <c r="M32" s="21" t="s">
        <v>53</v>
      </c>
      <c r="N32" s="23" t="s">
        <v>55</v>
      </c>
      <c r="O32" s="34">
        <v>60</v>
      </c>
      <c r="P32" s="34">
        <v>45</v>
      </c>
      <c r="Q32" s="34">
        <v>100</v>
      </c>
      <c r="R32" s="45">
        <v>14</v>
      </c>
      <c r="S32" s="45">
        <v>11.4</v>
      </c>
      <c r="T32" s="45">
        <v>15</v>
      </c>
      <c r="U32" s="20">
        <f t="shared" si="16"/>
        <v>39.230477999999998</v>
      </c>
      <c r="V32" s="20">
        <f t="shared" si="17"/>
        <v>2394</v>
      </c>
      <c r="W32" s="52" t="s">
        <v>88</v>
      </c>
      <c r="X32" s="53" t="s">
        <v>87</v>
      </c>
      <c r="Y32" s="33">
        <f>Z32*25.4</f>
        <v>4.3179999999999996E-2</v>
      </c>
      <c r="Z32" s="33">
        <v>1.6999999999999999E-3</v>
      </c>
      <c r="AA32" s="25">
        <v>0</v>
      </c>
      <c r="AB32" s="28">
        <v>0</v>
      </c>
      <c r="AC32" s="29">
        <v>0</v>
      </c>
      <c r="AD32" s="71">
        <v>0</v>
      </c>
      <c r="AE32" s="40" t="s">
        <v>91</v>
      </c>
      <c r="AF32" s="30" t="s">
        <v>8</v>
      </c>
      <c r="AG32" s="34" t="s">
        <v>4</v>
      </c>
      <c r="AH32" s="30" t="s">
        <v>5</v>
      </c>
      <c r="AI32" s="30" t="s">
        <v>52</v>
      </c>
      <c r="AJ32" s="22" t="s">
        <v>92</v>
      </c>
      <c r="AK32" s="51" t="s">
        <v>5</v>
      </c>
      <c r="AL32" s="43" t="s">
        <v>54</v>
      </c>
      <c r="AM32" s="35" t="s">
        <v>24</v>
      </c>
    </row>
    <row r="33" spans="1:39" s="31" customFormat="1" ht="64.5" customHeight="1" x14ac:dyDescent="0.25">
      <c r="A33" s="21" t="s">
        <v>99</v>
      </c>
      <c r="B33" s="23" t="s">
        <v>100</v>
      </c>
      <c r="C33" s="23" t="s">
        <v>102</v>
      </c>
      <c r="D33" s="21">
        <v>250</v>
      </c>
      <c r="E33" s="21">
        <v>200</v>
      </c>
      <c r="F33" s="21">
        <v>300</v>
      </c>
      <c r="G33" s="20">
        <f>$D33*0.03937</f>
        <v>9.8425000000000011</v>
      </c>
      <c r="H33" s="20">
        <f>$E33*0.03937</f>
        <v>7.8740000000000006</v>
      </c>
      <c r="I33" s="20">
        <f>$F33*0.03937</f>
        <v>11.811</v>
      </c>
      <c r="J33" s="18">
        <f>$K33*0.453592</f>
        <v>3.628736</v>
      </c>
      <c r="K33" s="20">
        <v>8</v>
      </c>
      <c r="L33" s="23" t="s">
        <v>80</v>
      </c>
      <c r="M33" s="24" t="s">
        <v>16</v>
      </c>
      <c r="N33" s="22" t="s">
        <v>8</v>
      </c>
      <c r="O33" s="34">
        <v>140</v>
      </c>
      <c r="P33" s="34">
        <v>140</v>
      </c>
      <c r="Q33" s="34">
        <v>140</v>
      </c>
      <c r="R33" s="45">
        <f>$O33*0.03937</f>
        <v>5.5118</v>
      </c>
      <c r="S33" s="45">
        <f>$P33*0.03937</f>
        <v>5.5118</v>
      </c>
      <c r="T33" s="45">
        <f>$Q33*0.03937</f>
        <v>5.5118</v>
      </c>
      <c r="U33" s="20">
        <f t="shared" si="16"/>
        <v>2.7439728193513853</v>
      </c>
      <c r="V33" s="20">
        <f t="shared" si="17"/>
        <v>167.44814910303199</v>
      </c>
      <c r="W33" s="52" t="s">
        <v>104</v>
      </c>
      <c r="X33" s="53" t="s">
        <v>103</v>
      </c>
      <c r="Y33" s="28">
        <v>0</v>
      </c>
      <c r="Z33" s="28">
        <v>0</v>
      </c>
      <c r="AA33" s="25">
        <v>0</v>
      </c>
      <c r="AB33" s="28">
        <v>0</v>
      </c>
      <c r="AC33" s="29">
        <v>0</v>
      </c>
      <c r="AD33" s="71">
        <v>0</v>
      </c>
      <c r="AE33" s="43" t="s">
        <v>101</v>
      </c>
      <c r="AF33" s="55" t="s">
        <v>8</v>
      </c>
      <c r="AG33" s="34" t="s">
        <v>15</v>
      </c>
      <c r="AH33" s="30" t="s">
        <v>5</v>
      </c>
      <c r="AI33" s="30" t="s">
        <v>8</v>
      </c>
      <c r="AJ33" s="23" t="s">
        <v>105</v>
      </c>
      <c r="AK33" s="51" t="s">
        <v>8</v>
      </c>
      <c r="AL33" s="43" t="s">
        <v>65</v>
      </c>
      <c r="AM33" s="35" t="s">
        <v>24</v>
      </c>
    </row>
    <row r="34" spans="1:39" s="31" customFormat="1" ht="90" x14ac:dyDescent="0.25">
      <c r="A34" s="21" t="s">
        <v>99</v>
      </c>
      <c r="B34" s="23" t="s">
        <v>263</v>
      </c>
      <c r="C34" s="23" t="s">
        <v>262</v>
      </c>
      <c r="D34" s="21">
        <v>250</v>
      </c>
      <c r="E34" s="21">
        <v>200</v>
      </c>
      <c r="F34" s="21">
        <v>300</v>
      </c>
      <c r="G34" s="20">
        <f>$D34*0.03937</f>
        <v>9.8425000000000011</v>
      </c>
      <c r="H34" s="20">
        <f>$E34*0.03937</f>
        <v>7.8740000000000006</v>
      </c>
      <c r="I34" s="20">
        <f>$F34*0.03937</f>
        <v>11.811</v>
      </c>
      <c r="J34" s="18">
        <f>$K34*0.453592</f>
        <v>3.628736</v>
      </c>
      <c r="K34" s="20">
        <v>8</v>
      </c>
      <c r="L34" s="22" t="s">
        <v>80</v>
      </c>
      <c r="M34" s="24" t="s">
        <v>57</v>
      </c>
      <c r="N34" s="23" t="s">
        <v>81</v>
      </c>
      <c r="O34" s="34">
        <v>140</v>
      </c>
      <c r="P34" s="34">
        <v>140</v>
      </c>
      <c r="Q34" s="34">
        <v>140</v>
      </c>
      <c r="R34" s="45">
        <f>$O34*0.03937</f>
        <v>5.5118</v>
      </c>
      <c r="S34" s="45">
        <f>$P34*0.03937</f>
        <v>5.5118</v>
      </c>
      <c r="T34" s="45">
        <f>$Q34*0.03937</f>
        <v>5.5118</v>
      </c>
      <c r="U34" s="20">
        <f t="shared" si="16"/>
        <v>2.7439728193513853</v>
      </c>
      <c r="V34" s="20">
        <f t="shared" si="17"/>
        <v>167.44814910303199</v>
      </c>
      <c r="W34" s="52" t="s">
        <v>259</v>
      </c>
      <c r="X34" s="53" t="s">
        <v>103</v>
      </c>
      <c r="Y34" s="28">
        <v>0</v>
      </c>
      <c r="Z34" s="28">
        <v>0</v>
      </c>
      <c r="AA34" s="25">
        <v>0</v>
      </c>
      <c r="AB34" s="28">
        <v>0</v>
      </c>
      <c r="AC34" s="29">
        <v>0</v>
      </c>
      <c r="AD34" s="71">
        <v>0</v>
      </c>
      <c r="AE34" s="43" t="s">
        <v>258</v>
      </c>
      <c r="AF34" s="50">
        <v>300</v>
      </c>
      <c r="AG34" s="34" t="s">
        <v>15</v>
      </c>
      <c r="AH34" s="30" t="s">
        <v>5</v>
      </c>
      <c r="AI34" s="30" t="s">
        <v>8</v>
      </c>
      <c r="AJ34" s="23" t="s">
        <v>260</v>
      </c>
      <c r="AK34" s="51" t="s">
        <v>8</v>
      </c>
      <c r="AL34" s="43" t="s">
        <v>261</v>
      </c>
      <c r="AM34" s="35" t="s">
        <v>24</v>
      </c>
    </row>
    <row r="35" spans="1:39" s="31" customFormat="1" ht="285" x14ac:dyDescent="0.25">
      <c r="A35" s="21" t="s">
        <v>192</v>
      </c>
      <c r="B35" s="23" t="s">
        <v>193</v>
      </c>
      <c r="C35" s="23" t="s">
        <v>194</v>
      </c>
      <c r="D35" s="21">
        <f>$G35*25.4</f>
        <v>457.2</v>
      </c>
      <c r="E35" s="21">
        <f>$H35*25.4</f>
        <v>457.2</v>
      </c>
      <c r="F35" s="21">
        <f>$I35*25.4</f>
        <v>304.79999999999995</v>
      </c>
      <c r="G35" s="20">
        <v>18</v>
      </c>
      <c r="H35" s="20">
        <v>18</v>
      </c>
      <c r="I35" s="20">
        <v>12</v>
      </c>
      <c r="J35" s="18">
        <f>$K35*0.453592</f>
        <v>4.53592</v>
      </c>
      <c r="K35" s="20">
        <v>10</v>
      </c>
      <c r="L35" s="22" t="s">
        <v>175</v>
      </c>
      <c r="M35" s="24" t="s">
        <v>16</v>
      </c>
      <c r="N35" s="22" t="s">
        <v>8</v>
      </c>
      <c r="O35" s="34">
        <f>$R35*25.4</f>
        <v>152.39999999999998</v>
      </c>
      <c r="P35" s="34">
        <f>$S35*25.4</f>
        <v>177.79999999999998</v>
      </c>
      <c r="Q35" s="34">
        <f>$T35*25.4</f>
        <v>152.39999999999998</v>
      </c>
      <c r="R35" s="45">
        <v>6</v>
      </c>
      <c r="S35" s="45">
        <v>7</v>
      </c>
      <c r="T35" s="45">
        <v>6</v>
      </c>
      <c r="U35" s="20">
        <f t="shared" si="16"/>
        <v>4.129524</v>
      </c>
      <c r="V35" s="20">
        <f t="shared" si="17"/>
        <v>252</v>
      </c>
      <c r="W35" s="27">
        <v>0</v>
      </c>
      <c r="X35" s="28">
        <v>0</v>
      </c>
      <c r="Y35" s="28">
        <v>0</v>
      </c>
      <c r="Z35" s="28">
        <v>0</v>
      </c>
      <c r="AA35" s="25">
        <v>0</v>
      </c>
      <c r="AB35" s="28">
        <v>0</v>
      </c>
      <c r="AC35" s="29">
        <v>0</v>
      </c>
      <c r="AD35" s="71">
        <v>0</v>
      </c>
      <c r="AE35" s="40" t="s">
        <v>196</v>
      </c>
      <c r="AF35" s="47" t="s">
        <v>198</v>
      </c>
      <c r="AG35" s="34" t="s">
        <v>15</v>
      </c>
      <c r="AH35" s="30" t="s">
        <v>5</v>
      </c>
      <c r="AI35" s="30" t="s">
        <v>8</v>
      </c>
      <c r="AJ35" s="23" t="s">
        <v>197</v>
      </c>
      <c r="AK35" s="51" t="s">
        <v>8</v>
      </c>
      <c r="AL35" s="43" t="s">
        <v>195</v>
      </c>
      <c r="AM35" s="35" t="s">
        <v>24</v>
      </c>
    </row>
    <row r="36" spans="1:39" s="31" customFormat="1" ht="60" x14ac:dyDescent="0.25">
      <c r="A36" s="21" t="s">
        <v>146</v>
      </c>
      <c r="B36" s="23" t="s">
        <v>141</v>
      </c>
      <c r="C36" s="60" t="s">
        <v>123</v>
      </c>
      <c r="D36" s="21">
        <v>7000</v>
      </c>
      <c r="E36" s="21">
        <v>3586</v>
      </c>
      <c r="F36" s="21">
        <v>2860</v>
      </c>
      <c r="G36" s="20">
        <f>$D36*0.03937</f>
        <v>275.59000000000003</v>
      </c>
      <c r="H36" s="20">
        <f>$E36*0.03937</f>
        <v>141.18082000000001</v>
      </c>
      <c r="I36" s="20">
        <f>$F36*0.03937</f>
        <v>112.59820000000001</v>
      </c>
      <c r="J36" s="18">
        <v>6500</v>
      </c>
      <c r="K36" s="20">
        <f>$J36*2.204623</f>
        <v>14330.049500000001</v>
      </c>
      <c r="L36" s="22" t="s">
        <v>80</v>
      </c>
      <c r="M36" s="21" t="s">
        <v>53</v>
      </c>
      <c r="N36" s="22" t="s">
        <v>70</v>
      </c>
      <c r="O36" s="34">
        <v>1800</v>
      </c>
      <c r="P36" s="34">
        <v>1000</v>
      </c>
      <c r="Q36" s="34">
        <v>700</v>
      </c>
      <c r="R36" s="45">
        <f t="shared" ref="R36:R46" si="18">$O36*0.03937</f>
        <v>70.866</v>
      </c>
      <c r="S36" s="45">
        <f t="shared" ref="S36:S46" si="19">$P36*0.03937</f>
        <v>39.370000000000005</v>
      </c>
      <c r="T36" s="45">
        <f t="shared" ref="T36:T46" si="20">$Q36*0.03937</f>
        <v>27.559000000000001</v>
      </c>
      <c r="U36" s="20">
        <f t="shared" si="16"/>
        <v>1259.987519089922</v>
      </c>
      <c r="V36" s="20">
        <f t="shared" si="17"/>
        <v>76889.456220780019</v>
      </c>
      <c r="W36" s="52" t="s">
        <v>159</v>
      </c>
      <c r="X36" s="53" t="s">
        <v>160</v>
      </c>
      <c r="Y36" s="53" t="s">
        <v>157</v>
      </c>
      <c r="Z36" s="53" t="s">
        <v>158</v>
      </c>
      <c r="AA36" s="45" t="s">
        <v>162</v>
      </c>
      <c r="AB36" s="53" t="s">
        <v>163</v>
      </c>
      <c r="AC36" s="54" t="s">
        <v>164</v>
      </c>
      <c r="AD36" s="72" t="s">
        <v>165</v>
      </c>
      <c r="AE36" s="40" t="s">
        <v>166</v>
      </c>
      <c r="AF36" s="55" t="s">
        <v>8</v>
      </c>
      <c r="AG36" s="34" t="s">
        <v>4</v>
      </c>
      <c r="AH36" s="30" t="s">
        <v>5</v>
      </c>
      <c r="AI36" s="34" t="s">
        <v>52</v>
      </c>
      <c r="AJ36" s="23" t="s">
        <v>161</v>
      </c>
      <c r="AK36" s="51" t="s">
        <v>8</v>
      </c>
      <c r="AL36" s="40" t="s">
        <v>8</v>
      </c>
      <c r="AM36" s="35" t="s">
        <v>24</v>
      </c>
    </row>
    <row r="37" spans="1:39" s="31" customFormat="1" ht="60" x14ac:dyDescent="0.25">
      <c r="A37" s="21" t="s">
        <v>145</v>
      </c>
      <c r="B37" s="23" t="s">
        <v>141</v>
      </c>
      <c r="C37" s="60" t="s">
        <v>123</v>
      </c>
      <c r="D37" s="21">
        <v>2625</v>
      </c>
      <c r="E37" s="21">
        <v>2450</v>
      </c>
      <c r="F37" s="21">
        <v>2150</v>
      </c>
      <c r="G37" s="20">
        <f>$D37*0.03937</f>
        <v>103.34625000000001</v>
      </c>
      <c r="H37" s="20">
        <f>$E37*0.03937</f>
        <v>96.456500000000005</v>
      </c>
      <c r="I37" s="20">
        <f>$F37*0.03937</f>
        <v>84.645499999999998</v>
      </c>
      <c r="J37" s="18">
        <v>2500</v>
      </c>
      <c r="K37" s="20">
        <f>$J37*2.204623</f>
        <v>5511.5575000000008</v>
      </c>
      <c r="L37" s="22" t="s">
        <v>80</v>
      </c>
      <c r="M37" s="21" t="s">
        <v>143</v>
      </c>
      <c r="N37" s="22" t="s">
        <v>70</v>
      </c>
      <c r="O37" s="34">
        <v>750</v>
      </c>
      <c r="P37" s="34">
        <v>380</v>
      </c>
      <c r="Q37" s="34">
        <v>400</v>
      </c>
      <c r="R37" s="45">
        <f t="shared" si="18"/>
        <v>29.527500000000003</v>
      </c>
      <c r="S37" s="45">
        <f t="shared" si="19"/>
        <v>14.960600000000001</v>
      </c>
      <c r="T37" s="45">
        <f t="shared" si="20"/>
        <v>15.748000000000001</v>
      </c>
      <c r="U37" s="20">
        <f t="shared" si="16"/>
        <v>113.99887077480247</v>
      </c>
      <c r="V37" s="20">
        <f t="shared" si="17"/>
        <v>6956.6650866420014</v>
      </c>
      <c r="W37" s="27">
        <v>0</v>
      </c>
      <c r="X37" s="28">
        <v>0</v>
      </c>
      <c r="Y37" s="28">
        <v>0</v>
      </c>
      <c r="Z37" s="28">
        <v>0</v>
      </c>
      <c r="AA37" s="20">
        <f>AC37/3600</f>
        <v>2083.3333333333335</v>
      </c>
      <c r="AB37" s="33">
        <f>AD37/3600</f>
        <v>0.12708333333333333</v>
      </c>
      <c r="AC37" s="58">
        <v>7500000</v>
      </c>
      <c r="AD37" s="70">
        <f>AC37*0.000061</f>
        <v>457.5</v>
      </c>
      <c r="AE37" s="43" t="s">
        <v>144</v>
      </c>
      <c r="AF37" s="55" t="s">
        <v>8</v>
      </c>
      <c r="AG37" s="34" t="s">
        <v>4</v>
      </c>
      <c r="AH37" s="30" t="s">
        <v>5</v>
      </c>
      <c r="AI37" s="34" t="s">
        <v>52</v>
      </c>
      <c r="AJ37" s="23" t="s">
        <v>156</v>
      </c>
      <c r="AK37" s="51" t="s">
        <v>8</v>
      </c>
      <c r="AL37" s="40" t="s">
        <v>8</v>
      </c>
      <c r="AM37" s="35" t="s">
        <v>24</v>
      </c>
    </row>
    <row r="38" spans="1:39" s="31" customFormat="1" ht="135" x14ac:dyDescent="0.25">
      <c r="A38" s="23" t="s">
        <v>167</v>
      </c>
      <c r="B38" s="23" t="s">
        <v>275</v>
      </c>
      <c r="C38" s="69" t="s">
        <v>172</v>
      </c>
      <c r="D38" s="23">
        <v>240</v>
      </c>
      <c r="E38" s="23">
        <v>240</v>
      </c>
      <c r="F38" s="23">
        <v>320</v>
      </c>
      <c r="G38" s="75">
        <f>$D38*0.03937</f>
        <v>9.4488000000000003</v>
      </c>
      <c r="H38" s="75">
        <f>$E38*0.03937</f>
        <v>9.4488000000000003</v>
      </c>
      <c r="I38" s="75">
        <f>$F38*0.03937</f>
        <v>12.598400000000002</v>
      </c>
      <c r="J38" s="26">
        <v>0</v>
      </c>
      <c r="K38" s="25">
        <v>0</v>
      </c>
      <c r="L38" s="23" t="s">
        <v>168</v>
      </c>
      <c r="M38" s="22" t="s">
        <v>16</v>
      </c>
      <c r="N38" s="22" t="s">
        <v>8</v>
      </c>
      <c r="O38" s="67">
        <v>100</v>
      </c>
      <c r="P38" s="67">
        <v>100</v>
      </c>
      <c r="Q38" s="67">
        <v>100</v>
      </c>
      <c r="R38" s="68">
        <f t="shared" si="18"/>
        <v>3.9370000000000003</v>
      </c>
      <c r="S38" s="68">
        <f t="shared" si="19"/>
        <v>3.9370000000000003</v>
      </c>
      <c r="T38" s="68">
        <f t="shared" si="20"/>
        <v>3.9370000000000003</v>
      </c>
      <c r="U38" s="75">
        <f t="shared" si="16"/>
        <v>0.99999009451581122</v>
      </c>
      <c r="V38" s="75">
        <f t="shared" si="17"/>
        <v>61.023377953000015</v>
      </c>
      <c r="W38" s="61">
        <v>0</v>
      </c>
      <c r="X38" s="62">
        <v>0</v>
      </c>
      <c r="Y38" s="62">
        <v>0</v>
      </c>
      <c r="Z38" s="62">
        <v>0</v>
      </c>
      <c r="AA38" s="73">
        <v>0</v>
      </c>
      <c r="AB38" s="62">
        <v>0</v>
      </c>
      <c r="AC38" s="74">
        <v>0</v>
      </c>
      <c r="AD38" s="62">
        <v>0</v>
      </c>
      <c r="AE38" s="43" t="s">
        <v>169</v>
      </c>
      <c r="AF38" s="76" t="s">
        <v>8</v>
      </c>
      <c r="AG38" s="67" t="s">
        <v>4</v>
      </c>
      <c r="AH38" s="77" t="s">
        <v>5</v>
      </c>
      <c r="AI38" s="77" t="s">
        <v>8</v>
      </c>
      <c r="AJ38" s="23" t="s">
        <v>171</v>
      </c>
      <c r="AK38" s="40" t="s">
        <v>8</v>
      </c>
      <c r="AL38" s="43" t="s">
        <v>170</v>
      </c>
      <c r="AM38" s="78" t="s">
        <v>69</v>
      </c>
    </row>
    <row r="39" spans="1:39" s="31" customFormat="1" ht="150" x14ac:dyDescent="0.25">
      <c r="A39" s="21" t="s">
        <v>266</v>
      </c>
      <c r="B39" s="23" t="s">
        <v>18</v>
      </c>
      <c r="C39" s="69" t="s">
        <v>267</v>
      </c>
      <c r="D39" s="24">
        <v>0</v>
      </c>
      <c r="E39" s="24">
        <v>0</v>
      </c>
      <c r="F39" s="24">
        <v>0</v>
      </c>
      <c r="G39" s="25">
        <v>0</v>
      </c>
      <c r="H39" s="25">
        <v>0</v>
      </c>
      <c r="I39" s="25">
        <v>0</v>
      </c>
      <c r="J39" s="26">
        <v>0</v>
      </c>
      <c r="K39" s="25">
        <v>0</v>
      </c>
      <c r="L39" s="23" t="s">
        <v>50</v>
      </c>
      <c r="M39" s="22" t="s">
        <v>268</v>
      </c>
      <c r="N39" s="23" t="s">
        <v>49</v>
      </c>
      <c r="O39" s="34">
        <v>120</v>
      </c>
      <c r="P39" s="34">
        <v>120</v>
      </c>
      <c r="Q39" s="34">
        <v>120</v>
      </c>
      <c r="R39" s="45">
        <f t="shared" si="18"/>
        <v>4.7244000000000002</v>
      </c>
      <c r="S39" s="45">
        <f t="shared" si="19"/>
        <v>4.7244000000000002</v>
      </c>
      <c r="T39" s="45">
        <f t="shared" si="20"/>
        <v>4.7244000000000002</v>
      </c>
      <c r="U39" s="20">
        <f t="shared" si="16"/>
        <v>1.7279828833233215</v>
      </c>
      <c r="V39" s="20">
        <f t="shared" si="17"/>
        <v>105.44839710278401</v>
      </c>
      <c r="W39" s="57">
        <v>0.25</v>
      </c>
      <c r="X39" s="33">
        <f>$W39*0.03937</f>
        <v>9.8425000000000006E-3</v>
      </c>
      <c r="Y39" s="28">
        <v>0</v>
      </c>
      <c r="Z39" s="28">
        <v>0</v>
      </c>
      <c r="AA39" s="45" t="s">
        <v>221</v>
      </c>
      <c r="AB39" s="53" t="s">
        <v>222</v>
      </c>
      <c r="AC39" s="54" t="s">
        <v>272</v>
      </c>
      <c r="AD39" s="53" t="s">
        <v>224</v>
      </c>
      <c r="AE39" s="56" t="s">
        <v>269</v>
      </c>
      <c r="AF39" s="50" t="s">
        <v>270</v>
      </c>
      <c r="AG39" s="34" t="s">
        <v>4</v>
      </c>
      <c r="AH39" s="30" t="s">
        <v>5</v>
      </c>
      <c r="AI39" s="34" t="s">
        <v>47</v>
      </c>
      <c r="AJ39" s="23" t="s">
        <v>271</v>
      </c>
      <c r="AK39" s="40" t="s">
        <v>48</v>
      </c>
      <c r="AL39" s="43" t="s">
        <v>51</v>
      </c>
      <c r="AM39" s="35" t="s">
        <v>24</v>
      </c>
    </row>
    <row r="40" spans="1:39" s="31" customFormat="1" ht="225" x14ac:dyDescent="0.25">
      <c r="A40" s="21" t="s">
        <v>309</v>
      </c>
      <c r="B40" s="23" t="s">
        <v>310</v>
      </c>
      <c r="C40" s="23" t="s">
        <v>311</v>
      </c>
      <c r="D40" s="24">
        <v>0</v>
      </c>
      <c r="E40" s="24">
        <v>0</v>
      </c>
      <c r="F40" s="24">
        <v>0</v>
      </c>
      <c r="G40" s="25">
        <v>0</v>
      </c>
      <c r="H40" s="25">
        <v>0</v>
      </c>
      <c r="I40" s="25">
        <v>0</v>
      </c>
      <c r="J40" s="18">
        <v>12</v>
      </c>
      <c r="K40" s="20">
        <f>$J40*2.204623</f>
        <v>26.455476000000004</v>
      </c>
      <c r="L40" s="22" t="s">
        <v>312</v>
      </c>
      <c r="M40" s="21" t="s">
        <v>53</v>
      </c>
      <c r="N40" s="23" t="s">
        <v>313</v>
      </c>
      <c r="O40" s="34">
        <v>150</v>
      </c>
      <c r="P40" s="34">
        <v>112</v>
      </c>
      <c r="Q40" s="34">
        <v>200</v>
      </c>
      <c r="R40" s="45">
        <f t="shared" si="18"/>
        <v>5.9055</v>
      </c>
      <c r="S40" s="45">
        <f t="shared" si="19"/>
        <v>4.40944</v>
      </c>
      <c r="T40" s="45">
        <f t="shared" si="20"/>
        <v>7.8740000000000006</v>
      </c>
      <c r="U40" s="20">
        <f t="shared" si="16"/>
        <v>3.3599667175731249</v>
      </c>
      <c r="V40" s="20">
        <f t="shared" si="17"/>
        <v>205.03854992208002</v>
      </c>
      <c r="W40" s="52" t="s">
        <v>318</v>
      </c>
      <c r="X40" s="53" t="s">
        <v>319</v>
      </c>
      <c r="Y40" s="33">
        <v>0.1</v>
      </c>
      <c r="Z40" s="33">
        <f>$Y40*0.03937</f>
        <v>3.9370000000000004E-3</v>
      </c>
      <c r="AA40" s="25">
        <v>0</v>
      </c>
      <c r="AB40" s="28">
        <v>0</v>
      </c>
      <c r="AC40" s="29">
        <v>0</v>
      </c>
      <c r="AD40" s="28">
        <v>0</v>
      </c>
      <c r="AE40" s="56" t="s">
        <v>314</v>
      </c>
      <c r="AF40" s="47" t="s">
        <v>315</v>
      </c>
      <c r="AG40" s="34" t="s">
        <v>15</v>
      </c>
      <c r="AH40" s="30" t="s">
        <v>5</v>
      </c>
      <c r="AI40" s="30" t="s">
        <v>8</v>
      </c>
      <c r="AJ40" s="23" t="s">
        <v>320</v>
      </c>
      <c r="AK40" s="43" t="s">
        <v>316</v>
      </c>
      <c r="AL40" s="40" t="s">
        <v>317</v>
      </c>
      <c r="AM40" s="35" t="s">
        <v>24</v>
      </c>
    </row>
    <row r="41" spans="1:39" s="31" customFormat="1" ht="165" x14ac:dyDescent="0.25">
      <c r="A41" s="21" t="s">
        <v>331</v>
      </c>
      <c r="B41" s="23" t="s">
        <v>324</v>
      </c>
      <c r="C41" s="23" t="s">
        <v>325</v>
      </c>
      <c r="D41" s="24">
        <v>0</v>
      </c>
      <c r="E41" s="24">
        <v>0</v>
      </c>
      <c r="F41" s="24">
        <v>0</v>
      </c>
      <c r="G41" s="25">
        <v>0</v>
      </c>
      <c r="H41" s="25">
        <v>0</v>
      </c>
      <c r="I41" s="25">
        <v>0</v>
      </c>
      <c r="J41" s="26">
        <v>0</v>
      </c>
      <c r="K41" s="25">
        <v>0</v>
      </c>
      <c r="L41" s="22" t="s">
        <v>80</v>
      </c>
      <c r="M41" s="24" t="s">
        <v>57</v>
      </c>
      <c r="N41" s="23" t="s">
        <v>328</v>
      </c>
      <c r="O41" s="34">
        <v>225</v>
      </c>
      <c r="P41" s="34">
        <v>225</v>
      </c>
      <c r="Q41" s="34">
        <v>140</v>
      </c>
      <c r="R41" s="45">
        <f t="shared" si="18"/>
        <v>8.85825</v>
      </c>
      <c r="S41" s="45">
        <f t="shared" si="19"/>
        <v>8.85825</v>
      </c>
      <c r="T41" s="45">
        <f t="shared" si="20"/>
        <v>5.5118</v>
      </c>
      <c r="U41" s="20">
        <f t="shared" si="16"/>
        <v>7.0874297948808103</v>
      </c>
      <c r="V41" s="20">
        <f t="shared" si="17"/>
        <v>432.50319124188752</v>
      </c>
      <c r="W41" s="52" t="s">
        <v>329</v>
      </c>
      <c r="X41" s="53" t="s">
        <v>330</v>
      </c>
      <c r="Y41" s="28">
        <v>0</v>
      </c>
      <c r="Z41" s="28">
        <v>0</v>
      </c>
      <c r="AA41" s="25">
        <v>0</v>
      </c>
      <c r="AB41" s="28">
        <v>0</v>
      </c>
      <c r="AC41" s="29">
        <v>0</v>
      </c>
      <c r="AD41" s="28">
        <v>0</v>
      </c>
      <c r="AE41" s="43" t="s">
        <v>327</v>
      </c>
      <c r="AF41" s="47" t="s">
        <v>332</v>
      </c>
      <c r="AG41" s="34" t="s">
        <v>15</v>
      </c>
      <c r="AH41" s="30" t="s">
        <v>5</v>
      </c>
      <c r="AI41" s="30" t="s">
        <v>8</v>
      </c>
      <c r="AJ41" s="23" t="s">
        <v>333</v>
      </c>
      <c r="AK41" s="51" t="s">
        <v>8</v>
      </c>
      <c r="AL41" s="43" t="s">
        <v>326</v>
      </c>
      <c r="AM41" s="35" t="s">
        <v>24</v>
      </c>
    </row>
    <row r="42" spans="1:39" s="31" customFormat="1" ht="165" x14ac:dyDescent="0.25">
      <c r="A42" s="21" t="s">
        <v>344</v>
      </c>
      <c r="B42" s="23" t="s">
        <v>324</v>
      </c>
      <c r="C42" s="23" t="s">
        <v>325</v>
      </c>
      <c r="D42" s="24">
        <v>0</v>
      </c>
      <c r="E42" s="24">
        <v>0</v>
      </c>
      <c r="F42" s="24">
        <v>0</v>
      </c>
      <c r="G42" s="25">
        <v>0</v>
      </c>
      <c r="H42" s="25">
        <v>0</v>
      </c>
      <c r="I42" s="25">
        <v>0</v>
      </c>
      <c r="J42" s="26">
        <v>0</v>
      </c>
      <c r="K42" s="25">
        <v>0</v>
      </c>
      <c r="L42" s="22" t="s">
        <v>80</v>
      </c>
      <c r="M42" s="24" t="s">
        <v>57</v>
      </c>
      <c r="N42" s="23" t="s">
        <v>328</v>
      </c>
      <c r="O42" s="34">
        <v>311</v>
      </c>
      <c r="P42" s="34">
        <v>311</v>
      </c>
      <c r="Q42" s="34">
        <v>311</v>
      </c>
      <c r="R42" s="45">
        <f t="shared" si="18"/>
        <v>12.244070000000001</v>
      </c>
      <c r="S42" s="45">
        <f t="shared" si="19"/>
        <v>12.244070000000001</v>
      </c>
      <c r="T42" s="45">
        <f t="shared" si="20"/>
        <v>12.244070000000001</v>
      </c>
      <c r="U42" s="20">
        <f t="shared" si="16"/>
        <v>30.079933040747434</v>
      </c>
      <c r="V42" s="20">
        <f t="shared" si="17"/>
        <v>1835.5973052265476</v>
      </c>
      <c r="W42" s="52" t="s">
        <v>329</v>
      </c>
      <c r="X42" s="53" t="s">
        <v>330</v>
      </c>
      <c r="Y42" s="28">
        <v>0</v>
      </c>
      <c r="Z42" s="28">
        <v>0</v>
      </c>
      <c r="AA42" s="25">
        <v>0</v>
      </c>
      <c r="AB42" s="28">
        <v>0</v>
      </c>
      <c r="AC42" s="29">
        <v>0</v>
      </c>
      <c r="AD42" s="28">
        <v>0</v>
      </c>
      <c r="AE42" s="43" t="s">
        <v>327</v>
      </c>
      <c r="AF42" s="47" t="s">
        <v>343</v>
      </c>
      <c r="AG42" s="34" t="s">
        <v>14</v>
      </c>
      <c r="AH42" s="30" t="s">
        <v>5</v>
      </c>
      <c r="AI42" s="30" t="s">
        <v>8</v>
      </c>
      <c r="AJ42" s="23" t="s">
        <v>337</v>
      </c>
      <c r="AK42" s="51" t="s">
        <v>8</v>
      </c>
      <c r="AL42" s="43" t="s">
        <v>326</v>
      </c>
      <c r="AM42" s="35" t="s">
        <v>24</v>
      </c>
    </row>
    <row r="43" spans="1:39" s="31" customFormat="1" ht="195" x14ac:dyDescent="0.25">
      <c r="A43" s="21" t="s">
        <v>338</v>
      </c>
      <c r="B43" s="23" t="s">
        <v>324</v>
      </c>
      <c r="C43" s="23" t="s">
        <v>325</v>
      </c>
      <c r="D43" s="24">
        <v>0</v>
      </c>
      <c r="E43" s="24">
        <v>0</v>
      </c>
      <c r="F43" s="24">
        <v>0</v>
      </c>
      <c r="G43" s="25">
        <v>0</v>
      </c>
      <c r="H43" s="25">
        <v>0</v>
      </c>
      <c r="I43" s="25">
        <v>0</v>
      </c>
      <c r="J43" s="26">
        <v>0</v>
      </c>
      <c r="K43" s="25">
        <v>0</v>
      </c>
      <c r="L43" s="22" t="s">
        <v>80</v>
      </c>
      <c r="M43" s="24" t="s">
        <v>57</v>
      </c>
      <c r="N43" s="23" t="s">
        <v>328</v>
      </c>
      <c r="O43" s="34">
        <v>225</v>
      </c>
      <c r="P43" s="34">
        <v>225</v>
      </c>
      <c r="Q43" s="34">
        <v>140</v>
      </c>
      <c r="R43" s="45">
        <f t="shared" si="18"/>
        <v>8.85825</v>
      </c>
      <c r="S43" s="45">
        <f t="shared" si="19"/>
        <v>8.85825</v>
      </c>
      <c r="T43" s="45">
        <f t="shared" si="20"/>
        <v>5.5118</v>
      </c>
      <c r="U43" s="20">
        <f t="shared" si="16"/>
        <v>7.0874297948808103</v>
      </c>
      <c r="V43" s="20">
        <f t="shared" si="17"/>
        <v>432.50319124188752</v>
      </c>
      <c r="W43" s="52" t="s">
        <v>329</v>
      </c>
      <c r="X43" s="53" t="s">
        <v>330</v>
      </c>
      <c r="Y43" s="28">
        <v>0</v>
      </c>
      <c r="Z43" s="28">
        <v>0</v>
      </c>
      <c r="AA43" s="25">
        <v>0</v>
      </c>
      <c r="AB43" s="28">
        <v>0</v>
      </c>
      <c r="AC43" s="29">
        <v>0</v>
      </c>
      <c r="AD43" s="28">
        <v>0</v>
      </c>
      <c r="AE43" s="43" t="s">
        <v>327</v>
      </c>
      <c r="AF43" s="47" t="s">
        <v>342</v>
      </c>
      <c r="AG43" s="34" t="s">
        <v>14</v>
      </c>
      <c r="AH43" s="30" t="s">
        <v>5</v>
      </c>
      <c r="AI43" s="30" t="s">
        <v>8</v>
      </c>
      <c r="AJ43" s="23" t="s">
        <v>339</v>
      </c>
      <c r="AK43" s="51" t="s">
        <v>8</v>
      </c>
      <c r="AL43" s="43" t="s">
        <v>326</v>
      </c>
      <c r="AM43" s="35" t="s">
        <v>24</v>
      </c>
    </row>
    <row r="44" spans="1:39" s="31" customFormat="1" ht="165" x14ac:dyDescent="0.25">
      <c r="A44" s="21" t="s">
        <v>340</v>
      </c>
      <c r="B44" s="23" t="s">
        <v>324</v>
      </c>
      <c r="C44" s="23" t="s">
        <v>325</v>
      </c>
      <c r="D44" s="24">
        <v>0</v>
      </c>
      <c r="E44" s="24">
        <v>0</v>
      </c>
      <c r="F44" s="24">
        <v>0</v>
      </c>
      <c r="G44" s="25">
        <v>0</v>
      </c>
      <c r="H44" s="25">
        <v>0</v>
      </c>
      <c r="I44" s="25">
        <v>0</v>
      </c>
      <c r="J44" s="26">
        <v>0</v>
      </c>
      <c r="K44" s="25">
        <v>0</v>
      </c>
      <c r="L44" s="22" t="s">
        <v>80</v>
      </c>
      <c r="M44" s="24" t="s">
        <v>57</v>
      </c>
      <c r="N44" s="23" t="s">
        <v>328</v>
      </c>
      <c r="O44" s="34">
        <v>225</v>
      </c>
      <c r="P44" s="34">
        <v>225</v>
      </c>
      <c r="Q44" s="34">
        <v>225</v>
      </c>
      <c r="R44" s="45">
        <f t="shared" si="18"/>
        <v>8.85825</v>
      </c>
      <c r="S44" s="45">
        <f t="shared" si="19"/>
        <v>8.85825</v>
      </c>
      <c r="T44" s="45">
        <f t="shared" si="20"/>
        <v>8.85825</v>
      </c>
      <c r="U44" s="20">
        <f t="shared" si="16"/>
        <v>11.390512170344159</v>
      </c>
      <c r="V44" s="20">
        <f t="shared" si="17"/>
        <v>695.09441449589065</v>
      </c>
      <c r="W44" s="52" t="s">
        <v>329</v>
      </c>
      <c r="X44" s="53" t="s">
        <v>330</v>
      </c>
      <c r="Y44" s="28">
        <v>0</v>
      </c>
      <c r="Z44" s="28">
        <v>0</v>
      </c>
      <c r="AA44" s="25">
        <v>0</v>
      </c>
      <c r="AB44" s="28">
        <v>0</v>
      </c>
      <c r="AC44" s="29">
        <v>0</v>
      </c>
      <c r="AD44" s="28">
        <v>0</v>
      </c>
      <c r="AE44" s="43" t="s">
        <v>327</v>
      </c>
      <c r="AF44" s="47" t="s">
        <v>341</v>
      </c>
      <c r="AG44" s="34" t="s">
        <v>14</v>
      </c>
      <c r="AH44" s="30" t="s">
        <v>5</v>
      </c>
      <c r="AI44" s="30" t="s">
        <v>8</v>
      </c>
      <c r="AJ44" s="23" t="s">
        <v>337</v>
      </c>
      <c r="AK44" s="51" t="s">
        <v>8</v>
      </c>
      <c r="AL44" s="43" t="s">
        <v>326</v>
      </c>
      <c r="AM44" s="35" t="s">
        <v>24</v>
      </c>
    </row>
    <row r="45" spans="1:39" s="31" customFormat="1" ht="165" x14ac:dyDescent="0.25">
      <c r="A45" s="21" t="s">
        <v>334</v>
      </c>
      <c r="B45" s="23" t="s">
        <v>324</v>
      </c>
      <c r="C45" s="23" t="s">
        <v>325</v>
      </c>
      <c r="D45" s="24">
        <v>0</v>
      </c>
      <c r="E45" s="24">
        <v>0</v>
      </c>
      <c r="F45" s="24">
        <v>0</v>
      </c>
      <c r="G45" s="25">
        <v>0</v>
      </c>
      <c r="H45" s="25">
        <v>0</v>
      </c>
      <c r="I45" s="25">
        <v>0</v>
      </c>
      <c r="J45" s="26">
        <v>0</v>
      </c>
      <c r="K45" s="25">
        <v>0</v>
      </c>
      <c r="L45" s="22" t="s">
        <v>80</v>
      </c>
      <c r="M45" s="24" t="s">
        <v>57</v>
      </c>
      <c r="N45" s="23" t="s">
        <v>328</v>
      </c>
      <c r="O45" s="34">
        <v>225</v>
      </c>
      <c r="P45" s="34">
        <v>225</v>
      </c>
      <c r="Q45" s="34">
        <v>140</v>
      </c>
      <c r="R45" s="45">
        <f t="shared" si="18"/>
        <v>8.85825</v>
      </c>
      <c r="S45" s="45">
        <f t="shared" si="19"/>
        <v>8.85825</v>
      </c>
      <c r="T45" s="45">
        <f t="shared" si="20"/>
        <v>5.5118</v>
      </c>
      <c r="U45" s="20">
        <f t="shared" si="16"/>
        <v>7.0874297948808103</v>
      </c>
      <c r="V45" s="20">
        <f t="shared" si="17"/>
        <v>432.50319124188752</v>
      </c>
      <c r="W45" s="52" t="s">
        <v>329</v>
      </c>
      <c r="X45" s="53" t="s">
        <v>330</v>
      </c>
      <c r="Y45" s="28">
        <v>0</v>
      </c>
      <c r="Z45" s="28">
        <v>0</v>
      </c>
      <c r="AA45" s="25">
        <v>0</v>
      </c>
      <c r="AB45" s="28">
        <v>0</v>
      </c>
      <c r="AC45" s="29">
        <v>0</v>
      </c>
      <c r="AD45" s="28">
        <v>0</v>
      </c>
      <c r="AE45" s="43" t="s">
        <v>327</v>
      </c>
      <c r="AF45" s="47" t="s">
        <v>335</v>
      </c>
      <c r="AG45" s="34" t="s">
        <v>15</v>
      </c>
      <c r="AH45" s="30" t="s">
        <v>5</v>
      </c>
      <c r="AI45" s="30" t="s">
        <v>8</v>
      </c>
      <c r="AJ45" s="23" t="s">
        <v>336</v>
      </c>
      <c r="AK45" s="51" t="s">
        <v>8</v>
      </c>
      <c r="AL45" s="43" t="s">
        <v>326</v>
      </c>
      <c r="AM45" s="35" t="s">
        <v>24</v>
      </c>
    </row>
    <row r="46" spans="1:39" s="31" customFormat="1" ht="120" x14ac:dyDescent="0.25">
      <c r="A46" s="21" t="s">
        <v>235</v>
      </c>
      <c r="B46" s="23" t="s">
        <v>230</v>
      </c>
      <c r="C46" s="23" t="s">
        <v>231</v>
      </c>
      <c r="D46" s="21">
        <v>800</v>
      </c>
      <c r="E46" s="21">
        <v>600</v>
      </c>
      <c r="F46" s="21">
        <v>500</v>
      </c>
      <c r="G46" s="20">
        <f>$D46*0.03937</f>
        <v>31.496000000000002</v>
      </c>
      <c r="H46" s="20">
        <f>$E46*0.03937</f>
        <v>23.622</v>
      </c>
      <c r="I46" s="20">
        <f>$F46*0.03937</f>
        <v>19.685000000000002</v>
      </c>
      <c r="J46" s="26">
        <v>0</v>
      </c>
      <c r="K46" s="25">
        <v>0</v>
      </c>
      <c r="L46" s="22" t="s">
        <v>232</v>
      </c>
      <c r="M46" s="21" t="s">
        <v>53</v>
      </c>
      <c r="N46" s="23" t="s">
        <v>81</v>
      </c>
      <c r="O46" s="34">
        <v>370</v>
      </c>
      <c r="P46" s="34">
        <v>340</v>
      </c>
      <c r="Q46" s="34">
        <v>290</v>
      </c>
      <c r="R46" s="45">
        <f t="shared" si="18"/>
        <v>14.5669</v>
      </c>
      <c r="S46" s="45">
        <f t="shared" si="19"/>
        <v>13.385800000000001</v>
      </c>
      <c r="T46" s="45">
        <f t="shared" si="20"/>
        <v>11.417300000000001</v>
      </c>
      <c r="U46" s="20">
        <f t="shared" si="16"/>
        <v>36.481638628125815</v>
      </c>
      <c r="V46" s="20">
        <f t="shared" si="17"/>
        <v>2226.2548744813462</v>
      </c>
      <c r="W46" s="57">
        <v>0.1</v>
      </c>
      <c r="X46" s="33">
        <f>$W46*0.03937</f>
        <v>3.9370000000000004E-3</v>
      </c>
      <c r="Y46" s="33">
        <v>1.2E-2</v>
      </c>
      <c r="Z46" s="33">
        <f>$Y46*0.03937</f>
        <v>4.7244000000000002E-4</v>
      </c>
      <c r="AA46" s="25">
        <v>0</v>
      </c>
      <c r="AB46" s="28">
        <v>0</v>
      </c>
      <c r="AC46" s="29">
        <v>0</v>
      </c>
      <c r="AD46" s="28">
        <v>0</v>
      </c>
      <c r="AE46" s="56" t="s">
        <v>233</v>
      </c>
      <c r="AF46" s="50">
        <v>5460</v>
      </c>
      <c r="AG46" s="34" t="s">
        <v>4</v>
      </c>
      <c r="AH46" s="30" t="s">
        <v>5</v>
      </c>
      <c r="AI46" s="34" t="s">
        <v>52</v>
      </c>
      <c r="AJ46" s="23" t="s">
        <v>236</v>
      </c>
      <c r="AK46" s="51" t="s">
        <v>8</v>
      </c>
      <c r="AL46" s="43" t="s">
        <v>294</v>
      </c>
      <c r="AM46" s="35" t="s">
        <v>24</v>
      </c>
    </row>
  </sheetData>
  <hyperlinks>
    <hyperlink ref="C31" r:id="rId1"/>
    <hyperlink ref="C32" r:id="rId2"/>
    <hyperlink ref="C19" r:id="rId3"/>
    <hyperlink ref="C7:C8" r:id="rId4" display="http://www.3dsystems.com/"/>
    <hyperlink ref="C29" r:id="rId5"/>
    <hyperlink ref="C10:C11" r:id="rId6" display="http://www.exone.com/"/>
    <hyperlink ref="C4" r:id="rId7"/>
    <hyperlink ref="C5" r:id="rId8"/>
    <hyperlink ref="C26" r:id="rId9"/>
    <hyperlink ref="C3" r:id="rId10"/>
  </hyperlinks>
  <pageMargins left="0.7" right="0.7" top="0.75" bottom="0.75" header="0.3" footer="0.3"/>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Batch_2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Room 229</cp:lastModifiedBy>
  <dcterms:created xsi:type="dcterms:W3CDTF">2012-04-19T18:23:10Z</dcterms:created>
  <dcterms:modified xsi:type="dcterms:W3CDTF">2012-08-22T14:44:50Z</dcterms:modified>
</cp:coreProperties>
</file>