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0" yWindow="645" windowWidth="19440" windowHeight="9570"/>
  </bookViews>
  <sheets>
    <sheet name="RP_Chart" sheetId="2" r:id="rId1"/>
  </sheets>
  <definedNames>
    <definedName name="_xlnm._FilterDatabase" localSheetId="0" hidden="1">RP_Chart!$A$1:$AU$99</definedName>
    <definedName name="test2" localSheetId="0">RP_Chart!$A$1:$N$33</definedName>
  </definedNames>
  <calcPr calcId="144525"/>
</workbook>
</file>

<file path=xl/calcChain.xml><?xml version="1.0" encoding="utf-8"?>
<calcChain xmlns="http://schemas.openxmlformats.org/spreadsheetml/2006/main">
  <c r="X42" i="2" l="1"/>
  <c r="Z42" i="2"/>
  <c r="AB42" i="2"/>
  <c r="AD42" i="2" s="1"/>
  <c r="X46" i="2"/>
  <c r="Z46" i="2"/>
  <c r="AB46" i="2"/>
  <c r="AD46" i="2" s="1"/>
  <c r="X47" i="2"/>
  <c r="Z47" i="2"/>
  <c r="AB47" i="2"/>
  <c r="AD47" i="2" s="1"/>
  <c r="X53" i="2"/>
  <c r="Z53" i="2"/>
  <c r="AB53" i="2"/>
  <c r="AD53" i="2" s="1"/>
  <c r="X54" i="2"/>
  <c r="Z54" i="2"/>
  <c r="AB54" i="2"/>
  <c r="AD54" i="2" s="1"/>
  <c r="X56" i="2"/>
  <c r="Z56" i="2"/>
  <c r="AB56" i="2"/>
  <c r="AD56" i="2" s="1"/>
  <c r="X58" i="2"/>
  <c r="Z58" i="2"/>
  <c r="AB58" i="2"/>
  <c r="AD58" i="2" s="1"/>
  <c r="X59" i="2"/>
  <c r="Z59" i="2"/>
  <c r="AB59" i="2"/>
  <c r="AD59" i="2" s="1"/>
  <c r="X62" i="2"/>
  <c r="Z62" i="2"/>
  <c r="AB62" i="2"/>
  <c r="AD62" i="2" s="1"/>
  <c r="X65" i="2"/>
  <c r="Z65" i="2"/>
  <c r="AB65" i="2"/>
  <c r="AD65" i="2" s="1"/>
  <c r="X74" i="2"/>
  <c r="Z74" i="2"/>
  <c r="AB74" i="2"/>
  <c r="AD74" i="2" s="1"/>
  <c r="X75" i="2"/>
  <c r="Z75" i="2"/>
  <c r="AB75" i="2"/>
  <c r="AD75" i="2" s="1"/>
  <c r="X77" i="2"/>
  <c r="Z77" i="2"/>
  <c r="AB77" i="2"/>
  <c r="AD77" i="2" s="1"/>
  <c r="X78" i="2"/>
  <c r="Z78" i="2"/>
  <c r="AB78" i="2"/>
  <c r="AD78" i="2" s="1"/>
  <c r="X81" i="2"/>
  <c r="Z81" i="2"/>
  <c r="AB81" i="2"/>
  <c r="AD81" i="2" s="1"/>
  <c r="X82" i="2"/>
  <c r="Z82" i="2"/>
  <c r="AB82" i="2"/>
  <c r="AD82" i="2" s="1"/>
  <c r="X86" i="2"/>
  <c r="Z86" i="2"/>
  <c r="AB86" i="2"/>
  <c r="AD86" i="2" s="1"/>
  <c r="X87" i="2"/>
  <c r="Z87" i="2"/>
  <c r="AB87" i="2"/>
  <c r="AD87" i="2" s="1"/>
  <c r="X88" i="2"/>
  <c r="Z88" i="2"/>
  <c r="AB88" i="2"/>
  <c r="AD88" i="2" s="1"/>
  <c r="X89" i="2"/>
  <c r="Z89" i="2"/>
  <c r="AB89" i="2"/>
  <c r="AD89" i="2" s="1"/>
  <c r="X95" i="2"/>
  <c r="Z95" i="2"/>
  <c r="AB95" i="2"/>
  <c r="AD95" i="2" s="1"/>
  <c r="X101" i="2"/>
  <c r="Z101" i="2"/>
  <c r="AB101" i="2"/>
  <c r="AD101" i="2" s="1"/>
  <c r="X112" i="2"/>
  <c r="Z112" i="2"/>
  <c r="AB112" i="2"/>
  <c r="AD112" i="2" s="1"/>
  <c r="X114" i="2"/>
  <c r="Z114" i="2"/>
  <c r="AB114" i="2"/>
  <c r="AD114" i="2" s="1"/>
  <c r="X115" i="2"/>
  <c r="Z115" i="2"/>
  <c r="AB115" i="2"/>
  <c r="AD115" i="2" s="1"/>
  <c r="X118" i="2"/>
  <c r="Z118" i="2"/>
  <c r="AB118" i="2"/>
  <c r="AD118" i="2" s="1"/>
  <c r="X119" i="2"/>
  <c r="Z119" i="2"/>
  <c r="AB119" i="2"/>
  <c r="AD119" i="2" s="1"/>
  <c r="X123" i="2"/>
  <c r="Z123" i="2"/>
  <c r="AB123" i="2"/>
  <c r="AD123" i="2" s="1"/>
  <c r="X132" i="2"/>
  <c r="Z132" i="2"/>
  <c r="AB132" i="2"/>
  <c r="AD132" i="2" s="1"/>
  <c r="X133" i="2"/>
  <c r="Z133" i="2"/>
  <c r="AB133" i="2"/>
  <c r="AD133" i="2" s="1"/>
  <c r="X135" i="2"/>
  <c r="Z135" i="2"/>
  <c r="AB135" i="2"/>
  <c r="AD135" i="2" s="1"/>
  <c r="X136" i="2"/>
  <c r="Z136" i="2"/>
  <c r="AB136" i="2"/>
  <c r="AD136" i="2" s="1"/>
  <c r="X138" i="2"/>
  <c r="Z138" i="2"/>
  <c r="AB138" i="2"/>
  <c r="AD138" i="2" s="1"/>
  <c r="X9" i="2"/>
  <c r="Z9" i="2"/>
  <c r="AB9" i="2"/>
  <c r="AD9" i="2" s="1"/>
  <c r="X20" i="2"/>
  <c r="Z20" i="2"/>
  <c r="AB20" i="2"/>
  <c r="AD20" i="2" s="1"/>
  <c r="X22" i="2"/>
  <c r="Z22" i="2"/>
  <c r="AB22" i="2"/>
  <c r="AD22" i="2" s="1"/>
  <c r="X28" i="2"/>
  <c r="Z28" i="2"/>
  <c r="AB28" i="2"/>
  <c r="AD28" i="2" s="1"/>
  <c r="X29" i="2"/>
  <c r="Z29" i="2"/>
  <c r="AB29" i="2"/>
  <c r="AD29" i="2" s="1"/>
  <c r="X33" i="2"/>
  <c r="Z33" i="2"/>
  <c r="AB33" i="2"/>
  <c r="AD33" i="2" s="1"/>
  <c r="X36" i="2"/>
  <c r="Z36" i="2"/>
  <c r="AB36" i="2"/>
  <c r="AD36" i="2" s="1"/>
  <c r="X37" i="2"/>
  <c r="Z37" i="2"/>
  <c r="AB37" i="2"/>
  <c r="AD37" i="2" s="1"/>
  <c r="X39" i="2"/>
  <c r="Z39" i="2"/>
  <c r="AB39" i="2"/>
  <c r="AD39" i="2" s="1"/>
  <c r="X40" i="2"/>
  <c r="Z40" i="2"/>
  <c r="AB40" i="2"/>
  <c r="AD40" i="2" s="1"/>
  <c r="X41" i="2"/>
  <c r="Z41" i="2"/>
  <c r="AB41" i="2"/>
  <c r="AD41" i="2" s="1"/>
  <c r="K143" i="2" l="1"/>
  <c r="I143" i="2"/>
  <c r="H143" i="2"/>
  <c r="G143" i="2"/>
  <c r="K138" i="2"/>
  <c r="I138" i="2"/>
  <c r="H138" i="2"/>
  <c r="G138" i="2"/>
  <c r="G135" i="2"/>
  <c r="H135" i="2"/>
  <c r="I135" i="2"/>
  <c r="K135" i="2"/>
  <c r="G136" i="2"/>
  <c r="H136" i="2"/>
  <c r="I136" i="2"/>
  <c r="K136" i="2"/>
  <c r="G133" i="2"/>
  <c r="H133" i="2"/>
  <c r="I133" i="2"/>
  <c r="K133" i="2"/>
  <c r="K132" i="2"/>
  <c r="I132" i="2"/>
  <c r="H132" i="2"/>
  <c r="G132" i="2"/>
  <c r="G124" i="2"/>
  <c r="H124" i="2"/>
  <c r="I124" i="2"/>
  <c r="K124" i="2"/>
  <c r="K123" i="2"/>
  <c r="I123" i="2"/>
  <c r="H123" i="2"/>
  <c r="G123" i="2"/>
  <c r="K121" i="2"/>
  <c r="I121" i="2"/>
  <c r="H121" i="2"/>
  <c r="G121" i="2"/>
  <c r="G119" i="2"/>
  <c r="H119" i="2"/>
  <c r="I119" i="2"/>
  <c r="K119" i="2"/>
  <c r="K118" i="2"/>
  <c r="I118" i="2"/>
  <c r="H118" i="2"/>
  <c r="G118" i="2"/>
  <c r="G115" i="2"/>
  <c r="H115" i="2"/>
  <c r="I115" i="2"/>
  <c r="K115" i="2"/>
  <c r="K114" i="2"/>
  <c r="I114" i="2"/>
  <c r="H114" i="2"/>
  <c r="G114" i="2"/>
  <c r="G104" i="2"/>
  <c r="H104" i="2"/>
  <c r="I104" i="2"/>
  <c r="K104" i="2"/>
  <c r="K103" i="2"/>
  <c r="I103" i="2"/>
  <c r="H103" i="2"/>
  <c r="G103" i="2"/>
  <c r="K99" i="2"/>
  <c r="I99" i="2"/>
  <c r="H99" i="2"/>
  <c r="G99" i="2"/>
  <c r="G94" i="2"/>
  <c r="H94" i="2"/>
  <c r="I94" i="2"/>
  <c r="K94" i="2"/>
  <c r="G95" i="2"/>
  <c r="H95" i="2"/>
  <c r="I95" i="2"/>
  <c r="K95" i="2"/>
  <c r="K93" i="2"/>
  <c r="I93" i="2"/>
  <c r="H93" i="2"/>
  <c r="G93" i="2"/>
  <c r="K89" i="2"/>
  <c r="I89" i="2"/>
  <c r="H89" i="2"/>
  <c r="G89" i="2"/>
  <c r="K88" i="2"/>
  <c r="I88" i="2"/>
  <c r="H88" i="2"/>
  <c r="G88" i="2"/>
  <c r="G86" i="2"/>
  <c r="H86" i="2"/>
  <c r="I86" i="2"/>
  <c r="K86" i="2"/>
  <c r="G87" i="2"/>
  <c r="H87" i="2"/>
  <c r="I87" i="2"/>
  <c r="K87" i="2"/>
  <c r="K85" i="2"/>
  <c r="I85" i="2"/>
  <c r="H85" i="2"/>
  <c r="G85" i="2"/>
  <c r="G82" i="2"/>
  <c r="H82" i="2"/>
  <c r="I82" i="2"/>
  <c r="K82" i="2"/>
  <c r="K81" i="2"/>
  <c r="I81" i="2"/>
  <c r="H81" i="2"/>
  <c r="G81" i="2"/>
  <c r="G71" i="2"/>
  <c r="H71" i="2"/>
  <c r="I71" i="2"/>
  <c r="K71" i="2"/>
  <c r="G72" i="2"/>
  <c r="H72" i="2"/>
  <c r="I72" i="2"/>
  <c r="K72" i="2"/>
  <c r="G73" i="2"/>
  <c r="H73" i="2"/>
  <c r="I73" i="2"/>
  <c r="K73" i="2"/>
  <c r="G74" i="2"/>
  <c r="H74" i="2"/>
  <c r="I74" i="2"/>
  <c r="K74" i="2"/>
  <c r="G75" i="2"/>
  <c r="H75" i="2"/>
  <c r="I75" i="2"/>
  <c r="K75" i="2"/>
  <c r="G76" i="2"/>
  <c r="H76" i="2"/>
  <c r="I76" i="2"/>
  <c r="K76" i="2"/>
  <c r="G77" i="2"/>
  <c r="H77" i="2"/>
  <c r="I77" i="2"/>
  <c r="K77" i="2"/>
  <c r="G78" i="2"/>
  <c r="H78" i="2"/>
  <c r="I78" i="2"/>
  <c r="K78" i="2"/>
  <c r="K70" i="2"/>
  <c r="I70" i="2"/>
  <c r="H70" i="2"/>
  <c r="G70" i="2"/>
  <c r="G65" i="2"/>
  <c r="H65" i="2"/>
  <c r="I65" i="2"/>
  <c r="K65" i="2"/>
  <c r="K64" i="2"/>
  <c r="I64" i="2"/>
  <c r="H64" i="2"/>
  <c r="G64" i="2"/>
  <c r="K62" i="2"/>
  <c r="I62" i="2"/>
  <c r="H62" i="2"/>
  <c r="G62" i="2"/>
  <c r="G57" i="2"/>
  <c r="H57" i="2"/>
  <c r="I57" i="2"/>
  <c r="K57" i="2"/>
  <c r="G58" i="2"/>
  <c r="H58" i="2"/>
  <c r="I58" i="2"/>
  <c r="K58" i="2"/>
  <c r="G59" i="2"/>
  <c r="H59" i="2"/>
  <c r="I59" i="2"/>
  <c r="K59" i="2"/>
  <c r="G60" i="2"/>
  <c r="H60" i="2"/>
  <c r="I60" i="2"/>
  <c r="K60" i="2"/>
  <c r="K56" i="2"/>
  <c r="I56" i="2"/>
  <c r="H56" i="2"/>
  <c r="G56" i="2"/>
  <c r="G53" i="2"/>
  <c r="H53" i="2"/>
  <c r="I53" i="2"/>
  <c r="K53" i="2"/>
  <c r="G54" i="2"/>
  <c r="H54" i="2"/>
  <c r="I54" i="2"/>
  <c r="K54" i="2"/>
  <c r="K52" i="2"/>
  <c r="I52" i="2"/>
  <c r="H52" i="2"/>
  <c r="G52" i="2"/>
  <c r="K47" i="2"/>
  <c r="I47" i="2"/>
  <c r="H47" i="2"/>
  <c r="G47" i="2"/>
  <c r="K46" i="2"/>
  <c r="I46" i="2"/>
  <c r="H46" i="2"/>
  <c r="G46" i="2"/>
  <c r="G42" i="2"/>
  <c r="H42" i="2"/>
  <c r="I42" i="2"/>
  <c r="K42" i="2"/>
  <c r="G43" i="2"/>
  <c r="H43" i="2"/>
  <c r="I43" i="2"/>
  <c r="K43" i="2"/>
  <c r="G40" i="2"/>
  <c r="H40" i="2"/>
  <c r="I40" i="2"/>
  <c r="K40" i="2"/>
  <c r="G41" i="2"/>
  <c r="H41" i="2"/>
  <c r="I41" i="2"/>
  <c r="K41" i="2"/>
  <c r="K39" i="2"/>
  <c r="I39" i="2"/>
  <c r="H39" i="2"/>
  <c r="G39" i="2"/>
  <c r="G37" i="2"/>
  <c r="H37" i="2"/>
  <c r="I37" i="2"/>
  <c r="K37" i="2"/>
  <c r="K36" i="2"/>
  <c r="I36" i="2"/>
  <c r="H36" i="2"/>
  <c r="G36" i="2"/>
  <c r="K33" i="2"/>
  <c r="I33" i="2"/>
  <c r="H33" i="2"/>
  <c r="G33" i="2"/>
  <c r="G26" i="2"/>
  <c r="H26" i="2"/>
  <c r="I26" i="2"/>
  <c r="G27" i="2"/>
  <c r="H27" i="2"/>
  <c r="I27" i="2"/>
  <c r="G28" i="2"/>
  <c r="H28" i="2"/>
  <c r="I28" i="2"/>
  <c r="G29" i="2"/>
  <c r="H29" i="2"/>
  <c r="I29" i="2"/>
  <c r="K90" i="2" l="1"/>
  <c r="K91" i="2"/>
  <c r="K92" i="2"/>
  <c r="K83" i="2"/>
  <c r="K79" i="2"/>
  <c r="K61" i="2"/>
  <c r="K63" i="2"/>
  <c r="AC11" i="2" l="1"/>
  <c r="AA11" i="2" s="1"/>
  <c r="AB11" i="2"/>
  <c r="AA2" i="2"/>
  <c r="AC70" i="2" l="1"/>
  <c r="AB70" i="2"/>
  <c r="AD70" i="2" s="1"/>
  <c r="AC71" i="2"/>
  <c r="AB71" i="2"/>
  <c r="AD71" i="2" s="1"/>
  <c r="P71" i="2"/>
  <c r="AC106" i="2" l="1"/>
  <c r="AB106" i="2"/>
  <c r="AD106" i="2" s="1"/>
  <c r="Z106" i="2"/>
  <c r="X106" i="2"/>
  <c r="T106" i="2"/>
  <c r="S106" i="2"/>
  <c r="R106" i="2"/>
  <c r="K106" i="2"/>
  <c r="I106" i="2"/>
  <c r="H106" i="2"/>
  <c r="G106" i="2"/>
  <c r="AC16" i="2"/>
  <c r="AB16" i="2"/>
  <c r="AD16" i="2" s="1"/>
  <c r="Z16" i="2"/>
  <c r="X16" i="2"/>
  <c r="T16" i="2"/>
  <c r="S16" i="2"/>
  <c r="R16" i="2"/>
  <c r="K16" i="2"/>
  <c r="I16" i="2"/>
  <c r="H16" i="2"/>
  <c r="G16" i="2"/>
  <c r="AC17" i="2"/>
  <c r="AB17" i="2"/>
  <c r="AD17" i="2" s="1"/>
  <c r="Z17" i="2"/>
  <c r="X17" i="2"/>
  <c r="T17" i="2"/>
  <c r="S17" i="2"/>
  <c r="R17" i="2"/>
  <c r="K17" i="2"/>
  <c r="I17" i="2"/>
  <c r="H17" i="2"/>
  <c r="G17" i="2"/>
  <c r="V106" i="2" l="1"/>
  <c r="U106" i="2" s="1"/>
  <c r="V17" i="2"/>
  <c r="U17" i="2" s="1"/>
  <c r="V16" i="2"/>
  <c r="U16" i="2" s="1"/>
  <c r="AC107" i="2"/>
  <c r="AB107" i="2"/>
  <c r="AD107" i="2" s="1"/>
  <c r="Z107" i="2"/>
  <c r="X107" i="2"/>
  <c r="T107" i="2"/>
  <c r="S107" i="2"/>
  <c r="R107" i="2"/>
  <c r="K107" i="2"/>
  <c r="I107" i="2"/>
  <c r="H107" i="2"/>
  <c r="G107" i="2"/>
  <c r="AB124" i="2"/>
  <c r="AD124" i="2" s="1"/>
  <c r="AC124" i="2"/>
  <c r="G18" i="2"/>
  <c r="H18" i="2"/>
  <c r="I18" i="2"/>
  <c r="K18" i="2"/>
  <c r="R18" i="2"/>
  <c r="S18" i="2"/>
  <c r="T18" i="2"/>
  <c r="X18" i="2"/>
  <c r="Z18" i="2"/>
  <c r="AB18" i="2"/>
  <c r="AD18" i="2" s="1"/>
  <c r="AC18" i="2"/>
  <c r="V18" i="2" l="1"/>
  <c r="U18" i="2" s="1"/>
  <c r="V107" i="2"/>
  <c r="U107" i="2" s="1"/>
  <c r="AB50" i="2"/>
  <c r="AD50" i="2" s="1"/>
  <c r="AC50" i="2"/>
  <c r="AB10" i="2"/>
  <c r="AD10" i="2" s="1"/>
  <c r="AC10" i="2"/>
  <c r="AB69" i="2"/>
  <c r="AD69" i="2" s="1"/>
  <c r="AC69" i="2"/>
  <c r="Z50" i="2"/>
  <c r="Z10" i="2"/>
  <c r="Z69" i="2"/>
  <c r="X10" i="2"/>
  <c r="X69" i="2"/>
  <c r="R14" i="2" l="1"/>
  <c r="AB57" i="2" l="1"/>
  <c r="AC57" i="2"/>
  <c r="AD57" i="2"/>
  <c r="AB72" i="2"/>
  <c r="AC72" i="2"/>
  <c r="AD72" i="2"/>
  <c r="AB125" i="2"/>
  <c r="AD125" i="2" s="1"/>
  <c r="AC125" i="2"/>
  <c r="AC63" i="2" l="1"/>
  <c r="AB63" i="2"/>
  <c r="AD63" i="2" s="1"/>
  <c r="AB52" i="2" l="1"/>
  <c r="AD52" i="2" s="1"/>
  <c r="AC52" i="2"/>
  <c r="AC143" i="2"/>
  <c r="AB143" i="2"/>
  <c r="AD143" i="2" s="1"/>
  <c r="AB73" i="2" l="1"/>
  <c r="AD73" i="2" s="1"/>
  <c r="AC73" i="2"/>
  <c r="AB60" i="2"/>
  <c r="AD60" i="2" s="1"/>
  <c r="AC60" i="2"/>
  <c r="AB96" i="2"/>
  <c r="AC96" i="2"/>
  <c r="AD96" i="2"/>
  <c r="AB80" i="2" l="1"/>
  <c r="AD80" i="2" s="1"/>
  <c r="AC80" i="2"/>
  <c r="AB100" i="2"/>
  <c r="AD100" i="2" s="1"/>
  <c r="AC100" i="2"/>
  <c r="AB84" i="2"/>
  <c r="AD84" i="2" s="1"/>
  <c r="AC84" i="2"/>
  <c r="AA111" i="2" l="1"/>
  <c r="AD111" i="2"/>
  <c r="AB111" i="2" s="1"/>
  <c r="K112" i="2"/>
  <c r="AB26" i="2" l="1"/>
  <c r="AD26" i="2" s="1"/>
  <c r="AC26" i="2"/>
  <c r="O26" i="2"/>
  <c r="P26" i="2"/>
  <c r="Q26" i="2"/>
  <c r="V26" i="2"/>
  <c r="U26" i="2" s="1"/>
  <c r="AB25" i="2"/>
  <c r="AD25" i="2" s="1"/>
  <c r="AC25" i="2"/>
  <c r="R30" i="2" l="1"/>
  <c r="S30" i="2"/>
  <c r="T30" i="2"/>
  <c r="Z30" i="2"/>
  <c r="AB30" i="2"/>
  <c r="AD30" i="2" s="1"/>
  <c r="AC30" i="2"/>
  <c r="R43" i="2"/>
  <c r="S43" i="2"/>
  <c r="T43" i="2"/>
  <c r="Z43" i="2"/>
  <c r="AB43" i="2"/>
  <c r="AD43" i="2" s="1"/>
  <c r="AC43" i="2"/>
  <c r="R8" i="2"/>
  <c r="S8" i="2"/>
  <c r="T8" i="2"/>
  <c r="Z8" i="2"/>
  <c r="AB8" i="2"/>
  <c r="AD8" i="2" s="1"/>
  <c r="AC8" i="2"/>
  <c r="V43" i="2" l="1"/>
  <c r="U43" i="2" s="1"/>
  <c r="V8" i="2"/>
  <c r="U8" i="2" s="1"/>
  <c r="V30" i="2"/>
  <c r="U30" i="2" s="1"/>
  <c r="AB103" i="2"/>
  <c r="AD103" i="2" s="1"/>
  <c r="AC103" i="2"/>
  <c r="AB67" i="2"/>
  <c r="AD67" i="2" s="1"/>
  <c r="AC67" i="2"/>
  <c r="AB27" i="2"/>
  <c r="AD27" i="2" s="1"/>
  <c r="AC27" i="2"/>
  <c r="AB83" i="2" l="1"/>
  <c r="AD83" i="2" s="1"/>
  <c r="AC83" i="2"/>
  <c r="AB6" i="2" l="1"/>
  <c r="AD6" i="2" s="1"/>
  <c r="AB12" i="2" l="1"/>
  <c r="AD12" i="2" s="1"/>
  <c r="AC7" i="2" l="1"/>
  <c r="AB7" i="2"/>
  <c r="AD7" i="2" s="1"/>
  <c r="K7" i="2"/>
  <c r="K141" i="2" l="1"/>
  <c r="AB19" i="2" l="1"/>
  <c r="AD19" i="2" s="1"/>
  <c r="AC19" i="2"/>
  <c r="AA68" i="2" l="1"/>
  <c r="AB68" i="2"/>
  <c r="AC21" i="2" l="1"/>
  <c r="AB21" i="2"/>
  <c r="AD21" i="2" s="1"/>
  <c r="AB76" i="2" l="1"/>
  <c r="AD76" i="2" s="1"/>
  <c r="AC76" i="2"/>
  <c r="AC79" i="2" l="1"/>
  <c r="AB79" i="2"/>
  <c r="AD79" i="2" s="1"/>
  <c r="AC127" i="2" l="1"/>
  <c r="AB127" i="2"/>
  <c r="AD127" i="2" s="1"/>
  <c r="T127" i="2"/>
  <c r="S127" i="2"/>
  <c r="R127" i="2"/>
  <c r="I127" i="2"/>
  <c r="H127" i="2"/>
  <c r="G127" i="2"/>
  <c r="T128" i="2"/>
  <c r="S128" i="2"/>
  <c r="R128" i="2"/>
  <c r="V127" i="2" l="1"/>
  <c r="V128" i="2"/>
  <c r="D35" i="2" l="1"/>
  <c r="E35" i="2"/>
  <c r="F35" i="2"/>
  <c r="J35" i="2"/>
  <c r="R35" i="2"/>
  <c r="S35" i="2"/>
  <c r="T35" i="2"/>
  <c r="Y35" i="2"/>
  <c r="AB35" i="2"/>
  <c r="AD35" i="2" s="1"/>
  <c r="AC35" i="2"/>
  <c r="AC131" i="2"/>
  <c r="AB131" i="2"/>
  <c r="AD131" i="2" s="1"/>
  <c r="Y131" i="2"/>
  <c r="T131" i="2"/>
  <c r="S131" i="2"/>
  <c r="R131" i="2"/>
  <c r="J131" i="2"/>
  <c r="F131" i="2"/>
  <c r="E131" i="2"/>
  <c r="D131" i="2"/>
  <c r="D34" i="2"/>
  <c r="E34" i="2"/>
  <c r="F34" i="2"/>
  <c r="J34" i="2"/>
  <c r="R34" i="2"/>
  <c r="S34" i="2"/>
  <c r="T34" i="2"/>
  <c r="Y34" i="2"/>
  <c r="AB34" i="2"/>
  <c r="AD34" i="2" s="1"/>
  <c r="AC34" i="2"/>
  <c r="Y105" i="2"/>
  <c r="AC105" i="2"/>
  <c r="AB105" i="2"/>
  <c r="AD105" i="2" s="1"/>
  <c r="V35" i="2" l="1"/>
  <c r="U35" i="2" s="1"/>
  <c r="V34" i="2"/>
  <c r="U34" i="2" s="1"/>
  <c r="V131" i="2"/>
  <c r="U131" i="2" s="1"/>
  <c r="AA113" i="2" l="1"/>
  <c r="AB113" i="2"/>
  <c r="V113" i="2"/>
  <c r="U113" i="2" s="1"/>
  <c r="Q113" i="2"/>
  <c r="P113" i="2"/>
  <c r="O113" i="2"/>
  <c r="J113" i="2"/>
  <c r="F113" i="2"/>
  <c r="E113" i="2"/>
  <c r="D113" i="2"/>
  <c r="G117" i="2" l="1"/>
  <c r="H117" i="2"/>
  <c r="I117" i="2"/>
  <c r="R117" i="2"/>
  <c r="S117" i="2"/>
  <c r="T117" i="2"/>
  <c r="Z117" i="2"/>
  <c r="AA117" i="2"/>
  <c r="AD117" i="2"/>
  <c r="AB117" i="2" s="1"/>
  <c r="AD116" i="2"/>
  <c r="AB116" i="2" s="1"/>
  <c r="AA116" i="2"/>
  <c r="V117" i="2" l="1"/>
  <c r="U117" i="2" s="1"/>
  <c r="X50" i="2"/>
  <c r="K50" i="2"/>
  <c r="F50" i="2"/>
  <c r="I24" i="2" l="1"/>
  <c r="H24" i="2"/>
  <c r="G24" i="2"/>
  <c r="AA24" i="2"/>
  <c r="AB24" i="2"/>
  <c r="T23" i="2"/>
  <c r="S23" i="2"/>
  <c r="R23" i="2"/>
  <c r="F23" i="2"/>
  <c r="E23" i="2"/>
  <c r="D23" i="2"/>
  <c r="AA23" i="2"/>
  <c r="AB23" i="2"/>
  <c r="G102" i="2" l="1"/>
  <c r="H102" i="2"/>
  <c r="I102" i="2"/>
  <c r="AC92" i="2" l="1"/>
  <c r="AB92" i="2"/>
  <c r="AD92" i="2" s="1"/>
  <c r="T92" i="2"/>
  <c r="S92" i="2"/>
  <c r="R92" i="2"/>
  <c r="I92" i="2"/>
  <c r="H92" i="2"/>
  <c r="G92" i="2"/>
  <c r="V92" i="2" l="1"/>
  <c r="AC3" i="2"/>
  <c r="AB3" i="2"/>
  <c r="AD3" i="2" s="1"/>
  <c r="Z3" i="2"/>
  <c r="X3" i="2"/>
  <c r="T3" i="2"/>
  <c r="S3" i="2"/>
  <c r="R3" i="2"/>
  <c r="I3" i="2"/>
  <c r="H3" i="2"/>
  <c r="G3" i="2"/>
  <c r="AC4" i="2"/>
  <c r="AB4" i="2"/>
  <c r="AD4" i="2" s="1"/>
  <c r="Z4" i="2"/>
  <c r="X4" i="2"/>
  <c r="T4" i="2"/>
  <c r="S4" i="2"/>
  <c r="R4" i="2"/>
  <c r="I4" i="2"/>
  <c r="H4" i="2"/>
  <c r="G4" i="2"/>
  <c r="V3" i="2" l="1"/>
  <c r="V4" i="2"/>
  <c r="Z109" i="2"/>
  <c r="K139" i="2" l="1"/>
  <c r="AC139" i="2"/>
  <c r="AB139" i="2"/>
  <c r="AD139" i="2" s="1"/>
  <c r="Z139" i="2"/>
  <c r="X139" i="2"/>
  <c r="T139" i="2"/>
  <c r="S139" i="2"/>
  <c r="R139" i="2"/>
  <c r="I139" i="2"/>
  <c r="H139" i="2"/>
  <c r="G139" i="2"/>
  <c r="V139" i="2" l="1"/>
  <c r="Y11" i="2"/>
  <c r="W11" i="2"/>
  <c r="T11" i="2"/>
  <c r="S11" i="2"/>
  <c r="R11" i="2"/>
  <c r="K11" i="2"/>
  <c r="Y51" i="2"/>
  <c r="W51" i="2"/>
  <c r="AB51" i="2"/>
  <c r="AC51" i="2"/>
  <c r="AA51" i="2" s="1"/>
  <c r="V11" i="2" l="1"/>
  <c r="Z32" i="2"/>
  <c r="AD2" i="2"/>
  <c r="AB2" i="2" l="1"/>
  <c r="Z2" i="2" s="1"/>
  <c r="AB48" i="2" l="1"/>
  <c r="AD48" i="2" s="1"/>
  <c r="AC48" i="2"/>
  <c r="K28" i="2"/>
  <c r="K20" i="2"/>
  <c r="AB61" i="2"/>
  <c r="AD61" i="2" s="1"/>
  <c r="AC61" i="2"/>
  <c r="T68" i="2" l="1"/>
  <c r="S68" i="2"/>
  <c r="R68" i="2"/>
  <c r="I68" i="2"/>
  <c r="H68" i="2"/>
  <c r="G68" i="2"/>
  <c r="AC104" i="2"/>
  <c r="AB104" i="2"/>
  <c r="AD104" i="2" s="1"/>
  <c r="T104" i="2"/>
  <c r="S104" i="2"/>
  <c r="R104" i="2"/>
  <c r="V68" i="2" l="1"/>
  <c r="V104" i="2"/>
  <c r="U104" i="2" s="1"/>
  <c r="O98" i="2" l="1"/>
  <c r="P98" i="2"/>
  <c r="Q98" i="2"/>
  <c r="V98" i="2"/>
  <c r="U98" i="2" s="1"/>
  <c r="O99" i="2"/>
  <c r="P99" i="2"/>
  <c r="Q99" i="2"/>
  <c r="V99" i="2"/>
  <c r="U99" i="2" s="1"/>
  <c r="T122" i="2" l="1"/>
  <c r="S122" i="2"/>
  <c r="R122" i="2"/>
  <c r="AC142" i="2" l="1"/>
  <c r="AC141" i="2"/>
  <c r="AC140" i="2"/>
  <c r="AC137" i="2"/>
  <c r="AC134" i="2"/>
  <c r="AC130" i="2"/>
  <c r="AC129" i="2"/>
  <c r="AC128" i="2"/>
  <c r="AC126" i="2"/>
  <c r="AC122" i="2"/>
  <c r="AC110" i="2"/>
  <c r="AC109" i="2"/>
  <c r="AC108" i="2"/>
  <c r="AC121" i="2"/>
  <c r="AC102" i="2"/>
  <c r="AC99" i="2"/>
  <c r="AC98" i="2"/>
  <c r="AC97" i="2"/>
  <c r="AC94" i="2"/>
  <c r="AC93" i="2"/>
  <c r="AC90" i="2"/>
  <c r="AC91" i="2"/>
  <c r="AC85" i="2"/>
  <c r="AC120" i="2"/>
  <c r="AC66" i="2"/>
  <c r="AC64" i="2"/>
  <c r="AC55" i="2"/>
  <c r="AC49" i="2"/>
  <c r="AC45" i="2"/>
  <c r="AC44" i="2"/>
  <c r="AC38" i="2"/>
  <c r="AC32" i="2"/>
  <c r="AC31" i="2"/>
  <c r="AC15" i="2"/>
  <c r="AC14" i="2"/>
  <c r="AC13" i="2"/>
  <c r="AC5" i="2"/>
  <c r="AB5" i="2"/>
  <c r="AD5" i="2" s="1"/>
  <c r="AB13" i="2"/>
  <c r="AD13" i="2" s="1"/>
  <c r="AB14" i="2"/>
  <c r="AD14" i="2" s="1"/>
  <c r="AB15" i="2"/>
  <c r="AD15" i="2" s="1"/>
  <c r="AB31" i="2"/>
  <c r="AD31" i="2" s="1"/>
  <c r="AB44" i="2"/>
  <c r="AD44" i="2" s="1"/>
  <c r="AB49" i="2"/>
  <c r="AD49" i="2" s="1"/>
  <c r="AB55" i="2"/>
  <c r="AD55" i="2" s="1"/>
  <c r="AB108" i="2"/>
  <c r="AD108" i="2" s="1"/>
  <c r="AB109" i="2"/>
  <c r="AD109" i="2" s="1"/>
  <c r="AB137" i="2"/>
  <c r="AD137" i="2" s="1"/>
  <c r="AB140" i="2"/>
  <c r="AD140" i="2" s="1"/>
  <c r="I108" i="2" l="1"/>
  <c r="H108" i="2"/>
  <c r="G108" i="2"/>
  <c r="T108" i="2"/>
  <c r="S108" i="2"/>
  <c r="R108" i="2"/>
  <c r="K108" i="2"/>
  <c r="Z14" i="2"/>
  <c r="Z15" i="2"/>
  <c r="T14" i="2"/>
  <c r="S14" i="2"/>
  <c r="T15" i="2"/>
  <c r="S15" i="2"/>
  <c r="R15" i="2"/>
  <c r="V15" i="2" l="1"/>
  <c r="U15" i="2" s="1"/>
  <c r="V14" i="2"/>
  <c r="U14" i="2" s="1"/>
  <c r="V108" i="2"/>
  <c r="U108" i="2" s="1"/>
  <c r="K23" i="2"/>
  <c r="K24" i="2"/>
  <c r="K31" i="2"/>
  <c r="K49" i="2"/>
  <c r="K51" i="2"/>
  <c r="K109" i="2"/>
  <c r="K122" i="2"/>
  <c r="K137" i="2"/>
  <c r="K140" i="2"/>
  <c r="Z23" i="2"/>
  <c r="Z24" i="2"/>
  <c r="Z31" i="2"/>
  <c r="Z44" i="2"/>
  <c r="Z49" i="2"/>
  <c r="Z55" i="2"/>
  <c r="Z110" i="2"/>
  <c r="Z137" i="2"/>
  <c r="Z140" i="2"/>
  <c r="X5" i="2"/>
  <c r="X23" i="2"/>
  <c r="X31" i="2"/>
  <c r="X49" i="2"/>
  <c r="X55" i="2"/>
  <c r="X137" i="2"/>
  <c r="X2" i="2"/>
  <c r="R5" i="2"/>
  <c r="S5" i="2"/>
  <c r="T5" i="2"/>
  <c r="R24" i="2"/>
  <c r="S24" i="2"/>
  <c r="T24" i="2"/>
  <c r="R31" i="2"/>
  <c r="S31" i="2"/>
  <c r="T31" i="2"/>
  <c r="R44" i="2"/>
  <c r="S44" i="2"/>
  <c r="T44" i="2"/>
  <c r="R51" i="2"/>
  <c r="S51" i="2"/>
  <c r="T51" i="2"/>
  <c r="R55" i="2"/>
  <c r="S55" i="2"/>
  <c r="T55" i="2"/>
  <c r="R120" i="2"/>
  <c r="S120" i="2"/>
  <c r="T120" i="2"/>
  <c r="R91" i="2"/>
  <c r="S91" i="2"/>
  <c r="T91" i="2"/>
  <c r="R90" i="2"/>
  <c r="S90" i="2"/>
  <c r="T90" i="2"/>
  <c r="R121" i="2"/>
  <c r="S121" i="2"/>
  <c r="T121" i="2"/>
  <c r="R110" i="2"/>
  <c r="S110" i="2"/>
  <c r="T110" i="2"/>
  <c r="R129" i="2"/>
  <c r="S129" i="2"/>
  <c r="T129" i="2"/>
  <c r="R130" i="2"/>
  <c r="S130" i="2"/>
  <c r="T130" i="2"/>
  <c r="R134" i="2"/>
  <c r="S134" i="2"/>
  <c r="T134" i="2"/>
  <c r="R137" i="2"/>
  <c r="S137" i="2"/>
  <c r="T137" i="2"/>
  <c r="R140" i="2"/>
  <c r="S140" i="2"/>
  <c r="T140" i="2"/>
  <c r="G31" i="2"/>
  <c r="H31" i="2"/>
  <c r="I31" i="2"/>
  <c r="G44" i="2"/>
  <c r="H44" i="2"/>
  <c r="I44" i="2"/>
  <c r="G51" i="2"/>
  <c r="H51" i="2"/>
  <c r="I51" i="2"/>
  <c r="G55" i="2"/>
  <c r="H55" i="2"/>
  <c r="I55" i="2"/>
  <c r="G120" i="2"/>
  <c r="H120" i="2"/>
  <c r="I120" i="2"/>
  <c r="G91" i="2"/>
  <c r="H91" i="2"/>
  <c r="I91" i="2"/>
  <c r="G90" i="2"/>
  <c r="H90" i="2"/>
  <c r="I90" i="2"/>
  <c r="G109" i="2"/>
  <c r="H109" i="2"/>
  <c r="I109" i="2"/>
  <c r="G110" i="2"/>
  <c r="H110" i="2"/>
  <c r="I110" i="2"/>
  <c r="G128" i="2"/>
  <c r="H128" i="2"/>
  <c r="I128" i="2"/>
  <c r="G129" i="2"/>
  <c r="H129" i="2"/>
  <c r="I129" i="2"/>
  <c r="G130" i="2"/>
  <c r="H130" i="2"/>
  <c r="I130" i="2"/>
  <c r="G137" i="2"/>
  <c r="H137" i="2"/>
  <c r="I137" i="2"/>
  <c r="G140" i="2"/>
  <c r="H140" i="2"/>
  <c r="I140" i="2"/>
  <c r="G5" i="2"/>
  <c r="H5" i="2"/>
  <c r="I5" i="2"/>
  <c r="Z5" i="2"/>
  <c r="S13" i="2"/>
  <c r="R13" i="2"/>
  <c r="T13" i="2"/>
  <c r="V140" i="2" l="1"/>
  <c r="U140" i="2" s="1"/>
  <c r="V129" i="2"/>
  <c r="V122" i="2"/>
  <c r="U122" i="2" s="1"/>
  <c r="V121" i="2"/>
  <c r="U121" i="2" s="1"/>
  <c r="V55" i="2"/>
  <c r="V31" i="2"/>
  <c r="V130" i="2"/>
  <c r="V120" i="2"/>
  <c r="V23" i="2"/>
  <c r="V134" i="2"/>
  <c r="U134" i="2" s="1"/>
  <c r="V110" i="2"/>
  <c r="V91" i="2"/>
  <c r="V44" i="2"/>
  <c r="V5" i="2"/>
  <c r="V137" i="2"/>
  <c r="V90" i="2"/>
  <c r="V51" i="2"/>
  <c r="V24" i="2"/>
  <c r="V13" i="2"/>
  <c r="U13" i="2" s="1"/>
  <c r="K13" i="2"/>
  <c r="K14" i="2"/>
  <c r="K15" i="2"/>
  <c r="G13" i="2"/>
  <c r="I15" i="2"/>
  <c r="I13" i="2"/>
  <c r="I14" i="2"/>
  <c r="G15" i="2"/>
  <c r="G14" i="2"/>
  <c r="H15" i="2"/>
  <c r="H13" i="2"/>
  <c r="H14" i="2"/>
  <c r="X13" i="2"/>
  <c r="X14" i="2"/>
  <c r="X15" i="2"/>
  <c r="Z13" i="2"/>
  <c r="R109" i="2"/>
  <c r="T109" i="2"/>
  <c r="S109" i="2"/>
  <c r="X108" i="2"/>
  <c r="X109" i="2"/>
  <c r="Z108" i="2"/>
  <c r="AB32" i="2"/>
  <c r="AD32" i="2" s="1"/>
  <c r="AB38" i="2"/>
  <c r="AD38" i="2" s="1"/>
  <c r="AB45" i="2"/>
  <c r="AD45" i="2" s="1"/>
  <c r="AB93" i="2"/>
  <c r="AD93" i="2" s="1"/>
  <c r="AB121" i="2"/>
  <c r="AD121" i="2" s="1"/>
  <c r="AB94" i="2"/>
  <c r="AD94" i="2" s="1"/>
  <c r="AB66" i="2"/>
  <c r="AD66" i="2" s="1"/>
  <c r="AB97" i="2"/>
  <c r="AD97" i="2" s="1"/>
  <c r="AB99" i="2"/>
  <c r="AD99" i="2" s="1"/>
  <c r="AB91" i="2"/>
  <c r="AD91" i="2" s="1"/>
  <c r="AB85" i="2"/>
  <c r="AD85" i="2" s="1"/>
  <c r="AB90" i="2"/>
  <c r="AD90" i="2" s="1"/>
  <c r="AB64" i="2"/>
  <c r="AD64" i="2" s="1"/>
  <c r="AB98" i="2"/>
  <c r="AD98" i="2" s="1"/>
  <c r="AB120" i="2"/>
  <c r="AD120" i="2" s="1"/>
  <c r="AB102" i="2"/>
  <c r="AD102" i="2" s="1"/>
  <c r="AB110" i="2"/>
  <c r="AD110" i="2" s="1"/>
  <c r="AB128" i="2"/>
  <c r="AD128" i="2" s="1"/>
  <c r="AB122" i="2"/>
  <c r="AD122" i="2" s="1"/>
  <c r="AB130" i="2"/>
  <c r="AD130" i="2" s="1"/>
  <c r="AB129" i="2"/>
  <c r="AD129" i="2" s="1"/>
  <c r="AB134" i="2"/>
  <c r="AD134" i="2" s="1"/>
  <c r="AB126" i="2"/>
  <c r="AD126" i="2" s="1"/>
  <c r="AB141" i="2"/>
  <c r="AD141" i="2" s="1"/>
  <c r="AB142" i="2"/>
  <c r="AD142" i="2" s="1"/>
  <c r="D38" i="2"/>
  <c r="E38" i="2"/>
  <c r="F38" i="2"/>
  <c r="J38" i="2"/>
  <c r="O38" i="2"/>
  <c r="P38" i="2"/>
  <c r="Q38" i="2"/>
  <c r="V38" i="2"/>
  <c r="U38" i="2" s="1"/>
  <c r="V109" i="2" l="1"/>
  <c r="U109" i="2" s="1"/>
  <c r="Z122" i="2" l="1"/>
  <c r="X122" i="2"/>
  <c r="G122" i="2"/>
  <c r="H122" i="2"/>
  <c r="I122" i="2"/>
  <c r="J97" i="2"/>
  <c r="D97" i="2"/>
  <c r="E97" i="2"/>
  <c r="F97" i="2"/>
  <c r="O97" i="2"/>
  <c r="P97" i="2"/>
  <c r="V97" i="2"/>
  <c r="U97" i="2" s="1"/>
  <c r="Q97" i="2"/>
  <c r="R61" i="2" l="1"/>
  <c r="S61" i="2"/>
  <c r="T61" i="2"/>
  <c r="G61" i="2"/>
  <c r="H61" i="2"/>
  <c r="I61" i="2"/>
  <c r="V61" i="2" l="1"/>
  <c r="U61" i="2" s="1"/>
  <c r="R2" i="2"/>
  <c r="S2" i="2"/>
  <c r="T2" i="2"/>
  <c r="K2" i="2"/>
  <c r="V2" i="2" l="1"/>
  <c r="U2" i="2" s="1"/>
  <c r="R32" i="2"/>
  <c r="S32" i="2"/>
  <c r="T32" i="2"/>
  <c r="Z134" i="2"/>
  <c r="X134" i="2"/>
  <c r="X32" i="2"/>
  <c r="G32" i="2"/>
  <c r="H32" i="2"/>
  <c r="I32" i="2"/>
  <c r="G134" i="2"/>
  <c r="H134" i="2"/>
  <c r="I134" i="2"/>
  <c r="V32" i="2" l="1"/>
  <c r="U32" i="2" s="1"/>
  <c r="I11" i="2"/>
  <c r="H11" i="2"/>
  <c r="G11" i="2"/>
  <c r="G45" i="2" l="1"/>
  <c r="H45" i="2"/>
  <c r="I45" i="2"/>
  <c r="R45" i="2"/>
  <c r="T45" i="2"/>
  <c r="S45" i="2"/>
  <c r="V45" i="2" l="1"/>
  <c r="U45" i="2" s="1"/>
  <c r="K45" i="2"/>
  <c r="Z45" i="2"/>
  <c r="X90" i="2"/>
  <c r="O64" i="2"/>
  <c r="P64" i="2"/>
  <c r="V64" i="2"/>
  <c r="U64" i="2" s="1"/>
  <c r="Q64" i="2"/>
  <c r="O85" i="2"/>
  <c r="P85" i="2"/>
  <c r="Q85" i="2"/>
  <c r="V85" i="2"/>
  <c r="U85" i="2" s="1"/>
  <c r="J98" i="2" l="1"/>
  <c r="D98" i="2"/>
  <c r="E98" i="2"/>
  <c r="F98" i="2"/>
  <c r="G101" i="2"/>
  <c r="H101" i="2"/>
  <c r="I101" i="2"/>
  <c r="R102" i="2"/>
  <c r="S102" i="2"/>
  <c r="T102" i="2"/>
  <c r="O126" i="2"/>
  <c r="P126" i="2"/>
  <c r="V126" i="2"/>
  <c r="U126" i="2" s="1"/>
  <c r="Q126" i="2"/>
  <c r="D126" i="2"/>
  <c r="E126" i="2"/>
  <c r="F126" i="2"/>
  <c r="J126" i="2"/>
  <c r="X126" i="2"/>
  <c r="Z126" i="2"/>
  <c r="V102" i="2" l="1"/>
  <c r="U102" i="2" s="1"/>
  <c r="G48" i="2" l="1"/>
  <c r="H48" i="2"/>
  <c r="I48" i="2"/>
  <c r="R48" i="2"/>
  <c r="S48" i="2"/>
  <c r="T48" i="2"/>
  <c r="F49" i="2"/>
  <c r="V48" i="2" l="1"/>
  <c r="U48" i="2" s="1"/>
  <c r="R116" i="2"/>
  <c r="S116" i="2"/>
  <c r="T116" i="2"/>
  <c r="G116" i="2"/>
  <c r="H116" i="2"/>
  <c r="I116" i="2"/>
  <c r="Z116" i="2"/>
  <c r="Z113" i="2"/>
  <c r="G66" i="2"/>
  <c r="H66" i="2"/>
  <c r="I66" i="2"/>
  <c r="J66" i="2"/>
  <c r="Z66" i="2"/>
  <c r="X66" i="2"/>
  <c r="R66" i="2"/>
  <c r="S66" i="2"/>
  <c r="T66" i="2"/>
  <c r="V116" i="2" l="1"/>
  <c r="U116" i="2" s="1"/>
  <c r="V66" i="2"/>
  <c r="U66" i="2" s="1"/>
  <c r="R93" i="2" l="1"/>
  <c r="S93" i="2"/>
  <c r="R94" i="2"/>
  <c r="S94" i="2"/>
  <c r="J105" i="2" l="1"/>
  <c r="D105" i="2"/>
  <c r="E105" i="2"/>
  <c r="F105" i="2"/>
  <c r="R105" i="2"/>
  <c r="S105" i="2"/>
  <c r="T105" i="2"/>
  <c r="V105" i="2" l="1"/>
  <c r="U105" i="2" s="1"/>
  <c r="R76" i="2"/>
  <c r="S76" i="2"/>
  <c r="T76" i="2"/>
  <c r="V76" i="2" l="1"/>
  <c r="U76" i="2" s="1"/>
  <c r="G20" i="2" l="1"/>
  <c r="H20" i="2"/>
  <c r="I20" i="2"/>
  <c r="K68" i="2"/>
  <c r="O19" i="2"/>
  <c r="P19" i="2"/>
  <c r="D19" i="2"/>
  <c r="E19" i="2"/>
  <c r="F19" i="2"/>
  <c r="X68" i="2"/>
  <c r="Z68" i="2"/>
  <c r="R142" i="2"/>
  <c r="R141" i="2"/>
  <c r="S142" i="2"/>
  <c r="S141" i="2"/>
  <c r="T141" i="2"/>
  <c r="T142" i="2"/>
  <c r="X141" i="2"/>
  <c r="G142" i="2"/>
  <c r="H142" i="2"/>
  <c r="I142" i="2"/>
  <c r="H141" i="2"/>
  <c r="I141" i="2"/>
  <c r="G141" i="2"/>
  <c r="K142" i="2"/>
  <c r="G7" i="2"/>
  <c r="H7" i="2"/>
  <c r="I7" i="2"/>
  <c r="R7" i="2"/>
  <c r="S7" i="2"/>
  <c r="T7" i="2"/>
  <c r="Z7" i="2"/>
  <c r="V7" i="2" l="1"/>
  <c r="U7" i="2" s="1"/>
  <c r="V142" i="2"/>
  <c r="U142" i="2" s="1"/>
  <c r="V141" i="2"/>
  <c r="U141" i="2" s="1"/>
  <c r="G12" i="2"/>
  <c r="H12" i="2"/>
  <c r="I12" i="2"/>
  <c r="K12" i="2"/>
  <c r="R79" i="2"/>
  <c r="S79" i="2"/>
  <c r="T79" i="2"/>
  <c r="G79" i="2"/>
  <c r="H79" i="2"/>
  <c r="I79" i="2"/>
  <c r="V79" i="2" l="1"/>
  <c r="U79" i="2" s="1"/>
  <c r="G83" i="2"/>
  <c r="H83" i="2"/>
  <c r="I83" i="2"/>
  <c r="R83" i="2"/>
  <c r="S83" i="2"/>
  <c r="T83" i="2"/>
  <c r="X83" i="2"/>
  <c r="R103" i="2"/>
  <c r="S103" i="2"/>
  <c r="T103" i="2"/>
  <c r="Z103" i="2"/>
  <c r="G30" i="2"/>
  <c r="H30" i="2"/>
  <c r="I30" i="2"/>
  <c r="X30" i="2"/>
  <c r="D67" i="2"/>
  <c r="E67" i="2"/>
  <c r="F67" i="2"/>
  <c r="R67" i="2"/>
  <c r="S67" i="2"/>
  <c r="T67" i="2"/>
  <c r="W27" i="2"/>
  <c r="O25" i="2"/>
  <c r="P25" i="2"/>
  <c r="V25" i="2"/>
  <c r="U25" i="2" s="1"/>
  <c r="Q25" i="2"/>
  <c r="O27" i="2"/>
  <c r="P27" i="2"/>
  <c r="V27" i="2"/>
  <c r="U27" i="2" s="1"/>
  <c r="Q27" i="2"/>
  <c r="G111" i="2"/>
  <c r="H111" i="2"/>
  <c r="I111" i="2"/>
  <c r="K111" i="2"/>
  <c r="R111" i="2"/>
  <c r="S111" i="2"/>
  <c r="T111" i="2"/>
  <c r="X111" i="2"/>
  <c r="Z111" i="2"/>
  <c r="R100" i="2"/>
  <c r="S100" i="2"/>
  <c r="T100" i="2"/>
  <c r="K100" i="2"/>
  <c r="Z84" i="2"/>
  <c r="O84" i="2"/>
  <c r="P84" i="2"/>
  <c r="V84" i="2"/>
  <c r="U84" i="2" s="1"/>
  <c r="Q84" i="2"/>
  <c r="D84" i="2"/>
  <c r="E84" i="2"/>
  <c r="F84" i="2"/>
  <c r="K84" i="2"/>
  <c r="R80" i="2"/>
  <c r="S80" i="2"/>
  <c r="T80" i="2"/>
  <c r="K80" i="2"/>
  <c r="G80" i="2"/>
  <c r="H80" i="2"/>
  <c r="I80" i="2"/>
  <c r="K96" i="2"/>
  <c r="R96" i="2"/>
  <c r="S96" i="2"/>
  <c r="T96" i="2"/>
  <c r="R73" i="2"/>
  <c r="S73" i="2"/>
  <c r="T73" i="2"/>
  <c r="R60" i="2"/>
  <c r="S60" i="2"/>
  <c r="T60" i="2"/>
  <c r="R143" i="2"/>
  <c r="S143" i="2"/>
  <c r="T143" i="2"/>
  <c r="R52" i="2"/>
  <c r="S52" i="2"/>
  <c r="T52" i="2"/>
  <c r="V52" i="2" l="1"/>
  <c r="U52" i="2" s="1"/>
  <c r="V60" i="2"/>
  <c r="U60" i="2" s="1"/>
  <c r="V143" i="2"/>
  <c r="U143" i="2" s="1"/>
  <c r="V100" i="2"/>
  <c r="U100" i="2" s="1"/>
  <c r="V111" i="2"/>
  <c r="U111" i="2" s="1"/>
  <c r="V80" i="2"/>
  <c r="U80" i="2" s="1"/>
  <c r="V103" i="2"/>
  <c r="U103" i="2" s="1"/>
  <c r="V73" i="2"/>
  <c r="U73" i="2" s="1"/>
  <c r="V67" i="2"/>
  <c r="U67" i="2" s="1"/>
  <c r="V83" i="2"/>
  <c r="U83" i="2" s="1"/>
  <c r="V96" i="2"/>
  <c r="U96" i="2" s="1"/>
  <c r="R63" i="2"/>
  <c r="S63" i="2"/>
  <c r="T63" i="2"/>
  <c r="G63" i="2"/>
  <c r="H63" i="2"/>
  <c r="I63" i="2"/>
  <c r="V63" i="2" l="1"/>
  <c r="U63" i="2" s="1"/>
  <c r="O57" i="2"/>
  <c r="P57" i="2"/>
  <c r="V57" i="2"/>
  <c r="U57" i="2" s="1"/>
  <c r="Q57" i="2"/>
  <c r="G125" i="2"/>
  <c r="H125" i="2"/>
  <c r="I125" i="2"/>
  <c r="K125" i="2"/>
  <c r="R125" i="2"/>
  <c r="S125" i="2"/>
  <c r="T125" i="2"/>
  <c r="D69" i="2"/>
  <c r="E69" i="2"/>
  <c r="F69" i="2"/>
  <c r="R21" i="2"/>
  <c r="S21" i="2"/>
  <c r="O124" i="2"/>
  <c r="P124" i="2"/>
  <c r="V124" i="2"/>
  <c r="U124" i="2" s="1"/>
  <c r="Q124" i="2"/>
  <c r="X103" i="2"/>
  <c r="H96" i="2"/>
  <c r="X63" i="2"/>
  <c r="G22" i="2"/>
  <c r="X6" i="2"/>
  <c r="X73" i="2"/>
  <c r="X61" i="2"/>
  <c r="X52" i="2"/>
  <c r="X72" i="2"/>
  <c r="G49" i="2"/>
  <c r="X38" i="2"/>
  <c r="K67" i="2"/>
  <c r="K69" i="2"/>
  <c r="G96" i="2"/>
  <c r="I96" i="2"/>
  <c r="V125" i="2" l="1"/>
  <c r="U125" i="2" s="1"/>
  <c r="G25" i="2"/>
  <c r="H25" i="2"/>
  <c r="I25" i="2"/>
  <c r="K25" i="2"/>
  <c r="K27" i="2"/>
  <c r="K29" i="2"/>
  <c r="K26" i="2"/>
  <c r="G100" i="2"/>
  <c r="H100" i="2"/>
  <c r="I100" i="2"/>
  <c r="K101" i="2"/>
  <c r="K102" i="2"/>
  <c r="K134" i="2"/>
  <c r="Z6" i="2"/>
  <c r="X8" i="2"/>
  <c r="V19" i="2"/>
  <c r="Q19" i="2"/>
  <c r="X19" i="2"/>
  <c r="Z19" i="2"/>
  <c r="X21" i="2"/>
  <c r="X121" i="2"/>
  <c r="X143" i="2"/>
  <c r="X120" i="2"/>
  <c r="X117" i="2"/>
  <c r="X57" i="2"/>
  <c r="X64" i="2"/>
  <c r="X60" i="2"/>
  <c r="X26" i="2"/>
  <c r="X94" i="2"/>
  <c r="X92" i="2"/>
  <c r="X91" i="2"/>
  <c r="X100" i="2"/>
  <c r="X124" i="2"/>
  <c r="X127" i="2"/>
  <c r="X45" i="2"/>
  <c r="X129" i="2"/>
  <c r="X84" i="2"/>
  <c r="X25" i="2"/>
  <c r="X70" i="2"/>
  <c r="X71" i="2"/>
  <c r="K128" i="2"/>
  <c r="K30" i="2"/>
  <c r="K32" i="2"/>
  <c r="K10" i="2"/>
  <c r="K130" i="2"/>
  <c r="K116" i="2"/>
  <c r="K55" i="2"/>
  <c r="K48" i="2"/>
  <c r="K21" i="2"/>
  <c r="K120" i="2"/>
  <c r="K117" i="2"/>
  <c r="K19" i="2"/>
  <c r="K44" i="2"/>
  <c r="K127" i="2"/>
  <c r="K129" i="2"/>
  <c r="Z141" i="2"/>
  <c r="Z142" i="2"/>
  <c r="X125" i="2"/>
  <c r="H21" i="2"/>
  <c r="I21" i="2"/>
  <c r="G21" i="2"/>
  <c r="G8" i="2"/>
  <c r="H8" i="2"/>
  <c r="I8" i="2"/>
  <c r="Z60" i="2"/>
  <c r="Z27" i="2"/>
  <c r="Z94" i="2"/>
  <c r="Z92" i="2"/>
  <c r="Z76" i="2"/>
  <c r="Z26" i="2"/>
  <c r="Z91" i="2"/>
  <c r="Z61" i="2"/>
  <c r="Z100" i="2"/>
  <c r="X80" i="2"/>
  <c r="I2" i="2"/>
  <c r="H2" i="2"/>
  <c r="G2" i="2"/>
  <c r="Z90" i="2"/>
  <c r="Z73" i="2"/>
  <c r="Z120" i="2"/>
  <c r="Z121" i="2"/>
  <c r="Z143" i="2"/>
  <c r="Z99" i="2"/>
  <c r="Z64" i="2"/>
  <c r="Z57" i="2"/>
  <c r="Z124" i="2"/>
  <c r="Z127" i="2"/>
  <c r="Z129" i="2"/>
  <c r="Z25" i="2"/>
  <c r="Z71" i="2"/>
  <c r="K6" i="2"/>
  <c r="K9" i="2"/>
  <c r="K22" i="2"/>
  <c r="X102" i="2"/>
  <c r="X104" i="2"/>
  <c r="G6" i="2"/>
  <c r="H6" i="2"/>
  <c r="I6" i="2"/>
  <c r="H9" i="2"/>
  <c r="I9" i="2"/>
  <c r="G9" i="2"/>
  <c r="I22" i="2"/>
  <c r="X128" i="2"/>
  <c r="X96" i="2"/>
  <c r="X85" i="2"/>
  <c r="X93" i="2"/>
  <c r="X130" i="2"/>
  <c r="X116" i="2"/>
  <c r="X67" i="2"/>
  <c r="X79" i="2"/>
  <c r="X43" i="2"/>
  <c r="X76" i="2"/>
  <c r="K8" i="2"/>
  <c r="V21" i="2"/>
  <c r="Q94" i="2"/>
  <c r="U94" i="2"/>
  <c r="I112" i="2"/>
  <c r="G112" i="2"/>
  <c r="H112" i="2"/>
  <c r="H10" i="2"/>
  <c r="G10" i="2"/>
  <c r="H49" i="2"/>
  <c r="H50" i="2"/>
  <c r="G50" i="2"/>
  <c r="Q93" i="2"/>
  <c r="U93" i="2"/>
  <c r="Z52" i="2"/>
  <c r="Z128" i="2"/>
  <c r="Z96" i="2"/>
  <c r="Z38" i="2"/>
  <c r="Z83" i="2"/>
  <c r="Z97" i="2"/>
  <c r="Z85" i="2"/>
  <c r="Z67" i="2"/>
  <c r="Z80" i="2"/>
  <c r="Z63" i="2"/>
  <c r="Z79" i="2"/>
  <c r="Z102" i="2"/>
  <c r="Z104" i="2"/>
  <c r="Z125" i="2"/>
  <c r="Z21" i="2"/>
  <c r="Z130" i="2"/>
  <c r="Z98" i="2"/>
  <c r="Z72" i="2"/>
  <c r="Z70" i="2"/>
  <c r="Z93" i="2"/>
</calcChain>
</file>

<file path=xl/connections.xml><?xml version="1.0" encoding="utf-8"?>
<connections xmlns="http://schemas.openxmlformats.org/spreadsheetml/2006/main">
  <connection id="1" name="test2" type="6" refreshedVersion="4" background="1" saveData="1">
    <textPr codePage="437" sourceFile="C:\Users\Owner\Pictures\test2.txt">
      <textFields count="8">
        <textField/>
        <textField/>
        <textField/>
        <textField/>
        <textField/>
        <textField/>
        <textField/>
        <textField/>
      </textFields>
    </textPr>
  </connection>
</connections>
</file>

<file path=xl/sharedStrings.xml><?xml version="1.0" encoding="utf-8"?>
<sst xmlns="http://schemas.openxmlformats.org/spreadsheetml/2006/main" count="2173" uniqueCount="831">
  <si>
    <t xml:space="preserve">Printer </t>
  </si>
  <si>
    <t xml:space="preserve">Starting Price </t>
  </si>
  <si>
    <t xml:space="preserve">Purchase as </t>
  </si>
  <si>
    <t xml:space="preserve">Fastest Lead Time </t>
  </si>
  <si>
    <t xml:space="preserve">Cube </t>
  </si>
  <si>
    <t xml:space="preserve">Pre-Built </t>
  </si>
  <si>
    <t xml:space="preserve">unknown </t>
  </si>
  <si>
    <t xml:space="preserve">N/A </t>
  </si>
  <si>
    <t xml:space="preserve">2 Weeks </t>
  </si>
  <si>
    <t xml:space="preserve">2-3 Hours </t>
  </si>
  <si>
    <t xml:space="preserve">Replicator </t>
  </si>
  <si>
    <t xml:space="preserve">4-6 Weeks </t>
  </si>
  <si>
    <t xml:space="preserve">8 Hours </t>
  </si>
  <si>
    <t xml:space="preserve">Sumpod </t>
  </si>
  <si>
    <t xml:space="preserve">Orca - v0.4 </t>
  </si>
  <si>
    <t xml:space="preserve">4 hours </t>
  </si>
  <si>
    <t xml:space="preserve">Buildatron 2 </t>
  </si>
  <si>
    <t xml:space="preserve">Fabbster </t>
  </si>
  <si>
    <t xml:space="preserve">Glacier Steel </t>
  </si>
  <si>
    <t xml:space="preserve">Operating System(s) </t>
  </si>
  <si>
    <t xml:space="preserve">Input File(s) </t>
  </si>
  <si>
    <t xml:space="preserve">STL </t>
  </si>
  <si>
    <t>USB (no PC connectivity required)</t>
  </si>
  <si>
    <t>unknown</t>
  </si>
  <si>
    <t xml:space="preserve">Linux, OSX, Windows </t>
  </si>
  <si>
    <t>SD Card, USB</t>
  </si>
  <si>
    <t>SD Card</t>
  </si>
  <si>
    <t>USB</t>
  </si>
  <si>
    <t>Printing Materials</t>
  </si>
  <si>
    <t>ABS</t>
  </si>
  <si>
    <t>PLA, ABS</t>
  </si>
  <si>
    <t>ABS, PLA</t>
  </si>
  <si>
    <t>ABS, PLA, Thermoplastics</t>
  </si>
  <si>
    <t xml:space="preserve">PLA, ABS </t>
  </si>
  <si>
    <t>Manufacturer</t>
  </si>
  <si>
    <t>URL</t>
  </si>
  <si>
    <t>3D Systems</t>
  </si>
  <si>
    <t>Comments &amp; Notes</t>
  </si>
  <si>
    <t>http://store.buildatron.com/</t>
  </si>
  <si>
    <t>Buildatron</t>
  </si>
  <si>
    <t>Buildatron 1</t>
  </si>
  <si>
    <t>The Future Is 3-D, Inc.</t>
  </si>
  <si>
    <t>Fabbster</t>
  </si>
  <si>
    <t>http://www.fabbster.com/index.php</t>
  </si>
  <si>
    <t>http://sumpod.com/</t>
  </si>
  <si>
    <t>Sumpod Aluminum Small</t>
  </si>
  <si>
    <t>makemendel.com</t>
  </si>
  <si>
    <t>Orca - v0.3</t>
  </si>
  <si>
    <t>Origo</t>
  </si>
  <si>
    <t>http://www.origo3dprinting.com/</t>
  </si>
  <si>
    <t>concept - not yet for sale - target price about $650 - $800</t>
  </si>
  <si>
    <t>Printrbot</t>
  </si>
  <si>
    <t>Printrbot LC</t>
  </si>
  <si>
    <t xml:space="preserve">DIY Kit </t>
  </si>
  <si>
    <t xml:space="preserve">DIY Kit, Pre-Built </t>
  </si>
  <si>
    <t>DIY Kit</t>
  </si>
  <si>
    <t>UP! Start Plus v1.1s</t>
  </si>
  <si>
    <t xml:space="preserve">STL, G-code </t>
  </si>
  <si>
    <t>Warranty Info</t>
  </si>
  <si>
    <t>Delta Micro Factory dba PP3DP (Personal Portable 3D Printer)</t>
  </si>
  <si>
    <t>SD300Pro</t>
  </si>
  <si>
    <t>Solido</t>
  </si>
  <si>
    <t>http://www.solido3d.com/</t>
  </si>
  <si>
    <t>MakiBox A6</t>
  </si>
  <si>
    <t>http://www.makible.com/</t>
  </si>
  <si>
    <t>makible.com</t>
  </si>
  <si>
    <t>Pre-Built</t>
  </si>
  <si>
    <t>RepRap.org</t>
  </si>
  <si>
    <t>Bits From Bytes  (now 3D Systems)</t>
  </si>
  <si>
    <t>BotMill (now 3D Systems)</t>
  </si>
  <si>
    <t>Matrix 300</t>
  </si>
  <si>
    <t>Mcor Technologies</t>
  </si>
  <si>
    <t>http://www.mcortechnologies.com/</t>
  </si>
  <si>
    <t>Fab@Home</t>
  </si>
  <si>
    <t>Model 1</t>
  </si>
  <si>
    <t>Model 2</t>
  </si>
  <si>
    <t>DIY Kit, Pre-Built</t>
  </si>
  <si>
    <t>$1,950, $2,350, $3,300, $3,500</t>
  </si>
  <si>
    <t>$2,125, $2500</t>
  </si>
  <si>
    <t>ORDBot Quantum</t>
  </si>
  <si>
    <t>ORDBot Hadron</t>
  </si>
  <si>
    <t>buildlog.net</t>
  </si>
  <si>
    <t>Software Included</t>
  </si>
  <si>
    <t>Felix 1.0</t>
  </si>
  <si>
    <t>http://www.felixprinters.com/</t>
  </si>
  <si>
    <t>$899 (kit); $1,299 (pre-built)</t>
  </si>
  <si>
    <t>Mosaic (aka M1)</t>
  </si>
  <si>
    <t>M2</t>
  </si>
  <si>
    <t>$1,299 (pre-order)</t>
  </si>
  <si>
    <t>Prusa Air</t>
  </si>
  <si>
    <t>Mecano (aka correoelectronicomanuel@gmail.com)</t>
  </si>
  <si>
    <t>Prusa Air 2</t>
  </si>
  <si>
    <t>Rook Printer</t>
  </si>
  <si>
    <t>Jolijar (aka http://inventcrap.blogspot.com/)</t>
  </si>
  <si>
    <t>Pictures?</t>
  </si>
  <si>
    <t>http://www.solidoodle.com/</t>
  </si>
  <si>
    <t>Solidoodle 2</t>
  </si>
  <si>
    <t>version 2: $499 (base); $549 (pro); $599 (expert). Version 1 $700</t>
  </si>
  <si>
    <t>3D Micro Printer</t>
  </si>
  <si>
    <t>http://3dmicroprinter.com/</t>
  </si>
  <si>
    <t>http://3dmicroprinter.com/ (aka 3dmicroprinter@ gmail.com)</t>
  </si>
  <si>
    <t>ü</t>
  </si>
  <si>
    <t>placeholder</t>
  </si>
  <si>
    <t>3D Systems (formerly Desktop Factory)</t>
  </si>
  <si>
    <t>Makerbot Industries</t>
  </si>
  <si>
    <t>Printrbot PLUS</t>
  </si>
  <si>
    <t>X Dim (mm)</t>
  </si>
  <si>
    <t>Y Dim (mm)</t>
  </si>
  <si>
    <t>Dim Z (mm)</t>
  </si>
  <si>
    <t>Weight (kg)</t>
  </si>
  <si>
    <t>Build X (mm)</t>
  </si>
  <si>
    <t>Build Y (mm)</t>
  </si>
  <si>
    <t>Build Z (mm)</t>
  </si>
  <si>
    <t>Build Volume (L)</t>
  </si>
  <si>
    <t>Layer Thickness (mm)</t>
  </si>
  <si>
    <t>Dim X (inch)</t>
  </si>
  <si>
    <t>Dim Y (inch)</t>
  </si>
  <si>
    <t>Dim Z (inch)</t>
  </si>
  <si>
    <t>Build Volume (cubic inches)</t>
  </si>
  <si>
    <t>Layer Thickness (inches)</t>
  </si>
  <si>
    <t>Build X (inches)</t>
  </si>
  <si>
    <t>Build Y (inches)</t>
  </si>
  <si>
    <t>Build Z (inches)</t>
  </si>
  <si>
    <t>Accuracy +/- (mm)</t>
  </si>
  <si>
    <t>Accuracy +/- (inches)</t>
  </si>
  <si>
    <t>Print Speed (cubic mm/s)</t>
  </si>
  <si>
    <t>Print Speed (cubic inches/s)</t>
  </si>
  <si>
    <t xml:space="preserve">Assembly Time </t>
  </si>
  <si>
    <t>SD card</t>
  </si>
  <si>
    <t>2 - 3 days</t>
  </si>
  <si>
    <t>&lt; 1 hour</t>
  </si>
  <si>
    <t xml:space="preserve">1 year warranty standard w/ 2nd year extended for an additional $200; cost of shipping parts back borne by company in 1st year but by consumer in 2nd year; </t>
  </si>
  <si>
    <t>USB (Print jobs are spooled on Printer. No PC connectivity required)</t>
  </si>
  <si>
    <t>Windows XP, Windows Vista, Windows 7, OS X (natively and Windows in emulation)</t>
  </si>
  <si>
    <t>Up!</t>
  </si>
  <si>
    <t>4 Weeks</t>
  </si>
  <si>
    <t>UP! Basic $2 690.00 
UP! Plus $2 890.00
Shipping (from China to the United States): $165.00</t>
  </si>
  <si>
    <t>ABS Plus (1.75mm diameter filament - white only)</t>
  </si>
  <si>
    <r>
      <rPr>
        <sz val="11"/>
        <rFont val="Calibri"/>
        <family val="2"/>
        <scheme val="minor"/>
      </rPr>
      <t>.STL,</t>
    </r>
    <r>
      <rPr>
        <sz val="11"/>
        <color rgb="FFC00000"/>
        <rFont val="Calibri"/>
        <family val="2"/>
        <scheme val="minor"/>
      </rPr>
      <t xml:space="preserve"> proprietary file format containing G-code instructions?</t>
    </r>
  </si>
  <si>
    <t>.STL, .BFB (proprietary file format containing G-code instructions)</t>
  </si>
  <si>
    <t>Pre-Build</t>
  </si>
  <si>
    <t>N/A</t>
  </si>
  <si>
    <t>.STL</t>
  </si>
  <si>
    <t>http://desktopfactory.com/</t>
  </si>
  <si>
    <t>Desktop Factory 125ci</t>
  </si>
  <si>
    <t>nylon powder</t>
  </si>
  <si>
    <t>product never shipped; Desktop Factory was acquired by 3D Systems on August 31, 2009; halogen bulb produces a focused beam of light that's used to melt nylon powder; we used a drum just like in a copier or printer. The drum is coated with a thin layer of powder upon which we draw the image of the part, layer by layer, with our halogen lamp. Then we use heat and pressure to bond each of the layers as the object is built; finished models have very rough finish;</t>
  </si>
  <si>
    <t>uPrint SE</t>
  </si>
  <si>
    <t>FabStudio, Fab2Gcode, FabInterpreter, svg2fab</t>
  </si>
  <si>
    <t xml:space="preserve"> Windows, Apple OS X, Linux</t>
  </si>
  <si>
    <t>netfabb engine for Fabbster</t>
  </si>
  <si>
    <t>0.025 to 0.400</t>
  </si>
  <si>
    <t>0.0010 to 0.0157</t>
  </si>
  <si>
    <r>
      <t xml:space="preserve">unknown, </t>
    </r>
    <r>
      <rPr>
        <sz val="11"/>
        <rFont val="Calibri"/>
        <family val="2"/>
        <scheme val="minor"/>
      </rPr>
      <t>&lt; 1 hour</t>
    </r>
  </si>
  <si>
    <t>Communication Method</t>
  </si>
  <si>
    <t>Wi-Fi, USB memory stick</t>
  </si>
  <si>
    <t>.STL, .SDM (proprietary)</t>
  </si>
  <si>
    <t>Windows XP, Windows 2000</t>
  </si>
  <si>
    <t>PVC (Polyvinyl chloride) Plastic</t>
  </si>
  <si>
    <r>
      <rPr>
        <sz val="11"/>
        <rFont val="Calibri"/>
        <family val="2"/>
        <scheme val="minor"/>
      </rPr>
      <t>USB</t>
    </r>
    <r>
      <rPr>
        <sz val="11"/>
        <color rgb="FFC00000"/>
        <rFont val="Calibri"/>
        <family val="2"/>
        <scheme val="minor"/>
      </rPr>
      <t xml:space="preserve"> (cable to workstation?)</t>
    </r>
  </si>
  <si>
    <t xml:space="preserve">SPview  
 </t>
  </si>
  <si>
    <t>0.0039 minimum, 0.0110 maximum</t>
  </si>
  <si>
    <t>.1 minimum, .28 maximum</t>
  </si>
  <si>
    <t>&lt; 2 hours</t>
  </si>
  <si>
    <t xml:space="preserve">the PVC print material comes in 6 different colors (Transparent, Amber, White, Black, Red and Blue); electrical power =  110 vAC 50-60 Hz 5.4A 240 vAC 50-60 Hz 2.7 A, 300 Watts; customers are urged to recycle PVC themselves. If recycling is not locally available, the manufacturer urges customers to fill the Solido Modeling Kit box with peelings and spent PVC sheet and send it back to Solido USA.  Use of other boxes or containers is also accepted; </t>
  </si>
  <si>
    <t xml:space="preserve">SAE Mendel </t>
  </si>
  <si>
    <t>SAE Prusa Mendel</t>
  </si>
  <si>
    <t>Test Tube Mendel</t>
  </si>
  <si>
    <t>http://reprap.org/wiki/Test_Tube_Mendel</t>
  </si>
  <si>
    <t>Linux, OSX, Windows XP Pro, Windows Vista, Windows 7</t>
  </si>
  <si>
    <t xml:space="preserve">.STL, G-code </t>
  </si>
  <si>
    <t>The printing technology is called Fused Filament Fabrication (FFF) to avoid trademark issues around the "fused deposition modeling". This is an experimental project. It's designed to reduce the number of printed plastic parts used in the kit. It's based on the Mendel.</t>
  </si>
  <si>
    <t>Bryan Jackson</t>
  </si>
  <si>
    <t>Pennsylvania State College RepRap User's Group</t>
  </si>
  <si>
    <t xml:space="preserve">http://reprap.org/wiki/Mullis and http://reprap.org/wiki/RUG/Pennsylvania/State_College </t>
  </si>
  <si>
    <t>MendelMax</t>
  </si>
  <si>
    <t>Kit $1,295.00
Assembled $1,749.00</t>
  </si>
  <si>
    <t>4 weeks</t>
  </si>
  <si>
    <t>Open Hybrid Mendel</t>
  </si>
  <si>
    <t xml:space="preserve">http://reprap.org/wiki/Open_Hybrid_Mendel  and http://reprap.org/wiki/RUG/Pennsylvania/State_College </t>
  </si>
  <si>
    <t xml:space="preserve">This is an experimental project. It's based (very closely) on the Open Hybrid Mendel. The Mullis uses PCR (Polymerase Chain Reaction) as the printing technology.
</t>
  </si>
  <si>
    <t>The printing technology is called Fused Filament Fabrication (FFF) to avoid trademark issues around the "fused deposition modeling". It's design is based on the Sells Mendel and the Prusa Mendel.</t>
  </si>
  <si>
    <t>LulzBot</t>
  </si>
  <si>
    <t>http://reprap.org/wiki/LulzBot/Prusa_Mendel</t>
  </si>
  <si>
    <t xml:space="preserve">The printing technology is called Fused Filament Fabrication (FFF) to avoid trademark issues around the "fused deposition modeling".  The LulzBot is a lightly tweaked version of the Prusa Mendel. It's an experimental project.
</t>
  </si>
  <si>
    <t>Aleph Objects</t>
  </si>
  <si>
    <t>Gen X v.2.0</t>
  </si>
  <si>
    <t xml:space="preserve">http://skb-kiparis.ru/ </t>
  </si>
  <si>
    <t>Etherdais Unit Zero &amp; Unit One</t>
  </si>
  <si>
    <t>The printing technology is called Fused Filament Fabrication (FFF) to avoid trademark issues around the "fused deposition modeling". These seem to be a one off, experimental units. The Unit One is based on the Unit Zero which in turn is based on the Mendel.</t>
  </si>
  <si>
    <t>PLA</t>
  </si>
  <si>
    <t>Cantilevered Mendel</t>
  </si>
  <si>
    <t>http://reprap.org/wiki/Cantilevered_Mendel</t>
  </si>
  <si>
    <t>The printing technology is called Fused Filament Fabrication (FFF) to avoid trademark issues around the "fused deposition modeling". No prototype exists yet. this is just an idea. The Cantilevered Mendel is based on the Mendel.</t>
  </si>
  <si>
    <t>Big Mendel</t>
  </si>
  <si>
    <t>LongboatPrusa</t>
  </si>
  <si>
    <t>info available at http://reprap.org/wiki/LongboatPrusa, sold exclusively by http://www.thereprapkitstore.co.uk/</t>
  </si>
  <si>
    <t>designed by James Walsh, manufactured exclusively by http://www.thereprapkitstore.co.uk/</t>
  </si>
  <si>
    <t>2 - 4 weeks</t>
  </si>
  <si>
    <t>$800 - $900</t>
  </si>
  <si>
    <t>designed by Ed Sells (member of the original RepRap development team)</t>
  </si>
  <si>
    <t>Huxley (aka RepRap 3.0)</t>
  </si>
  <si>
    <t>Rob Britt (aka Rbritt)</t>
  </si>
  <si>
    <t xml:space="preserve">info available at http://reprap.org/wiki/Etherdais_Unit_One
http://reprap.org/wiki/Etherdais_Unit_Zero
and http://reprap.org/wiki/RUG/Pennsylvania/State_College </t>
  </si>
  <si>
    <t>RepRap.org and makemendel.com</t>
  </si>
  <si>
    <t>Cupcake CNC</t>
  </si>
  <si>
    <t>ABS, PLA , HDPE (high-density polyethylene), PVA (polyvinyl alcohol).</t>
  </si>
  <si>
    <t>ABS, PLA , HDPE (high-density polyethylene), PVA (polyvinyl alcohol).  1.75mm filament only</t>
  </si>
  <si>
    <t>Thing-o-Matic</t>
  </si>
  <si>
    <t>4 - 5 weeks</t>
  </si>
  <si>
    <t>$1,099 kit, $2,400 fully assembled</t>
  </si>
  <si>
    <t xml:space="preserve">DIY (packaged) Kit, Pre-Built </t>
  </si>
  <si>
    <t>ABS, PLA , HDPE (high-density polyethylene), PVA (polyvinyl alcohol). 1.75mm diameter filament;</t>
  </si>
  <si>
    <t>0.2 or 0.3</t>
  </si>
  <si>
    <t>0.0079" or 0.0118"</t>
  </si>
  <si>
    <t>Ultimaking Ltd.</t>
  </si>
  <si>
    <t>PLA and ABS (supported); PCL, HDPE, PP, PMMA (unsupported)</t>
  </si>
  <si>
    <t>Ultimaker Protobox v1.x</t>
  </si>
  <si>
    <t>Axon 2</t>
  </si>
  <si>
    <r>
      <rPr>
        <sz val="11"/>
        <rFont val="Calibri"/>
        <family val="2"/>
        <scheme val="minor"/>
      </rPr>
      <t xml:space="preserve">Windows, Windows on Apple OS X thru emulation; </t>
    </r>
    <r>
      <rPr>
        <sz val="11"/>
        <color rgb="FFC00000"/>
        <rFont val="Calibri"/>
        <family val="2"/>
        <scheme val="minor"/>
      </rPr>
      <t xml:space="preserve">Apple OS X </t>
    </r>
  </si>
  <si>
    <t>6-12 hours</t>
  </si>
  <si>
    <t>Ships Next Day</t>
  </si>
  <si>
    <t>Axis 2.1</t>
  </si>
  <si>
    <t>Glider 3.0</t>
  </si>
  <si>
    <t>3 - 5 days</t>
  </si>
  <si>
    <t>Ultimaker+</t>
  </si>
  <si>
    <t>Windows, Windows on Apple OS X thru emulation; Apple OS X, Linux</t>
  </si>
  <si>
    <t>Windows, Windows on Apple OS X thru emulation</t>
  </si>
  <si>
    <t>5-12 hours</t>
  </si>
  <si>
    <r>
      <t xml:space="preserve">PLA, ABS, </t>
    </r>
    <r>
      <rPr>
        <sz val="11"/>
        <rFont val="Calibri"/>
        <family val="2"/>
        <scheme val="minor"/>
      </rPr>
      <t>1.75mm filament only</t>
    </r>
  </si>
  <si>
    <t xml:space="preserve">2 weeks </t>
  </si>
  <si>
    <t>PLA, ABS, 3mm diameter filament</t>
  </si>
  <si>
    <t>Microsoft Windows</t>
  </si>
  <si>
    <r>
      <rPr>
        <sz val="11"/>
        <color rgb="FFC00000"/>
        <rFont val="Calibri"/>
        <family val="2"/>
        <scheme val="minor"/>
      </rPr>
      <t xml:space="preserve"> </t>
    </r>
    <r>
      <rPr>
        <sz val="11"/>
        <rFont val="Calibri"/>
        <family val="2"/>
        <scheme val="minor"/>
      </rPr>
      <t xml:space="preserve">Pre-Built </t>
    </r>
  </si>
  <si>
    <t>ABS, PLA, (3mm diameter filament coil - white only)</t>
  </si>
  <si>
    <t>ABS or PLA thermoplastic; 3mm diameter filament; clear translucent PLA is soluble in a sodium hydroxide solution used with a heated ultrasonic tank - care is required with this option.</t>
  </si>
  <si>
    <t>RepRap Wallace</t>
  </si>
  <si>
    <t>Darwin (aka RepRap version 1.0)</t>
  </si>
  <si>
    <t>http://reprap.org/wiki/RepRapOneDarwin  additional information is available at http://reprap.org/wiki/Darwin and http://en.wikipedia.org/wiki/RepRap_Project</t>
  </si>
  <si>
    <t xml:space="preserve">2 - 3 weeks </t>
  </si>
  <si>
    <t>ABS, PLA (choice of 1.75mm or 3mm diameter filaments)</t>
  </si>
  <si>
    <t>Orca - v0.2</t>
  </si>
  <si>
    <t>ABS, PLA (1.75mm diameter filament)</t>
  </si>
  <si>
    <t xml:space="preserve">1 - 2 weeks </t>
  </si>
  <si>
    <t>$599 unassembled kit from makemendel.com; unassembled kit also available for €649.00 at mendel-parts.com</t>
  </si>
  <si>
    <t>$489 unassembled kit from makemendel.com; unassembled kit also available for €599.00 at mendel-parts.com</t>
  </si>
  <si>
    <t>designed by  Gubbels Engineering; published by makemendel.com</t>
  </si>
  <si>
    <t>FelixRobotics (aka Guillaume Feloksdal)</t>
  </si>
  <si>
    <t>Designed by Rick Pollack; published by MakerGear LLC</t>
  </si>
  <si>
    <t>6 - 8 weeks</t>
  </si>
  <si>
    <t>2 weeks</t>
  </si>
  <si>
    <t>PLA, ABS, 1.75mm filament only</t>
  </si>
  <si>
    <t>Microsoft Windows, Windows on Apple OS X thru emulation</t>
  </si>
  <si>
    <t>3 weeks</t>
  </si>
  <si>
    <r>
      <t>Printer can be configured as a local device (USB cable from workstation to printer) or printer can be configured as a standalone device with no PC connectivity required (</t>
    </r>
    <r>
      <rPr>
        <sz val="11"/>
        <rFont val="Calibri"/>
        <family val="2"/>
        <scheme val="minor"/>
      </rPr>
      <t>SD card used to upload files into the print queue)</t>
    </r>
  </si>
  <si>
    <t>ABS &amp; PLA; choice of 1.75mm or 3mm filament</t>
  </si>
  <si>
    <t xml:space="preserve">ABS recommended (other materials like PLA are possible but not recommended); 1.75mm diameter filament;  </t>
  </si>
  <si>
    <t>Products are purchased "as is" without any guarantees or warranty.</t>
  </si>
  <si>
    <t>uses LED lights and photosensitive resin (stereolithography); still under development and may not offered for sale yet</t>
  </si>
  <si>
    <t>UV sensitive resin, ceramics and polymers; other photosensitive materials under development; upside down printing</t>
  </si>
  <si>
    <t>1 year limited warranty</t>
  </si>
  <si>
    <t>$1200 (kit); $2000 (pre-built)</t>
  </si>
  <si>
    <t>$1599 (kit); $2500 (pre-built)</t>
  </si>
  <si>
    <t>Products are purchased "as is" without any guarantees or warranty. Products or parts damaged or lost in shipment will be replaced free of charge.</t>
  </si>
  <si>
    <t>PLA recommended , ABS acceptable; 1.75mm diameter filament</t>
  </si>
  <si>
    <t>.STL; .X3D, .GTS; .OBJ; .3DS; .VRML and G-code</t>
  </si>
  <si>
    <r>
      <t xml:space="preserve">PLA recommended , ABS acceptable; 1.75mm diameter filament; minimum feature size = </t>
    </r>
    <r>
      <rPr>
        <sz val="11"/>
        <color rgb="FFC00000"/>
        <rFont val="Calibri"/>
        <family val="2"/>
        <scheme val="minor"/>
      </rPr>
      <t>.2</t>
    </r>
    <r>
      <rPr>
        <sz val="11"/>
        <rFont val="Calibri"/>
        <family val="2"/>
        <scheme val="minor"/>
      </rPr>
      <t xml:space="preserve">mm; </t>
    </r>
  </si>
  <si>
    <t>0.175 - 0.300</t>
  </si>
  <si>
    <t>0.0069 - 0.0118</t>
  </si>
  <si>
    <t>netfabb Studio Basic (modified for Buildatron printers); Pronterface</t>
  </si>
  <si>
    <r>
      <t xml:space="preserve">software included in pre-built package; </t>
    </r>
    <r>
      <rPr>
        <sz val="11"/>
        <color rgb="FFC00000"/>
        <rFont val="Calibri"/>
        <family val="2"/>
        <scheme val="minor"/>
      </rPr>
      <t>software not included in kit (must be downloaded)</t>
    </r>
    <r>
      <rPr>
        <sz val="11"/>
        <rFont val="Calibri"/>
        <family val="2"/>
        <scheme val="minor"/>
      </rPr>
      <t xml:space="preserve">; netfabb Studio Basic (modified for Buildatron printers); </t>
    </r>
    <r>
      <rPr>
        <sz val="11"/>
        <color rgb="FFC00000"/>
        <rFont val="Calibri"/>
        <family val="2"/>
        <scheme val="minor"/>
      </rPr>
      <t>Pronterface</t>
    </r>
  </si>
  <si>
    <t xml:space="preserve">Windows, Windows on Apple OS X thru emulation; </t>
  </si>
  <si>
    <t xml:space="preserve">The printing technology is called Fused Filament Fabrication (FFF) to avoid trademark issues around the "fused deposition modeling"; design derived from the Huxley; 1.75mm diameter PLA filament comes in 7 colors (black, white, silver, red, orange as well as translucent or opaque blue); electrical power required = 120 vAC or 240 vAC; choice of high gloss white or black shell; </t>
  </si>
  <si>
    <t>The printing technology is called Fused Filament Fabrication (FFF) to avoid trademark issues around the "fused deposition modeling".; design based on the Prusa Mendel; 1.75mm diameter PLA filament comes in 7 colors (black, white, silver, red, orange as well as translucent or opaque blue); electrical power required = 120 vAC or 240 vAC; user selectable layer thicknesses;</t>
  </si>
  <si>
    <t>T-Rep 2</t>
  </si>
  <si>
    <t>http://bothacker.com/</t>
  </si>
  <si>
    <t>T-Rep 3</t>
  </si>
  <si>
    <t>http://bothacker.com/ additional information is available at http://reprap.org/wiki/T-Rep</t>
  </si>
  <si>
    <t xml:space="preserve">this was an experimental 2nd generation design that is now obsolete; the original design was based loosely on the Mendel printer; the printer's frame is made from 80/20 T-Slot aluminum extrusions; it uses a printing technology called Fused Filament Fabrication (FFF) to avoid trademark issues around the "fused deposition modeling"; </t>
  </si>
  <si>
    <t>Weight (Lbs.)</t>
  </si>
  <si>
    <t>Print Speed (cubic mm/hr.)</t>
  </si>
  <si>
    <t>Print Speed (cubic inches/hr.)</t>
  </si>
  <si>
    <r>
      <t xml:space="preserve">single, double and triple head versions available; single head uses same material for build and support, double head uses 2 colors (each for both support and build) or 1 for support and 1 for build material; triple head uses 2 colors for build and 1 for support; the printing technology is called Fused Filament Fabrication (FFF) to avoid trademark issues around the "Fused Deposition Modeling" (aka FDM); may be rebadged BFB-3000; Bits From Bytes was acquired by 3D System in October of 2010; prices do not include equipment upgrades, accessories, shipping, applicable taxes, or the cost of an agitator cleaning unit or ultrasonic cleaner; speed is dependent on the type of material used for printing, the geometry of the part being printed and the orientation of part in the build envelope; ABS and PLA filament come in 6 colors (white, black, red, blue, yellow and green); electrical power = 100–120 vAC 50/60Hz </t>
    </r>
    <r>
      <rPr>
        <sz val="11"/>
        <color rgb="FFC00000"/>
        <rFont val="Calibri"/>
        <family val="2"/>
        <scheme val="minor"/>
      </rPr>
      <t>1.5</t>
    </r>
    <r>
      <rPr>
        <sz val="11"/>
        <rFont val="Calibri"/>
        <family val="2"/>
        <scheme val="minor"/>
      </rPr>
      <t xml:space="preserve">A, 200 - 240 vAC 50/60Hz </t>
    </r>
    <r>
      <rPr>
        <sz val="11"/>
        <color rgb="FFC00000"/>
        <rFont val="Calibri"/>
        <family val="2"/>
        <scheme val="minor"/>
      </rPr>
      <t>0.75</t>
    </r>
    <r>
      <rPr>
        <sz val="11"/>
        <rFont val="Calibri"/>
        <family val="2"/>
        <scheme val="minor"/>
      </rPr>
      <t>A (</t>
    </r>
    <r>
      <rPr>
        <sz val="11"/>
        <color rgb="FFC00000"/>
        <rFont val="Calibri"/>
        <family val="2"/>
        <scheme val="minor"/>
      </rPr>
      <t>60</t>
    </r>
    <r>
      <rPr>
        <sz val="11"/>
        <rFont val="Calibri"/>
        <family val="2"/>
        <scheme val="minor"/>
      </rPr>
      <t xml:space="preserve"> Watts); no maintenance contract needed; ABS support material can be removed with pliers, cutters or by hand; agitator or ultrasonic cleaner needed to eliminate water soluble PLA support; ABS and PLA plastic may shrink and warp during printing; </t>
    </r>
  </si>
  <si>
    <t>The printing technology is called Fused Filament Fabrication (FFF) to avoid trademark issues around the "fused deposition modeling". Build table is 1 meter wide. Prototype still under construction. No other information available.</t>
  </si>
  <si>
    <t xml:space="preserve"> Slic3r (open source download), Skeinforge (open source download), SF-act (open source download), Pronterface (bundled free), Python (open source download), Arduino IDE (open source driver for controller card), ReplicatorG (open source download)</t>
  </si>
  <si>
    <t>Tony Buser (available at tbuser@gmail.com or http://tonybuser.com</t>
  </si>
  <si>
    <r>
      <rPr>
        <sz val="11"/>
        <rFont val="Calibri"/>
        <family val="2"/>
        <scheme val="minor"/>
      </rPr>
      <t xml:space="preserve">the printing technology is called Fused Filament Fabrication (FFF) to avoid trademark issues around the "fused deposition modeling"; obsolete design superseded by Mendel and others; </t>
    </r>
    <r>
      <rPr>
        <sz val="11"/>
        <color rgb="FFC00000"/>
        <rFont val="Calibri"/>
        <family val="2"/>
        <scheme val="minor"/>
      </rPr>
      <t xml:space="preserve">Darwin consists of a frame made from rods and printed parts. A flat build platform moves vertically in that frame, driven on screw threads by a stepper motor. At the top of the frame there are two write heads that move horizontally (driven by toothed belts and two more steppers) extruding a thin stream of molten plastic to form new layers on the build base. The machine prints layer by layer to form a solid object. The build base then moves one increment down, the second layer is extruded, and so on. There are two heads to allow a filler material to be laid down as well as the plastic. This filler is used to support overhanging parts of the objects being built, and is removed when the process is finished. </t>
    </r>
  </si>
  <si>
    <t>Python (open source download), Arduino IDE (open source driver for controller card), Felix firmware (download from manufacturer), Printerrun script (download from manufacturer)</t>
  </si>
  <si>
    <t xml:space="preserve">The Glider's design is based on the RepRap Mendel. The printing technology is called Fused Filament Fabrication (FFF) to avoid trademark issues around the "fused deposition modeling". The printer is equipped with a Universal Power Supply that's compatible with US and international electrical grids; </t>
  </si>
  <si>
    <r>
      <t xml:space="preserve">The printing technology is called Fused Filament Fabrication (FFF) to avoid trademark issues around the "fused deposition modeling".  </t>
    </r>
    <r>
      <rPr>
        <sz val="11"/>
        <color rgb="FFC00000"/>
        <rFont val="Calibri"/>
        <family val="2"/>
        <scheme val="minor"/>
      </rPr>
      <t xml:space="preserve">The LongboatPrusa is a Prusa Mendel variant. </t>
    </r>
    <r>
      <rPr>
        <sz val="11"/>
        <rFont val="Calibri"/>
        <family val="2"/>
        <scheme val="minor"/>
      </rPr>
      <t>The design of the Longboat Prusa is based on the Prusa Mendel.</t>
    </r>
    <r>
      <rPr>
        <sz val="11"/>
        <color rgb="FFC00000"/>
        <rFont val="Calibri"/>
        <family val="2"/>
        <scheme val="minor"/>
      </rPr>
      <t xml:space="preserve"> (also sold as the "ABS Prusa"?)</t>
    </r>
  </si>
  <si>
    <t>Printrun script (open source download; Pronterface (open source download); Mosaic firmware (download); Skeinforge (open source download); SF-ACT (open source download); Python (open source download); Arduino IDE (open source driver for controller card);</t>
  </si>
  <si>
    <r>
      <t xml:space="preserve">obsolete design superseded by v03 &amp; v04 - no longer offered for sale; design based on the Mendel; the kit contains steel rod and anodized aluminum sheets; </t>
    </r>
    <r>
      <rPr>
        <sz val="11"/>
        <color rgb="FFC00000"/>
        <rFont val="Calibri"/>
        <family val="2"/>
        <scheme val="minor"/>
      </rPr>
      <t>electrical power = 100-240v AC 50/60Hz 1.3A (96 Watts);</t>
    </r>
    <r>
      <rPr>
        <sz val="11"/>
        <rFont val="Calibri"/>
        <family val="2"/>
        <scheme val="minor"/>
      </rPr>
      <t xml:space="preserve"> 1.75mm diameter filament</t>
    </r>
    <r>
      <rPr>
        <sz val="11"/>
        <color rgb="FFC00000"/>
        <rFont val="Calibri"/>
        <family val="2"/>
        <scheme val="minor"/>
      </rPr>
      <t xml:space="preserve">; price does not include cost of ultrasonic cleaner or agitator; PLA available in 4 colors (green, natural, orange, yellow); payments made thru PayPal or bank transfer; MSRP does not include accessories, upgrades, shipping or tax;  </t>
    </r>
  </si>
  <si>
    <t>$699 unassembled and $849 assembled from makemendel.com; also available at mendel-parts.com for €750.00 unassembled;</t>
  </si>
  <si>
    <t xml:space="preserve">Design based on version 3 Orca and Mendel; the kit contains steel rod and anodized aluminum sheets; electrical power = 100-240v AC 50/60Hz 1.3A (96 Watts); choice of 1.75mm or 3mm diameter filaments; price does not include cost of ultrasonic cleaner or agitator; PLA available in 4 colors (green, natural, orange, yellow); payments made thru PayPal or bank transfer; MSRP does not include accessories, upgrades, shipping or tax;  </t>
  </si>
  <si>
    <t>standard kit with metal parts (the most minimal combination of ABS and steel rod imaginable); minimum wall thickness .4mm at .1mm layer thickness;  uses 1.75mm or 3mm filament; shipping is extra; unique open source design based loosely on other designs published by RepRap.org; MSRP does not include shipping costs or taxes;  ; also available as a $199 bare bones option - you supply the electronics yourself, or for the really adventurous a $75 option that gives you the printed parts, but leaving the hardware up to you.</t>
  </si>
  <si>
    <t xml:space="preserve"> slic3r (open source download), Skeinforge (open source download), Pronterface (bundled free), Python (open source download)' ReplicatorG (open source)</t>
  </si>
  <si>
    <t xml:space="preserve"> slic3r (open source download), Skeinforge (open source download), Pronterface (bundled free), Python (open source download), ReplicatorG (open source)</t>
  </si>
  <si>
    <t xml:space="preserve"> slic3r (open source download), Skeinforge (open source download), sfact (open source download), Pronterface (bundled free), Python (open source download), Arduino IDE (open source driver for controller card)</t>
  </si>
  <si>
    <r>
      <rPr>
        <sz val="11"/>
        <color rgb="FFC00000"/>
        <rFont val="Calibri"/>
        <family val="2"/>
        <scheme val="minor"/>
      </rPr>
      <t>Slic3r (open source download), Skeinforge (open source download), SF-act (open source download), Pronterface (bundled free), Python (open source download), Arduino IDE (open source driver for controller card),</t>
    </r>
    <r>
      <rPr>
        <sz val="11"/>
        <rFont val="Calibri"/>
        <family val="2"/>
        <scheme val="minor"/>
      </rPr>
      <t xml:space="preserve"> ReplicatorG (open source download)</t>
    </r>
  </si>
  <si>
    <t xml:space="preserve">the printing technology is called Fused Filament Fabrication (FFF) to avoid trademark issues around the "fused deposition modeling"; design based loosely on the Printrbot; still experimental and not yet released to the public; </t>
  </si>
  <si>
    <t>Available thru http://www.thingiverse.com/thing:14101 and http://inventcrap.blogspot.com/</t>
  </si>
  <si>
    <t>uses Fused Filament Fabrication (FFF) a.k.a Thermoplastic Extrusion; not released for sale - currently accepting pre-orders only; version 1 has laser-cut wood parts enclosed in a steel frame. Version 2 has a Plexiglas shell; uses 1.75mm diameter ABS plastic filament; ABS filament available in many colors; MSRP does not include accessories, upgrades, options, shipping costs or taxes; electrical power = 120 vAC or 240 vAC;</t>
  </si>
  <si>
    <t xml:space="preserve">Skeinforge (open source download), Pronterface (bundled free), Python (open source download), Arduino IDE (open source driver for controller card), </t>
  </si>
  <si>
    <r>
      <t>I love to hate on the Makerbot because they went up $500 on their kits cost in the last year, but the Thingomatic, which is the follow on the  Makerbot Cupcake is a much improved unit.  Their Mk6 stepper extruder is much improved over the Mk4 Extruder that I got with my $750 cupcake;</t>
    </r>
    <r>
      <rPr>
        <sz val="11"/>
        <rFont val="Calibri"/>
        <family val="2"/>
        <scheme val="minor"/>
      </rPr>
      <t xml:space="preserve"> The printing technology is called Fused Filament Fabrication (FFF) to avoid trademark issues around the "fused deposition modeling".; this is a second generation Makerbot design; Kits do not seem to be produced or sold; design superseded by the Replicator; single print head</t>
    </r>
  </si>
  <si>
    <t xml:space="preserve">this is a 3rd generation design that is currently under development; the design has not yet been finalized or published and is not yet for sale; the printer's frame is made from 80/20 T-Slot aluminum extrusions; it uses a printing technology called Fused Filament Fabrication (FFF) to avoid trademark issues around the "fused deposition modeling";   </t>
  </si>
  <si>
    <r>
      <rPr>
        <sz val="11"/>
        <rFont val="Calibri"/>
        <family val="2"/>
        <scheme val="minor"/>
      </rPr>
      <t xml:space="preserve">The printing technology is called Fused Filament Fabrication (FFF) to avoid trademark issues around the "fused deposition modeling"; kit comes with chrome plated hardened steel precision rods, brass bushings and linear ball bearings and RepRap based electronics; supports sequential multi-color printing; It has a maximum print head travel speed ~ 400mm/s; It can accommodate up to 5 stepper drivers (4 axis by default);  </t>
    </r>
    <r>
      <rPr>
        <sz val="11"/>
        <color rgb="FFC00000"/>
        <rFont val="Calibri"/>
        <family val="2"/>
        <scheme val="minor"/>
      </rPr>
      <t>The Ultimaker by Erik has not been released yet, and to my knowledge no one outside of people associated with Erik own one.  But at the same time Erik has a GREAT name, and the machine looks to print very well in the videos.  The Ultimaker uses a Bowden cable extruder to get extremely fast x/y motion (300mm/s);</t>
    </r>
  </si>
  <si>
    <t>The printing technology is called Fused Filament Fabrication (FFF) to avoid trademark issues around the "fused deposition modeling"; kit comes with chrome plated hardened steel precision rods, brass bushings and linear ball bearings and RepRap based electronics; supports sequential multi-color printing; It has a maximum print head travel speed ~ 400mm/s; the Ultimaker + is a variant of the original Ultimaker Protobot with a taller build envelop (21x21x55cm). It's an experimental prototype that is not currently for sale;</t>
  </si>
  <si>
    <r>
      <t xml:space="preserve">The printer comes with a </t>
    </r>
    <r>
      <rPr>
        <sz val="11"/>
        <color rgb="FFC00000"/>
        <rFont val="Calibri"/>
        <family val="2"/>
        <scheme val="minor"/>
      </rPr>
      <t xml:space="preserve">1 year </t>
    </r>
    <r>
      <rPr>
        <sz val="11"/>
        <rFont val="Calibri"/>
        <family val="2"/>
        <scheme val="minor"/>
      </rPr>
      <t>warentee. During that time, if a part malfunctions or breaks the manufacturer will replace it for free. Defective parts must be returned to the manufacturer at the consumer's expense. After the warantee expires, consumers must pay for replacement parts; To help consumers diagnosis and repair their printer, the manufacturer provides free help desk support and access to an on-line customer forum. The manufacturer does all it can to foster and support a community of like minded enthusiests.</t>
    </r>
  </si>
  <si>
    <t>Cubify</t>
  </si>
  <si>
    <t xml:space="preserve">on-line store currently accepting pre-orders; printer starts shipping May 25, 2012; Cubify software automatically inserts structural support as needed; the same plastic is used for both structural support and finished model; structual supports must be broken or trimmed off the model after it emerges from the printer; ABS comes in 10 colors (red, green, blue, yellow, white, black, light brown, magenta, neon orange and neon green); the Cube is being marketed as a consumer product. Currently, it's only available for sale through the manufacturer's on-line store. It's unknown if the manufacturer's worldwide dealership network will be allowed to sell this product; this printer is a mechanically simple device that's easy to prepair. If a problem arises, the manufacturer expects the consumer to diagnose and repair the printer themselves; the printing technology is called Fused Filament Fabrication (FFF) to avoid trademark issues around the "Fused Deposition Modeling" (aka FDM);
</t>
  </si>
  <si>
    <t>Maximum X/Y Feed rate: 5000mm/minute; Maximum Z Feed rate: 200mm/minute; first generation device , several batches produced, each batch improved upon the last; Cupcake design superseded by Thing-O-Matic (second generation); approximately 3000 kits produced; Cupcake kits are no longer produced or sold by the manufacturer but anyone can download the instructions and plans and make their own; the printing technology is called Fused Filament Fabrication (FFF) to avoid trademark issues around the "Fused Deposition Modeling" (aka FDM);</t>
  </si>
  <si>
    <t>350 Watts; 0.7mm minimum wall thickness; material comes in sticks not spools; the printing technology is called Fused Filament Fabrication (FFF) to avoid trademark issues around the "Fused Deposition Modeling" (aka FDM);</t>
  </si>
  <si>
    <t>price excludes shipping cost and any accessories; 1.75mm filament diameter; frame available in 5 colors (Dark Green Transparent, Blue, Black, White Transparent, Light Blue Transparent); kit is mostly aluminum t-slot extrusions; easy and quick to assemble and calibrate (5-12 hours); sold exclusively thru the manufacturer's web site; the manufacturer accepts credit card, PayPal and Dutch Wire Transfer; quiet operation; very rigid aluminum frame; the printing technology is called Fused Filament Fabrication (FFF) to avoid trademark issues around the "Fused Deposition Modeling" (aka FDM);</t>
  </si>
  <si>
    <t>not yet released for sale, pre-orders only;  stainless steel frame with aluminum rail mounts; the printing technology is called Fused Filament Fabrication (FFF) to avoid trademark issues around the "Fused Deposition Modeling" (aka FDM);</t>
  </si>
  <si>
    <t>single &amp; double syringe models; available in 20 colors; the printing technology is called Fused Filament Fabrication (FFF) to avoid trademark issues around the "Fused Deposition Modeling" (aka FDM);</t>
  </si>
  <si>
    <t>single &amp; double syringe models; the printing technology is called Fused Filament Fabrication (FFF) to avoid trademark issues around the "Fused Deposition Modeling" (aka FDM);</t>
  </si>
  <si>
    <t>The kit contains laser-cut plywood frame parts with pre-assembled precision linear guides; the printing technology is called Fused Filament Fabrication (FFF) to avoid trademark issues around the "Fused Deposition Modeling" (aka FDM);</t>
  </si>
  <si>
    <t>Design based on version 2 Orca and Mendel; The kit contains steel rod and anodized aluminum sheets; electrical power = 100-240v AC 50/60Hz 1.3A (96 Watts); choice of 1.75mm or 3mm diameter filaments; price does not include cost of ultrasonic cleaner or agitator; PLA available in 4 colors (green, natural, orange, yellow); payments made thru PayPal or bank transfer; MSRP does not include accessories, upgrades, shipping or tax; the printing technology is called Fused Filament Fabrication (FFF) to avoid trademark issues around the "Fused Deposition Modeling" (aka FDM);</t>
  </si>
  <si>
    <t>kit with laser cut parts and largest build area;  uses 1.75mm or 3mm filament; shipping is extra; unique open source design based loosely on other designs published by RepRap.org; MSRP does not include shipping costs or taxes; the printing technology is called Fused Filament Fabrication (FFF) to avoid trademark issues around the "Fused Deposition Modeling" (aka FDM);</t>
  </si>
  <si>
    <t>kit with laser cut parts;  uses 1.75mm or 3mm filament; shipping is extra; unique open source design based loosely on other designs published by RepRap.org; MSRP does not include shipping costs or taxes; the printing technology is called Fused Filament Fabrication (FFF) to avoid trademark issues around the "Fused Deposition Modeling" (aka FDM);</t>
  </si>
  <si>
    <t>It's a redesign of the Prusa Mendel. It replaces a lot of the metal and plastic parts with flat sheet. Version 2.0 is in development; the printing technology is called Fused Filament Fabrication (FFF) to avoid trademark issues around the "Fused Deposition Modeling" (aka FDM);</t>
  </si>
  <si>
    <t>It's a redesign of the Prusa Air version 1; the printing technology is called Fused Filament Fabrication (FFF) to avoid trademark issues around the "Fused Deposition Modeling" (aka FDM);</t>
  </si>
  <si>
    <t xml:space="preserve">Third generation Makerbot design; design includes linear ball bearings, precision ground 8 mm steel shafts, ABS injection-molded parts and Snap-on, snap-off carriage assemblies and multiple print heads (stock nozzle = 0.4mm diameter); electrical power = 100-240vAC 50/60Hz 4A; selectable layer thicknesses; Speed = 40 mm/s; Flow rate = 24 cc/hr.; the printing technology is called Fused Filament Fabrication (FFF) to avoid trademark issues around the "Fused Deposition Modeling" (aka FDM);
</t>
  </si>
  <si>
    <t>Majority of the RepRap frame replaced with t-slot aluminum. Printed parts accordingly redesigned to fit new frame; design still under development; the printing technology is called Fused Filament Fabrication (FFF) to avoid trademark issues around the "Fused Deposition Modeling" (aka FDM);</t>
  </si>
  <si>
    <t>This is an experimental project that's using  using SAE (imperial dimensioned) hardware &amp; fasteners to build a Mendel; the printing technology is called Fused Filament Fabrication (FFF) to avoid trademark issues around the "Fused Deposition Modeling" (aka FDM);</t>
  </si>
  <si>
    <t xml:space="preserve">0.12 - 0.25 </t>
  </si>
  <si>
    <t>0.0047 - 0.0098</t>
  </si>
  <si>
    <t>0.24 - 0.45</t>
  </si>
  <si>
    <t>0.0094 - 0.0177</t>
  </si>
  <si>
    <t xml:space="preserve">The printing technology is called Fused Filament Fabrication (FFF) to avoid trademark issues around the "fused deposition modeling". The Gen X 3D printer is based on the Mendel. Pre-assembled kits are available from their on-line store; speed = ABS plastic up to 60mm/s; user selectable nozzle diameters (0.15mm or 0.30mm); layer thicknesses tied to nozzle diameters; minimum wall thickness = 0.24mm with 0.15mm nozzle or 0.45mm with 0.3mm nozzle; </t>
  </si>
  <si>
    <t>ABS, PLA, PP, HDPE, LDPE; PLA is subject to a small amount of thermal expansion; ABS is subject to a large amount of thermal expansion;</t>
  </si>
  <si>
    <t xml:space="preserve">http://thefutureis3d.com/node/120 </t>
  </si>
  <si>
    <t>6-8 weeks</t>
  </si>
  <si>
    <t>8 - 10 weeks</t>
  </si>
  <si>
    <r>
      <rPr>
        <sz val="11"/>
        <rFont val="Calibri"/>
        <family val="2"/>
        <scheme val="minor"/>
      </rPr>
      <t xml:space="preserve">.PLY, .STL, .OFF, .OBJ, .3DS, .COLLADA, .PTX, .V3D, .PTS, .APTS, .XYZ, .GTS, .TRI, .ASC, .X3D, .X3DV, .VRML, .ALN all through MeshLab; </t>
    </r>
    <r>
      <rPr>
        <sz val="11"/>
        <color rgb="FFC00000"/>
        <rFont val="Calibri"/>
        <family val="2"/>
        <scheme val="minor"/>
      </rPr>
      <t xml:space="preserve">G-code </t>
    </r>
  </si>
  <si>
    <r>
      <t xml:space="preserve">netfabb engine for TF3D (extra cost);  </t>
    </r>
    <r>
      <rPr>
        <sz val="11"/>
        <color rgb="FFC00000"/>
        <rFont val="Calibri"/>
        <family val="2"/>
        <scheme val="minor"/>
      </rPr>
      <t>(Arduino IDE (open source driver for controller card) / AOI)</t>
    </r>
    <r>
      <rPr>
        <sz val="11"/>
        <rFont val="Calibri"/>
        <family val="2"/>
        <scheme val="minor"/>
      </rPr>
      <t xml:space="preserve"> and ReplicatorG (open source download or shipped with printer);  Skeinforge (open source download), Python (open source download); MARLIN firmware (open source download); MeshLab (open source download)</t>
    </r>
  </si>
  <si>
    <t xml:space="preserve">The printer comes with a 1 year warentee. During that time, if a part malfunctions or breaks the manufacturer will replace it for free. Defective parts must be returned to the manufacturer at the consumer's expense. After the warantee expires, consumers must pay for replacement parts and service; </t>
  </si>
  <si>
    <t>Glacier Peak</t>
  </si>
  <si>
    <t>304.8, 355.6 or 406.4</t>
  </si>
  <si>
    <t>12, 14 or 16</t>
  </si>
  <si>
    <t>bigger build envelope than the Glacier Steel; the printing technology is called Fused Filament Fabrication (FFF) to avoid trademark issues around the "Fused Deposition Modeling" (aka FDM); the manufacturer accepts PayPal, personal check and Bank Wire Transfer; 4 different printer tips are available for use (0.15mm for advanced users, 0.25mm for intermediate users, 0.35mm tip comes with the printer by default and 0.40mm for beginners); PLA filament comes in 6 colors (silver, natural, red, pumpkin, white and purple); custom size printers are available upon request; price includes heated build platform on all models;</t>
  </si>
  <si>
    <t>the printing technology is called Fused Filament Fabrication (FFF) to avoid trademark issues around the "Fused Deposition Modeling" (aka FDM); the manufacturer accepts PayPal, personal check and Bank Wire Transfer; 4 different printer tips are available for use (0.15mm for advanced users, 0.25mm for intermediate users, 0.35mm tip comes with the printer by default and 0.40mm for beginners); PLA filament comes in 6 colors (silver, natural, red, pumpkin, white and purple); custom size printers are available upon request; price includes heated build platform on all models;</t>
  </si>
  <si>
    <t>RepRapPro Ltd</t>
  </si>
  <si>
    <t>microSD card</t>
  </si>
  <si>
    <t>Kit</t>
  </si>
  <si>
    <t>$550 - $657</t>
  </si>
  <si>
    <t>RepRapPro Mendel</t>
  </si>
  <si>
    <r>
      <rPr>
        <sz val="11"/>
        <rFont val="Calibri"/>
        <family val="2"/>
        <scheme val="minor"/>
      </rPr>
      <t>STL</t>
    </r>
    <r>
      <rPr>
        <sz val="11"/>
        <color rgb="FFC00000"/>
        <rFont val="Calibri"/>
        <family val="2"/>
        <scheme val="minor"/>
      </rPr>
      <t xml:space="preserve">, G-code </t>
    </r>
  </si>
  <si>
    <t xml:space="preserve">$699 + $70 shipping &amp; handling = $769
</t>
  </si>
  <si>
    <t>12 month warranty</t>
  </si>
  <si>
    <t>RepRap Huxley</t>
  </si>
  <si>
    <t>RepRap Central</t>
  </si>
  <si>
    <t xml:space="preserve"> http://www.reprapcentral.com/vmchk/Mendel/Huxley-3D-Printer-Kit/flypage.tpl.html and http://techzonecom.com/detail.php?pr_id=48 </t>
  </si>
  <si>
    <t xml:space="preserve">the printing technology is called Fused Filament Fabrication (FFF) to avoid trademark issues around the "Fused Deposition Modeling" (aka FDM); the build surface is heated to ensure parts do not warp; payment thru PayPal and associated credit cards; </t>
  </si>
  <si>
    <t xml:space="preserve">the printing technology is called Fused Filament Fabrication (FFF) to avoid trademark issues around the "Fused Deposition Modeling" (aka FDM); the build surface is heated to ensure parts do not warp; payment thru PayPal and associated credit cards; printer designed for 3 print heads but only one is supplied in the kit; kits produced and sold in batches; the RepRapPro Mendel is loosely based on the Prusa Mendel; </t>
  </si>
  <si>
    <t>3 - 4 weeks</t>
  </si>
  <si>
    <t>£599 or $599</t>
  </si>
  <si>
    <t>ABS, PLA (3mm diameter filament recommended but 1.7mm diameter filament can be used as an alternative to the 3mm filament - however, 1.7mm filament requires a different hot end)</t>
  </si>
  <si>
    <t>RepRapPro Huxley (aka eMAKER Huxley)</t>
  </si>
  <si>
    <t xml:space="preserve">the printing technology is called Fused Filament Fabrication (FFF) to avoid trademark issues around the "Fused Deposition Modeling" (aka FDM); electrical power = 120vAC or 240vAC;  the build surface is heated to ensure parts do not warp; kit comes with a 0.5mm nozzle - an altrenative 0.25mm nozzle is an optional extra; </t>
  </si>
  <si>
    <t>http://www.thingiverse.com/thing:4986</t>
  </si>
  <si>
    <t>thingiverse.com</t>
  </si>
  <si>
    <t xml:space="preserve">design is not yet finalized and is still under development; design specs have not yet been released for publication; the design of the Rusty Huxley is based on the original Huxley; the printing technology is called Fused Filament Fabrication (FFF) to avoid trademark issues around the "Fused Deposition Modeling" (aka FDM); </t>
  </si>
  <si>
    <t>TCP/IP 100/10 base T</t>
  </si>
  <si>
    <t>SliceIT</t>
  </si>
  <si>
    <t xml:space="preserve">bond paper (any color), A4 size 80gsm (gsm = gram per square metre) or 20lb </t>
  </si>
  <si>
    <t>the matrix uses laminated object manufacturing (LOM) technology; electrical power = 220-240 vAC 50Hz single-phase; the manufacturer estimates the cost of consumables to be about €0.01 per cubic centimeter; no special preparations are needed to make a facility printer ready; consumables consist of  paper, adhesive and cutting blades; operating environment = temperature range between 50°F – 77°F (10°C – 25°C) and a relative humidity between 30% – 70%;</t>
  </si>
  <si>
    <t>0.007874, 0.009843, 0.011811, 0.01378, 0.015748</t>
  </si>
  <si>
    <t>0.20, 0.25, 0.30, 0.35, 0.40</t>
  </si>
  <si>
    <t>the printing technology is called Fused Filament Fabrication (FFF) to avoid trademark issues around the "fused deposition modeling"; the Huxley's design is based on the Mini-Mendel; Huxley is a non-commercial development platform;</t>
  </si>
  <si>
    <r>
      <t xml:space="preserve">.STL; </t>
    </r>
    <r>
      <rPr>
        <sz val="11"/>
        <color rgb="FFC00000"/>
        <rFont val="Calibri"/>
        <family val="2"/>
        <scheme val="minor"/>
      </rPr>
      <t xml:space="preserve">G-code </t>
    </r>
  </si>
  <si>
    <t>£394.62 (estimated cost of self sourced materials)</t>
  </si>
  <si>
    <t>?</t>
  </si>
  <si>
    <t>http://www.buildlog.net/ sold through http://store.makerslide.com/ and https://www.inventables.com/technologies/ord-bot-hadron-3d-printer-mechanical-platform documentation and CAD/.STL files are availble at http://www.buildlog.net/wiki/doku.php?id=ord_bot:the_ord_bot#overview</t>
  </si>
  <si>
    <t xml:space="preserve">frame only; moving parts and electronics must be supplied by customer; bigger than Quantum; kits produced and sold in batches; estimated shipping costs within the US = $15,  internationally = $60, to Canada = $45; </t>
  </si>
  <si>
    <t>frame only; moving parts and electronics must be supplied by customer; smaller than Hadron; kits produced and sold in batches;  estimated shipping costs within the US = $15,  internationally = $60, to Canada = $45;</t>
  </si>
  <si>
    <t>communication method is controlled by the specific electronics package used</t>
  </si>
  <si>
    <t>70 days maximum</t>
  </si>
  <si>
    <t xml:space="preserve">8 weeks thru Inventables elsewhere lead times = 10 - 12 Weeks </t>
  </si>
  <si>
    <t>http://www.buildlog.net/ sold through http://store.makerslide.com/ documentation and CAD/.STL files are availble at http://www.buildlog.net/wiki/doku.php?id=ord_bot:the_ord_bot#overview</t>
  </si>
  <si>
    <t>the printing technology is called Fused Filament Fabrication (FFF) to avoid trademark issues around the "Fused Deposition Modeling" (aka FDM); 110-220VAC, 50-60Hz, 220W; heated build platform; feed assembly smooth's out filament feed; accessories include AC adapters, 1.5 lb spools of ABS filament, 150ml platform adhesive and a tool kit; consumables include replaceable nozzles and build table adhesive; layer thickness is user selectable; the manufacturer estimates that ABS filament costs about $50/kg or about $0.02-0.05/cm3;</t>
  </si>
  <si>
    <t>FoldaRap</t>
  </si>
  <si>
    <t>http://reprap.org/wiki/FoldaRap</t>
  </si>
  <si>
    <t>Microsoft Windows 2000, Microsoft Windows XP Professional</t>
  </si>
  <si>
    <t xml:space="preserve">Microsoft Windows XP Professional, Vista &amp; Windows 7; Windows on Apple OS X thru emulation; </t>
  </si>
  <si>
    <t>10/100 base T connection (RJ-45 port). Ethernet protocol.</t>
  </si>
  <si>
    <t>Solidscape, Inc.</t>
  </si>
  <si>
    <t>http://www.solid-scape.com/</t>
  </si>
  <si>
    <t>ModelWorks; Click-It;</t>
  </si>
  <si>
    <t>.STL, .SCL</t>
  </si>
  <si>
    <t>Sulfonamide Thermoplastic</t>
  </si>
  <si>
    <t>10/100 base T connection (RJ-45 port). Ethernet protocol; also comes with a USB port.</t>
  </si>
  <si>
    <r>
      <t xml:space="preserve">Windows XP Pro, Windows Vista, </t>
    </r>
    <r>
      <rPr>
        <sz val="11"/>
        <color rgb="FFC00000"/>
        <rFont val="Calibri"/>
        <family val="2"/>
        <scheme val="minor"/>
      </rPr>
      <t>Windows 7, Windows on Apple OS X thru emulation</t>
    </r>
  </si>
  <si>
    <t>0.0010, 0.0015, 0.0020 or 0.0025</t>
  </si>
  <si>
    <t>.0254, .0381, .0508 or .0635</t>
  </si>
  <si>
    <t>0.0005, 0.0010, 0.0015, 0.0020, 0.0025 or 0.0030</t>
  </si>
  <si>
    <t>.0127, .0254, .0381, .0508, .0635 or .0762</t>
  </si>
  <si>
    <t>R66 Plus</t>
  </si>
  <si>
    <t>T76 Plus</t>
  </si>
  <si>
    <t>D66 +</t>
  </si>
  <si>
    <t>D76+</t>
  </si>
  <si>
    <t xml:space="preserve">electrical power = 115vAC 60HZ 20A dedicated circuit or 230vAC 50Hz 10A dedicated circuit; prints only one color (blue); uses dentaCast and Indura Fill brand printing materials; uses DOD Jet printing technology; sold primarily to (jewelry / dentistry) market; user selectable laye thickness; operating environment = temperature between 60°F to 80°F (16°C to 27°C) with a relative humidity between 40% to 60%; minimu feature size 0.010" (.254mm); </t>
  </si>
  <si>
    <t xml:space="preserve">electrical power = 115vAC 60HZ 20A dedicated circuit or 230vAC 50Hz 10A dedicated circuit; prints only one color (turquoise); uses Indura Cast, plusCAST and Indura Fill brand printing materials; uses DOD Jet printing technology; sold primarily to (jewelry / dentistry) market; user selectable laye thickness; operating environment = temperature between 60°F to 80°F (16°C to 27°C) with a relative humidity between 40% to 60%; minimu feature size 0.010" (.254mm); </t>
  </si>
  <si>
    <t>Rusty  Huxley (aka Huxley 2.0)</t>
  </si>
  <si>
    <t>Windows XP Pro, Windows Vista, Windows 7, Windows on Apple OS X thru emulation</t>
  </si>
  <si>
    <t>Sumpod MDF Basic</t>
  </si>
  <si>
    <t>Sumpod  Aluminum Big</t>
  </si>
  <si>
    <t>4 weeks minimum</t>
  </si>
  <si>
    <t>£499 (factory pick-up); £529 (includes shipping within Great Britain; £549 (includes shipping with the EU); £569 (shipped to North America)</t>
  </si>
  <si>
    <t>£699 (factory pick-up); £729 (includes shipping within Great Britain; £749 (includes shipping with the EU); £769 (shipped to North America)</t>
  </si>
  <si>
    <t>Sumpod Big (MDF)</t>
  </si>
  <si>
    <t>£550 plus shipping</t>
  </si>
  <si>
    <t>single printhead; the manufacturer accepts payment thru credit cards and PayPal; the printing technology is called Fused Filament Fabrication (FFF) to avoid trademark issues around the "Fused Deposition Modeling" (aka FDM);</t>
  </si>
  <si>
    <t>heated bed; two printheads;  the manufacturer accepts payment thru credit cards and PayPal; the printing technology is called Fused Filament Fabrication (FFF) to avoid trademark issues around the "Fused Deposition Modeling" (aka FDM);</t>
  </si>
  <si>
    <t>heated bed; two printheads; the manufacturer accepts payment thru credit cards and PayPal; the printing technology is called Fused Filament Fabrication (FFF) to avoid trademark issues around the "Fused Deposition Modeling" (aka FDM);</t>
  </si>
  <si>
    <t>single printhead; no longer available for sale; the printing technology is called Fused Filament Fabrication (FFF) to avoid trademark issues around the "Fused Deposition Modeling" (aka FDM);</t>
  </si>
  <si>
    <t xml:space="preserve">The printing technology is called Fused Filament Fabrication (FFF) to avoid trademark issues around the "fused deposition modeling". The design of the Sells Mendel is based on the original Mendel design; this seems to be a prototype printer; </t>
  </si>
  <si>
    <t>Brutis Mendel</t>
  </si>
  <si>
    <t>MendelMax 1.5</t>
  </si>
  <si>
    <t>mendelmax.com</t>
  </si>
  <si>
    <t>Pre-Built &amp; Kit</t>
  </si>
  <si>
    <t>$1,295 (unassembled kit)
$1,995 (fully assembled)</t>
  </si>
  <si>
    <t>reprap.org</t>
  </si>
  <si>
    <t>http://reprap.org/wiki/Brutis additional information available at http://repraplogphase.blogspot.com/2010/08/brutis-is-dead-long-live-brutis.html</t>
  </si>
  <si>
    <t xml:space="preserve">based-on Mini-Mendel; development abandoned August 14, 2010; </t>
  </si>
  <si>
    <t xml:space="preserve">electrical power = 115vAC 60HZ 20A dedicated circuit or 230vAC 50Hz 10A dedicated circuit; prints only one color (turquoise); uses Indura Cast, plusCAST and Indura Fill brand printing materials; uses DOD Jet printing technology; sold primarily to (jewelry / dentistry) market; user selectable laye thickness; operating environment = temperature between 60°F to 80°F (16°C to 27°C) with a relative humidity between 40% to 60%; minimum feature size 0.010" (.254mm); </t>
  </si>
  <si>
    <t>http://reprap.org/wiki/Big_Mendel additional info is available at www.myspace.com/big.mendel/photos</t>
  </si>
  <si>
    <t>PLA, HDPE, ABS &amp; more; (uses ø 3 mm filament)</t>
  </si>
  <si>
    <t>€400 ($520) self sourced and assembled; $699 unassembled kit at makemendel.com</t>
  </si>
  <si>
    <t>Big Huxley</t>
  </si>
  <si>
    <t xml:space="preserve">http://reprap.org/wiki/User:Whosawhatsis </t>
  </si>
  <si>
    <t xml:space="preserve">the printing technology that the Mendel uses is called Fused Filament Fabrication (FFF) to avoid trademark issues around the "fused deposition modeling"; minimum feature size = 0.080” (2mm);  nozzle diameter = 0.020” (0.5 mm); with the standard infill settings the 15.0 cm3 per hour solid extrusion rate is actually equivalent to 19.0 cm3 per hour; the designer / manufacturer estimates the cost of materials to be the following PLA = $14/lb (€22/kg), HDPE = $7/lb (€11/kg), ABS = $10/lb (€17/kg); the Mendel's moving parts must be oiled on a regular basis; the designer/manufacturer estimates the cost of lubricating oil to be about $8 (€5) per year; the cost of replacing defective or worn-out parts is equal to the cost of materials used to print the replacement; </t>
  </si>
  <si>
    <t>Kits = 1-2 Weeks; Assembled = 8 - 10 Weeks</t>
  </si>
  <si>
    <t>0.254 or 0.33</t>
  </si>
  <si>
    <t>0.010 or 0.013</t>
  </si>
  <si>
    <t>Microsoft Windows XP Professional, Vista &amp; Windows 7, Windows on Apple OS X thru emulation</t>
  </si>
  <si>
    <t>Stratasys, Inc.</t>
  </si>
  <si>
    <t>uPrint SE Plus</t>
  </si>
  <si>
    <t>ABSplus (9 colors)</t>
  </si>
  <si>
    <t>ABSplus (ivory only)</t>
  </si>
  <si>
    <t>this printer uses a technology called "Fused Deposition Modeling" (aka FDM); requires aggitator to clean model; second material tray optional extra; electrical power = 100-127 vAC 50/60Hz 15A or 220-240 vAC 50/60Hz 7A (dedicated circuit); additional power required for cleaning unit; only prints 1 color (ivory);</t>
  </si>
  <si>
    <t xml:space="preserve">this printer uses a technology called "Fused Deposition Modeling" (aka FDM); requires aggitator to clean model; second material tray optional extra; electrical power = 100-127 vAC 50/60Hz 15A or 220-240 vAC 50/60Hz 7A (dedicated circuit); additional power required for cleaning unit; ABSplus filament comes in 9 colors (ivory, white, blue, fluorescent yellow, black, red, nectarine, olive green, gray); </t>
  </si>
  <si>
    <t>CatalystEX</t>
  </si>
  <si>
    <t>Aleph Objects AO-100</t>
  </si>
  <si>
    <t xml:space="preserve">Linux, OSX, Microsoft Windows XP Professional, Vista &amp; Windows 7; Windows on Apple OS X thru emulation; </t>
  </si>
  <si>
    <t>ABS &amp; PLA; 3mm (0.1in) filament diameter standard and 1.75mm (0.007in) filament diameter with optional accessory</t>
  </si>
  <si>
    <t>&lt; 1 week</t>
  </si>
  <si>
    <t>B9Creator</t>
  </si>
  <si>
    <t>b9creator.com</t>
  </si>
  <si>
    <t xml:space="preserve">project information is availalabe at:
http://b9creator.com/
http://www.kickstarter.com/projects/b9creations/b9creator-a-high-resolution-3d-printer
additonal information is availble at:
http://www.youtube.com/user/B9Creations
</t>
  </si>
  <si>
    <r>
      <rPr>
        <sz val="11"/>
        <rFont val="Calibri"/>
        <family val="2"/>
        <scheme val="minor"/>
      </rPr>
      <t>.STL</t>
    </r>
    <r>
      <rPr>
        <sz val="11"/>
        <color rgb="FFC00000"/>
        <rFont val="Calibri"/>
        <family val="2"/>
        <scheme val="minor"/>
      </rPr>
      <t xml:space="preserve">, G-code </t>
    </r>
  </si>
  <si>
    <t>USB cable to workstation</t>
  </si>
  <si>
    <t>limited 1 year warranty on structure, motors and control electronics.</t>
  </si>
  <si>
    <t>proprietary with open API</t>
  </si>
  <si>
    <r>
      <t>Windows XP Pro,</t>
    </r>
    <r>
      <rPr>
        <sz val="11"/>
        <rFont val="Calibri"/>
        <family val="2"/>
        <scheme val="minor"/>
      </rPr>
      <t xml:space="preserve"> Windows Vista, Windows 7, Windows on Apple OS X thru emulation; Apple OS X; Linux</t>
    </r>
  </si>
  <si>
    <t>UV curable resin (aka B9R-1-Red)</t>
  </si>
  <si>
    <t>unassembled kit (US): $2,375
unassembled kit (international): $2,675
fully assembled (US): $3,375
fully assembled (international): $3,775</t>
  </si>
  <si>
    <t>comes as unassemled kit or fully assembled / pre-built printer; BOM not yet available (&amp; may never be !)</t>
  </si>
  <si>
    <t>0.05 - 0.1</t>
  </si>
  <si>
    <t>0.002 - 0.004</t>
  </si>
  <si>
    <t>0.01 - 0.1</t>
  </si>
  <si>
    <t>0.0004 - 0.004</t>
  </si>
  <si>
    <t xml:space="preserve">uses Digital Light Processing (DLP) printing technology. A projector shines a focused beam of UV light onto a layer of photo-sensitive polymer resin. 
prototype exists; produced in batches; the first batch will go into production after June 12, 2012 and will ship finished products with 6 - 8 weeks; Printers will ship in the order pledges were received;  electrical power = 110-240 vAC; storage requirements: store unused resin in tightly closed containers that are designed for light sensitive material. Store product indoors at temperatures above 0C/32F and below 38C/100F. Avoid prolonged storage temperatures above 38C/100F; safety instructions: always use protective eyewear and gloves when when operating the printer and its associated equipment and handeling resin or unfinished models; print resolution and layer thickness are software selectable; build volume and print speed vary according to the resolution selected; for best results, the manufacturer recommends using the same x,y &amp; z resolution settings; routine maintenance: after removing unused resin, the vat should be rinsed clean with Isopropyl alcohol. Do not use abrasive cleaners or drying clothes (such as paper towels) on the PDMS coating to avoid damage (i.e. scratches or tears); customer support includes a discussion forum and limited helpdesk support; part cleanup routine: detach from the build platform; rinse parts in Isopropyl alcohol (“rubbing alcohol”); place parts in direct sunlight for several hours to fully (cure / harden).
</t>
  </si>
  <si>
    <t>51.2 - 102.4</t>
  </si>
  <si>
    <t>38.4 - 76.8</t>
  </si>
  <si>
    <t>2.0 - 4.0</t>
  </si>
  <si>
    <t>1.5 - 3.0</t>
  </si>
  <si>
    <t>0.4 - 1.6</t>
  </si>
  <si>
    <t>24.4 - 97.5</t>
  </si>
  <si>
    <t>PLA and ABS (supported); PCL, HDPE, PP, PMMA (unsupported); YMMV (unsupported but known to work)</t>
  </si>
  <si>
    <t>MendelMax Refactor</t>
  </si>
  <si>
    <t>3DBots Prusa Mendel</t>
  </si>
  <si>
    <t xml:space="preserve">BOM available at:
http://www.kitbom.com/
http://www.kitbom.com/kitbom/minimax
Parts Files available at:
http://www.alephobjects.com/objects/LulzBot_PrusaMendel/
On-line store (fully assembled): $950
http://www.lulzbot.com/en/114-lulzbot-prusa-mendel-20.html
On-line store (individual parts - not a kit):
http://www.lulzbot.com/en/19-prusa-mendel-kit-parts
Additional project information is available at:
http://reprap.org/wiki/LulzBot/AssembledPrusaMendel
http://blog.reprap.org/2012/03/around-community-032512.html
http://richrap.blogspot.com/2012/03/mendelmax-quick-fit-x-and-quick-fit.html
</t>
  </si>
  <si>
    <t>Micro SD card</t>
  </si>
  <si>
    <t xml:space="preserve">LulzBot
LulzBot is owned by Aleph Objects, Inc.
123 SW 12th Street
Loveland, Colorado 80537
Phone: 1 (970) 231-8649?
Email: info@lulzbot.com
</t>
  </si>
  <si>
    <r>
      <t>PLA, ABS;</t>
    </r>
    <r>
      <rPr>
        <sz val="11"/>
        <rFont val="Calibri"/>
        <family val="2"/>
        <scheme val="minor"/>
      </rPr>
      <t xml:space="preserve"> 3mm diameter filament standard; 1.75mm diameter filament optional extra;</t>
    </r>
  </si>
  <si>
    <r>
      <t>Kit,</t>
    </r>
    <r>
      <rPr>
        <sz val="11"/>
        <rFont val="Calibri"/>
        <family val="2"/>
        <scheme val="minor"/>
      </rPr>
      <t xml:space="preserve"> Pre-built</t>
    </r>
  </si>
  <si>
    <t>same day</t>
  </si>
  <si>
    <t>MiniMax (aka Lulzbot Prusa Mendel 2)</t>
  </si>
  <si>
    <t>Aleph Objects, Inc.
123 SW 12th Street
Loveland, Colorado 80537
Phone: (970) 231-8649
sales@alephobjects.com.</t>
  </si>
  <si>
    <t>Pre-built</t>
  </si>
  <si>
    <t xml:space="preserve">preassembled printer is available for purchase at:
http://www.alephobjects.com
Information about this printer is available at:
http://www.alephobjects.com/AO_100.html
Parts files available for download at:
http://www.alephobjects.com/objects/
Individual parts (not a kit) are available for purchase at:
http://www.thingiverse.com/AlephObjects/things
</t>
  </si>
  <si>
    <t>The printing technology is called Fused Filament Fabrication (FFF) to avoid trademark issues around the "fused deposition modeling"; electrical power requirements = 110 - 220 vAC (amperage unknown); unknown if the printer comes as a kit or fully assembled;  layer thickness controlled by nozle diameter; optional nozzles available in the following diameters: 0.25mm (0.01in), 0.35mm (0.014in), 0.5mm (0.02in), and 0.75mm (0.029in);  top print speed: 200mm/sec (7.9in/sec);</t>
  </si>
  <si>
    <t>0.004 - 0.029</t>
  </si>
  <si>
    <t>0.1 - 0.75</t>
  </si>
  <si>
    <t xml:space="preserve">The printing technology that this printer uses is called Fused Filament Fabrication (FFF) to avoid trademark issues around the "fused deposition modeling". This is an experimental project; the foldarap design is based on the "VertX" printer. the eMAKER Huxley, the Pocket Laser Engraver, the Rook 3D Printerand the Minimalistic Mk7; several developmental prototypes seem to exist however, it's unknown if the published BOM or CAD files are complete or reflect the final version of the design. </t>
  </si>
  <si>
    <t>draft BOM is availble at:
http://kitbom.com/EmmanuelG/foldarap 
additional project info is availble at:
http://reprap.org/wiki/FoldaRap
additional project info and CAD files available at:
http://www.thingiverse.com/thing:15877
additional info, photos and videos available at:
http://www.flickr.com/photos/watsdesign/tags/foldarap/
https://flattr.com/thing/708742
draft build instructions available at:
http://reprap.org/wiki/FoldaRap_Build_Manual</t>
  </si>
  <si>
    <t xml:space="preserve"> the printer was designed by Maxbots (aka Kludgineer on Thingiverse) and is based on the Prusa Mendel and the original MendelMax; </t>
  </si>
  <si>
    <t xml:space="preserve">BOM available at:
http://kitbom.com/kitbom/mendelmax-v15
https://docs.google.com/spreadsheet/ccc?key=0Ao-fptzJAVfGdEVMNi15Z09Zem9aZkVwNXB1ZHIxWGc#gid=0
project info is available at:
http://mendelmax.com/tikiwiki/tiki-index.php?page=MendelMax
http://reprap.org/wiki/MendelMax
http://richrap.blogspot.com/2012/03/mendelmax-quick-fit-x-and-quick-fit.html 
build instructions are available from:
http://techpaladin.com/store/#ecwid:category=1941327&amp;mode=product&amp;product=8398507
additional project info, photos and CAD files are available at:
http://www.thingiverse.com/thing:20355
Assembled and unassembled kits available from:
http://store.mendelmax.com/ 
printed part sets are also available from:
http://techpaladin.com/store/#ecwid:category=1941327&amp;mode=product&amp;product=8398507
http://www.lulzbot.com/en/18-mendelmax
</t>
  </si>
  <si>
    <t xml:space="preserve">The printing technology is called Fused Filament Fabrication (FFF) to avoid trademark issues around the "fused deposition modeling". It uses inexpensive aluminum extrusions in place of threaded metal rods; the printer was designed by Maxbots (aka Kludgineer on Thingiverse) and is based on the Prusa Mendel; </t>
  </si>
  <si>
    <t>designed by Brook Drumm (aka abdrumm); manufactured by printrbot.com</t>
  </si>
  <si>
    <t xml:space="preserve">BOM available at:
LC design: http://printrbot.com/files/2012/04/Printrbot-LC-BOM-0523121.pdf
project info is available at:
http://printrbot.com/
http://www.kickstarter.com/projects/printrbot/printrbot-your-first-3d-printer?ref=live
http://www.printrbottalk.com/wiki/index.php?title=Main_Page
http://reprap.org/wiki/Printrbot
build instructions and videos are available from:
http://printrbot.com/instructions/
http://www.youtube.com/user/brookdrumm
http://www.printrbottalk.com/wiki/index.php?title=Assembly
on-line store:
http://printrbot.com/shop/
additional project info, photos and downloadable CAD files are available at:
http://www.thingiverse.com/thing:16990
</t>
  </si>
  <si>
    <t xml:space="preserve">BOM available at:
Plus design: http://printrbot.com/files/2012/04/Printrbot-PLUS-BOM-0523121.pdf
project info is available at:
http://printrbot.com/
http://www.kickstarter.com/projects/printrbot/printrbot-your-first-3d-printer?ref=live
http://www.printrbottalk.com/wiki/index.php?title=Main_Page
http://reprap.org/wiki/Printrbot
build instructions and videos are available from:
http://printrbot.com/instructions/
http://www.youtube.com/user/brookdrumm
http://www.printrbottalk.com/wiki/index.php?title=Assembly
on-line store:
http://printrbot.com/shop/
additional project info, photos and downloadable CAD files are available at:
http://www.thingiverse.com/thing:16990
</t>
  </si>
  <si>
    <r>
      <rPr>
        <sz val="11"/>
        <rFont val="Calibri"/>
        <family val="2"/>
        <scheme val="minor"/>
      </rPr>
      <t xml:space="preserve">the design of the SAE Prusa Mendel is based on the Prusa Mendel but uses imperial (not metric) hardware; the printing technology is called Fused Filament Fabrication (FFF) to avoid trademark issues around the "fused deposition modeling". </t>
    </r>
    <r>
      <rPr>
        <sz val="11"/>
        <color rgb="FFC00000"/>
        <rFont val="Calibri"/>
        <family val="2"/>
        <scheme val="minor"/>
      </rPr>
      <t xml:space="preserve">This kit comes with all the bells and whistles you could ask for on a RepRap.  Heated build plate, big power supply, Bowden extruder, geared stepper, stainless steel, etc. etc.  It's around $300 more than self sourcing, but only about $150 more than if you where to try to buy all the components individually (good luck on them being in stock).  This kit does have the advantage of being the same as a Self source Mendel, so you can get direct support for it though both MakerGear IRC and RepRap IRC.  MakerGear accepts PayPal, Google Checkout &amp; most major credit cards. </t>
    </r>
  </si>
  <si>
    <t xml:space="preserve">prusajr 
desinger's contact info:
http://josefprusa.cz
josefprusa@me.com </t>
  </si>
  <si>
    <t xml:space="preserve">BOM available at:
http://kitbom.com/kitbom/prusa-mendel-sae
http://reprap.org/wiki/SAE_Prusa_Mendel
project info is available at:
http://reprap.org/wiki/SAE_Prusa_Mendel
build instructions are available from:
http://reprap.org/wiki/Prusa_Mendel#Assembly
additional project info is available at:
https://github.com/prusajr/PrusaMendel
https://github.com/prusajr/PrusaMendel/commits/master
http://blog.reprap.org/2010/10/story-of-simpler-mendel-pla-bushings.html
https://github.com/prusajr/PrusaMendel/commit/a2491ee99e5791ea1d41d21751e3ab8682ebc5ab
downloadable CAD files are available at:
https://github.com/prusajr/PrusaMendel/commit/a2491ee99e5791ea1d41d21751e3ab8682ebc5ab
http://reprap.org/wiki/File:Prusa_Mendel.EASM
http://reprap.org/mediawiki/index.php?title=Special:Upload&amp;wpDestFile=Prusa_Mendel.STEP (log-in required) 
http://reprap.org/wiki/File:Prusa_Mendel_Solidworks_2007_Assembly.zip
http://www.thingiverse.com/thing:6127
printed part sets are also available from:
http://reprap.org/wiki/Mendel_Buyers_Guide#RepRapped_Parts_Kits
http://reprap.org/wiki/PrusaBuyersGuide
</t>
  </si>
  <si>
    <t xml:space="preserve">RepRap.org &amp; MakerGear 
desinger's contact info:
http://josefprusa.cz
josefprusa@me.com </t>
  </si>
  <si>
    <t xml:space="preserve">BOM available at:
http://kitbom.com/kitbom/ultimaker-rev-3
project info is available at:
http://wiki.ultimaker.com/Main_Page
http://blog.ultimaker.com/
http://reprap.org/wiki/Ultimaker
build instructions are available from:
http://wiki.ultimaker.com/Mechanics_build_guide
http://wiki.ultimaker.com/UltimakerAssemblyRev3
additional project (info, )photos( and CAD files) are available at:
https://plus.google.com/photos/106971352551810737566/albums/5678133891206710017?banner=pwa
on-line store:
https://shop.ultimaker.com/
printed part sets are also available from:
https://shop.ultimaker.com/en/parts-and-upgrades.html
printable CAD files are available for download at:
http://www.thingiverse.com/thing:8563
</t>
  </si>
  <si>
    <t xml:space="preserve">BOM available at:
http://www.kitbom.com/pbharrin/reprap-maureen
additional project info is availble at:
http://reprap.org/wiki/Maureen
</t>
  </si>
  <si>
    <t>the printer uses sterolithography (or maybe DLP) printing technology; the printer's design is currently under desvelopment; although a BOM exists, it's unknown if a prototype actually exists; this is strictly a self sourced printer, no kits exist;</t>
  </si>
  <si>
    <t xml:space="preserve">project info is available at:
http://reprap.org/wiki/Wallace 
additional info and design files are available at:
 http://www.thingiverse.com/thing:14208
https://github.com/whosawhatsis/RepRap-Wallace
</t>
  </si>
  <si>
    <t>3d-bots.com
Contact Info:
Elisabeth Sampson
Lis@3D-Bots.com</t>
  </si>
  <si>
    <t xml:space="preserve">BOM:
http://www.kitbom.com/
http://www.kitbom.com/lissampson/3d-bots-prusa-mendel
build instructions are available at:
http://dl.dropbox.com/u/79470738/Mendel%20Prusa%20Instructions%20No%20Software.pd
on-line store:
http://store.3d-bots.com/products/3d-bots-prusa-mendel-complete-kit
</t>
  </si>
  <si>
    <t>Unassembled Kit</t>
  </si>
  <si>
    <t>No warranty - everything is sold as is.</t>
  </si>
  <si>
    <t>designer's contact info:
A2ShedsJ@gmail.com</t>
  </si>
  <si>
    <t xml:space="preserve">BOM available at:
http://www.kitbom.com/kitbom/lemon-curry
project info available at:
http://code.google.com/p/lemoncurry/wiki/main
http://reprap.org/wiki/Lemon_Curry
</t>
  </si>
  <si>
    <r>
      <t xml:space="preserve">this printer uses </t>
    </r>
    <r>
      <rPr>
        <sz val="11"/>
        <color rgb="FFC00000"/>
        <rFont val="Calibri"/>
        <family val="2"/>
        <scheme val="minor"/>
      </rPr>
      <t>(DLP / microstereo lithography)</t>
    </r>
    <r>
      <rPr>
        <sz val="11"/>
        <rFont val="Calibri"/>
        <family val="2"/>
        <scheme val="minor"/>
      </rPr>
      <t xml:space="preserve"> printing technology; project was started by 2 Sheds Jackson; although BOM exists, it's unknown if a prototype actually exists. this is strictly a self sourced printer, no kits exists; </t>
    </r>
  </si>
  <si>
    <r>
      <rPr>
        <sz val="11"/>
        <rFont val="Calibri"/>
        <family val="2"/>
        <scheme val="minor"/>
      </rPr>
      <t>uses UV and Visible Light sensitive</t>
    </r>
    <r>
      <rPr>
        <sz val="11"/>
        <color rgb="FFC00000"/>
        <rFont val="Calibri"/>
        <family val="2"/>
        <scheme val="minor"/>
      </rPr>
      <t xml:space="preserve"> (monomers / photopolymers (i.e. Polyester, Vinyl Ester, Urethane, Acrylics, Epoxy, ABS, Styrene, Oligomer, Silicone and Waterborne Emulsions)</t>
    </r>
  </si>
  <si>
    <t xml:space="preserve">BOM available at:
http://www.kitbom.com/Logxen/the-larch
project info availalbe at:
http://code.google.com/p/lemoncurry/wiki/main
</t>
  </si>
  <si>
    <t xml:space="preserve">BOM available at:
http://kitbom.com/benstoltz/aluminum-mendel
project info, photos and CAD files are availble at:
http://www.thingiverse.com/thing:16076
videos of the printer are available at:
http://www.youtube.com/watch?v=JysNv3Hi67k&amp;feature=youtu.be
</t>
  </si>
  <si>
    <t>David Kennell (aka dkennel)</t>
  </si>
  <si>
    <t>this design was inspired by the MendelMax; at least one prototype exists; the published BOM and CAD files are assumed to reflect the final version of the design; printer designed by David Kennell (aka dkennel);</t>
  </si>
  <si>
    <t xml:space="preserve">BOM available at:
http://kitbom.com/bobnet/mendelmax-refactor
project info is available at:
http://mendelmax.com/tikiwiki/tiki-index.php?page=MendelMax
build instructions are available from:
http://techpaladin.com/store/#ecwid:category=1941327&amp;mode=product&amp;product=8398507
printed part sets for the medelMax 1.5 are also available from:
http://www.lulzbot.com/en/18-mendelmax
http://techpaladin.com/store/#ecwid:category=1941327&amp;mode=product&amp;product=8398507
</t>
  </si>
  <si>
    <t>Maxbots (aka Kludgineer on Thingiverse)</t>
  </si>
  <si>
    <t xml:space="preserve">the printer was designed by Maxbots (aka Kludgineer on Thingiverse) and is based on the Prusa Mendel, the original MendelMax and the MendelMax 1.5; this printer uses a scaled up MendelMax 1.5 frame; 
</t>
  </si>
  <si>
    <t xml:space="preserve">project info is available at:
http://reprap.org/wiki/Lemon_Curry
</t>
  </si>
  <si>
    <t>uses LCD and Visible Light sensitive Photopolymers (i.e. Polyester, Vinyl Ester, Urethane, Acrylics, Epoxy, ABS, Styrene, Oligomer, Silicone and Waterborne Emulsions)</t>
  </si>
  <si>
    <t>appears to be in the preliminary design phase; a working prototype has not yet been completed;</t>
  </si>
  <si>
    <t>reprap.org
designer's contact info:
A2ShedsJ@gmail.com</t>
  </si>
  <si>
    <t>http://www.mojo3dprinting.com/default.aspx</t>
  </si>
  <si>
    <t>Ultimaker Rev. 3</t>
  </si>
  <si>
    <t>The Larch</t>
  </si>
  <si>
    <t>RepRap Maureen</t>
  </si>
  <si>
    <t>Mojo</t>
  </si>
  <si>
    <t>Lemon Curry</t>
  </si>
  <si>
    <t xml:space="preserve">Dinsdale </t>
  </si>
  <si>
    <t>Aluminum Mendel</t>
  </si>
  <si>
    <t xml:space="preserve">The printing technology is called Fused Filament Fabrication (FFF) to avoid trademark issues around the "fused deposition modeling"; </t>
  </si>
  <si>
    <t>Microsoft Windows XP, Windows 7 &amp; Windows on Apple OS X thru emulation</t>
  </si>
  <si>
    <t>ABSplus (P430 build material) and SR-30 (Soluble support material)</t>
  </si>
  <si>
    <t>Print Wizard</t>
  </si>
  <si>
    <t xml:space="preserve">electrical power requirement: 100-127vAC 60Hz 6A or 220-240vAC 50Hz 2.5A (Mojo printer) and 100-120vAC 6oHz 7A or 220-240vAC 50Hz 4A (WaveWash 55 Support Cleaning System); the prrinter uses FDM (Fused Deposition Modeling) printing technology; MSRP includes (1) printer, (1) agitator and (1) consumable starter pack; only prints in one color (ivory); printing process produces no odor, no excess heat (i.e. no need for extra ventilation) and is very quiet - in other words, the unit can be placed in an office environment; the printer is scheduled to start shiping on June 15, 2012; Stratasys pays to recycle (return) spent material cartridges, canisters and spools; the cleaning unit uses a combination of heat, agitation, water and Ecoworks tablets to melt the water soluable support material off of a model; replacement print engines cost $399; each replacement pack contains 80 cubic inches of material; the manufacturer estimates that finished models cost about $5 per cubic inch; the Mojo is controlled by a PC that connects to it via a USB cable. the printer can be shared to other PC's that are networked to the first; Mojo print engines contain a spool of thermoplastic (ABS) filament and a motor that helps feed filament to the extruder; each print engine is capped with a snap in print head; other FDM or Reprap printers require filament cutting or clipping prior to installation. This often results in considerable amounts of wasted filament; print heads are consumables - they're built into every material canister and are replaced with each empty canister; the WaveWash 55 Support Cleaning System weighs 5kg and measures 335 x 335 x 335mm; consumables include a QuickPack Print Engine, a recyclable Modeling base and Ecoworks tablets; 
</t>
  </si>
  <si>
    <t>3dstuffmaker.com
aka
I-optic computing
476 HIgh Street
Penrith NSW 2750
61  247 213386
Skype: robgrosche
rob@i-optic.com</t>
  </si>
  <si>
    <t xml:space="preserve">Parts, DIY Kit or Pre-Built / Fully Assembled </t>
  </si>
  <si>
    <t xml:space="preserve">$649 (DIY Kit)
$949 (Fully Assembled)
</t>
  </si>
  <si>
    <t xml:space="preserve">project info, photos and videos available at: 
http://www.3dstuffmaker.com/
on-line store:
http://i-optic.com/iprint/buy.html </t>
  </si>
  <si>
    <t xml:space="preserve">$745 (Fully Assembled)
</t>
  </si>
  <si>
    <t xml:space="preserve">Pre-Built / Fully Assembled </t>
  </si>
  <si>
    <t>PLA supported; ABS unsupported; prints any color filament</t>
  </si>
  <si>
    <t>RepSnapper (open source download)</t>
  </si>
  <si>
    <t>Microsoft Windows XP or later, Windows on Apple OS X thru emulation; Apple OS X; Linux</t>
  </si>
  <si>
    <t xml:space="preserve">3 - 5 weeks </t>
  </si>
  <si>
    <t xml:space="preserve">$899 (Fully Assembled)
</t>
  </si>
  <si>
    <t xml:space="preserve">$2450 (fully assembled)
</t>
  </si>
  <si>
    <t>manufacturer will replace defective parts for free (no timeframe given); parts that malfunction due to normal wear and tear or abuse are not covered under the warranty; manufacturer will inspect malfunctioning printer and troublshoot damage via Skype video chat;</t>
  </si>
  <si>
    <t xml:space="preserve">this printer uses a printing technology called Fused Filament Fabrication (FFF) to avoid trademark infringement with the term "fused deposition modeling"; power supply not included; software selectable printing modes (solid, honeycomb or hollow); required periodic maintenance: wipe &amp; shine bearing shafts with a soft, light cloth every month; lubricate the threaded Z lift rod every month with light sewing machine oil; to insure the longest service life possible, set the hot end temperature to the lowest setting possible; replace or repair the print head heating elements as needed; recalibrate the printer as needed; </t>
  </si>
  <si>
    <t>project info, photos and videos available at:  
http://3d-printing.com.au which redirects to:
http://www.3dstuffmaker.com/
on-line store:
http://www.3dstuffmaker.com/buy-allstar/</t>
  </si>
  <si>
    <t>Mendbot Shop</t>
  </si>
  <si>
    <t>Microsoft Windows XP or later, Windows on Apple OS X thru emulation;</t>
  </si>
  <si>
    <t>PLA, ABS; 3mm diameter filament</t>
  </si>
  <si>
    <t xml:space="preserve">1 - 2  weeks </t>
  </si>
  <si>
    <t xml:space="preserve">this printer uses a printing technology called Fused Filament Fabrication (FFF) to avoid trademark infringement with the term "fused deposition modeling"; power supply designed for the US market only - buyers outside the US must supply their own power converter; print nozzle diameter = 0.5mm; comes with heatbed and linear bearings; </t>
  </si>
  <si>
    <t>product info, photos, videos and on-line store available at: 
http://www.myhobbies.byethost11.com/</t>
  </si>
  <si>
    <t xml:space="preserve">Parts &amp; Pre-Built / Fully Asasembled </t>
  </si>
  <si>
    <t>no warranty</t>
  </si>
  <si>
    <t>Evil Mad Science LLC
175 San Lazaro Ave, Suite 150
Sunnyvale, CA 94086
Tel: (408) 462-1064
Fax: (408) 689-4367
Skype: evilmadscience</t>
  </si>
  <si>
    <t>project info and photos availalble at:
http://www.evilmadscientist.com/2009/the-candyfab-6000/
http://wiki.candyfab.org/</t>
  </si>
  <si>
    <t>project info and photos availalbe at:
http://www.evilmadscientist.com/2007/solid-freeform-fabrication-diy-on-the-cheap-and-made-of-pure-sugar/</t>
  </si>
  <si>
    <t xml:space="preserve">this was an experimental project; at least one operational unit was been built; </t>
  </si>
  <si>
    <t>a variety of low-melting point materials including pure sugar</t>
  </si>
  <si>
    <t xml:space="preserve">this is an experimental project; at least one operational device has been built; the design of the CandyFab 6000 was derived from leasons learned from the CandyFab 4000 and the CandyFab 5000; </t>
  </si>
  <si>
    <t xml:space="preserve">this was an experimental project; project abandoned prior to completion;  the design of the CandyFab 5000 was based on the CandyFab 4000; </t>
  </si>
  <si>
    <t>CandyFabulous</t>
  </si>
  <si>
    <r>
      <rPr>
        <sz val="11"/>
        <rFont val="Calibri"/>
        <family val="2"/>
        <scheme val="minor"/>
      </rPr>
      <t>.STL, .POV</t>
    </r>
    <r>
      <rPr>
        <sz val="11"/>
        <color rgb="FFC00000"/>
        <rFont val="Calibri"/>
        <family val="2"/>
        <scheme val="minor"/>
      </rPr>
      <t xml:space="preserve">, G-code </t>
    </r>
  </si>
  <si>
    <t>Ò</t>
  </si>
  <si>
    <t>designed by Benjamin Rockhold</t>
  </si>
  <si>
    <t>this printer's design is based on that of the CupCake CNC; this was an experimental high school project; at least one operational unit has been built;</t>
  </si>
  <si>
    <t xml:space="preserve">project info and photos availalbe at:
http://reprap.org/wiki/Cupcake
http://launchat1145.blogspot.com/
CAD files available for download at:
http://reprap.org/wiki/File:CupCakeStrap_Working_Directory_042510.zip
</t>
  </si>
  <si>
    <t>product info, photos  and on-line store available at: 
http://www.repraper.com/</t>
  </si>
  <si>
    <t>ABS, PLA; 1.75mm diameter filament</t>
  </si>
  <si>
    <t>Parts &amp; DIY Kit</t>
  </si>
  <si>
    <r>
      <t xml:space="preserve">this printer uses a printing technology called Fused Filament Fabrication (FFF) to avoid trademark infringement with the term "fused deposition modeling"; it comes with a single print head; power required: </t>
    </r>
    <r>
      <rPr>
        <sz val="11"/>
        <color rgb="FFC00000"/>
        <rFont val="Calibri"/>
        <family val="2"/>
        <scheme val="minor"/>
      </rPr>
      <t>110vAC or 220VAC, 500W;</t>
    </r>
  </si>
  <si>
    <t>this printer uses a printing technology called Fused Filament Fabrication (FFF) to avoid trademark infringement with the term "fused deposition modeling"; it comes with a single print head; power required: 110vAC or 220VAC, 500W; optional LCD control panel ($50 extra);</t>
  </si>
  <si>
    <t xml:space="preserve">this printer uses a printing technology called Fused Filament Fabrication (FFF) to avoid trademark infringement with the term "fused deposition modeling"; this printer's design is based on the RepRap Mendel, it uses CNC or lasercut parts; </t>
  </si>
  <si>
    <t>German RepRap Foundation (GRRF)</t>
  </si>
  <si>
    <t>€799,95</t>
  </si>
  <si>
    <t>ABS, PLA, HDPE, PP, PE; 1,75mm or 3mm diameter filament</t>
  </si>
  <si>
    <t xml:space="preserve">project info, BOM, photos, build instructions and videos available at:
http://www.flemingcnc.com/isaac.html
on-line store:
http://flemingcnc.com/sales.html
additional project info, photos and CAD files available at:
http://objects.reprap.org/wiki/Isaac/Sources
http://reprap.org/wiki/Isaac
http://isaac-mendel.blogspot.com/
</t>
  </si>
  <si>
    <t>flemingcnc.com
aka FlemingCNC
495 Brush Mountain Rd.
Blacksburg, VA 24060
brett@flemingcnc.com
designed by Todd &amp; Brett Fleming</t>
  </si>
  <si>
    <t>techzonecom.com</t>
  </si>
  <si>
    <t>1 week</t>
  </si>
  <si>
    <t>manufacturer will replace defective parts for free (no timeframe given);</t>
  </si>
  <si>
    <t>$1400AU + shipping</t>
  </si>
  <si>
    <t>Parts &amp; Kit</t>
  </si>
  <si>
    <t>Skb-Kiparis ltd
aka SKB-Cypress (or Cypress Specialized Design Bureau)</t>
  </si>
  <si>
    <t xml:space="preserve">Parts &amp; Pre-Built </t>
  </si>
  <si>
    <t xml:space="preserve">this printer uses a printing technology called Fused Filament Fabrication (FFF) to avoid trademark infringement with the term "fused deposition modeling"; comes with a 0.34mm or 0.5mm nozzle; the design of this printer is based on the Printrbot; </t>
  </si>
  <si>
    <t>ABS, PLA; 1.75mm or 3.0mm filament</t>
  </si>
  <si>
    <t>USB Cable</t>
  </si>
  <si>
    <t>product information, photos and an on-line store is available at:
http://store.mixshop.com/</t>
  </si>
  <si>
    <t xml:space="preserve">MixShop
88 Wolseley St.
Toronto ON, Canada M5T 1A5
(647) 346-8398
sales@mixshop.com
</t>
  </si>
  <si>
    <t>manufactured by: OrangeKnob LLP
sold by: Romscraj.com</t>
  </si>
  <si>
    <t>PLA; 3.0mm diameter filament</t>
  </si>
  <si>
    <t xml:space="preserve">the design of this printerl is based on the Prusa Mendel; this printer uses a printing technology called Fused Filament Fabrication (FFF) to avoid trademark infringement with the term "fused deposition modeling"; </t>
  </si>
  <si>
    <t xml:space="preserve">the design of this printerl is based on the Prusa Mendel and version 1 of the Durbie; this printer uses a printing technology called Fused Filament Fabrication (FFF) to avoid trademark infringement with the term "fused deposition modeling"; </t>
  </si>
  <si>
    <t xml:space="preserve">this printer uses a printing technology called Fused Filament Fabrication (FFF) to avoid trademark infringement with the term "fused deposition modeling"; comes with a 0.5mm nozzle; </t>
  </si>
  <si>
    <t>PLA, ABS; 3.0mm diameter filament</t>
  </si>
  <si>
    <t xml:space="preserve">product information, photos, assembly instructions, videos and an on-line store are available at:
http://romscraj.com/carttoo/
additonal project info &amp; photos available at:
http://reprap.org/wiki/DurbiePrusaMendel
</t>
  </si>
  <si>
    <t xml:space="preserve">product information, photos, assembly instructions, videos and an on-line store are available at:
http://romscraj.com/carttoo/
additional project info &amp; photos are available at:
http://reprap.org/wiki/Portabee
downloadable CAD files are available at:
https://github.com/romscraj/printkbot-EXPERIMENTAL 
</t>
  </si>
  <si>
    <t>1 - 2 weeks; varies by vendor</t>
  </si>
  <si>
    <t>Products are purchased "as is" without any guarantees or warranty</t>
  </si>
  <si>
    <t>USB cable</t>
  </si>
  <si>
    <r>
      <t xml:space="preserve">The printing technology is called Fused Filament Fabrication (FFF) to avoid trademark issues around the "fused deposition modeling". </t>
    </r>
    <r>
      <rPr>
        <sz val="11"/>
        <color rgb="FFC00000"/>
        <rFont val="Calibri"/>
        <family val="2"/>
        <scheme val="minor"/>
      </rPr>
      <t xml:space="preserve">There are cheaper kits, but I have seen enough issues with them that I can't suggest them.  This kit comes with all the bells and whistles you could ask for on a RepRap.  Heated build plate, big power supply, Bowden extruder, geared stepper, stainless steel, etc. etc.  It's around $300 more than self sourcing, but only about $150 more than if you where to try to buy all the components individually (good luck on them being in stock).  This kit does have the advantage of being the same as a Self source Mendel, so you can get direct support for it though both MakerGear IRC and RepRap IRC.  MakerGear accepts PayPal, Google Checkout &amp; most major credit cards. The Prusa Mendel's design is based on the Mendel; </t>
    </r>
    <r>
      <rPr>
        <sz val="11"/>
        <rFont val="Calibri"/>
        <family val="2"/>
        <scheme val="minor"/>
      </rPr>
      <t xml:space="preserve">this is a classic RepRap design - it's derived from the Mendel but it's been greatly simplified; printed parts made of ABS plastic. The ABS parts are available in 4 different colors (Red, Blue, Yellow or White); the printer comes with a 0.5 mm nozzle; some only supply power converters that only work on the North American power grid.
</t>
    </r>
  </si>
  <si>
    <t>Mendel-parts.com</t>
  </si>
  <si>
    <r>
      <t xml:space="preserve">the design of this printerl is based on the </t>
    </r>
    <r>
      <rPr>
        <sz val="11"/>
        <color rgb="FFC00000"/>
        <rFont val="Calibri"/>
        <family val="2"/>
        <scheme val="minor"/>
      </rPr>
      <t>Mendel</t>
    </r>
    <r>
      <rPr>
        <sz val="11"/>
        <rFont val="Calibri"/>
        <family val="2"/>
        <scheme val="minor"/>
      </rPr>
      <t xml:space="preserve">; this printer uses a printing technology called Fused Filament Fabrication (FFF) to avoid trademark infringement with the term "fused deposition modeling"; required electrical power: 110vAC or 240vAC; </t>
    </r>
  </si>
  <si>
    <t>http://bobbens.dyndns.org/gallery/exocore_paul/ 
this printer can also be purchased on-line from the following e-tailers:
http://www.robosprout.com/ (Robosprout parts &amp; kit)
http://forums.reprap.org/list.php?175 (reprap.org parts, kit &amp; fully assembled)
http://www.ebay.co.uk/sch/i.html?LH_AvailTo=3&amp;_nkw=reprap (ebay parts, kit &amp; fully assembled)</t>
  </si>
  <si>
    <t xml:space="preserve">makerfarm.com
Sales@makerfarm.com
elderfarrer@gmail.com
or
BilbyCNC
452 Wyndham Lane
Kanoona, NSW, 2550 
Australia
</t>
  </si>
  <si>
    <t>Parts</t>
  </si>
  <si>
    <t>the design of this printerl is based on the Mendel but uses linear bearings in place of printed or Oilite bearings; this printer uses a printing technology called Fused Filament Fabrication (FFF) to avoid trademark infringement with the term "fused deposition modeling";</t>
  </si>
  <si>
    <t xml:space="preserve">project information and photos are available at:
http://reprap.org/wiki/Main_Page and http://makemendel.com
this printer can also be purchased on-line from the following e-tailers:
http://www.myhobbies.byethost11.com/ (Mendbot fully assembled)
https://shop.grrf.de/reprap-mendel-c-67.html (GRRF parts &amp; kit)
http://techzonecom.com/ (techzonecom parts, kits, project info, photos videos &amp; build instructions)
http://www.2printbeta.de/index.php?cPath=16 (2PrintBeta parts)
http://www.eckertech.com/ (Eckertech.com parts)
http://thingfarm.org/ (Thingfarm.org parts &amp; kit?)
http://thingfarm.org/namerica/ (Thingfarm.org parts &amp; kit?)
http://www.3dprintplace.com/ (3dprintplace.com kits &amp; fully assembled - no parts)
http://thefutureis3d.com/ (The Future Is 3D parts &amp; fully assembled)
http://www.makerfarm.com/catalog/i7.html (Makerfarm parts only)
</t>
  </si>
  <si>
    <t>product information, photos and on-line factory store is availalbe at:
http://pp3dp.com/
this printer can also be purchased on-line from the following e-tailers:
http://www.3dprintplace.com/ (3dprintplace.com fully assembled only - no parts or kits)
http://www.bilbycnc.com.au/ (bilbycnc fully assembled only - no parts or kits)</t>
  </si>
  <si>
    <t>project info, photos and an on-line factory store are availalble st:
http://store.makerbot.com, retail sales through AC Gears in New York City;
this printer can also be purchased on-line from the following e-tailers:
http://www.bilbycnc.com.au/ (bilbycnc fully assembled - no parts or kits)
http://www.3dprintplace.com/ (3dprintplace.com fully assembled - no parts or kits)</t>
  </si>
  <si>
    <t xml:space="preserve">project inforomation, photos, CAD drawings, parts &amp; kits are availalble at:
http://www.mendel-parts.com/index.php/
printer parts &amp; kits can also be purchased on-line from:
http://www.myhobbies.byethost11.com/ (Mendbot parts &amp; kit)
</t>
  </si>
  <si>
    <t xml:space="preserve">this printer uses a printing technology called Fused Filament Fabrication (FFF) to avoid trademark infringement with the term "fused deposition modeling"; this printer is currently under development and is not yet on sale; </t>
  </si>
  <si>
    <t>kentstrapper.com</t>
  </si>
  <si>
    <t>project info, photos and an on-line factory store are available at:
http://www.kentstrapper.com/shop/ (Kent's Strapper parts &amp; kit) 
additional project info, photos and downloadable CAD files are availalble at:
http://www.thingiverse.com/thing:15599
additional project info, photos and videos are availble at:
http://www.instructables.com/id/Galileo-3D-Printer-RepRap/
additional videos are availalbe at;
youtube.com/watch?v=0Q-ClmwHfTU&amp;feature=player_embedded</t>
  </si>
  <si>
    <t xml:space="preserve">this printer uses a printing technology called Fused Filament Fabrication (FFF) to avoid trademark infringement with the term "fused deposition modeling"; the design of this printer is derivated from the RepRap Prusa; </t>
  </si>
  <si>
    <t>project inforomation, photos, CAD drawings and an on-line factory store are availalble at:
http://www.mendel-parts.com/index.php/ (Mendel-parts.com parts &amp; kit)
additional project information also available at: 
http://reprap.org/wiki/Orca
this printer can also be purchased on-line from the following e-tailers:
http://www.3dprintplace.com/ (3dprintplace.com kits &amp; fully assembled - no parts)
http://www.makerfarm.com/catalog/i7.html (Makerfarm parts only)
http://www.mendel-parts.com/ (Mendel-parts parts, kits and fully assembled)</t>
  </si>
  <si>
    <t>project inforomation, photos, CAD drawings and an on-line factory store are availalble at:
http://www.mendel-parts.com/index.php/  (Mendel-parts.com parts &amp; kit)
additional project information also available at: 
http://reprap.org/wiki/Orca
this printer can also be purchased on-line from the following e-tailers:
http://www.3dprintplace.com/ (3dprintplace.com kits &amp; fully assembled - no parts)
http://www.makerfarm.com/catalog/i7.html (Makerfarm parts only)
http://www.mendel-parts.com/ (Mendel-parts parts, kits and fully assembled)</t>
  </si>
  <si>
    <t>project inforomation, photos, CAD drawings and an on-line factory store are availalble at:
http://www.mendel-parts.com/index.php/ (Mendel-parts.com parts &amp; kit)
additional project information also available at: 
http://reprap.org/wiki/Orca
this printer can also be purchased on-line from the following e-tailers:
http://www.makerfarm.com/catalog/i7.html (Makerfarm parts only)
http://www.mendel-parts.com/ (Mendel-parts parts, kits and fully assembled)</t>
  </si>
  <si>
    <t>project information, photos and an on-line factory store are available at:
http://www.makergear.com/ (MakerGear parts, kit &amp; fully assembled)
additional project info is available at:
http://forums.reprap.org/read.php?1,102156/</t>
  </si>
  <si>
    <t>this printer can be purchased on-line from the following e-tailers:
http://www.bilbycnc.com.au/ (kit)
http://www.makerfarm.com/catalog/i7.html (Makerfarm parts only)
http://forums.reprap.org/list.php?175 (parts, kits and fully assembled)
http://www.ebay.co.uk/sch/i.html?LH_AvailTo=3&amp;_nkw=reprap (parts, kits and fully assembled)
http://www.eckertech.com/ (Eckertech.com parts)
http://www.emakershop.com/browse/printed-parts (eMAKERshop parts)</t>
  </si>
  <si>
    <t>Reprap.org
designed by
Twitter: @whosawhatsis
whosawhatsis.com</t>
  </si>
  <si>
    <t>project information, BOM, photos, videos, assembly instructions and downloadable CAD files are available at:
http://www.reprap.org/wiki/Wallace
additional photos, videos and downloadable CAD files are also available at:
http://www.thingiverse.com/thing:14208
downloadable CAD files are also available at:
https://github.com/whosawhatsis/RepRap-Wallace
parts are availalbe for purchase at:
http://www.2printbeta.de/index.php?cPath=16 (2PrintBeta parts)</t>
  </si>
  <si>
    <t xml:space="preserve">Reprap.org
designed by
Twitter: @whosawhatsis
whosawhatsis.com
</t>
  </si>
  <si>
    <t xml:space="preserve">the printing technology is called Fused Filament Fabrication (FFF) to avoid trademark issues around the "Fused Deposition Modeling" (aka FDM); this is an experimental non commercial device;  its an oversized varient of the Huxley and is almost as big as Mendel;  the printer was dismantled and the parts were reused to make the first Wallace 3D printer;
</t>
  </si>
  <si>
    <t xml:space="preserve">this printer uses a printing technology called Fused Filament Fabrication (FFF) to avoid trademark infringement with the term "fused deposition modeling"; the design of this printer is loosely based the Printrbot;  many of the parts used to construct the prototype were taken from the disassembled Big Huxley; </t>
  </si>
  <si>
    <t>BOM available at:
unknown version: http://kitbom.com/iamwil/printrbot
original design: http://printrbot.com/files/2012/04/Printrbot-BOM-052312.pdf
project info is available at:
http://printrbot.com/
http://www.kickstarter.com/projects/printrbot/printrbot-your-first-3d-printer?ref=live
http://www.printrbottalk.com/wiki/index.php?title=Main_Page
http://reprap.org/wiki/Printrbot
build instructions and videos are available from:
http://printrbot.com/instructions/
http://www.youtube.com/user/brookdrumm
http://www.printrbottalk.com/wiki/index.php?title=Assembly
on-line store:
http://printrbot.com/shop/
additional project info, photos and downloadable CAD files are available at:
http://www.thingiverse.com/thing:16990
parts for this printer can also be purchased on-line from the following e-tailers:
http://www.makerfarm.com/catalog/i7.html (Makerfarm parts only)
http://www.emakershop.com/browse/printed-parts (eMAKERshop parts)
http://forums.reprap.org/list.php?175 (reprap.org)
http://www.ebay.co.uk/sch/i.html?LH_AvailTo=3&amp;_nkw=reprap (ebay)</t>
  </si>
  <si>
    <t xml:space="preserve">BOM available at:
http://kitbom.com/kitbom/mendelmax-10
https://docs.google.com/spreadsheet/ccc?key=0Ao-fptzJAVfGdDdnd3htckhZUVdWUTdvRnJQUEJrMUE&amp;hl=en_US#gid=0
project info is available at:
http://mendelmax.com/tikiwiki/tiki-index.php?page=MendelMax
http://reprap.org/wiki/MendelMax
build instructions are available from:
http://techpaladin.com/store/#ecwid:category=1941327&amp;mode=product&amp;product=8398507
additional project info, photos and CAD files are availble at:
http://www.thingiverse.com/thing:12645
on-line store:
http://store.mendelmax.com/
printed part sets are also available from:
http://techpaladin.com/store/#ecwid:category=1941327&amp;mode=product&amp;product=8398507
http://www.lulzbot.com/en/ 
this printer can also be purchased on-line from the following e-tailers:
http://forums.reprap.org/list.php?175 (parts, kits and fully assembled printers)
http://www.ebay.co.uk/sch/i.html?LH_AvailTo=3&amp;_nkw=reprap (parts, kits and fully assembled printers)
</t>
  </si>
  <si>
    <t xml:space="preserve">project information and photos are available at:
http://www.thingiverse.com/thing:11861
http://reprap.org/wiki/Prusa_Air
</t>
  </si>
  <si>
    <t>project information and photos are available at:
http://www.thingiverse.com/thing:11861
http://reprap.org/wiki/Prusa_Air
downloadable CAD files are available at:
http://reprap.org/wiki/File:Prusa_Air_2.dxf
this printer can also be purchased on-line from the following e-tailers:
http://forums.reprap.org/list.php?175 (parts, kits and fully assembled)
http://www.ebay.co.uk/sch/i.html?LH_AvailTo=3&amp;_nkw=reprap (parts, kits and fully assembled)
http://www.emakershop.com/browse/printed-parts (eMAKERshop parts)</t>
  </si>
  <si>
    <t xml:space="preserve">project infomation, videos and photos are availalbe at:
http://reprap.org/wiki/Mini-Mendel
this printer can be purchased on-line from the following e-tailers:
http://forums.reprap.org/list.php?175 (parts, kits and fully assembled)
http://www.ebay.co.uk/sch/i.html?LH_AvailTo=3&amp;_nkw=reprap (parts, kits and fully assembled)
http://www.3dprintplace.com/ (3dprintplace.com kits &amp; fully assembled - no parts)
</t>
  </si>
  <si>
    <t xml:space="preserve">this printer uses a printing technology called Fused Filament Fabrication (FFF) to avoid trademark infringement with the term "fused deposition modeling"; the design of this printer is loosely based the RepRap Mendel and the Huxley; </t>
  </si>
  <si>
    <t>project info, photos and on-line store available at:
http://forums.reprap.org/read.php?94,92410</t>
  </si>
  <si>
    <t xml:space="preserve">project info, photos and on-line store available at:
http://forums.reprap.org/read.php?175,124460,124460,quote=1
printer parts and kits are availalbe for purchase at the following e-tailers:
http://forums.reprap.org/list.php?175 
http://www.ebay.co.uk/sch/i.html?LH_AvailTo=3&amp;_nkw=reprap
</t>
  </si>
  <si>
    <t>$90AU + shipping</t>
  </si>
  <si>
    <t xml:space="preserve">this printer uses a printing technology called Fused Filament Fabrication (FFF) to avoid trademark infringement with the term "fused deposition modeling"; this printer's design is based on the Prusa Mendel,  this is a parts upgrade bundle that substitutes linear bearings in place of the bearing in older design;  </t>
  </si>
  <si>
    <t>designed by:
nophead @blogger.com
Tyldesley, Manchester
United Kingdom
on-line at:
http://hydraraptor.blogspot.com/2011/12/mendel90.html</t>
  </si>
  <si>
    <t xml:space="preserve">this printer uses a printing technology called Fused Filament Fabrication (FFF) to avoid trademark infringement with the term "fused deposition modeling"; the design of this printer is loosely based the RepRap Mendel; </t>
  </si>
  <si>
    <t xml:space="preserve">project information &amp; photos are available at:
http://hydraraptor.blogspot.com/2011/12/mendel90.html
http://reprap.org/wiki/Mendel90
downloadable CAD files are availalbe at:
https://github.com/nophead/Mendel90
http://www.thingiverse.com/thing:17826
printer parts and kits are available for purchase at the following e-tailers:
http://forums.reprap.org/list.php?175
http://www.ebay.co.uk/sch/i.html?LH_AvailTo=3&amp;_nkw=reprap
videos about this printer are available at:
http://www.youtube.com/watch?v=9fcwjsrYD6c
</t>
  </si>
  <si>
    <t>reprap.org
designed by Drgone</t>
  </si>
  <si>
    <t>this printer uses a printing technology called Fused Filament Fabrication (FFF) to avoid trademark infringement with the term "fused deposition modeling"; the design of this printer is loosely based the Prusa Mendel; plastic parts are molded rather than printed;</t>
  </si>
  <si>
    <t xml:space="preserve">project information, videos and photos are available at the following location:
http://reprap.org/wiki/Clonedel
downloadable CAD files are available at:
https://github.com/metrixcreate/PrusaMendel
molded printer parts and kits are available for purchase at the following e-tailers:
http://metrixcreatespace.com/clonefactory
http://forums.reprap.org/list.php?175
http://www.ebay.co.uk/sch/i.html?LH_AvailTo=3&amp;_nkw=reprap
</t>
  </si>
  <si>
    <t>~ $300</t>
  </si>
  <si>
    <t>this printer uses a printing technology called Fused Filament Fabrication (FFF) to avoid trademark infringement with the term "fused deposition modeling"; the design of this printer is loosely based the Prusa Mendel; plastic parts are molded rather than printed; parts available in different resins and colors;</t>
  </si>
  <si>
    <t xml:space="preserve">project information and photos available at:
http://open3dp.me.washington.edu/
</t>
  </si>
  <si>
    <t xml:space="preserve">Solheim Additive Manufacturing  Lab
Mechanical Engineering Department
University of Washington 
Mark Ganter (ganter@uw dot edu)
Duane Storti (storti@uw dot edu)
</t>
  </si>
  <si>
    <t xml:space="preserve">http://makemendel.com
parts, kits and fully assembled printers can also be purchased on-line from the following e-tailers:
http://forums.reprap.org/list.php?175 
http://www.ebay.co.uk/sch/i.html?LH_AvailTo=3&amp;_nkw=reprap
</t>
  </si>
  <si>
    <t xml:space="preserve">project information, photos and on-line stores are available at:
 http://reprappro.com/Huxley
http://www.indiegogo.com/RepRapPro-Huxley-3D-Printer-Kits
additional project information and photos are available at:
http://reprap.org/wiki/RepRapPro_Huxley
http://www.thingiverse.com/thing:5631
http://www.emakershop.com/blog
downloadable CAD files are availalbe at:
https://github.com/reprappro/Huxley
https://github.com/mosfet/melzi
https://github.com/emaker/Huxley
additional project information, photos and downloadable CAD files are available at:
http://www.thingiverse.com/thing:16625
parts for this printer can also be purchased on-line from:
http://www.emakershop.com/browse/printed-parts (eMAKERshop parts)
</t>
  </si>
  <si>
    <t xml:space="preserve">product info, photos, videos and an on-line store are available at:
http://reprappro.com/Mendel 
additional product information and photos are also available at: 
http://reprap.org/wiki/RepRapPro_Mendel
project info, photos and downloadable CAD files are available at:
http://www.thingiverse.com/thing:20968
additional CAD files are downloadable from:
https://github.com/reprappro/Mendel
https://github.com/mosfet/melzi
</t>
  </si>
  <si>
    <t xml:space="preserve">Micro SD card </t>
  </si>
  <si>
    <r>
      <t xml:space="preserve">ABS, PLA; </t>
    </r>
    <r>
      <rPr>
        <sz val="11"/>
        <rFont val="Calibri"/>
        <family val="2"/>
        <scheme val="minor"/>
      </rPr>
      <t>3mm diameter filament standard; 1.75mm diameter filament optional;</t>
    </r>
  </si>
  <si>
    <t xml:space="preserve">The printing technology is called Fused Filament Fabrication (FFF) to avoid trademark issues around the "fused deposition modeling".  The LulzBot Prusa Mendel 2 is a lightly tweaked version of the original Lulzbot Prusa Mendel.
</t>
  </si>
  <si>
    <t xml:space="preserve">parts and fully assembled printers canbe purchased on-line from:
http://www.lulzbot.com/en/ 
additional project information and photos are available at:
http://reprap.org/wiki/LulzBot/Prusa_Mendel
http://www.lulzbot.com/en/114-lulzbot-prusa-mendel-20.html
</t>
  </si>
  <si>
    <t>http://www.bitsfrombytes.com/
kits &amp; fully assembled printers (no parts) can also be purchased on-line from:
http://www.3dprintplace.com/</t>
  </si>
  <si>
    <t>http://cubify.com/
kits &amp; fully assembled printers (no parts) can also be purchased on-line from:
http://www.3dprintplace.com/</t>
  </si>
  <si>
    <t>project info, photos, BOM and downloadable CAD files are available at:
http://www.thingiverse.com/thing:457 
downloadable CAD files are available at:
http://makerbot.googlecode.com/files/cupcake-cnc-batch-1.zip
http://svn.makerbot.com/tags/cupcake-cnc-batch-1/
kits &amp; fully assembled printers (no parts) can also be purchased on-line from:
http://www.3dprintplace.com/</t>
  </si>
  <si>
    <t xml:space="preserve">printer info, photos, videos and an on-line factory store is available at:
http://www.uprint3dprinting.com/ 
fully assembled uPrint &amp; HP Designjet printers can also be purchased on-line from:
http://www.3dprintplace.com/
</t>
  </si>
  <si>
    <t xml:space="preserve">printer info, photos, videos and an on-line factory store is available at:
http://www.uprint3dprinting.com/ 
fully assembled uPrint Plus &amp; HP Designjet printers can also be purchased on-line from:
http://www.3dprintplace.com/
</t>
  </si>
  <si>
    <t xml:space="preserve">project info &amp; photos available at:
http://www.fabathome.org/ 
kits &amp; fully assembled are sold on-line thru:
http://www.nextfabstore.com/servlet/Categories?category=Fab%40Home+V+2.0+Kits
http://www.3dprintplace.com/
</t>
  </si>
  <si>
    <t>project information, photos and an on-line factory store are available at:
http://www.makergear.com/ (MakerGear parts &amp; kit; fully assembled printer available only as a custom order)
kits and fully assembled printers can also be purchased on-line from:
http://www.3dprintplace.com/ 
additional project info is available at:
http://forums.reprap.org/read.php?1,102156/</t>
  </si>
  <si>
    <t xml:space="preserve">project info and on-line store availalble at:
https://shop.grrf.de/grrf-protos-3dprinter-complete-kit-p-314.html
kits and fully assembled printers can also be purchased on-line from:
http://www.3dprintplace.com/
</t>
  </si>
  <si>
    <t>project info, photos and videos available at: 
http://www.3dstuffmaker.com/
http://3d-printing.com.au/about/562px-assembled-prusa-mendel-281x300
kits and fully assembled printers can also be purchased on-line from:
http://www.3dstuffmaker.com/buy-prusa/
http://www.3dprintplace.com/</t>
  </si>
  <si>
    <t xml:space="preserve">project info, photos and an on-line store is available at:
http://www.bitsfrombytes.com/ 
additional project information and photos are available from:
 http://reprap.org/wiki/Rapman
kits and fully assembled printers can also be purchased on-line from:
http://www.3dprintplace.com/ </t>
  </si>
  <si>
    <t xml:space="preserve">project info, photos and an on-line store are available at:
http://www.solidoodle.com/
kits and fully assembled printers can also be purchased on-line from:
http://www.3dprintplace.com/ 
</t>
  </si>
  <si>
    <t xml:space="preserve">product info, photos and on-line store are available at:
http://sumpod.com/
kits and fully assembled printers can also be purchased on-line from:
http://www.3dprintplace.com/ 
</t>
  </si>
  <si>
    <t xml:space="preserve">BOM available at:
http://kitbom.com/kitbom/ultimaker-rev-3
project info is available at:
http://wiki.ultimaker.com/Main_Page
http://blog.ultimaker.com/
http://reprap.org/wiki/Ultimaker
build instructions are available from:
http://wiki.ultimaker.com/Mechanics_build_guide
http://wiki.ultimaker.com/UltimakerAssemblyRev3
additional project (info, )photos( and CAD files) are available at:
https://plus.google.com/photos/106971352551810737566/albums/5678133891206710017?banner=pwa
on-line store:
https://shop.ultimaker.com/
printed part sets are also available from:
https://shop.ultimaker.com/en/parts-and-upgrades.html
printable CAD files are available for download at:
http://www.thingiverse.com/thing:8563
kits and fully assembled printers can also be purchased on-line from:
http://www.3dprintplace.com/ 
</t>
  </si>
  <si>
    <t xml:space="preserve">information and photos are availalbe at:
http://reprap.org/wiki/Darwin
http://reprap.org/wiki/Darwin/BitsFromBytesRepRap
http://en.wikipedia.org/wiki/RepRap_Project
additional information, BOM and assembly instructions for this printer is available at:
http://reprap.org/wiki/RepRapOneDarwin
kits and fully assembled printers can also be purchased on-line from:
http://www.3dprintplace.com/ 
downloadable CAD files are available at:
http://www.thingiverse.com/thing:301
</t>
  </si>
  <si>
    <t xml:space="preserve">The printing technology is called Fused Filament Fabrication (FFF) to avoid trademark issues around the "fused deposition modeling".  </t>
  </si>
  <si>
    <t xml:space="preserve">http://www.botmill.com/
kits or fully assembled printers can also be purchased on-line from:
http://www.3dprintplace.com/ 
http://www.reprapcentral.com/Mendel/View-all-products.html?limitstart=20&amp;limit=50
</t>
  </si>
  <si>
    <t xml:space="preserve">The Axis is an unassembled Glider who's design is based on the RepRap Mendel. The printing technology is called Fused Filament Fabrication (FFF) to avoid trademark issues around the "fused deposition modeling". The printer is equipped with a Universal Power Supply that's compatible with US and international electrical grids; minimum feature size = 0.080"; the design of this printer is based on the Mendel and leasons learned from previous Axis versions; </t>
  </si>
  <si>
    <t xml:space="preserve">project info and photos are availalble at:
http://reprap.org/wiki/Main_Page 
additional project information is available at:
http://blog.reprap.org/2010/02/mini-me.html 
printable files and dcumentation is available at:
 https://reprap.svn.sourceforge.net/svnroot/reprap/trunk/huxley/
the printer can also be purchased on-line from the following e-tailers:
http://techzonecom.com/ (techzonecom parts, kits, project info, photos videos &amp; build instructions)
http://www.indiegogo.com/eMAKER-Huxley-3D-printer-kits (eMAKER parts and kit)
http://forums.reprap.org/list.php?175 (parts, kits and fully assembled)
http://www.ebay.co.uk/sch/i.html?LH_AvailTo=3&amp;_nkw=reprap (parts, kits and fully assembled)
http://www.2printbeta.de/index.php?cPath=16 (2PrintBeta parts)
http://www.eckertech.com/ (Eckertech.com parts)
http://www.3dprintplace.com/ (3dprintplace.com kits &amp; fully assembled - no parts)
http://www.reprapcentral.com/Mendel/View-all-products.html?limitstart=20&amp;limit=50
</t>
  </si>
  <si>
    <t xml:space="preserve">project info, photos videos, build instructions are available at:
http://techzonecom.com/
http://reprap.org/wiki/TechZoneMondo
kits or fully assembled printers are availalbe for sale at the following on-line stores:
http://techzonecom.com/
http://www.3dprintplace.com/
http://www.reprapcentral.com/Mendel/View-all-products.html?limitstart=20&amp;limit=50
</t>
  </si>
  <si>
    <t>ABS, PLA; 3mm diameter filament standard; 1.7mm diameter filament optional</t>
  </si>
  <si>
    <t>this printer uses a printing technology called Fused Filament Fabrication (FFF) to avoid trademark infringement with the term "fused deposition modeling"; this printer's design is based on the RepRap Mendel, it uses CNC or lasercut parts; 0.5mm nozzle is standard - a 0.25mm nozzle is availalbe as an optional extra; electrical power: universal power supply connects to 120vAC or 240vAC power grids;</t>
  </si>
  <si>
    <t>Micro SD, USB cable</t>
  </si>
  <si>
    <t xml:space="preserve">£749.00 </t>
  </si>
  <si>
    <t xml:space="preserve">Reprap.org
designed by TechZoneCommunications.com </t>
  </si>
  <si>
    <t xml:space="preserve">The printing technology is called Fused Filament Fabrication (FFF) to avoid trademark issues around the "fused deposition modeling"; the design was derived from the Reprap Mendel; it uses laser cut parts; </t>
  </si>
  <si>
    <t xml:space="preserve">project information and photos are available at:
http://reprap.com/wiki/LaserCut_Mendel
assembly instructions are available at:
http://reprap.com/wiki/LaserCut_Mendel_Assembly
kits or fully assembled printers can also be purchased on-line from:
http://www.3dprintplace.com/ 
http://www.reprapcentral.com/Mendel/View-all-products.html?limitstart=20&amp;limit=50
http://www.techzonecom.com/detail.php?pr_id=25
downloadable CAD files are availalble at:
http://reprap.com/wiki/File:SVG-Files.zip
</t>
  </si>
  <si>
    <t xml:space="preserve">project info available at:
http://www.makerbot.com/docs/replicator/
BOM available at:
http://kitbom.com/kitbom/makerbot-replicator
this printer can be purchased on-line from the following e-tailers:
http://store.makerbot.com/replicator-404.html
https://www.inventables.com/technologies/makerbot-replicator%E2%84%A2 
http://www.bilbycnc.com.au/ (kit)
http://www.reprapcentral.com/Mendel/View-all-products.html?limitstart=20&amp;limit=50
it is also available thru a worldwide reseller network
</t>
  </si>
  <si>
    <t xml:space="preserve">http://www.botmill.com/
fully assembled Glider 3.0 printers can also be purchased on-line from:
http://www.3dprintplace.com/
http://www.reprapcentral.com/Mendel/View-all-products.html?limitstart=20&amp;limit=50
</t>
  </si>
  <si>
    <t>ABS; 3mm diameter filament</t>
  </si>
  <si>
    <t xml:space="preserve">£1 249.00 </t>
  </si>
  <si>
    <t>shapercube.com</t>
  </si>
  <si>
    <t>The printing technology is called Fused Filament Fabrication (FFF) to avoid trademark issues around the "fused deposition modeling"; comes with 1 or 2 printer heads; slightly smaller build area with dual printhead version (140mm X vs 190mm X);</t>
  </si>
  <si>
    <t xml:space="preserve">printer information and photos are available at:
http://shapercube.com/start/index
http://wiki.shapercube.com/Home
printer kits can be purchased on-line from:
http://www.reprapsource.com/
http://www.3dprintplace.com/ 
http://www.reprapcentral.com/Mendel/View-all-products.html?limitstart=20&amp;limit=50
</t>
  </si>
  <si>
    <t xml:space="preserve">information, photos and an on-line factory store are available at:
http://thefutureis3d.com
fully assembled printers can also be purchased on-line from:
http://www.3dprintplace.com/ 
</t>
  </si>
  <si>
    <t>limited 1 year warranty on the extruder and heated built table. The manufacturer will also replace malfunctioning or defective parts for free. Defective parts must be returned to the manufacturer at the consumer's expense.</t>
  </si>
  <si>
    <r>
      <rPr>
        <sz val="11"/>
        <rFont val="Calibri"/>
        <family val="2"/>
        <scheme val="minor"/>
      </rPr>
      <t>PLA</t>
    </r>
    <r>
      <rPr>
        <sz val="11"/>
        <rFont val="Calibri"/>
        <family val="2"/>
        <scheme val="minor"/>
      </rPr>
      <t>; 3mm &amp; 1.75 diameter filament</t>
    </r>
  </si>
  <si>
    <t>8 minutes or less</t>
  </si>
  <si>
    <t xml:space="preserve">repraper.com
aka Repraper Tech Co. Ltd.
Unit 04, 7/F
Bright Way Tower
No.33 Mong Kok Road,
Kowloon, HK
repraper@hotmail.com 
</t>
  </si>
  <si>
    <t xml:space="preserve">this printer uses a printing technology called Fused Filament Fabrication (FFF) to avoid trademark infringement with the term "fused deposition modeling"; extruder size= 0.35mm; maximum print speed= 8000mm per minute; software selectable printing modes (solid, honeycomb or hollow); required periodic maintenance: wipe &amp; shine bearing shafts with a soft, light cloth every month; lubricate the threaded Z lift rod every month with light sewing machine oil; to insure the longest service life possible, set the hot end temperature to the lowest setting possible; replace or repair the print head heating elements as needed; recalibrate the printer as needed; 
</t>
  </si>
  <si>
    <t xml:space="preserve">this printer uses a printing technology called Fused Filament Fabrication (FFF) to avoid trademark infringement with the term "fused deposition modeling"; this printer's design is based on the Prusa Mendel, 
</t>
  </si>
  <si>
    <t xml:space="preserve">Evil Mad Science LLC
175 San Lazaro Ave, Suite 150
Sunnyvale, CA 94086
Tel: (408) 462-1064
Fax: (408) 689-4367
Skype: evilmadscience
</t>
  </si>
  <si>
    <t xml:space="preserve">http://www.bitsfrombytes.com/
kits &amp; fully assembled printers (no parts) can also be purchased on-line from:
http://www.3dprintplace.com/
</t>
  </si>
  <si>
    <t xml:space="preserve">single, double and triple head versions available; single head uses same material for build and support, double head uses 2 colors (each for both support and build) or 1 for support and 1 for build material; triple head uses 2 colors for build and 1 for support; the printing technology is called Fused Filament Fabrication (FFF) to avoid trademark issues around the "Fused Deposition Modeling" (aka FDM); obsolete and no longer sold by the factory - overstock and used models are still available on-line from other vendors; no maintenance contract needed; agitator or ultrasonic cleaner needed to eliminate water soluble PLA support; 90Watts; 
</t>
  </si>
  <si>
    <t>single, double and triple head versions available; single head uses same material for build and support, double head uses 2 colors (each for both support and build) or 1 for support and 1 for build material; triple head uses 2 colors for build and 1 for support; the printing technology is called Fused Filament Fabrication (FFF) to avoid trademark issues around the "Fused Deposition Modeling" (aka FDM); no maintenance contract needed; agitator or ultrasonic cleaner needed to eliminate water soluble PLA support; 90Watts;  the bfb3000+ has been updated with a touch screen and several other refinements and renamed the 3DTouch;</t>
  </si>
  <si>
    <r>
      <t xml:space="preserve">single, double and triple head versions available; single head uses same material for build and support, double head uses 2 colors (each for both support and build) or 1 for support and 1 for build material; triple head uses 2 colors for build and 1 for support; the printing technology is called Fused Filament Fabrication (FFF) to avoid trademark issues around the "Fused Deposition Modeling" (aka FDM); the 3DTouch is a rebadged BFB-3000+; Bits From Bytes was acquired by 3D System in October of 2010; prices do not include equipment upgrades, accessories, shipping, applicable taxes, or the cost of an agitator cleaning unit or ultrasonic cleaner; speed is dependent on the type of material used for printing, the geometry of the part being printed and the orientation of part in the build envelope; ABS and PLA filament come in 6 colors (white, black, red, blue, yellow and green); electrical power = 100–120 vAC 50/60Hz </t>
    </r>
    <r>
      <rPr>
        <sz val="11"/>
        <color rgb="FFC00000"/>
        <rFont val="Calibri"/>
        <family val="2"/>
        <scheme val="minor"/>
      </rPr>
      <t>1.5</t>
    </r>
    <r>
      <rPr>
        <sz val="11"/>
        <rFont val="Calibri"/>
        <family val="2"/>
        <scheme val="minor"/>
      </rPr>
      <t xml:space="preserve">A, 200 - 240 vAC 50/60Hz </t>
    </r>
    <r>
      <rPr>
        <sz val="11"/>
        <color rgb="FFC00000"/>
        <rFont val="Calibri"/>
        <family val="2"/>
        <scheme val="minor"/>
      </rPr>
      <t>0.75</t>
    </r>
    <r>
      <rPr>
        <sz val="11"/>
        <rFont val="Calibri"/>
        <family val="2"/>
        <scheme val="minor"/>
      </rPr>
      <t>A (</t>
    </r>
    <r>
      <rPr>
        <sz val="11"/>
        <color rgb="FFC00000"/>
        <rFont val="Calibri"/>
        <family val="2"/>
        <scheme val="minor"/>
      </rPr>
      <t>60</t>
    </r>
    <r>
      <rPr>
        <sz val="11"/>
        <rFont val="Calibri"/>
        <family val="2"/>
        <scheme val="minor"/>
      </rPr>
      <t xml:space="preserve"> Watts); no maintenance contract needed; ABS support material can be removed with pliers, cutters or by hand; agitator or ultrasonic cleaner needed to eliminate water soluble PLA support; ABS and PLA plastic may shrink and warp during printing; </t>
    </r>
  </si>
  <si>
    <t xml:space="preserve">this printer uses a printing technology called Fused Filament Fabrication (FFF) to avoid trademark infringement with the term "fused deposition modeling"; </t>
  </si>
  <si>
    <t>Microsoft Windows XP or later, Windows on Apple OS X thru emulation</t>
  </si>
  <si>
    <t>&lt; £2000</t>
  </si>
  <si>
    <t>3D Touch (2 head version)</t>
  </si>
  <si>
    <t>3D Touch (3 head version)</t>
  </si>
  <si>
    <t>3D Touch (1 head version)</t>
  </si>
  <si>
    <t>BFB-3000 (aka Panther) - 2 head version</t>
  </si>
  <si>
    <t>BFB-3000 (aka Panther) - 1 head version</t>
  </si>
  <si>
    <t>BFB-3000 (aka Panther) - 3 head version</t>
  </si>
  <si>
    <t xml:space="preserve">single, double and triple head versions available; single head uses same material for build and support, double head uses 2 colors (each for both support and build) or 1 for support and 1 for build material; triple head uses 2 colors for build and 1 for support; the printing technology is called Fused Filament Fabrication (FFF) to avoid trademark issues around the "Fused Deposition Modeling" (aka FDM);  obsolete and no longer sold by the factory - overstock and used models are still available on-line from other vendors; agitator or ultrasonic cleaner needed to eliminate water soluble PLA support; 90Watts; </t>
  </si>
  <si>
    <t xml:space="preserve">single, double and triple head versions available; single head uses same material for build and support, double head uses 2 colors (each for both support and build) or 1 for support and 1 for build material; triple head uses 2 colors for build and 1 for support; the printing technology is called Fused Filament Fabrication (FFF) to avoid trademark issues around the "Fused Deposition Modeling" (aka FDM);  obsolete and no longer sold by the factory - overstock and used models are still available on-line from other vendors; no maintenance contract needed; agitator or ultrasonic cleaner needed to eliminate water soluble PLA support; 90Watts; 
</t>
  </si>
  <si>
    <t>RapMan 3.2 (2 head version)</t>
  </si>
  <si>
    <t>RapMan 3.2 (1 head version)</t>
  </si>
  <si>
    <t>single and double head versions available; single head uses same material for build and support, double head uses 2 colors (either same color in both heads or 1 for support and 1 for build material); the printing technology is called Fused Filament Fabrication (FFF) to avoid trademark issues around the "fused deposition modeling"; RapMan design based on the Darwin; RapMan is similar to the BFB-3000 and the 3D Touch;  ABS and PLA plastic may shrink and warp during printing;  electrical power = 100–120 vAC 50/60Hz 1.5A, 200 - 240 vAC 50/60Hz 0.75A (60 Watts); material comes in 6 colors (white, black, red, blue, yellow and green); the only difference between the RapMan 3.2 and the 3.1 is the addition of a touch screen control panel and an upgraded electronics package (V3.4);</t>
  </si>
  <si>
    <t xml:space="preserve">single and double head versions available; single head uses same material for build and support, double head uses 2 colors (either same color in both heads or 1 for support and 1 for build material); the printing technology is called Fused Filament Fabrication (FFF) to avoid trademark issues around the "fused deposition modeling"; RapMan design based on the Darwin; RapMan is similar to the BFB-3000 and the 3D Touch;  ABS and PLA plastic may shrink and warp during printing;  electrical power = 100–120 vAC 50/60Hz 1.5A, 200 - 240 vAC 50/60Hz 0.75A (60 Watts); material comes in 6 colors (white, black, red, blue, yellow and green); the only difference between the RapMan 3.2 and the 3.1 is the addition of a touch screen control panel and an upgraded electronics package (V3.4); obsolete and no longer sold by the factory - overstock and used models are still available on-line from other vendors; </t>
  </si>
  <si>
    <t xml:space="preserve">single and double head versions available; single head uses same material for build and support, double head uses 2 colors (either same color in both heads or 1 for support and 1 for build material); the printing technology is called Fused Filament Fabrication (FFF) to avoid trademark issues around the "fused deposition modeling"; RapMan design based on the Darwin; RapMan is similar to the BFB-3000 and the 3D Touch;  ABS and PLA plastic may shrink and warp during printing;  electrical power = 100–120 vAC 50/60Hz 1.5A, 200 - 240 vAC 50/60Hz 0.75A (60 Watts); material comes in 6 colors (white, black, red, blue, yellow and green); the only difference between the RapMan 3.2 and the 3.1 is the addition of a touch screen control panel and an upgraded electronics package (V3.4); obsolete and no longer sold by the factory - overstock and used models are still available on-line from other vendors; 
</t>
  </si>
  <si>
    <t xml:space="preserve">3dstuffmaker.com
aka
I-optic computing
476 HIgh Street
Penrith NSW 2750
61  247 213386
Skype: robgrosche
rob@i-optic.com
</t>
  </si>
  <si>
    <r>
      <t xml:space="preserve">this printer uses a printing technology called Fused Filament Fabrication (FFF) to avoid trademark infringement with the term "fused deposition modeling"; </t>
    </r>
    <r>
      <rPr>
        <sz val="11"/>
        <color rgb="FFC00000"/>
        <rFont val="Calibri"/>
        <family val="2"/>
        <scheme val="minor"/>
      </rPr>
      <t>power supply not included;</t>
    </r>
    <r>
      <rPr>
        <sz val="11"/>
        <rFont val="Calibri"/>
        <family val="2"/>
        <scheme val="minor"/>
      </rPr>
      <t xml:space="preserve"> software selectable printing modes (solid, honeycomb or hollow); print nozzle diameter = 0.3mm; required periodic maintenance: wipe &amp; shine bearing shafts with a soft, light cloth every month; lubricate the threaded Z lift rod every month with light sewing machine oil; to insure the longest service life possible, set the hot end temperature to the lowest setting possible; replace or repair the print head heating elements as needed; recalibrate the printer as needed; 
</t>
    </r>
  </si>
  <si>
    <t xml:space="preserve">project information, BOM and photos are available at:
http://reprap.org/wiki/Open_Hybrid_Mendel
downloadable CAD files are available at:
http://reprap.org/wiki/File:OpenHybridMendel_0.1.zip
kits and fully assembled printers can also be purchased on-line from:
http://www.3dprintplace.com/ 
</t>
  </si>
  <si>
    <t xml:space="preserve">this printer uses a printing technology called Fused Filament Fabrication (FFF) to avoid trademark infringement with the term "fused deposition modeling"; one (1) print head; standard print speed = 2.5m per minute; maximum print speed = 10m per minute; power supply not included; software selectable printing modes (solid, honeycomb or hollow); standard print nozzle diameter = 0.4mm; optional print nozzle diameter = 0.2mm; required periodic maintenance: wipe &amp; shine bearing shafts with a soft, light cloth every month; lubricate the threaded Z lift rod every month with light sewing machine oil; to insure the longest service life possible, set the hot end temperature to the lowest setting possible; replace or repair the print head heating elements as needed; recalibrate the printer as needed; 
</t>
  </si>
  <si>
    <t>reprap.org
designed by:
Pennsylvania State College Reprap Users Group
http://reprap.org/wiki/RUG/Pennsylvania/State_College</t>
  </si>
  <si>
    <t>The printing technology is called Fused Filament Fabrication (FFF) to avoid trademark issues around the "fused deposition modeling".  this design uses both Prusa and Mendel components as well as several new components; the prototype for the OHM design was Etherdais_Unit_One; this hybrid design approach is being used as the basis for several other printers that are being assembled by the Penn State RUG (i.e. Unit Black, Unit White, Unit Clear, Unit Green, Unit Yellow, Unit Silver, Unit Orange and the Mullis);</t>
  </si>
  <si>
    <t>Prusa Mendel (aka Metric Prusa Mendel)</t>
  </si>
  <si>
    <t xml:space="preserve">BOM available at:
http://kitbom.com/kitbom/prusa-mendel
http://reprap.org/wiki/Prusa_Mendel
project info is available at:
http://reprap.org/wiki/Prusa_Mendel
build instructions are available from:
http://reprap.org/wiki/Prusa_Mendel#Assembly
additional project info is available at:
https://github.com/prusajr/PrusaMendel
https://github.com/prusajr/PrusaMendel/commits/master
http://blog.reprap.org/2010/10/story-of-simpler-mendel-pla-bushings.html
https://github.com/prusajr/PrusaMendel/commit/a2491ee99e5791ea1d41d21751e3ab8682ebc5ab
downloadable CAD files are available at:
https://github.com/prusajr/PrusaMendel/commit/a2491ee99e5791ea1d41d21751e3ab8682ebc5ab
http://reprap.org/wiki/File:Prusa_Mendel.EASM
http://reprap.org/mediawiki/index.php?title=Special:Upload&amp;wpDestFile=Prusa_Mendel.STEP (log-in required) 
http://reprap.org/wiki/File:Prusa_Mendel_Solidworks_2007_Assembly.zip 
metric hardware and printed part sets are also available from:
http://reprap.org/wiki/Mendel_Buyers_Guide#RepRapped_Parts_Kits
http://reprap.org/wiki/PrusaBuyersGuide
http://ultimachine.com/content/prusa-mendel-hardware-kit-metric
http://www.ebay.com
kits and fully assembled printers can also be purchased on-line from the following e-tailers:
http://www.ac123dc.com/negozio/ (parts, kit and fully assembled)
http://www.bilbycnc.com.au/ (kit)
http://www.myhobbies.byethost11.com/ (Mendbot parts, kit &amp; fully assembled)
http://www.kentstrapper.com/shop/ (parts &amp; kit)
http://www.makergear.com/ (Makergear parts &amp; kit)
http://www.a2aprinter.com/ (A2APrintet parts &amp; kit)
https://shop.grrf.de/reprap-prusa-c-106.html (GRRF parts &amp; kit)
http://store.mixshop.com/ (MixShop parts &amp; kit)
http://forums.reprap.org/list.php?175 (parts)
http://www.ebay.co.uk/sch/i.html?LH_AvailTo=3&amp;_nkw=reprap (parts, kit &amp; fully assembled)
http://www.printed-parts.com/products-page/ (parts)
http://www.2printbeta.de/index.php?cPath=16 (2PrintBeta parts)
http://www.eckertech.com/ (Eckertech.com parts)
http://www.emakershop.com/browse/printed-parts (eMAKERshop parts)
http://www.redwizard3d.com/ (Red Wizard 3D parts &amp; kit)
http://www.reprapbcn.com/catalog/ (RepRapBCN parts &amp; kit)
http://www.resco-research.com/ (resco-research kit)
http://thingfarm.org/ (Thingfarm.org parts &amp; kit?)
http://thingfarm.org/namerica/ (Thingfarm.org parts &amp; kit?)
http://www.xyzprinters.com/ (XYZ Printers parts &amp; kit)
http://www.3dprintplace.com/ (3dprintplace.com kits &amp; fully assembled - no parts)
http://www.makerfarm.com/catalog/i7.html (Makerfarm parts only)
http://www.reprapsource.com/en/shop/list/213
</t>
  </si>
  <si>
    <t xml:space="preserve">project info, photos and an on-line factory store are available at:
http://www.makergear.com/blogs/frontpage/3323752-the-makergear-mosaic-3d-printer
kits and fully assembled printers can also be purchased on-line from:
http://www.3dprintplace.com/ 
</t>
  </si>
  <si>
    <t>Makergear.com</t>
  </si>
  <si>
    <t xml:space="preserve">The printing technology is called Fused Filament Fabrication (FFF) to avoid trademark issues around the "fused deposition modeling"; this design is an enhanced version of the Mosaic printer with the following upgrades: a heated build table, a universal power supply, fully assembled electronics and a PLA and ABS filament pack included; </t>
  </si>
  <si>
    <t>Sells Mendel (aka "Exocore Paul" or "original" Mendel)</t>
  </si>
  <si>
    <t>Mendel (aka RepRap 2.0)
(also see Sells Mendel)</t>
  </si>
  <si>
    <t>lebigrep.org</t>
  </si>
  <si>
    <t xml:space="preserve">project info, photos and downloadable CAD files are available at:
http://www.thingiverse.com/thing:8609
additonal project info is available at:
http://lebigrep.org/
http://reprap.org/wiki/LeBigRep
additional photos are available at:
http://www.flickr.com/photos/kurtcircuit/sets/72157624845973625/
</t>
  </si>
  <si>
    <t xml:space="preserve">Mike Payson (aka Kludgineer)
</t>
  </si>
  <si>
    <t xml:space="preserve">this printer uses a printing technology called Fused Filament Fabrication (FFF) to avoid trademark infringement with the term "fused deposition modeling"; this is an experimental project; at least one prototype is assumed to be operational;
</t>
  </si>
  <si>
    <t>304.8, 355.6 &amp; 406.4</t>
  </si>
  <si>
    <t>241.3, 266.7, 292.1</t>
  </si>
  <si>
    <t>12.0, 14.0 &amp; 16.0</t>
  </si>
  <si>
    <t>9.5, 10.5, 11.5</t>
  </si>
  <si>
    <t>22.4, 33.7 &amp; 48.2</t>
  </si>
  <si>
    <t>1368.0, 2058.0 &amp; 2944.0</t>
  </si>
  <si>
    <t xml:space="preserve">$1900 + $220 Ship'g (12")
$2200 + $235 Ship'g (14")
$2500 + $250 Ship'g (16")
</t>
  </si>
  <si>
    <t xml:space="preserve">The printing technology is called Fused Filament Fabrication (FFF) to avoid trademark issues around the "fused deposition modeling"; plastic connectors come in 10 different colors (Natural Clear, Black, Green, Blue Translucent, Silver, Red, Yellow, Orange, Blue and White) customers can choose the color they want; shipping costs are not inluded in base price; 0.35mm nozzle is standard; other nozzle sizes (0.15mm, 0.25mm &amp; 0.40mm) are optional extras; larger build areas are avialalbe from the manufacturer as custom orders;
</t>
  </si>
  <si>
    <t>Mendel Basic</t>
  </si>
  <si>
    <t>$2400 + $230 Ship'g (12")
$2700 + $240 Ship'g (14")
$3000 + $260 Ship'g (16")</t>
  </si>
  <si>
    <t>49.6, 67.4 or 88.1</t>
  </si>
  <si>
    <t>3024.0, 4116.0 or 5376.0</t>
  </si>
  <si>
    <t>$2100 + $220 Ship'g (12")
$2400 + $230 Ship'g (14")
$2700 + $250 Ship'g (16")</t>
  </si>
  <si>
    <t>10.0, 11.0 or 17.0</t>
  </si>
  <si>
    <t>254, 279.4 or 431.8</t>
  </si>
  <si>
    <t>23.6, 35.3 or 71.3</t>
  </si>
  <si>
    <t>1440.0, 2156.0 or 4352.0</t>
  </si>
  <si>
    <t xml:space="preserve">fully assembled printers can be purchased on-line from:
http://www.3dprintplace.com/ 
</t>
  </si>
  <si>
    <t>netfabb engine for TF3D (extra cost);  (Arduino IDE (open source driver for controller card) / AOI) and ReplicatorG (open source download or shipped with printer);  Skeinforge (open source download), Python (open source download); MARLIN firmware (open source download); MeshLab (open source download)</t>
  </si>
  <si>
    <t xml:space="preserve">&gt; 5 weeks </t>
  </si>
  <si>
    <t xml:space="preserve">The printing technology is called Fused Filament Fabrication (FFF) to avoid trademark issues around the "fused deposition modeling"; the printer uses a steel frame so it can withstand high temperatures - no printed plastic parts are used; shipping costs are not inluded in base price; 0.4mm nozzle is standard; other nozzle sizes (0.15mm &amp; 0.25mm) are optional extras; larger build areas will be avialalbe from the manufacturer as custom orders; this product is currently inder development and is not yet for sale - prices indicated are estimates and subject to change; the Mendel Steel is finsihed in Glossy Black powder coat paint; the following custom colors are available for an extra $75: Safety Yellow, Safety Blue, US Green, Bronze Metallic, Silver Metallic, Appliance White, Tan, Black (semi-gloss, mattte or fine texture), Maroon, Brown, Red &amp; DayGlow); other custom colors are available; e-tailer accepts all major credit cards and Paypal - customer's account is charged only when a printer is ready to ship; each new printer is shipped with a 5 lb. spool of PLA filament and an unassembled Horizontal Filament Spool Kit; </t>
  </si>
  <si>
    <t xml:space="preserve">The printing technology is called Fused Filament Fabrication (FFF) to avoid trademark issues around the "fused deposition modeling"; the printer uses a steel frame so it can withstand high temperatures - no printed plastic parts are used; shipping costs listed are only estimates; 0.4mm nozzle is standard; other nozzle sizes (0.15mm &amp; 0.25mm) are optional extras; larger build areas will be avialalbe from the manufacturer as custom orders; this product is currently inder development and is not yet for sale - prices indicated are estimates and subject to change; the Mendel Steel is finsihed in Glossy Black powder coat paint; the following custom colors are available for an extra $75: Safety Yellow, Safety Blue, US Green, Bronze Metallic, Silver Metallic, Appliance White, Tan, Black (semi-gloss, mattte or fine texture), Maroon, Brown, Red &amp; DayGlow); other custom colors are available; e-tailer accepts all major credit cards and Paypal - customer's account is charged only when a printer is ready to ship; each new printer is shipped with a 5 lb. spool of PLA filament and an unassembled Horizontal Filament Spool Kit; </t>
  </si>
  <si>
    <t>$2800 (18")
$3000 (20")
$3200 (22")
$3400 (24")</t>
  </si>
  <si>
    <t>$2200 (12")
$2300 (14")
$2400 (16")</t>
  </si>
  <si>
    <t>$1700 + $85 Ship'g
$1800 + $125 Ship'g
$1900 + $190 Ship'g
$2000 + $210 Ship'g
$2100 + $230 Ship'g</t>
  </si>
  <si>
    <t>18, 20, 22 or 24</t>
  </si>
  <si>
    <t>10.5, 11.5, 12.5 or 13.5</t>
  </si>
  <si>
    <t>3402.0, 4600.0, 6050.0 or 7776.0</t>
  </si>
  <si>
    <t>55.7, 75.4, 99.1 or 127.4</t>
  </si>
  <si>
    <t>266.7, 292.1, 317.5 or 342.9</t>
  </si>
  <si>
    <t>457.2, 508, 558.8 or 609.6</t>
  </si>
  <si>
    <t>Mendel Steel (Square Very Large Mendel Steel)</t>
  </si>
  <si>
    <t>2160.0, 2856.0 or 3648.0</t>
  </si>
  <si>
    <t>35.4, 46.8 or 59.8</t>
  </si>
  <si>
    <t>7.5, 8.5 or 9.5</t>
  </si>
  <si>
    <t>12.0, 14.0 or 16.0</t>
  </si>
  <si>
    <t>190.5, 215.9 or 241.3</t>
  </si>
  <si>
    <t>Mendel Steel (aka Wide Mendel Steel)</t>
  </si>
  <si>
    <t>352.0, 650.0, 1080.0, 1666.0 or 2432.0</t>
  </si>
  <si>
    <t>5.8, 10.7, 17.7, 27.3 or 39.9</t>
  </si>
  <si>
    <t>5.5, 6.5, 7.5, 8.5 or 9.5</t>
  </si>
  <si>
    <t>8.0, 10.0, 12.0, 14.0 or 16.0</t>
  </si>
  <si>
    <t>139.7, 165.1, 190.5, 215.9 or 241.3</t>
  </si>
  <si>
    <t>203.2, 254, 304.8, 355.6 or 406.4</t>
  </si>
  <si>
    <t>Mendel Steel (aka Square Mendel Steel)</t>
  </si>
  <si>
    <t>Allstar (aka Cannonball)</t>
  </si>
  <si>
    <t>Avalanche</t>
  </si>
  <si>
    <t>BFB-3000 Plus (1 head version)</t>
  </si>
  <si>
    <t>BFB-3000 Plus (2 head version)</t>
  </si>
  <si>
    <t>BFB-3000 Plus (3 head version)</t>
  </si>
  <si>
    <t>CandyFab 4000</t>
  </si>
  <si>
    <t>CandyFab 5000</t>
  </si>
  <si>
    <t>CandyFab-6000</t>
  </si>
  <si>
    <t>Clonedel</t>
  </si>
  <si>
    <t>cREATOR</t>
  </si>
  <si>
    <t>CupCakeStrap</t>
  </si>
  <si>
    <t>Darwin (aka RepRap 1.0)</t>
  </si>
  <si>
    <t>Durbie Prusa Mendel</t>
  </si>
  <si>
    <t>Durbie Prusa Mendel v2</t>
  </si>
  <si>
    <t xml:space="preserve">eVOLUTION </t>
  </si>
  <si>
    <t>Galileo</t>
  </si>
  <si>
    <t>Grawmet</t>
  </si>
  <si>
    <t>Greg Frost Prusa 2</t>
  </si>
  <si>
    <t>Greg Frost Prusa Mendel</t>
  </si>
  <si>
    <t>Isaac</t>
  </si>
  <si>
    <t>LC (Laser Cut) Mendel</t>
  </si>
  <si>
    <t>Le BigRep 1.0</t>
  </si>
  <si>
    <t>Linear Prusa v2 (aka Prusa 2 or v2 Prusa)</t>
  </si>
  <si>
    <t xml:space="preserve">LulzBot Prusa Mendel 2.0 </t>
  </si>
  <si>
    <t>Mendbot</t>
  </si>
  <si>
    <t>Mendel v2</t>
  </si>
  <si>
    <t>Mendel90</t>
  </si>
  <si>
    <t>Mini Mendel</t>
  </si>
  <si>
    <t>Mix G1</t>
  </si>
  <si>
    <t>Mondo</t>
  </si>
  <si>
    <t>Mosaic Plus</t>
  </si>
  <si>
    <t>Mullis v. 1</t>
  </si>
  <si>
    <t>Open Hybrid Mendel (aka OHM or Hybrid Prusa Mendel or Prusa Mendel Hybrid)</t>
  </si>
  <si>
    <t>Portabee</t>
  </si>
  <si>
    <t>PRotos</t>
  </si>
  <si>
    <t>Prusa Explorer</t>
  </si>
  <si>
    <t>RapMan 3.0 &amp; 3.1 (1 head version)</t>
  </si>
  <si>
    <t>RapMan 3.0 &amp; 3.1 (2 head version)</t>
  </si>
  <si>
    <t>RepMB</t>
  </si>
  <si>
    <t>RepMD</t>
  </si>
  <si>
    <t>Shapercube 2.1.2</t>
  </si>
  <si>
    <t>Wallace</t>
  </si>
  <si>
    <t xml:space="preserve">information, photos and build instructions are available at:
http://richrap.blogspot.com/2011/08/pimp-my-mendel-how-to-build-up-lm8uu.html
downloadable CAD files are available at:
http://www.thingiverse.com/thing:4773
</t>
  </si>
  <si>
    <t>Sprinter, Printrun (aka Pronterface), Skeinforge V41 and  SFACT</t>
  </si>
  <si>
    <t xml:space="preserve">the design of this printer is based on the Linear Bearing Prusa Mendel; this printer seems to be one of a series of developmental prototypes; at least one unit is operational; the unit does not seem t be for sale; the printing technology is called Fused Filament Fabrication (FFF) to avoid trademark issues around the "Fused Deposition Modeling" (aka FDM); </t>
  </si>
  <si>
    <t xml:space="preserve">designed and built by:
RichRap
http://richrap.blogspot.com/2011/08/pimp-my-mendel-how-to-build-up-lm8uu.html
additional parts designed by: 
Andrew Dent
aka ace_dent
A.C.E.Dent@bath.ac.uk
</t>
  </si>
  <si>
    <t>Bling (aka Prusa Mendel Bling)</t>
  </si>
  <si>
    <t>Series 1</t>
  </si>
  <si>
    <t>information, photos and an on-line factory store are available at:
http://typeamachines.com/details</t>
  </si>
  <si>
    <t>6–8 weeks</t>
  </si>
  <si>
    <t xml:space="preserve">typeamachines.com
designed by:
Andrew Rutter
Type A Machines
San Francisco, CA
info@typeamachines.com
</t>
  </si>
  <si>
    <t>PLA, ABS, PVA; 1.75mm diameter filament</t>
  </si>
  <si>
    <t>software: Slic3r and Pronterface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</si>
</sst>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164" formatCode="0.0"/>
    <numFmt numFmtId="165" formatCode="0.0000"/>
    <numFmt numFmtId="166" formatCode="0.000"/>
    <numFmt numFmtId="167" formatCode="[$£-809]#,##0"/>
    <numFmt numFmtId="168" formatCode="#,##0.0"/>
    <numFmt numFmtId="169" formatCode="&quot;$&quot;#,##0"/>
    <numFmt numFmtId="170" formatCode="[$£-809]#,##0.00"/>
    <numFmt numFmtId="171" formatCode="[$€-2]\ #,##0_);[Red]\([$€-2]\ #,##0\)"/>
    <numFmt numFmtId="172" formatCode="&quot;$&quot;#,##0.00"/>
    <numFmt numFmtId="173" formatCode="[$€-2]\ #,##0.00_);[Red]\([$€-2]\ #,##0.00\)"/>
    <numFmt numFmtId="174" formatCode="#,##0[$р.-419]"/>
  </numFmts>
  <fonts count="11" x14ac:knownFonts="1">
    <font>
      <sz val="11"/>
      <color theme="1"/>
      <name val="Calibri"/>
      <family val="2"/>
      <scheme val="minor"/>
    </font>
    <font>
      <u/>
      <sz val="11"/>
      <color theme="10"/>
      <name val="Calibri"/>
      <family val="2"/>
      <scheme val="minor"/>
    </font>
    <font>
      <sz val="11"/>
      <name val="Calibri"/>
      <family val="2"/>
      <scheme val="minor"/>
    </font>
    <font>
      <b/>
      <i/>
      <sz val="11"/>
      <color theme="0"/>
      <name val="Calibri"/>
      <family val="2"/>
      <scheme val="minor"/>
    </font>
    <font>
      <u/>
      <sz val="11"/>
      <name val="Calibri"/>
      <family val="2"/>
      <scheme val="minor"/>
    </font>
    <font>
      <sz val="18"/>
      <name val="Wingdings"/>
      <charset val="2"/>
    </font>
    <font>
      <sz val="11"/>
      <color rgb="FFC00000"/>
      <name val="Calibri"/>
      <family val="2"/>
      <scheme val="minor"/>
    </font>
    <font>
      <sz val="11"/>
      <color rgb="FF333333"/>
      <name val="Calibri"/>
      <family val="2"/>
      <scheme val="minor"/>
    </font>
    <font>
      <sz val="36"/>
      <color rgb="FFC00000"/>
      <name val="Arial"/>
      <family val="2"/>
    </font>
    <font>
      <sz val="18"/>
      <name val="Wingdings 2"/>
      <family val="1"/>
      <charset val="2"/>
    </font>
    <font>
      <sz val="11"/>
      <color theme="4"/>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0">
    <xf numFmtId="0" fontId="0" fillId="0" borderId="0" xfId="0"/>
    <xf numFmtId="0" fontId="2" fillId="0" borderId="0" xfId="0" applyFont="1" applyAlignment="1">
      <alignment vertical="top"/>
    </xf>
    <xf numFmtId="0" fontId="3" fillId="2" borderId="0" xfId="0" applyFont="1" applyFill="1" applyAlignment="1">
      <alignment vertical="top"/>
    </xf>
    <xf numFmtId="0" fontId="3" fillId="2" borderId="0" xfId="0" applyFont="1" applyFill="1" applyAlignment="1">
      <alignment vertical="top" wrapText="1"/>
    </xf>
    <xf numFmtId="0" fontId="3" fillId="2" borderId="0" xfId="0" applyFont="1" applyFill="1"/>
    <xf numFmtId="0" fontId="2" fillId="0" borderId="0" xfId="0" applyFont="1" applyAlignment="1">
      <alignment vertical="top" wrapText="1"/>
    </xf>
    <xf numFmtId="0" fontId="2" fillId="0" borderId="0" xfId="0" applyFont="1"/>
    <xf numFmtId="0" fontId="3" fillId="2" borderId="0" xfId="0" applyFont="1" applyFill="1" applyAlignment="1">
      <alignment horizontal="right" vertical="top"/>
    </xf>
    <xf numFmtId="0" fontId="4" fillId="0" borderId="0" xfId="1" applyFont="1" applyAlignment="1">
      <alignment vertical="top" wrapText="1"/>
    </xf>
    <xf numFmtId="0" fontId="5" fillId="0" borderId="0" xfId="0" applyFont="1" applyAlignment="1">
      <alignment horizontal="center" vertical="center"/>
    </xf>
    <xf numFmtId="164" fontId="3" fillId="2" borderId="0" xfId="0" applyNumberFormat="1" applyFont="1" applyFill="1" applyAlignment="1">
      <alignment vertical="top"/>
    </xf>
    <xf numFmtId="164" fontId="2" fillId="0" borderId="0" xfId="0" applyNumberFormat="1" applyFont="1" applyAlignment="1">
      <alignment vertical="top"/>
    </xf>
    <xf numFmtId="166" fontId="3" fillId="2" borderId="0" xfId="0" applyNumberFormat="1" applyFont="1" applyFill="1" applyAlignment="1">
      <alignment vertical="top"/>
    </xf>
    <xf numFmtId="166" fontId="2" fillId="0" borderId="0" xfId="0" applyNumberFormat="1" applyFont="1" applyAlignment="1">
      <alignment vertical="top"/>
    </xf>
    <xf numFmtId="0" fontId="6" fillId="0" borderId="0" xfId="0" applyFont="1" applyAlignment="1">
      <alignment vertical="top"/>
    </xf>
    <xf numFmtId="164" fontId="6" fillId="0" borderId="0" xfId="0" applyNumberFormat="1" applyFont="1" applyAlignment="1">
      <alignment vertical="top"/>
    </xf>
    <xf numFmtId="166" fontId="6" fillId="0" borderId="0" xfId="0" applyNumberFormat="1" applyFont="1" applyAlignment="1">
      <alignment vertical="top"/>
    </xf>
    <xf numFmtId="165" fontId="6" fillId="0" borderId="0" xfId="0" applyNumberFormat="1" applyFont="1" applyAlignment="1">
      <alignment vertical="top"/>
    </xf>
    <xf numFmtId="2" fontId="6" fillId="0" borderId="0" xfId="0" applyNumberFormat="1" applyFont="1" applyAlignment="1">
      <alignment vertical="top"/>
    </xf>
    <xf numFmtId="0" fontId="6" fillId="0" borderId="0" xfId="0" applyFont="1" applyAlignment="1">
      <alignment vertical="top" wrapText="1"/>
    </xf>
    <xf numFmtId="0" fontId="6" fillId="0" borderId="0" xfId="0" applyFont="1"/>
    <xf numFmtId="0" fontId="6" fillId="0" borderId="0" xfId="0" applyFont="1" applyAlignment="1">
      <alignment horizontal="right" vertical="top"/>
    </xf>
    <xf numFmtId="165" fontId="2" fillId="0" borderId="0" xfId="0" applyNumberFormat="1" applyFont="1" applyAlignment="1">
      <alignment vertical="top"/>
    </xf>
    <xf numFmtId="167" fontId="2" fillId="0" borderId="0" xfId="0" applyNumberFormat="1" applyFont="1" applyAlignment="1">
      <alignment horizontal="right" vertical="top"/>
    </xf>
    <xf numFmtId="2" fontId="2" fillId="0" borderId="0" xfId="0" applyNumberFormat="1" applyFont="1" applyAlignment="1">
      <alignment vertical="top"/>
    </xf>
    <xf numFmtId="165" fontId="3" fillId="2" borderId="0" xfId="0" applyNumberFormat="1" applyFont="1" applyFill="1" applyAlignment="1">
      <alignment vertical="top"/>
    </xf>
    <xf numFmtId="168" fontId="6" fillId="0" borderId="0" xfId="0" applyNumberFormat="1" applyFont="1" applyAlignment="1">
      <alignment vertical="top"/>
    </xf>
    <xf numFmtId="168" fontId="2" fillId="0" borderId="0" xfId="0" applyNumberFormat="1" applyFont="1" applyAlignment="1">
      <alignment vertical="top"/>
    </xf>
    <xf numFmtId="6" fontId="2" fillId="0" borderId="0" xfId="0" applyNumberFormat="1" applyFont="1" applyAlignment="1">
      <alignment horizontal="left" vertical="top" wrapText="1"/>
    </xf>
    <xf numFmtId="169" fontId="2" fillId="0" borderId="0" xfId="0" applyNumberFormat="1" applyFont="1" applyAlignment="1">
      <alignment horizontal="right" vertical="top"/>
    </xf>
    <xf numFmtId="2" fontId="3" fillId="2" borderId="0" xfId="0" applyNumberFormat="1" applyFont="1" applyFill="1" applyAlignment="1">
      <alignment vertical="top"/>
    </xf>
    <xf numFmtId="2" fontId="2" fillId="0" borderId="0" xfId="0" applyNumberFormat="1" applyFont="1" applyFill="1" applyAlignment="1">
      <alignment vertical="top"/>
    </xf>
    <xf numFmtId="0" fontId="2" fillId="0" borderId="0" xfId="0" applyFont="1" applyAlignment="1">
      <alignment horizontal="right" vertical="top"/>
    </xf>
    <xf numFmtId="0" fontId="2" fillId="0" borderId="0" xfId="0" applyFont="1" applyAlignment="1">
      <alignment wrapText="1"/>
    </xf>
    <xf numFmtId="166" fontId="2" fillId="0" borderId="0" xfId="0" applyNumberFormat="1" applyFont="1" applyAlignment="1">
      <alignment horizontal="right" vertical="top"/>
    </xf>
    <xf numFmtId="165" fontId="2" fillId="0" borderId="0" xfId="0" applyNumberFormat="1" applyFont="1" applyAlignment="1">
      <alignment horizontal="right" vertical="top"/>
    </xf>
    <xf numFmtId="0" fontId="2" fillId="0" borderId="0" xfId="0" applyFont="1" applyAlignment="1">
      <alignment horizontal="left" vertical="top" wrapText="1"/>
    </xf>
    <xf numFmtId="165" fontId="2" fillId="0" borderId="0" xfId="0" applyNumberFormat="1" applyFont="1" applyAlignment="1">
      <alignment vertical="top" wrapText="1"/>
    </xf>
    <xf numFmtId="166" fontId="2" fillId="0" borderId="0" xfId="0" applyNumberFormat="1" applyFont="1" applyAlignment="1">
      <alignment vertical="top" wrapText="1"/>
    </xf>
    <xf numFmtId="164" fontId="2" fillId="0" borderId="0" xfId="0" applyNumberFormat="1" applyFont="1" applyAlignment="1">
      <alignment horizontal="right" vertical="top"/>
    </xf>
    <xf numFmtId="6" fontId="2" fillId="0" borderId="0" xfId="0" applyNumberFormat="1" applyFont="1" applyAlignment="1">
      <alignment horizontal="right" vertical="top"/>
    </xf>
    <xf numFmtId="0" fontId="2" fillId="0" borderId="0" xfId="0" applyFont="1" applyAlignment="1">
      <alignment horizontal="right" vertical="top" wrapText="1"/>
    </xf>
    <xf numFmtId="0" fontId="0" fillId="0" borderId="0" xfId="0" applyAlignment="1">
      <alignment vertical="top"/>
    </xf>
    <xf numFmtId="0" fontId="0" fillId="0" borderId="0" xfId="0" applyAlignment="1">
      <alignment vertical="top" wrapText="1"/>
    </xf>
    <xf numFmtId="170" fontId="2" fillId="0" borderId="0" xfId="0" applyNumberFormat="1" applyFont="1" applyAlignment="1">
      <alignment horizontal="right" vertical="top"/>
    </xf>
    <xf numFmtId="171" fontId="2" fillId="0" borderId="0" xfId="0" applyNumberFormat="1" applyFont="1" applyAlignment="1">
      <alignment horizontal="right" vertical="top"/>
    </xf>
    <xf numFmtId="0" fontId="7" fillId="0" borderId="0" xfId="0" applyFont="1" applyAlignment="1">
      <alignment vertical="top"/>
    </xf>
    <xf numFmtId="6" fontId="2" fillId="0" borderId="0" xfId="0" applyNumberFormat="1" applyFont="1" applyAlignment="1">
      <alignment horizontal="right" vertical="top" wrapText="1"/>
    </xf>
    <xf numFmtId="172" fontId="2" fillId="0" borderId="0" xfId="0" applyNumberFormat="1" applyFont="1" applyAlignment="1">
      <alignment horizontal="right" vertical="top"/>
    </xf>
    <xf numFmtId="49" fontId="2" fillId="0" borderId="0" xfId="0" applyNumberFormat="1" applyFont="1" applyAlignment="1">
      <alignment horizontal="right" vertical="top"/>
    </xf>
    <xf numFmtId="164" fontId="2" fillId="0" borderId="0" xfId="0" applyNumberFormat="1" applyFont="1" applyFill="1" applyAlignment="1">
      <alignment vertical="top"/>
    </xf>
    <xf numFmtId="171" fontId="2" fillId="0" borderId="0" xfId="0" applyNumberFormat="1" applyFont="1" applyAlignment="1">
      <alignment horizontal="left" vertical="top" wrapText="1"/>
    </xf>
    <xf numFmtId="8" fontId="2" fillId="0" borderId="0" xfId="0" applyNumberFormat="1" applyFont="1" applyAlignment="1">
      <alignment vertical="top" wrapText="1"/>
    </xf>
    <xf numFmtId="0" fontId="2" fillId="0" borderId="0" xfId="0" applyFont="1" applyFill="1" applyAlignment="1">
      <alignment vertical="top"/>
    </xf>
    <xf numFmtId="0" fontId="6" fillId="0" borderId="0" xfId="0" applyFont="1" applyFill="1" applyAlignment="1">
      <alignment vertical="top" wrapText="1"/>
    </xf>
    <xf numFmtId="0" fontId="2" fillId="0" borderId="0" xfId="0" applyFont="1" applyFill="1" applyAlignment="1">
      <alignment vertical="top" wrapText="1"/>
    </xf>
    <xf numFmtId="0" fontId="6" fillId="0" borderId="0" xfId="0" applyFont="1" applyFill="1" applyAlignment="1">
      <alignment vertical="top"/>
    </xf>
    <xf numFmtId="164" fontId="6" fillId="0" borderId="0" xfId="0" applyNumberFormat="1" applyFont="1" applyFill="1" applyAlignment="1">
      <alignment vertical="top"/>
    </xf>
    <xf numFmtId="2" fontId="6" fillId="0" borderId="0" xfId="0" applyNumberFormat="1" applyFont="1" applyFill="1" applyAlignment="1">
      <alignment vertical="top"/>
    </xf>
    <xf numFmtId="166" fontId="6" fillId="0" borderId="0" xfId="0" applyNumberFormat="1" applyFont="1" applyFill="1" applyAlignment="1">
      <alignment vertical="top"/>
    </xf>
    <xf numFmtId="165" fontId="6" fillId="0" borderId="0" xfId="0" applyNumberFormat="1" applyFont="1" applyFill="1" applyAlignment="1">
      <alignment vertical="top"/>
    </xf>
    <xf numFmtId="168" fontId="6" fillId="0" borderId="0" xfId="0" applyNumberFormat="1" applyFont="1" applyFill="1" applyAlignment="1">
      <alignment vertical="top"/>
    </xf>
    <xf numFmtId="0" fontId="6" fillId="0" borderId="0" xfId="0" applyFont="1" applyFill="1" applyAlignment="1">
      <alignment horizontal="right" vertical="top"/>
    </xf>
    <xf numFmtId="0" fontId="6" fillId="0" borderId="0" xfId="0" applyFont="1" applyFill="1"/>
    <xf numFmtId="0" fontId="4" fillId="0" borderId="0" xfId="1" applyFont="1" applyFill="1" applyAlignment="1">
      <alignment vertical="top" wrapText="1"/>
    </xf>
    <xf numFmtId="165" fontId="2" fillId="0" borderId="0" xfId="0" applyNumberFormat="1" applyFont="1" applyFill="1" applyAlignment="1">
      <alignment vertical="top"/>
    </xf>
    <xf numFmtId="173" fontId="2" fillId="0" borderId="0" xfId="0" applyNumberFormat="1" applyFont="1" applyFill="1" applyAlignment="1">
      <alignment horizontal="right" vertical="top"/>
    </xf>
    <xf numFmtId="0" fontId="2" fillId="0" borderId="0" xfId="0" applyFont="1" applyFill="1" applyAlignment="1">
      <alignment horizontal="right" vertical="top"/>
    </xf>
    <xf numFmtId="0" fontId="5" fillId="0" borderId="0" xfId="0" applyFont="1" applyFill="1" applyAlignment="1">
      <alignment horizontal="center" vertical="center"/>
    </xf>
    <xf numFmtId="0" fontId="6" fillId="0" borderId="0" xfId="0" applyFont="1" applyAlignment="1">
      <alignment horizontal="left" vertical="top"/>
    </xf>
    <xf numFmtId="0" fontId="3" fillId="2" borderId="0" xfId="0" applyFont="1"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vertical="top" wrapText="1"/>
    </xf>
    <xf numFmtId="0" fontId="2" fillId="0" borderId="0" xfId="0" applyFont="1" applyAlignment="1">
      <alignment horizontal="left" vertical="top"/>
    </xf>
    <xf numFmtId="174" fontId="2" fillId="0" borderId="0" xfId="0" applyNumberFormat="1" applyFont="1" applyAlignment="1">
      <alignment horizontal="right" vertical="top"/>
    </xf>
    <xf numFmtId="0" fontId="2" fillId="0" borderId="0" xfId="0" applyFont="1" applyFill="1" applyAlignment="1">
      <alignment horizontal="left" vertical="top" wrapText="1"/>
    </xf>
    <xf numFmtId="164" fontId="6" fillId="0" borderId="0" xfId="0" applyNumberFormat="1" applyFont="1" applyAlignment="1">
      <alignment horizontal="right" vertical="top"/>
    </xf>
    <xf numFmtId="164" fontId="2" fillId="0" borderId="0" xfId="0" applyNumberFormat="1" applyFont="1" applyFill="1" applyAlignment="1">
      <alignment horizontal="right" vertical="top"/>
    </xf>
    <xf numFmtId="0" fontId="3" fillId="2" borderId="0" xfId="0" applyFont="1" applyFill="1" applyAlignment="1">
      <alignment horizontal="center" vertical="top"/>
    </xf>
    <xf numFmtId="6" fontId="2" fillId="0" borderId="0" xfId="0" applyNumberFormat="1" applyFont="1" applyFill="1" applyAlignment="1">
      <alignment horizontal="left" vertical="top" wrapText="1"/>
    </xf>
    <xf numFmtId="6" fontId="6" fillId="0" borderId="0" xfId="0" applyNumberFormat="1" applyFont="1" applyAlignment="1">
      <alignment horizontal="right" vertical="top"/>
    </xf>
    <xf numFmtId="171" fontId="6" fillId="0" borderId="0" xfId="0" applyNumberFormat="1" applyFont="1" applyAlignment="1">
      <alignment horizontal="right" vertical="top"/>
    </xf>
    <xf numFmtId="0" fontId="8" fillId="0" borderId="0" xfId="0" applyFont="1" applyFill="1" applyAlignment="1">
      <alignment horizontal="center" vertical="center"/>
    </xf>
    <xf numFmtId="8" fontId="2" fillId="0" borderId="0" xfId="0" applyNumberFormat="1" applyFont="1" applyAlignment="1">
      <alignment horizontal="right" vertical="top"/>
    </xf>
    <xf numFmtId="0" fontId="3" fillId="2" borderId="0" xfId="0" applyFont="1" applyFill="1" applyAlignment="1">
      <alignment horizontal="left" vertical="top"/>
    </xf>
    <xf numFmtId="0" fontId="0" fillId="0" borderId="0" xfId="0" applyAlignment="1">
      <alignment horizontal="left" vertical="top"/>
    </xf>
    <xf numFmtId="6" fontId="2" fillId="0" borderId="0" xfId="0" applyNumberFormat="1" applyFont="1" applyFill="1" applyAlignment="1">
      <alignment horizontal="right" vertical="top"/>
    </xf>
    <xf numFmtId="0" fontId="6" fillId="0" borderId="0" xfId="0" applyFont="1" applyFill="1" applyAlignment="1">
      <alignment horizontal="left" vertical="top"/>
    </xf>
    <xf numFmtId="0" fontId="4" fillId="0" borderId="0" xfId="1" applyFont="1" applyAlignment="1">
      <alignment vertical="top"/>
    </xf>
    <xf numFmtId="0" fontId="2" fillId="0" borderId="0" xfId="1" applyFont="1" applyAlignment="1">
      <alignment vertical="top" wrapText="1"/>
    </xf>
    <xf numFmtId="0" fontId="2" fillId="0" borderId="0" xfId="0" applyFont="1" applyFill="1"/>
    <xf numFmtId="164" fontId="2" fillId="0" borderId="0" xfId="0" applyNumberFormat="1" applyFont="1" applyAlignment="1">
      <alignment horizontal="right" vertical="top" wrapText="1"/>
    </xf>
    <xf numFmtId="0" fontId="0" fillId="0" borderId="0" xfId="0" applyAlignment="1">
      <alignment wrapText="1"/>
    </xf>
    <xf numFmtId="0" fontId="0" fillId="0" borderId="0" xfId="0" applyAlignment="1">
      <alignment horizontal="left" vertical="top" wrapText="1"/>
    </xf>
    <xf numFmtId="0" fontId="9" fillId="0" borderId="0" xfId="0" applyFont="1" applyAlignment="1">
      <alignment horizontal="center" vertical="center"/>
    </xf>
    <xf numFmtId="0" fontId="0" fillId="0" borderId="0" xfId="0" applyAlignment="1">
      <alignment horizontal="right" vertical="top"/>
    </xf>
    <xf numFmtId="0" fontId="10" fillId="0" borderId="0" xfId="0" applyFont="1" applyAlignment="1">
      <alignment vertical="top"/>
    </xf>
    <xf numFmtId="0" fontId="10" fillId="0" borderId="0" xfId="0" applyFont="1" applyFill="1" applyAlignment="1">
      <alignment vertical="top"/>
    </xf>
    <xf numFmtId="0" fontId="10"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test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felixprinters.com/" TargetMode="External"/><Relationship Id="rId13" Type="http://schemas.openxmlformats.org/officeDocument/2006/relationships/hyperlink" Target="http://reprap.org/wiki/LulzBot/Prusa_Mendel" TargetMode="External"/><Relationship Id="rId18" Type="http://schemas.openxmlformats.org/officeDocument/2006/relationships/hyperlink" Target="http://www.thingiverse.com/thing:4986" TargetMode="External"/><Relationship Id="rId26" Type="http://schemas.openxmlformats.org/officeDocument/2006/relationships/hyperlink" Target="http://thefutureis3d.com/node/120" TargetMode="External"/><Relationship Id="rId3" Type="http://schemas.openxmlformats.org/officeDocument/2006/relationships/hyperlink" Target="http://www.fabbster.com/index.php" TargetMode="External"/><Relationship Id="rId21" Type="http://schemas.openxmlformats.org/officeDocument/2006/relationships/hyperlink" Target="http://www.solid-scape.com/" TargetMode="External"/><Relationship Id="rId7" Type="http://schemas.openxmlformats.org/officeDocument/2006/relationships/hyperlink" Target="http://www.mcortechnologies.com/" TargetMode="External"/><Relationship Id="rId12" Type="http://schemas.openxmlformats.org/officeDocument/2006/relationships/hyperlink" Target="http://reprap.org/wiki/Test_Tube_Mendel" TargetMode="External"/><Relationship Id="rId17" Type="http://schemas.openxmlformats.org/officeDocument/2006/relationships/hyperlink" Target="http://thefutureis3d.com/node/120" TargetMode="External"/><Relationship Id="rId25" Type="http://schemas.openxmlformats.org/officeDocument/2006/relationships/hyperlink" Target="http://www.mojo3dprinting.com/default.aspx" TargetMode="External"/><Relationship Id="rId2" Type="http://schemas.openxmlformats.org/officeDocument/2006/relationships/hyperlink" Target="http://store.buildatron.com/" TargetMode="External"/><Relationship Id="rId16" Type="http://schemas.openxmlformats.org/officeDocument/2006/relationships/hyperlink" Target="http://thefutureis3d.com/node/120" TargetMode="External"/><Relationship Id="rId20" Type="http://schemas.openxmlformats.org/officeDocument/2006/relationships/hyperlink" Target="http://www.solid-scape.com/" TargetMode="External"/><Relationship Id="rId1" Type="http://schemas.openxmlformats.org/officeDocument/2006/relationships/hyperlink" Target="http://store.buildatron.com/" TargetMode="External"/><Relationship Id="rId6" Type="http://schemas.openxmlformats.org/officeDocument/2006/relationships/hyperlink" Target="http://www.makible.com/" TargetMode="External"/><Relationship Id="rId11" Type="http://schemas.openxmlformats.org/officeDocument/2006/relationships/hyperlink" Target="http://desktopfactory.com/" TargetMode="External"/><Relationship Id="rId24" Type="http://schemas.openxmlformats.org/officeDocument/2006/relationships/hyperlink" Target="http://reprap.org/wiki/User:Whosawhatsis" TargetMode="External"/><Relationship Id="rId5" Type="http://schemas.openxmlformats.org/officeDocument/2006/relationships/hyperlink" Target="http://www.solido3d.com/" TargetMode="External"/><Relationship Id="rId15" Type="http://schemas.openxmlformats.org/officeDocument/2006/relationships/hyperlink" Target="http://reprap.org/wiki/Cantilevered_Mendel" TargetMode="External"/><Relationship Id="rId23" Type="http://schemas.openxmlformats.org/officeDocument/2006/relationships/hyperlink" Target="http://www.solid-scape.com/" TargetMode="External"/><Relationship Id="rId28" Type="http://schemas.openxmlformats.org/officeDocument/2006/relationships/queryTable" Target="../queryTables/queryTable1.xml"/><Relationship Id="rId10" Type="http://schemas.openxmlformats.org/officeDocument/2006/relationships/hyperlink" Target="http://3dmicroprinter.com/" TargetMode="External"/><Relationship Id="rId19" Type="http://schemas.openxmlformats.org/officeDocument/2006/relationships/hyperlink" Target="http://reprap.org/wiki/FoldaRap" TargetMode="External"/><Relationship Id="rId4" Type="http://schemas.openxmlformats.org/officeDocument/2006/relationships/hyperlink" Target="http://www.origo3dprinting.com/" TargetMode="External"/><Relationship Id="rId9" Type="http://schemas.openxmlformats.org/officeDocument/2006/relationships/hyperlink" Target="http://www.solidoodle.com/" TargetMode="External"/><Relationship Id="rId14" Type="http://schemas.openxmlformats.org/officeDocument/2006/relationships/hyperlink" Target="http://skb-kiparis.ru/" TargetMode="External"/><Relationship Id="rId22" Type="http://schemas.openxmlformats.org/officeDocument/2006/relationships/hyperlink" Target="http://www.solid-scape.com/"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43"/>
  <sheetViews>
    <sheetView tabSelected="1" zoomScaleNormal="100" workbookViewId="0">
      <pane xSplit="4860" ySplit="600" topLeftCell="A2" activePane="bottomRight"/>
      <selection sqref="A1:XFD1048576"/>
      <selection pane="topRight" activeCell="V2" sqref="V2"/>
      <selection pane="bottomLeft" activeCell="A143" sqref="A143"/>
      <selection pane="bottomRight" activeCell="A2" sqref="A2"/>
    </sheetView>
  </sheetViews>
  <sheetFormatPr defaultRowHeight="15" x14ac:dyDescent="0.25"/>
  <cols>
    <col min="1" max="1" width="44.140625" style="14" bestFit="1" customWidth="1"/>
    <col min="2" max="2" width="35.28515625" style="19" bestFit="1" customWidth="1"/>
    <col min="3" max="3" width="67.85546875" style="19" bestFit="1" customWidth="1"/>
    <col min="4" max="5" width="12" style="14" customWidth="1"/>
    <col min="6" max="6" width="11.85546875" style="14" customWidth="1"/>
    <col min="7" max="9" width="11.85546875" style="15" bestFit="1" customWidth="1"/>
    <col min="10" max="10" width="12.140625" style="18" customWidth="1"/>
    <col min="11" max="11" width="12.140625" style="14" bestFit="1" customWidth="1"/>
    <col min="12" max="12" width="26.7109375" style="19" bestFit="1" customWidth="1"/>
    <col min="13" max="13" width="59" style="14" bestFit="1" customWidth="1"/>
    <col min="14" max="14" width="31.42578125" style="19" customWidth="1"/>
    <col min="15" max="17" width="18.7109375" style="21" bestFit="1" customWidth="1"/>
    <col min="18" max="19" width="15.28515625" style="21" bestFit="1" customWidth="1"/>
    <col min="20" max="20" width="15.140625" style="21" bestFit="1" customWidth="1"/>
    <col min="21" max="21" width="16.28515625" style="15" customWidth="1"/>
    <col min="22" max="22" width="26.42578125" style="14" bestFit="1" customWidth="1"/>
    <col min="23" max="23" width="24.85546875" style="16" bestFit="1" customWidth="1"/>
    <col min="24" max="24" width="32.140625" style="14" bestFit="1" customWidth="1"/>
    <col min="25" max="25" width="34.7109375" style="17" bestFit="1" customWidth="1"/>
    <col min="26" max="26" width="34.7109375" style="14" bestFit="1" customWidth="1"/>
    <col min="27" max="27" width="24.140625" style="15" bestFit="1" customWidth="1"/>
    <col min="28" max="28" width="26.42578125" style="17" bestFit="1" customWidth="1"/>
    <col min="29" max="29" width="26.42578125" style="14" customWidth="1"/>
    <col min="30" max="30" width="26.42578125" style="18" customWidth="1"/>
    <col min="31" max="31" width="39" style="14" bestFit="1" customWidth="1"/>
    <col min="32" max="32" width="33" style="32" customWidth="1"/>
    <col min="33" max="33" width="16.140625" style="21" bestFit="1" customWidth="1"/>
    <col min="34" max="34" width="17.85546875" style="21" bestFit="1" customWidth="1"/>
    <col min="35" max="35" width="17.5703125" style="21" bestFit="1" customWidth="1"/>
    <col min="36" max="36" width="72" style="19" bestFit="1" customWidth="1"/>
    <col min="37" max="37" width="49.42578125" style="72" bestFit="1" customWidth="1"/>
    <col min="38" max="38" width="30.7109375" style="71" customWidth="1"/>
    <col min="39" max="39" width="9.5703125" style="6" bestFit="1" customWidth="1"/>
    <col min="40" max="16384" width="9.140625" style="20"/>
  </cols>
  <sheetData>
    <row r="1" spans="1:40" s="4" customFormat="1" x14ac:dyDescent="0.25">
      <c r="A1" s="2" t="s">
        <v>0</v>
      </c>
      <c r="B1" s="3" t="s">
        <v>34</v>
      </c>
      <c r="C1" s="3" t="s">
        <v>35</v>
      </c>
      <c r="D1" s="2" t="s">
        <v>106</v>
      </c>
      <c r="E1" s="2" t="s">
        <v>107</v>
      </c>
      <c r="F1" s="2" t="s">
        <v>108</v>
      </c>
      <c r="G1" s="10" t="s">
        <v>115</v>
      </c>
      <c r="H1" s="10" t="s">
        <v>116</v>
      </c>
      <c r="I1" s="10" t="s">
        <v>117</v>
      </c>
      <c r="J1" s="30" t="s">
        <v>109</v>
      </c>
      <c r="K1" s="2" t="s">
        <v>279</v>
      </c>
      <c r="L1" s="3" t="s">
        <v>19</v>
      </c>
      <c r="M1" s="2" t="s">
        <v>20</v>
      </c>
      <c r="N1" s="3" t="s">
        <v>154</v>
      </c>
      <c r="O1" s="7" t="s">
        <v>110</v>
      </c>
      <c r="P1" s="7" t="s">
        <v>111</v>
      </c>
      <c r="Q1" s="7" t="s">
        <v>112</v>
      </c>
      <c r="R1" s="7" t="s">
        <v>120</v>
      </c>
      <c r="S1" s="7" t="s">
        <v>121</v>
      </c>
      <c r="T1" s="7" t="s">
        <v>122</v>
      </c>
      <c r="U1" s="10" t="s">
        <v>113</v>
      </c>
      <c r="V1" s="2" t="s">
        <v>118</v>
      </c>
      <c r="W1" s="12" t="s">
        <v>114</v>
      </c>
      <c r="X1" s="2" t="s">
        <v>119</v>
      </c>
      <c r="Y1" s="25" t="s">
        <v>123</v>
      </c>
      <c r="Z1" s="2" t="s">
        <v>124</v>
      </c>
      <c r="AA1" s="10" t="s">
        <v>125</v>
      </c>
      <c r="AB1" s="25" t="s">
        <v>126</v>
      </c>
      <c r="AC1" s="2" t="s">
        <v>280</v>
      </c>
      <c r="AD1" s="30" t="s">
        <v>281</v>
      </c>
      <c r="AE1" s="2" t="s">
        <v>28</v>
      </c>
      <c r="AF1" s="79" t="s">
        <v>1</v>
      </c>
      <c r="AG1" s="7" t="s">
        <v>2</v>
      </c>
      <c r="AH1" s="7" t="s">
        <v>3</v>
      </c>
      <c r="AI1" s="7" t="s">
        <v>127</v>
      </c>
      <c r="AJ1" s="3" t="s">
        <v>37</v>
      </c>
      <c r="AK1" s="70" t="s">
        <v>58</v>
      </c>
      <c r="AL1" s="85" t="s">
        <v>82</v>
      </c>
      <c r="AM1" s="4" t="s">
        <v>94</v>
      </c>
    </row>
    <row r="2" spans="1:40" ht="46.5" customHeight="1" x14ac:dyDescent="0.25">
      <c r="A2" s="97" t="s">
        <v>98</v>
      </c>
      <c r="B2" s="5" t="s">
        <v>100</v>
      </c>
      <c r="C2" s="8" t="s">
        <v>99</v>
      </c>
      <c r="D2" s="14">
        <v>0</v>
      </c>
      <c r="E2" s="14">
        <v>0</v>
      </c>
      <c r="F2" s="14">
        <v>0</v>
      </c>
      <c r="G2" s="15">
        <f t="shared" ref="G2:G18" si="0">$D2*0.03937</f>
        <v>0</v>
      </c>
      <c r="H2" s="15">
        <f t="shared" ref="H2:H18" si="1">$E2*0.03937</f>
        <v>0</v>
      </c>
      <c r="I2" s="15">
        <f t="shared" ref="I2:I9" si="2">$F2*0.03937</f>
        <v>0</v>
      </c>
      <c r="J2" s="46">
        <v>1.5</v>
      </c>
      <c r="K2" s="11">
        <f>$J2*2.204623</f>
        <v>3.3069345000000006</v>
      </c>
      <c r="L2" s="19" t="s">
        <v>6</v>
      </c>
      <c r="M2" s="1" t="s">
        <v>142</v>
      </c>
      <c r="N2" s="5" t="s">
        <v>27</v>
      </c>
      <c r="O2" s="32">
        <v>20</v>
      </c>
      <c r="P2" s="32">
        <v>30</v>
      </c>
      <c r="Q2" s="32">
        <v>50</v>
      </c>
      <c r="R2" s="39">
        <f>$O2*0.03937</f>
        <v>0.7874000000000001</v>
      </c>
      <c r="S2" s="39">
        <f>$P2*0.03937</f>
        <v>1.1811</v>
      </c>
      <c r="T2" s="39">
        <f>$Q2*0.03937</f>
        <v>1.9685000000000001</v>
      </c>
      <c r="U2" s="24">
        <f>V2*0.016387</f>
        <v>2.9999702835474335E-2</v>
      </c>
      <c r="V2" s="11">
        <f>$R2*$S2*$T2</f>
        <v>1.8307013385900004</v>
      </c>
      <c r="W2" s="13">
        <v>0.05</v>
      </c>
      <c r="X2" s="22">
        <f t="shared" ref="X2:X6" si="3">$W2*0.03937</f>
        <v>1.9685000000000002E-3</v>
      </c>
      <c r="Y2" s="17">
        <v>0</v>
      </c>
      <c r="Z2" s="17">
        <f>AB2/3600</f>
        <v>4.7067901234567904E-9</v>
      </c>
      <c r="AA2" s="11">
        <f>AC2/3600</f>
        <v>0.27777777777777779</v>
      </c>
      <c r="AB2" s="22">
        <f>AD2/3600</f>
        <v>1.6944444444444446E-5</v>
      </c>
      <c r="AC2" s="27">
        <v>1000</v>
      </c>
      <c r="AD2" s="24">
        <f>AC2*0.000061</f>
        <v>6.0999999999999999E-2</v>
      </c>
      <c r="AE2" s="5" t="s">
        <v>259</v>
      </c>
      <c r="AF2" s="45">
        <v>1200</v>
      </c>
      <c r="AG2" s="32" t="s">
        <v>66</v>
      </c>
      <c r="AH2" s="21" t="s">
        <v>6</v>
      </c>
      <c r="AI2" s="21" t="s">
        <v>23</v>
      </c>
      <c r="AJ2" s="5" t="s">
        <v>258</v>
      </c>
      <c r="AK2" s="71" t="s">
        <v>23</v>
      </c>
      <c r="AL2" s="71" t="s">
        <v>23</v>
      </c>
      <c r="AM2" s="9" t="s">
        <v>101</v>
      </c>
    </row>
    <row r="3" spans="1:40" ht="255" x14ac:dyDescent="0.25">
      <c r="A3" s="97" t="s">
        <v>705</v>
      </c>
      <c r="B3" s="5" t="s">
        <v>68</v>
      </c>
      <c r="C3" s="43" t="s">
        <v>655</v>
      </c>
      <c r="D3" s="1">
        <v>515</v>
      </c>
      <c r="E3" s="1">
        <v>515</v>
      </c>
      <c r="F3" s="1">
        <v>598</v>
      </c>
      <c r="G3" s="11">
        <f t="shared" si="0"/>
        <v>20.275550000000003</v>
      </c>
      <c r="H3" s="11">
        <f t="shared" si="1"/>
        <v>20.275550000000003</v>
      </c>
      <c r="I3" s="11">
        <f t="shared" si="2"/>
        <v>23.54326</v>
      </c>
      <c r="J3" s="31">
        <v>37</v>
      </c>
      <c r="K3" s="50">
        <v>79</v>
      </c>
      <c r="L3" s="19" t="s">
        <v>232</v>
      </c>
      <c r="M3" s="1" t="s">
        <v>139</v>
      </c>
      <c r="N3" s="19" t="s">
        <v>22</v>
      </c>
      <c r="O3" s="32">
        <v>275</v>
      </c>
      <c r="P3" s="32">
        <v>275</v>
      </c>
      <c r="Q3" s="32">
        <v>210</v>
      </c>
      <c r="R3" s="39">
        <f>$O3*0.03937</f>
        <v>10.826750000000001</v>
      </c>
      <c r="S3" s="39">
        <f>$P3*0.03937</f>
        <v>10.826750000000001</v>
      </c>
      <c r="T3" s="39">
        <f>$Q3*0.03937</f>
        <v>8.2676999999999996</v>
      </c>
      <c r="U3" s="11">
        <v>15.88</v>
      </c>
      <c r="V3" s="11">
        <f>$R3*$S3*$T3</f>
        <v>969.12752111608131</v>
      </c>
      <c r="W3" s="13">
        <v>0.125</v>
      </c>
      <c r="X3" s="22">
        <f t="shared" si="3"/>
        <v>4.9212500000000003E-3</v>
      </c>
      <c r="Y3" s="22">
        <v>0.2</v>
      </c>
      <c r="Z3" s="22">
        <f t="shared" ref="Z3:Z9" si="4">$Y3*0.03937</f>
        <v>7.8740000000000008E-3</v>
      </c>
      <c r="AA3" s="11">
        <v>15</v>
      </c>
      <c r="AB3" s="22">
        <f t="shared" ref="AB3:AB9" si="5">AA3*0.000061</f>
        <v>9.1500000000000001E-4</v>
      </c>
      <c r="AC3" s="27">
        <f t="shared" ref="AC3:AD5" si="6">(AA3*60)*60</f>
        <v>54000</v>
      </c>
      <c r="AD3" s="24">
        <f t="shared" si="6"/>
        <v>3.2940000000000005</v>
      </c>
      <c r="AE3" s="5" t="s">
        <v>235</v>
      </c>
      <c r="AF3" s="40">
        <v>3490</v>
      </c>
      <c r="AG3" s="32" t="s">
        <v>233</v>
      </c>
      <c r="AH3" s="32" t="s">
        <v>8</v>
      </c>
      <c r="AI3" s="21" t="s">
        <v>9</v>
      </c>
      <c r="AJ3" s="5" t="s">
        <v>699</v>
      </c>
      <c r="AK3" s="71" t="s">
        <v>23</v>
      </c>
      <c r="AL3" s="36" t="s">
        <v>218</v>
      </c>
      <c r="AM3" s="9" t="s">
        <v>101</v>
      </c>
    </row>
    <row r="4" spans="1:40" ht="240" x14ac:dyDescent="0.25">
      <c r="A4" s="97" t="s">
        <v>703</v>
      </c>
      <c r="B4" s="5" t="s">
        <v>68</v>
      </c>
      <c r="C4" s="43" t="s">
        <v>655</v>
      </c>
      <c r="D4" s="1">
        <v>515</v>
      </c>
      <c r="E4" s="1">
        <v>515</v>
      </c>
      <c r="F4" s="1">
        <v>598</v>
      </c>
      <c r="G4" s="11">
        <f t="shared" si="0"/>
        <v>20.275550000000003</v>
      </c>
      <c r="H4" s="11">
        <f t="shared" si="1"/>
        <v>20.275550000000003</v>
      </c>
      <c r="I4" s="11">
        <f t="shared" si="2"/>
        <v>23.54326</v>
      </c>
      <c r="J4" s="31">
        <v>37</v>
      </c>
      <c r="K4" s="50">
        <v>81.5</v>
      </c>
      <c r="L4" s="19" t="s">
        <v>232</v>
      </c>
      <c r="M4" s="1" t="s">
        <v>139</v>
      </c>
      <c r="N4" s="19" t="s">
        <v>22</v>
      </c>
      <c r="O4" s="32">
        <v>230</v>
      </c>
      <c r="P4" s="32">
        <v>275</v>
      </c>
      <c r="Q4" s="32">
        <v>210</v>
      </c>
      <c r="R4" s="39">
        <f>$O4*0.03937</f>
        <v>9.0551000000000013</v>
      </c>
      <c r="S4" s="39">
        <f>$P4*0.03937</f>
        <v>10.826750000000001</v>
      </c>
      <c r="T4" s="39">
        <f>$Q4*0.03937</f>
        <v>8.2676999999999996</v>
      </c>
      <c r="U4" s="11">
        <v>15.88</v>
      </c>
      <c r="V4" s="11">
        <f>$R4*$S4*$T4</f>
        <v>810.54301766072263</v>
      </c>
      <c r="W4" s="13">
        <v>0.125</v>
      </c>
      <c r="X4" s="22">
        <f t="shared" si="3"/>
        <v>4.9212500000000003E-3</v>
      </c>
      <c r="Y4" s="22">
        <v>0.2</v>
      </c>
      <c r="Z4" s="22">
        <f t="shared" si="4"/>
        <v>7.8740000000000008E-3</v>
      </c>
      <c r="AA4" s="11">
        <v>15</v>
      </c>
      <c r="AB4" s="22">
        <f t="shared" si="5"/>
        <v>9.1500000000000001E-4</v>
      </c>
      <c r="AC4" s="27">
        <f t="shared" si="6"/>
        <v>54000</v>
      </c>
      <c r="AD4" s="24">
        <f t="shared" si="6"/>
        <v>3.2940000000000005</v>
      </c>
      <c r="AE4" s="5" t="s">
        <v>235</v>
      </c>
      <c r="AF4" s="40">
        <v>3930</v>
      </c>
      <c r="AG4" s="32" t="s">
        <v>233</v>
      </c>
      <c r="AH4" s="32" t="s">
        <v>8</v>
      </c>
      <c r="AI4" s="21" t="s">
        <v>9</v>
      </c>
      <c r="AJ4" s="5" t="s">
        <v>282</v>
      </c>
      <c r="AK4" s="71" t="s">
        <v>23</v>
      </c>
      <c r="AL4" s="36" t="s">
        <v>218</v>
      </c>
      <c r="AM4" s="9" t="s">
        <v>101</v>
      </c>
    </row>
    <row r="5" spans="1:40" ht="255" x14ac:dyDescent="0.25">
      <c r="A5" s="97" t="s">
        <v>704</v>
      </c>
      <c r="B5" s="5" t="s">
        <v>68</v>
      </c>
      <c r="C5" s="43" t="s">
        <v>655</v>
      </c>
      <c r="D5" s="1">
        <v>515</v>
      </c>
      <c r="E5" s="1">
        <v>515</v>
      </c>
      <c r="F5" s="1">
        <v>598</v>
      </c>
      <c r="G5" s="11">
        <f t="shared" si="0"/>
        <v>20.275550000000003</v>
      </c>
      <c r="H5" s="11">
        <f t="shared" si="1"/>
        <v>20.275550000000003</v>
      </c>
      <c r="I5" s="11">
        <f t="shared" si="2"/>
        <v>23.54326</v>
      </c>
      <c r="J5" s="31">
        <v>37</v>
      </c>
      <c r="K5" s="50">
        <v>84</v>
      </c>
      <c r="L5" s="19" t="s">
        <v>232</v>
      </c>
      <c r="M5" s="1" t="s">
        <v>139</v>
      </c>
      <c r="N5" s="19" t="s">
        <v>22</v>
      </c>
      <c r="O5" s="32">
        <v>185</v>
      </c>
      <c r="P5" s="32">
        <v>275</v>
      </c>
      <c r="Q5" s="32">
        <v>210</v>
      </c>
      <c r="R5" s="39">
        <f>$O5*0.03937</f>
        <v>7.2834500000000002</v>
      </c>
      <c r="S5" s="39">
        <f>$P5*0.03937</f>
        <v>10.826750000000001</v>
      </c>
      <c r="T5" s="39">
        <f>$Q5*0.03937</f>
        <v>8.2676999999999996</v>
      </c>
      <c r="U5" s="11">
        <v>15.88</v>
      </c>
      <c r="V5" s="11">
        <f>$R5*$S5*$T5</f>
        <v>651.95851420536371</v>
      </c>
      <c r="W5" s="13">
        <v>0.125</v>
      </c>
      <c r="X5" s="22">
        <f t="shared" si="3"/>
        <v>4.9212500000000003E-3</v>
      </c>
      <c r="Y5" s="22">
        <v>0.2</v>
      </c>
      <c r="Z5" s="22">
        <f t="shared" si="4"/>
        <v>7.8740000000000008E-3</v>
      </c>
      <c r="AA5" s="11">
        <v>15</v>
      </c>
      <c r="AB5" s="22">
        <f t="shared" si="5"/>
        <v>9.1500000000000001E-4</v>
      </c>
      <c r="AC5" s="27">
        <f t="shared" si="6"/>
        <v>54000</v>
      </c>
      <c r="AD5" s="24">
        <f t="shared" si="6"/>
        <v>3.2940000000000005</v>
      </c>
      <c r="AE5" s="5" t="s">
        <v>235</v>
      </c>
      <c r="AF5" s="40">
        <v>4370</v>
      </c>
      <c r="AG5" s="32" t="s">
        <v>233</v>
      </c>
      <c r="AH5" s="32" t="s">
        <v>8</v>
      </c>
      <c r="AI5" s="21" t="s">
        <v>9</v>
      </c>
      <c r="AJ5" s="5" t="s">
        <v>699</v>
      </c>
      <c r="AK5" s="71" t="s">
        <v>23</v>
      </c>
      <c r="AL5" s="36" t="s">
        <v>218</v>
      </c>
      <c r="AM5" s="9" t="s">
        <v>101</v>
      </c>
    </row>
    <row r="6" spans="1:40" ht="165" x14ac:dyDescent="0.25">
      <c r="A6" s="97" t="s">
        <v>471</v>
      </c>
      <c r="B6" s="5" t="s">
        <v>501</v>
      </c>
      <c r="C6" s="5" t="s">
        <v>502</v>
      </c>
      <c r="D6" s="14">
        <v>0</v>
      </c>
      <c r="E6" s="14">
        <v>0</v>
      </c>
      <c r="F6" s="14">
        <v>0</v>
      </c>
      <c r="G6" s="15">
        <f t="shared" si="0"/>
        <v>0</v>
      </c>
      <c r="H6" s="15">
        <f t="shared" si="1"/>
        <v>0</v>
      </c>
      <c r="I6" s="15">
        <f t="shared" si="2"/>
        <v>0</v>
      </c>
      <c r="J6" s="18">
        <v>0</v>
      </c>
      <c r="K6" s="15">
        <f t="shared" ref="K6:K29" si="7">$J6*2.204623</f>
        <v>0</v>
      </c>
      <c r="L6" s="19" t="s">
        <v>6</v>
      </c>
      <c r="M6" s="14" t="s">
        <v>57</v>
      </c>
      <c r="N6" s="19" t="s">
        <v>23</v>
      </c>
      <c r="O6" s="21">
        <v>0</v>
      </c>
      <c r="P6" s="21">
        <v>0</v>
      </c>
      <c r="Q6" s="21">
        <v>0</v>
      </c>
      <c r="R6" s="77">
        <v>0</v>
      </c>
      <c r="S6" s="77">
        <v>0</v>
      </c>
      <c r="T6" s="77">
        <v>0</v>
      </c>
      <c r="U6" s="15">
        <v>0</v>
      </c>
      <c r="V6" s="15">
        <v>0</v>
      </c>
      <c r="W6" s="16">
        <v>0</v>
      </c>
      <c r="X6" s="17">
        <f t="shared" si="3"/>
        <v>0</v>
      </c>
      <c r="Y6" s="17">
        <v>0</v>
      </c>
      <c r="Z6" s="17">
        <f t="shared" si="4"/>
        <v>0</v>
      </c>
      <c r="AA6" s="15">
        <v>0</v>
      </c>
      <c r="AB6" s="17">
        <f t="shared" si="5"/>
        <v>0</v>
      </c>
      <c r="AC6" s="26">
        <v>0</v>
      </c>
      <c r="AD6" s="18">
        <f>(AB6*60)*60</f>
        <v>0</v>
      </c>
      <c r="AE6" s="14" t="s">
        <v>33</v>
      </c>
      <c r="AF6" s="40">
        <v>950</v>
      </c>
      <c r="AG6" s="32" t="s">
        <v>503</v>
      </c>
      <c r="AH6" s="32" t="s">
        <v>477</v>
      </c>
      <c r="AI6" s="21" t="s">
        <v>23</v>
      </c>
      <c r="AJ6" s="19" t="s">
        <v>102</v>
      </c>
      <c r="AK6" s="69" t="s">
        <v>23</v>
      </c>
      <c r="AL6" s="74" t="s">
        <v>504</v>
      </c>
      <c r="AM6" s="9" t="s">
        <v>101</v>
      </c>
      <c r="AN6" s="9"/>
    </row>
    <row r="7" spans="1:40" ht="180" x14ac:dyDescent="0.25">
      <c r="A7" s="97" t="s">
        <v>443</v>
      </c>
      <c r="B7" s="5" t="s">
        <v>479</v>
      </c>
      <c r="C7" s="93" t="s">
        <v>481</v>
      </c>
      <c r="D7" s="1">
        <v>464</v>
      </c>
      <c r="E7" s="1">
        <v>483</v>
      </c>
      <c r="F7" s="1">
        <v>381</v>
      </c>
      <c r="G7" s="11">
        <f t="shared" si="0"/>
        <v>18.267680000000002</v>
      </c>
      <c r="H7" s="11">
        <f t="shared" si="1"/>
        <v>19.015710000000002</v>
      </c>
      <c r="I7" s="11">
        <f t="shared" si="2"/>
        <v>14.999970000000001</v>
      </c>
      <c r="J7" s="24">
        <v>8.18</v>
      </c>
      <c r="K7" s="11">
        <f t="shared" si="7"/>
        <v>18.033816140000003</v>
      </c>
      <c r="L7" s="19" t="s">
        <v>444</v>
      </c>
      <c r="M7" s="14" t="s">
        <v>170</v>
      </c>
      <c r="N7" s="19" t="s">
        <v>23</v>
      </c>
      <c r="O7" s="32">
        <v>200</v>
      </c>
      <c r="P7" s="32">
        <v>190</v>
      </c>
      <c r="Q7" s="32">
        <v>100</v>
      </c>
      <c r="R7" s="39">
        <f>$O7*0.03937</f>
        <v>7.8740000000000006</v>
      </c>
      <c r="S7" s="39">
        <f>$P7*0.03937</f>
        <v>7.4803000000000006</v>
      </c>
      <c r="T7" s="39">
        <f>$Q7*0.03937</f>
        <v>3.9370000000000003</v>
      </c>
      <c r="U7" s="11">
        <f>V7*0.016387</f>
        <v>3.7999623591600824</v>
      </c>
      <c r="V7" s="11">
        <f>$R7*$S7*$T7</f>
        <v>231.88883622140006</v>
      </c>
      <c r="W7" s="34" t="s">
        <v>484</v>
      </c>
      <c r="X7" s="35" t="s">
        <v>483</v>
      </c>
      <c r="Y7" s="22">
        <v>0.2</v>
      </c>
      <c r="Z7" s="22">
        <f t="shared" si="4"/>
        <v>7.8740000000000008E-3</v>
      </c>
      <c r="AA7" s="15">
        <v>0</v>
      </c>
      <c r="AB7" s="17">
        <f t="shared" si="5"/>
        <v>0</v>
      </c>
      <c r="AC7" s="26">
        <f>(AA7*60)*60</f>
        <v>0</v>
      </c>
      <c r="AD7" s="18">
        <f>(AB7*60)*60</f>
        <v>0</v>
      </c>
      <c r="AE7" s="5" t="s">
        <v>445</v>
      </c>
      <c r="AF7" s="21" t="s">
        <v>23</v>
      </c>
      <c r="AG7" s="32" t="s">
        <v>480</v>
      </c>
      <c r="AH7" s="32" t="s">
        <v>446</v>
      </c>
      <c r="AI7" s="32" t="s">
        <v>141</v>
      </c>
      <c r="AJ7" s="5" t="s">
        <v>482</v>
      </c>
      <c r="AK7" s="71" t="s">
        <v>23</v>
      </c>
      <c r="AL7" s="71" t="s">
        <v>284</v>
      </c>
      <c r="AM7" s="9" t="s">
        <v>101</v>
      </c>
    </row>
    <row r="8" spans="1:40" ht="150" x14ac:dyDescent="0.25">
      <c r="A8" s="97" t="s">
        <v>778</v>
      </c>
      <c r="B8" s="5" t="s">
        <v>716</v>
      </c>
      <c r="C8" s="5" t="s">
        <v>547</v>
      </c>
      <c r="D8" s="14">
        <v>0</v>
      </c>
      <c r="E8" s="14">
        <v>0</v>
      </c>
      <c r="F8" s="14">
        <v>0</v>
      </c>
      <c r="G8" s="15">
        <f t="shared" si="0"/>
        <v>0</v>
      </c>
      <c r="H8" s="15">
        <f t="shared" si="1"/>
        <v>0</v>
      </c>
      <c r="I8" s="15">
        <f t="shared" si="2"/>
        <v>0</v>
      </c>
      <c r="J8" s="18">
        <v>0</v>
      </c>
      <c r="K8" s="15">
        <f t="shared" si="7"/>
        <v>0</v>
      </c>
      <c r="L8" s="5" t="s">
        <v>541</v>
      </c>
      <c r="M8" s="1" t="s">
        <v>142</v>
      </c>
      <c r="N8" s="19" t="s">
        <v>23</v>
      </c>
      <c r="O8" s="32">
        <v>200</v>
      </c>
      <c r="P8" s="32">
        <v>200</v>
      </c>
      <c r="Q8" s="32">
        <v>120</v>
      </c>
      <c r="R8" s="39">
        <f>$O8*0.03937</f>
        <v>7.8740000000000006</v>
      </c>
      <c r="S8" s="39">
        <f>$P8*0.03937</f>
        <v>7.8740000000000006</v>
      </c>
      <c r="T8" s="39">
        <f>$Q8*0.03937</f>
        <v>4.7244000000000002</v>
      </c>
      <c r="U8" s="11">
        <f>V8*0.016387</f>
        <v>4.7999524536758935</v>
      </c>
      <c r="V8" s="11">
        <f>$R8*$S8*$T8</f>
        <v>292.91221417440005</v>
      </c>
      <c r="W8" s="16">
        <v>0</v>
      </c>
      <c r="X8" s="17">
        <f>$W8*0.03937</f>
        <v>0</v>
      </c>
      <c r="Y8" s="22">
        <v>0.25</v>
      </c>
      <c r="Z8" s="22">
        <f t="shared" si="4"/>
        <v>9.8425000000000006E-3</v>
      </c>
      <c r="AA8" s="15">
        <v>0</v>
      </c>
      <c r="AB8" s="17">
        <f t="shared" si="5"/>
        <v>0</v>
      </c>
      <c r="AC8" s="26">
        <f>(AA8*60)*60</f>
        <v>0</v>
      </c>
      <c r="AD8" s="18">
        <f>(AB8*60)*60</f>
        <v>0</v>
      </c>
      <c r="AE8" s="1" t="s">
        <v>29</v>
      </c>
      <c r="AF8" s="28" t="s">
        <v>544</v>
      </c>
      <c r="AG8" s="41" t="s">
        <v>538</v>
      </c>
      <c r="AH8" s="32" t="s">
        <v>239</v>
      </c>
      <c r="AI8" s="21" t="s">
        <v>23</v>
      </c>
      <c r="AJ8" s="5" t="s">
        <v>717</v>
      </c>
      <c r="AK8" s="36" t="s">
        <v>545</v>
      </c>
      <c r="AL8" s="36" t="s">
        <v>540</v>
      </c>
      <c r="AM8" s="9" t="s">
        <v>101</v>
      </c>
    </row>
    <row r="9" spans="1:40" ht="135" x14ac:dyDescent="0.25">
      <c r="A9" s="1" t="s">
        <v>527</v>
      </c>
      <c r="B9" s="5" t="s">
        <v>511</v>
      </c>
      <c r="C9" s="5" t="s">
        <v>510</v>
      </c>
      <c r="D9" s="14">
        <v>0</v>
      </c>
      <c r="E9" s="14">
        <v>0</v>
      </c>
      <c r="F9" s="14">
        <v>0</v>
      </c>
      <c r="G9" s="15">
        <f t="shared" si="0"/>
        <v>0</v>
      </c>
      <c r="H9" s="15">
        <f t="shared" si="1"/>
        <v>0</v>
      </c>
      <c r="I9" s="15">
        <f t="shared" si="2"/>
        <v>0</v>
      </c>
      <c r="J9" s="18">
        <v>0</v>
      </c>
      <c r="K9" s="15">
        <f t="shared" si="7"/>
        <v>0</v>
      </c>
      <c r="L9" s="19" t="s">
        <v>6</v>
      </c>
      <c r="M9" s="14" t="s">
        <v>57</v>
      </c>
      <c r="N9" s="19" t="s">
        <v>23</v>
      </c>
      <c r="O9" s="21">
        <v>0</v>
      </c>
      <c r="P9" s="21">
        <v>0</v>
      </c>
      <c r="Q9" s="21">
        <v>0</v>
      </c>
      <c r="R9" s="77">
        <v>0</v>
      </c>
      <c r="S9" s="77">
        <v>0</v>
      </c>
      <c r="T9" s="77">
        <v>0</v>
      </c>
      <c r="U9" s="15">
        <v>0</v>
      </c>
      <c r="V9" s="15">
        <v>0</v>
      </c>
      <c r="W9" s="16">
        <v>0</v>
      </c>
      <c r="X9" s="17">
        <f>$W9*0.03937</f>
        <v>0</v>
      </c>
      <c r="Y9" s="17">
        <v>0</v>
      </c>
      <c r="Z9" s="17">
        <f t="shared" si="4"/>
        <v>0</v>
      </c>
      <c r="AA9" s="15">
        <v>0</v>
      </c>
      <c r="AB9" s="17">
        <f t="shared" si="5"/>
        <v>0</v>
      </c>
      <c r="AC9" s="26">
        <v>0</v>
      </c>
      <c r="AD9" s="18">
        <f>(AB9*60)*60</f>
        <v>0</v>
      </c>
      <c r="AE9" s="14" t="s">
        <v>33</v>
      </c>
      <c r="AF9" s="81">
        <v>0</v>
      </c>
      <c r="AG9" s="21" t="s">
        <v>5</v>
      </c>
      <c r="AH9" s="21" t="s">
        <v>6</v>
      </c>
      <c r="AI9" s="21" t="s">
        <v>141</v>
      </c>
      <c r="AJ9" s="5" t="s">
        <v>512</v>
      </c>
      <c r="AK9" s="69" t="s">
        <v>23</v>
      </c>
      <c r="AL9" s="69" t="s">
        <v>23</v>
      </c>
      <c r="AM9" s="9" t="s">
        <v>101</v>
      </c>
    </row>
    <row r="10" spans="1:40" ht="165" x14ac:dyDescent="0.25">
      <c r="A10" s="97" t="s">
        <v>779</v>
      </c>
      <c r="B10" s="5" t="s">
        <v>41</v>
      </c>
      <c r="C10" s="8" t="s">
        <v>331</v>
      </c>
      <c r="D10" s="14">
        <v>0</v>
      </c>
      <c r="E10" s="14">
        <v>0</v>
      </c>
      <c r="F10" s="14">
        <v>0</v>
      </c>
      <c r="G10" s="15">
        <f t="shared" si="0"/>
        <v>0</v>
      </c>
      <c r="H10" s="15">
        <f t="shared" si="1"/>
        <v>0</v>
      </c>
      <c r="I10" s="15">
        <v>0</v>
      </c>
      <c r="J10" s="18">
        <v>0</v>
      </c>
      <c r="K10" s="15">
        <f t="shared" si="7"/>
        <v>0</v>
      </c>
      <c r="L10" s="5" t="s">
        <v>226</v>
      </c>
      <c r="M10" s="14" t="s">
        <v>57</v>
      </c>
      <c r="N10" s="19" t="s">
        <v>25</v>
      </c>
      <c r="O10" s="21">
        <v>0</v>
      </c>
      <c r="P10" s="21">
        <v>0</v>
      </c>
      <c r="Q10" s="21">
        <v>0</v>
      </c>
      <c r="R10" s="77">
        <v>0</v>
      </c>
      <c r="S10" s="77">
        <v>0</v>
      </c>
      <c r="T10" s="77">
        <v>0</v>
      </c>
      <c r="U10" s="15">
        <v>0</v>
      </c>
      <c r="V10" s="15">
        <v>0</v>
      </c>
      <c r="W10" s="16">
        <v>0.02</v>
      </c>
      <c r="X10" s="17">
        <f>$W10*0.03937</f>
        <v>7.8740000000000006E-4</v>
      </c>
      <c r="Y10" s="60">
        <v>0.02</v>
      </c>
      <c r="Z10" s="60">
        <f>$Y10*0.03937</f>
        <v>7.8740000000000006E-4</v>
      </c>
      <c r="AA10" s="57">
        <v>70</v>
      </c>
      <c r="AB10" s="60">
        <f>AA10*0.000061</f>
        <v>4.2699999999999995E-3</v>
      </c>
      <c r="AC10" s="61">
        <f>(AA10*60)*60</f>
        <v>252000</v>
      </c>
      <c r="AD10" s="58">
        <f>(AB10*60)*60</f>
        <v>15.372</v>
      </c>
      <c r="AE10" s="53" t="s">
        <v>690</v>
      </c>
      <c r="AF10" s="81">
        <v>0</v>
      </c>
      <c r="AG10" s="32" t="s">
        <v>5</v>
      </c>
      <c r="AH10" s="21" t="s">
        <v>6</v>
      </c>
      <c r="AI10" s="32" t="s">
        <v>691</v>
      </c>
      <c r="AJ10" s="5" t="s">
        <v>614</v>
      </c>
      <c r="AK10" s="76" t="s">
        <v>336</v>
      </c>
      <c r="AL10" s="76" t="s">
        <v>335</v>
      </c>
      <c r="AM10" s="95" t="s">
        <v>565</v>
      </c>
    </row>
    <row r="11" spans="1:40" ht="105" x14ac:dyDescent="0.25">
      <c r="A11" s="97" t="s">
        <v>222</v>
      </c>
      <c r="B11" s="5" t="s">
        <v>69</v>
      </c>
      <c r="C11" s="93" t="s">
        <v>670</v>
      </c>
      <c r="D11" s="1">
        <v>508</v>
      </c>
      <c r="E11" s="1">
        <v>406</v>
      </c>
      <c r="F11" s="1">
        <v>355</v>
      </c>
      <c r="G11" s="11">
        <f t="shared" si="0"/>
        <v>19.999960000000002</v>
      </c>
      <c r="H11" s="11">
        <f t="shared" si="1"/>
        <v>15.984220000000001</v>
      </c>
      <c r="I11" s="11">
        <f t="shared" ref="I11:I18" si="8">$F11*0.03937</f>
        <v>13.97635</v>
      </c>
      <c r="J11" s="24">
        <v>7</v>
      </c>
      <c r="K11" s="11">
        <f t="shared" si="7"/>
        <v>15.432361000000002</v>
      </c>
      <c r="L11" s="19" t="s">
        <v>219</v>
      </c>
      <c r="M11" s="1" t="s">
        <v>142</v>
      </c>
      <c r="N11" s="19" t="s">
        <v>25</v>
      </c>
      <c r="O11" s="32">
        <v>203</v>
      </c>
      <c r="P11" s="32">
        <v>203</v>
      </c>
      <c r="Q11" s="32">
        <v>140</v>
      </c>
      <c r="R11" s="39">
        <f>$O11*0.03937</f>
        <v>7.9921100000000003</v>
      </c>
      <c r="S11" s="39">
        <f>$P11*0.03937</f>
        <v>7.9921100000000003</v>
      </c>
      <c r="T11" s="39">
        <f>$Q11*0.03937</f>
        <v>5.5118</v>
      </c>
      <c r="U11" s="11">
        <v>5.77</v>
      </c>
      <c r="V11" s="11">
        <f>$R11*$S11*$T11</f>
        <v>352.05973348912482</v>
      </c>
      <c r="W11" s="13">
        <f>X11*25.4</f>
        <v>0.30480000000000002</v>
      </c>
      <c r="X11" s="22">
        <v>1.2E-2</v>
      </c>
      <c r="Y11" s="22">
        <f>Z11*25.4</f>
        <v>0.1016</v>
      </c>
      <c r="Z11" s="22">
        <v>4.0000000000000001E-3</v>
      </c>
      <c r="AA11" s="11">
        <f>AC11/3600</f>
        <v>4.1878052444444442</v>
      </c>
      <c r="AB11" s="22">
        <f>AD11/3600</f>
        <v>2.5555555555555558E-4</v>
      </c>
      <c r="AC11" s="11">
        <f>AD11*16387.064</f>
        <v>15076.09888</v>
      </c>
      <c r="AD11" s="24">
        <v>0.92</v>
      </c>
      <c r="AE11" s="1" t="s">
        <v>30</v>
      </c>
      <c r="AF11" s="48">
        <v>999</v>
      </c>
      <c r="AG11" s="32" t="s">
        <v>55</v>
      </c>
      <c r="AH11" s="32" t="s">
        <v>224</v>
      </c>
      <c r="AI11" s="49" t="s">
        <v>220</v>
      </c>
      <c r="AJ11" s="5" t="s">
        <v>671</v>
      </c>
      <c r="AK11" s="71" t="s">
        <v>23</v>
      </c>
      <c r="AL11" s="71" t="s">
        <v>23</v>
      </c>
      <c r="AM11" s="9" t="s">
        <v>101</v>
      </c>
    </row>
    <row r="12" spans="1:40" ht="315" x14ac:dyDescent="0.25">
      <c r="A12" s="97" t="s">
        <v>447</v>
      </c>
      <c r="B12" s="5" t="s">
        <v>448</v>
      </c>
      <c r="C12" s="94" t="s">
        <v>449</v>
      </c>
      <c r="D12" s="1">
        <v>790</v>
      </c>
      <c r="E12" s="1">
        <v>470</v>
      </c>
      <c r="F12" s="1">
        <v>305</v>
      </c>
      <c r="G12" s="11">
        <f t="shared" si="0"/>
        <v>31.102300000000003</v>
      </c>
      <c r="H12" s="11">
        <f t="shared" si="1"/>
        <v>18.503900000000002</v>
      </c>
      <c r="I12" s="11">
        <f t="shared" si="8"/>
        <v>12.007850000000001</v>
      </c>
      <c r="J12" s="24">
        <v>13.5</v>
      </c>
      <c r="K12" s="11">
        <f t="shared" si="7"/>
        <v>29.762410500000001</v>
      </c>
      <c r="L12" s="19" t="s">
        <v>454</v>
      </c>
      <c r="M12" s="14" t="s">
        <v>450</v>
      </c>
      <c r="N12" s="5" t="s">
        <v>451</v>
      </c>
      <c r="O12" s="32" t="s">
        <v>463</v>
      </c>
      <c r="P12" s="32" t="s">
        <v>464</v>
      </c>
      <c r="Q12" s="32">
        <v>203.2</v>
      </c>
      <c r="R12" s="39" t="s">
        <v>465</v>
      </c>
      <c r="S12" s="39" t="s">
        <v>466</v>
      </c>
      <c r="T12" s="39">
        <v>8</v>
      </c>
      <c r="U12" s="39" t="s">
        <v>467</v>
      </c>
      <c r="V12" s="39" t="s">
        <v>468</v>
      </c>
      <c r="W12" s="35" t="s">
        <v>460</v>
      </c>
      <c r="X12" s="35" t="s">
        <v>461</v>
      </c>
      <c r="Y12" s="35" t="s">
        <v>458</v>
      </c>
      <c r="Z12" s="35" t="s">
        <v>459</v>
      </c>
      <c r="AA12" s="15">
        <v>0</v>
      </c>
      <c r="AB12" s="17">
        <f t="shared" ref="AB12:AB22" si="9">AA12*0.000061</f>
        <v>0</v>
      </c>
      <c r="AC12" s="26">
        <v>0</v>
      </c>
      <c r="AD12" s="18">
        <f t="shared" ref="AD12:AD22" si="10">(AB12*60)*60</f>
        <v>0</v>
      </c>
      <c r="AE12" s="1" t="s">
        <v>455</v>
      </c>
      <c r="AF12" s="28" t="s">
        <v>456</v>
      </c>
      <c r="AG12" s="36" t="s">
        <v>457</v>
      </c>
      <c r="AH12" s="32" t="s">
        <v>332</v>
      </c>
      <c r="AI12" s="21" t="s">
        <v>23</v>
      </c>
      <c r="AJ12" s="5" t="s">
        <v>462</v>
      </c>
      <c r="AK12" s="36" t="s">
        <v>452</v>
      </c>
      <c r="AL12" s="74" t="s">
        <v>453</v>
      </c>
      <c r="AM12" s="9" t="s">
        <v>101</v>
      </c>
    </row>
    <row r="13" spans="1:40" ht="135" x14ac:dyDescent="0.25">
      <c r="A13" s="1" t="s">
        <v>707</v>
      </c>
      <c r="B13" s="5" t="s">
        <v>68</v>
      </c>
      <c r="C13" s="43" t="s">
        <v>655</v>
      </c>
      <c r="D13" s="1">
        <v>515</v>
      </c>
      <c r="E13" s="1">
        <v>515</v>
      </c>
      <c r="F13" s="1">
        <v>598</v>
      </c>
      <c r="G13" s="11">
        <f t="shared" si="0"/>
        <v>20.275550000000003</v>
      </c>
      <c r="H13" s="11">
        <f t="shared" si="1"/>
        <v>20.275550000000003</v>
      </c>
      <c r="I13" s="11">
        <f t="shared" si="8"/>
        <v>23.54326</v>
      </c>
      <c r="J13" s="24">
        <v>36</v>
      </c>
      <c r="K13" s="11">
        <f t="shared" si="7"/>
        <v>79.366428000000013</v>
      </c>
      <c r="L13" s="19" t="s">
        <v>232</v>
      </c>
      <c r="M13" s="1" t="s">
        <v>139</v>
      </c>
      <c r="N13" s="5" t="s">
        <v>128</v>
      </c>
      <c r="O13" s="32">
        <v>275</v>
      </c>
      <c r="P13" s="32">
        <v>275</v>
      </c>
      <c r="Q13" s="32">
        <v>210</v>
      </c>
      <c r="R13" s="39">
        <f t="shared" ref="R13:R18" si="11">$O13*0.03937</f>
        <v>10.826750000000001</v>
      </c>
      <c r="S13" s="39">
        <f t="shared" ref="S13:S18" si="12">$P13*0.03937</f>
        <v>10.826750000000001</v>
      </c>
      <c r="T13" s="39">
        <f t="shared" ref="T13:T18" si="13">$Q13*0.03937</f>
        <v>8.2676999999999996</v>
      </c>
      <c r="U13" s="11">
        <f t="shared" ref="U13:U18" si="14">V13*0.016387</f>
        <v>15.881092688529224</v>
      </c>
      <c r="V13" s="11">
        <f t="shared" ref="V13:V19" si="15">$R13*$S13*$T13</f>
        <v>969.12752111608131</v>
      </c>
      <c r="W13" s="13">
        <v>0.125</v>
      </c>
      <c r="X13" s="22">
        <f t="shared" ref="X13:X23" si="16">$W13*0.03937</f>
        <v>4.9212500000000003E-3</v>
      </c>
      <c r="Y13" s="22">
        <v>0.2</v>
      </c>
      <c r="Z13" s="22">
        <f t="shared" ref="Z13:Z29" si="17">$Y13*0.03937</f>
        <v>7.8740000000000008E-3</v>
      </c>
      <c r="AA13" s="11">
        <v>15</v>
      </c>
      <c r="AB13" s="22">
        <f t="shared" si="9"/>
        <v>9.1500000000000001E-4</v>
      </c>
      <c r="AC13" s="27">
        <f>(AA13*60)*60</f>
        <v>54000</v>
      </c>
      <c r="AD13" s="24">
        <f t="shared" si="10"/>
        <v>3.2940000000000005</v>
      </c>
      <c r="AE13" s="1" t="s">
        <v>29</v>
      </c>
      <c r="AF13" s="23">
        <v>2000</v>
      </c>
      <c r="AG13" s="32" t="s">
        <v>66</v>
      </c>
      <c r="AH13" s="21" t="s">
        <v>6</v>
      </c>
      <c r="AI13" s="32" t="s">
        <v>7</v>
      </c>
      <c r="AJ13" s="5" t="s">
        <v>709</v>
      </c>
      <c r="AK13" s="71" t="s">
        <v>23</v>
      </c>
      <c r="AL13" s="36" t="s">
        <v>218</v>
      </c>
      <c r="AM13" s="9" t="s">
        <v>101</v>
      </c>
    </row>
    <row r="14" spans="1:40" ht="150" x14ac:dyDescent="0.25">
      <c r="A14" s="1" t="s">
        <v>706</v>
      </c>
      <c r="B14" s="5" t="s">
        <v>68</v>
      </c>
      <c r="C14" s="43" t="s">
        <v>655</v>
      </c>
      <c r="D14" s="1">
        <v>515</v>
      </c>
      <c r="E14" s="1">
        <v>515</v>
      </c>
      <c r="F14" s="1">
        <v>598</v>
      </c>
      <c r="G14" s="11">
        <f t="shared" si="0"/>
        <v>20.275550000000003</v>
      </c>
      <c r="H14" s="11">
        <f t="shared" si="1"/>
        <v>20.275550000000003</v>
      </c>
      <c r="I14" s="11">
        <f t="shared" si="8"/>
        <v>23.54326</v>
      </c>
      <c r="J14" s="24">
        <v>37</v>
      </c>
      <c r="K14" s="11">
        <f t="shared" si="7"/>
        <v>81.571051000000011</v>
      </c>
      <c r="L14" s="19" t="s">
        <v>232</v>
      </c>
      <c r="M14" s="1" t="s">
        <v>139</v>
      </c>
      <c r="N14" s="5" t="s">
        <v>128</v>
      </c>
      <c r="O14" s="32">
        <v>275</v>
      </c>
      <c r="P14" s="32">
        <v>275</v>
      </c>
      <c r="Q14" s="32">
        <v>210</v>
      </c>
      <c r="R14" s="39">
        <f t="shared" si="11"/>
        <v>10.826750000000001</v>
      </c>
      <c r="S14" s="39">
        <f t="shared" si="12"/>
        <v>10.826750000000001</v>
      </c>
      <c r="T14" s="39">
        <f t="shared" si="13"/>
        <v>8.2676999999999996</v>
      </c>
      <c r="U14" s="11">
        <f t="shared" si="14"/>
        <v>15.881092688529224</v>
      </c>
      <c r="V14" s="11">
        <f t="shared" si="15"/>
        <v>969.12752111608131</v>
      </c>
      <c r="W14" s="13">
        <v>0.125</v>
      </c>
      <c r="X14" s="22">
        <f t="shared" si="16"/>
        <v>4.9212500000000003E-3</v>
      </c>
      <c r="Y14" s="22">
        <v>0.2</v>
      </c>
      <c r="Z14" s="22">
        <f t="shared" si="17"/>
        <v>7.8740000000000008E-3</v>
      </c>
      <c r="AA14" s="11">
        <v>15</v>
      </c>
      <c r="AB14" s="22">
        <f t="shared" si="9"/>
        <v>9.1500000000000001E-4</v>
      </c>
      <c r="AC14" s="27">
        <f>(AA14*60)*60</f>
        <v>54000</v>
      </c>
      <c r="AD14" s="24">
        <f t="shared" si="10"/>
        <v>3.2940000000000005</v>
      </c>
      <c r="AE14" s="1" t="s">
        <v>30</v>
      </c>
      <c r="AF14" s="23" t="s">
        <v>702</v>
      </c>
      <c r="AG14" s="32" t="s">
        <v>66</v>
      </c>
      <c r="AH14" s="21" t="s">
        <v>6</v>
      </c>
      <c r="AI14" s="32" t="s">
        <v>7</v>
      </c>
      <c r="AJ14" s="5" t="s">
        <v>710</v>
      </c>
      <c r="AK14" s="71" t="s">
        <v>23</v>
      </c>
      <c r="AL14" s="36" t="s">
        <v>218</v>
      </c>
      <c r="AM14" s="9" t="s">
        <v>101</v>
      </c>
    </row>
    <row r="15" spans="1:40" ht="150" x14ac:dyDescent="0.25">
      <c r="A15" s="1" t="s">
        <v>708</v>
      </c>
      <c r="B15" s="5" t="s">
        <v>68</v>
      </c>
      <c r="C15" s="43" t="s">
        <v>655</v>
      </c>
      <c r="D15" s="1">
        <v>515</v>
      </c>
      <c r="E15" s="1">
        <v>515</v>
      </c>
      <c r="F15" s="1">
        <v>598</v>
      </c>
      <c r="G15" s="11">
        <f t="shared" si="0"/>
        <v>20.275550000000003</v>
      </c>
      <c r="H15" s="11">
        <f t="shared" si="1"/>
        <v>20.275550000000003</v>
      </c>
      <c r="I15" s="11">
        <f t="shared" si="8"/>
        <v>23.54326</v>
      </c>
      <c r="J15" s="24">
        <v>38</v>
      </c>
      <c r="K15" s="11">
        <f t="shared" si="7"/>
        <v>83.775674000000009</v>
      </c>
      <c r="L15" s="19" t="s">
        <v>701</v>
      </c>
      <c r="M15" s="1" t="s">
        <v>139</v>
      </c>
      <c r="N15" s="5" t="s">
        <v>128</v>
      </c>
      <c r="O15" s="32">
        <v>275</v>
      </c>
      <c r="P15" s="32">
        <v>275</v>
      </c>
      <c r="Q15" s="32">
        <v>210</v>
      </c>
      <c r="R15" s="39">
        <f t="shared" si="11"/>
        <v>10.826750000000001</v>
      </c>
      <c r="S15" s="39">
        <f t="shared" si="12"/>
        <v>10.826750000000001</v>
      </c>
      <c r="T15" s="39">
        <f t="shared" si="13"/>
        <v>8.2676999999999996</v>
      </c>
      <c r="U15" s="11">
        <f t="shared" si="14"/>
        <v>15.881092688529224</v>
      </c>
      <c r="V15" s="11">
        <f t="shared" si="15"/>
        <v>969.12752111608131</v>
      </c>
      <c r="W15" s="13">
        <v>0.125</v>
      </c>
      <c r="X15" s="22">
        <f t="shared" si="16"/>
        <v>4.9212500000000003E-3</v>
      </c>
      <c r="Y15" s="22">
        <v>0.2</v>
      </c>
      <c r="Z15" s="22">
        <f t="shared" si="17"/>
        <v>7.8740000000000008E-3</v>
      </c>
      <c r="AA15" s="11">
        <v>15</v>
      </c>
      <c r="AB15" s="22">
        <f t="shared" si="9"/>
        <v>9.1500000000000001E-4</v>
      </c>
      <c r="AC15" s="27">
        <f>(AA15*60)*60</f>
        <v>54000</v>
      </c>
      <c r="AD15" s="24">
        <f t="shared" si="10"/>
        <v>3.2940000000000005</v>
      </c>
      <c r="AE15" s="1" t="s">
        <v>30</v>
      </c>
      <c r="AF15" s="23" t="s">
        <v>702</v>
      </c>
      <c r="AG15" s="32" t="s">
        <v>66</v>
      </c>
      <c r="AH15" s="21" t="s">
        <v>6</v>
      </c>
      <c r="AI15" s="32" t="s">
        <v>7</v>
      </c>
      <c r="AJ15" s="5" t="s">
        <v>697</v>
      </c>
      <c r="AK15" s="71" t="s">
        <v>23</v>
      </c>
      <c r="AL15" s="36" t="s">
        <v>218</v>
      </c>
      <c r="AM15" s="9" t="s">
        <v>101</v>
      </c>
    </row>
    <row r="16" spans="1:40" ht="135" x14ac:dyDescent="0.25">
      <c r="A16" s="1" t="s">
        <v>780</v>
      </c>
      <c r="B16" s="5" t="s">
        <v>68</v>
      </c>
      <c r="C16" s="43" t="s">
        <v>696</v>
      </c>
      <c r="D16" s="1">
        <v>515</v>
      </c>
      <c r="E16" s="1">
        <v>515</v>
      </c>
      <c r="F16" s="1">
        <v>598</v>
      </c>
      <c r="G16" s="11">
        <f t="shared" si="0"/>
        <v>20.275550000000003</v>
      </c>
      <c r="H16" s="11">
        <f t="shared" si="1"/>
        <v>20.275550000000003</v>
      </c>
      <c r="I16" s="11">
        <f t="shared" si="8"/>
        <v>23.54326</v>
      </c>
      <c r="J16" s="24">
        <v>38</v>
      </c>
      <c r="K16" s="11">
        <f t="shared" si="7"/>
        <v>83.775674000000009</v>
      </c>
      <c r="L16" s="19" t="s">
        <v>701</v>
      </c>
      <c r="M16" s="1" t="s">
        <v>139</v>
      </c>
      <c r="N16" s="5" t="s">
        <v>128</v>
      </c>
      <c r="O16" s="32">
        <v>275</v>
      </c>
      <c r="P16" s="32">
        <v>275</v>
      </c>
      <c r="Q16" s="32">
        <v>210</v>
      </c>
      <c r="R16" s="39">
        <f t="shared" si="11"/>
        <v>10.826750000000001</v>
      </c>
      <c r="S16" s="39">
        <f t="shared" si="12"/>
        <v>10.826750000000001</v>
      </c>
      <c r="T16" s="39">
        <f t="shared" si="13"/>
        <v>8.2676999999999996</v>
      </c>
      <c r="U16" s="11">
        <f t="shared" si="14"/>
        <v>15.881092688529224</v>
      </c>
      <c r="V16" s="11">
        <f t="shared" si="15"/>
        <v>969.12752111608131</v>
      </c>
      <c r="W16" s="13">
        <v>0.125</v>
      </c>
      <c r="X16" s="22">
        <f t="shared" si="16"/>
        <v>4.9212500000000003E-3</v>
      </c>
      <c r="Y16" s="22">
        <v>0.2</v>
      </c>
      <c r="Z16" s="22">
        <f t="shared" si="17"/>
        <v>7.8740000000000008E-3</v>
      </c>
      <c r="AA16" s="11">
        <v>15</v>
      </c>
      <c r="AB16" s="22">
        <f t="shared" si="9"/>
        <v>9.1500000000000001E-4</v>
      </c>
      <c r="AC16" s="27">
        <f>AA16*3600</f>
        <v>54000</v>
      </c>
      <c r="AD16" s="24">
        <f t="shared" si="10"/>
        <v>3.2940000000000005</v>
      </c>
      <c r="AE16" s="1" t="s">
        <v>30</v>
      </c>
      <c r="AF16" s="23" t="s">
        <v>702</v>
      </c>
      <c r="AG16" s="32" t="s">
        <v>66</v>
      </c>
      <c r="AH16" s="32" t="s">
        <v>141</v>
      </c>
      <c r="AI16" s="32" t="s">
        <v>7</v>
      </c>
      <c r="AJ16" s="5" t="s">
        <v>698</v>
      </c>
      <c r="AK16" s="69" t="s">
        <v>23</v>
      </c>
      <c r="AL16" s="36" t="s">
        <v>218</v>
      </c>
      <c r="AM16" s="9" t="s">
        <v>101</v>
      </c>
    </row>
    <row r="17" spans="1:47" ht="135" x14ac:dyDescent="0.25">
      <c r="A17" s="1" t="s">
        <v>781</v>
      </c>
      <c r="B17" s="5" t="s">
        <v>68</v>
      </c>
      <c r="C17" s="43" t="s">
        <v>696</v>
      </c>
      <c r="D17" s="1">
        <v>515</v>
      </c>
      <c r="E17" s="1">
        <v>515</v>
      </c>
      <c r="F17" s="1">
        <v>598</v>
      </c>
      <c r="G17" s="11">
        <f t="shared" si="0"/>
        <v>20.275550000000003</v>
      </c>
      <c r="H17" s="11">
        <f t="shared" si="1"/>
        <v>20.275550000000003</v>
      </c>
      <c r="I17" s="11">
        <f t="shared" si="8"/>
        <v>23.54326</v>
      </c>
      <c r="J17" s="24">
        <v>38</v>
      </c>
      <c r="K17" s="11">
        <f t="shared" si="7"/>
        <v>83.775674000000009</v>
      </c>
      <c r="L17" s="19" t="s">
        <v>701</v>
      </c>
      <c r="M17" s="1" t="s">
        <v>139</v>
      </c>
      <c r="N17" s="5" t="s">
        <v>128</v>
      </c>
      <c r="O17" s="32">
        <v>230</v>
      </c>
      <c r="P17" s="32">
        <v>275</v>
      </c>
      <c r="Q17" s="32">
        <v>210</v>
      </c>
      <c r="R17" s="39">
        <f t="shared" si="11"/>
        <v>9.0551000000000013</v>
      </c>
      <c r="S17" s="39">
        <f t="shared" si="12"/>
        <v>10.826750000000001</v>
      </c>
      <c r="T17" s="39">
        <f t="shared" si="13"/>
        <v>8.2676999999999996</v>
      </c>
      <c r="U17" s="11">
        <f t="shared" si="14"/>
        <v>13.28236843040626</v>
      </c>
      <c r="V17" s="11">
        <f t="shared" si="15"/>
        <v>810.54301766072263</v>
      </c>
      <c r="W17" s="13">
        <v>0.125</v>
      </c>
      <c r="X17" s="22">
        <f t="shared" si="16"/>
        <v>4.9212500000000003E-3</v>
      </c>
      <c r="Y17" s="22">
        <v>0.2</v>
      </c>
      <c r="Z17" s="22">
        <f t="shared" si="17"/>
        <v>7.8740000000000008E-3</v>
      </c>
      <c r="AA17" s="11">
        <v>15</v>
      </c>
      <c r="AB17" s="22">
        <f t="shared" si="9"/>
        <v>9.1500000000000001E-4</v>
      </c>
      <c r="AC17" s="27">
        <f>(AA17*60)*60</f>
        <v>54000</v>
      </c>
      <c r="AD17" s="24">
        <f t="shared" si="10"/>
        <v>3.2940000000000005</v>
      </c>
      <c r="AE17" s="1" t="s">
        <v>30</v>
      </c>
      <c r="AF17" s="23" t="s">
        <v>702</v>
      </c>
      <c r="AG17" s="32" t="s">
        <v>66</v>
      </c>
      <c r="AH17" s="32" t="s">
        <v>141</v>
      </c>
      <c r="AI17" s="32" t="s">
        <v>7</v>
      </c>
      <c r="AJ17" s="5" t="s">
        <v>698</v>
      </c>
      <c r="AK17" s="69" t="s">
        <v>23</v>
      </c>
      <c r="AL17" s="36" t="s">
        <v>218</v>
      </c>
      <c r="AM17" s="9" t="s">
        <v>101</v>
      </c>
    </row>
    <row r="18" spans="1:47" ht="182.25" customHeight="1" x14ac:dyDescent="0.25">
      <c r="A18" s="1" t="s">
        <v>782</v>
      </c>
      <c r="B18" s="5" t="s">
        <v>68</v>
      </c>
      <c r="C18" s="43" t="s">
        <v>696</v>
      </c>
      <c r="D18" s="1">
        <v>515</v>
      </c>
      <c r="E18" s="1">
        <v>515</v>
      </c>
      <c r="F18" s="1">
        <v>598</v>
      </c>
      <c r="G18" s="11">
        <f t="shared" si="0"/>
        <v>20.275550000000003</v>
      </c>
      <c r="H18" s="11">
        <f t="shared" si="1"/>
        <v>20.275550000000003</v>
      </c>
      <c r="I18" s="11">
        <f t="shared" si="8"/>
        <v>23.54326</v>
      </c>
      <c r="J18" s="24">
        <v>38</v>
      </c>
      <c r="K18" s="11">
        <f t="shared" si="7"/>
        <v>83.775674000000009</v>
      </c>
      <c r="L18" s="19" t="s">
        <v>701</v>
      </c>
      <c r="M18" s="1" t="s">
        <v>139</v>
      </c>
      <c r="N18" s="5" t="s">
        <v>128</v>
      </c>
      <c r="O18" s="32">
        <v>185</v>
      </c>
      <c r="P18" s="32">
        <v>275</v>
      </c>
      <c r="Q18" s="32">
        <v>210</v>
      </c>
      <c r="R18" s="39">
        <f t="shared" si="11"/>
        <v>7.2834500000000002</v>
      </c>
      <c r="S18" s="39">
        <f t="shared" si="12"/>
        <v>10.826750000000001</v>
      </c>
      <c r="T18" s="39">
        <f t="shared" si="13"/>
        <v>8.2676999999999996</v>
      </c>
      <c r="U18" s="11">
        <f t="shared" si="14"/>
        <v>10.683644172283294</v>
      </c>
      <c r="V18" s="11">
        <f t="shared" si="15"/>
        <v>651.95851420536371</v>
      </c>
      <c r="W18" s="13">
        <v>0.125</v>
      </c>
      <c r="X18" s="22">
        <f t="shared" si="16"/>
        <v>4.9212500000000003E-3</v>
      </c>
      <c r="Y18" s="22">
        <v>0.2</v>
      </c>
      <c r="Z18" s="22">
        <f t="shared" si="17"/>
        <v>7.8740000000000008E-3</v>
      </c>
      <c r="AA18" s="11">
        <v>15</v>
      </c>
      <c r="AB18" s="22">
        <f t="shared" si="9"/>
        <v>9.1500000000000001E-4</v>
      </c>
      <c r="AC18" s="27">
        <f>(AA18*60)*60</f>
        <v>54000</v>
      </c>
      <c r="AD18" s="24">
        <f t="shared" si="10"/>
        <v>3.2940000000000005</v>
      </c>
      <c r="AE18" s="1" t="s">
        <v>30</v>
      </c>
      <c r="AF18" s="23" t="s">
        <v>702</v>
      </c>
      <c r="AG18" s="32" t="s">
        <v>66</v>
      </c>
      <c r="AH18" s="32" t="s">
        <v>141</v>
      </c>
      <c r="AI18" s="32" t="s">
        <v>7</v>
      </c>
      <c r="AJ18" s="5" t="s">
        <v>698</v>
      </c>
      <c r="AK18" s="69" t="s">
        <v>23</v>
      </c>
      <c r="AL18" s="36" t="s">
        <v>218</v>
      </c>
      <c r="AM18" s="9" t="s">
        <v>101</v>
      </c>
    </row>
    <row r="19" spans="1:47" ht="90" x14ac:dyDescent="0.25">
      <c r="A19" s="97" t="s">
        <v>429</v>
      </c>
      <c r="B19" s="5" t="s">
        <v>625</v>
      </c>
      <c r="C19" s="8" t="s">
        <v>430</v>
      </c>
      <c r="D19" s="1">
        <f>$G19*25.4</f>
        <v>381</v>
      </c>
      <c r="E19" s="1">
        <f>$H19*25.4</f>
        <v>355.59999999999997</v>
      </c>
      <c r="F19" s="1">
        <f>$I19*25.4</f>
        <v>330.2</v>
      </c>
      <c r="G19" s="11">
        <v>15</v>
      </c>
      <c r="H19" s="11">
        <v>14</v>
      </c>
      <c r="I19" s="11">
        <v>13</v>
      </c>
      <c r="J19" s="18">
        <v>0</v>
      </c>
      <c r="K19" s="15">
        <f t="shared" si="7"/>
        <v>0</v>
      </c>
      <c r="L19" s="19" t="s">
        <v>6</v>
      </c>
      <c r="M19" s="14" t="s">
        <v>57</v>
      </c>
      <c r="N19" s="19" t="s">
        <v>23</v>
      </c>
      <c r="O19" s="32">
        <f>$R19*25.4</f>
        <v>203.2</v>
      </c>
      <c r="P19" s="32">
        <f>$S19*25.4</f>
        <v>203.2</v>
      </c>
      <c r="Q19" s="21">
        <f>$T19*25.4</f>
        <v>0</v>
      </c>
      <c r="R19" s="39">
        <v>8</v>
      </c>
      <c r="S19" s="39">
        <v>8</v>
      </c>
      <c r="T19" s="77">
        <v>0</v>
      </c>
      <c r="U19" s="15">
        <v>0</v>
      </c>
      <c r="V19" s="15">
        <f t="shared" si="15"/>
        <v>0</v>
      </c>
      <c r="W19" s="16">
        <v>0</v>
      </c>
      <c r="X19" s="17">
        <f t="shared" si="16"/>
        <v>0</v>
      </c>
      <c r="Y19" s="17">
        <v>0</v>
      </c>
      <c r="Z19" s="17">
        <f t="shared" si="17"/>
        <v>0</v>
      </c>
      <c r="AA19" s="15">
        <v>0</v>
      </c>
      <c r="AB19" s="17">
        <f t="shared" si="9"/>
        <v>0</v>
      </c>
      <c r="AC19" s="26">
        <f>(AA19*60)*60</f>
        <v>0</v>
      </c>
      <c r="AD19" s="18">
        <f t="shared" si="10"/>
        <v>0</v>
      </c>
      <c r="AE19" s="14" t="s">
        <v>33</v>
      </c>
      <c r="AF19" s="40">
        <v>0</v>
      </c>
      <c r="AG19" s="32" t="s">
        <v>5</v>
      </c>
      <c r="AH19" s="21" t="s">
        <v>6</v>
      </c>
      <c r="AI19" s="32" t="s">
        <v>141</v>
      </c>
      <c r="AJ19" s="5" t="s">
        <v>626</v>
      </c>
      <c r="AK19" s="69" t="s">
        <v>23</v>
      </c>
      <c r="AL19" s="69" t="s">
        <v>23</v>
      </c>
      <c r="AM19" s="9" t="s">
        <v>101</v>
      </c>
    </row>
    <row r="20" spans="1:47" ht="135" x14ac:dyDescent="0.25">
      <c r="A20" s="1" t="s">
        <v>194</v>
      </c>
      <c r="B20" s="5" t="s">
        <v>202</v>
      </c>
      <c r="C20" s="43" t="s">
        <v>426</v>
      </c>
      <c r="D20" s="1">
        <v>1000</v>
      </c>
      <c r="E20" s="1">
        <v>1000</v>
      </c>
      <c r="F20" s="1">
        <v>860</v>
      </c>
      <c r="G20" s="11">
        <f>$D20*0.03937</f>
        <v>39.370000000000005</v>
      </c>
      <c r="H20" s="11">
        <f>$E20*0.03937</f>
        <v>39.370000000000005</v>
      </c>
      <c r="I20" s="11">
        <f>$F20*0.03937</f>
        <v>33.858200000000004</v>
      </c>
      <c r="J20" s="18">
        <v>0</v>
      </c>
      <c r="K20" s="15">
        <f t="shared" si="7"/>
        <v>0</v>
      </c>
      <c r="L20" s="19" t="s">
        <v>169</v>
      </c>
      <c r="M20" s="14" t="s">
        <v>170</v>
      </c>
      <c r="N20" s="19" t="s">
        <v>23</v>
      </c>
      <c r="O20" s="21">
        <v>0</v>
      </c>
      <c r="P20" s="21">
        <v>0</v>
      </c>
      <c r="Q20" s="21">
        <v>0</v>
      </c>
      <c r="R20" s="77">
        <v>0</v>
      </c>
      <c r="S20" s="77">
        <v>0</v>
      </c>
      <c r="T20" s="77">
        <v>0</v>
      </c>
      <c r="U20" s="15">
        <v>0</v>
      </c>
      <c r="V20" s="15">
        <v>0</v>
      </c>
      <c r="W20" s="16">
        <v>0</v>
      </c>
      <c r="X20" s="17">
        <f t="shared" si="16"/>
        <v>0</v>
      </c>
      <c r="Y20" s="17">
        <v>0</v>
      </c>
      <c r="Z20" s="17">
        <f t="shared" si="17"/>
        <v>0</v>
      </c>
      <c r="AA20" s="15">
        <v>0</v>
      </c>
      <c r="AB20" s="17">
        <f t="shared" si="9"/>
        <v>0</v>
      </c>
      <c r="AC20" s="26">
        <v>0</v>
      </c>
      <c r="AD20" s="18">
        <f t="shared" si="10"/>
        <v>0</v>
      </c>
      <c r="AE20" s="14" t="s">
        <v>31</v>
      </c>
      <c r="AF20" s="32" t="s">
        <v>23</v>
      </c>
      <c r="AG20" s="21" t="s">
        <v>55</v>
      </c>
      <c r="AH20" s="21" t="s">
        <v>6</v>
      </c>
      <c r="AJ20" s="5" t="s">
        <v>283</v>
      </c>
      <c r="AK20" s="71" t="s">
        <v>23</v>
      </c>
      <c r="AL20" s="71" t="s">
        <v>284</v>
      </c>
      <c r="AM20" s="9" t="s">
        <v>101</v>
      </c>
    </row>
    <row r="21" spans="1:47" ht="180" x14ac:dyDescent="0.25">
      <c r="A21" s="97" t="s">
        <v>824</v>
      </c>
      <c r="B21" s="94" t="s">
        <v>823</v>
      </c>
      <c r="C21" s="5" t="s">
        <v>820</v>
      </c>
      <c r="D21" s="14">
        <v>0</v>
      </c>
      <c r="E21" s="14">
        <v>0</v>
      </c>
      <c r="F21" s="14">
        <v>0</v>
      </c>
      <c r="G21" s="15">
        <f>$D21*0.03937</f>
        <v>0</v>
      </c>
      <c r="H21" s="15">
        <f>$E21*0.03937</f>
        <v>0</v>
      </c>
      <c r="I21" s="15">
        <f>$F21*0.03937</f>
        <v>0</v>
      </c>
      <c r="J21" s="18">
        <v>0</v>
      </c>
      <c r="K21" s="15">
        <f t="shared" si="7"/>
        <v>0</v>
      </c>
      <c r="L21" s="19" t="s">
        <v>541</v>
      </c>
      <c r="M21" s="14" t="s">
        <v>57</v>
      </c>
      <c r="N21" s="5" t="s">
        <v>128</v>
      </c>
      <c r="O21" s="32">
        <v>200</v>
      </c>
      <c r="P21" s="32">
        <v>200</v>
      </c>
      <c r="Q21" s="21">
        <v>0</v>
      </c>
      <c r="R21" s="39">
        <f>$O21*0.03937</f>
        <v>7.8740000000000006</v>
      </c>
      <c r="S21" s="39">
        <f>$P21*0.03937</f>
        <v>7.8740000000000006</v>
      </c>
      <c r="T21" s="77">
        <v>0</v>
      </c>
      <c r="U21" s="15">
        <v>0</v>
      </c>
      <c r="V21" s="15">
        <f>$R21*$S21*$T21</f>
        <v>0</v>
      </c>
      <c r="W21" s="16">
        <v>0</v>
      </c>
      <c r="X21" s="17">
        <f t="shared" si="16"/>
        <v>0</v>
      </c>
      <c r="Y21" s="17">
        <v>0</v>
      </c>
      <c r="Z21" s="17">
        <f t="shared" si="17"/>
        <v>0</v>
      </c>
      <c r="AA21" s="15">
        <v>0</v>
      </c>
      <c r="AB21" s="17">
        <f t="shared" si="9"/>
        <v>0</v>
      </c>
      <c r="AC21" s="26">
        <f>(AA21*60)*60</f>
        <v>0</v>
      </c>
      <c r="AD21" s="18">
        <f t="shared" si="10"/>
        <v>0</v>
      </c>
      <c r="AE21" s="14" t="s">
        <v>33</v>
      </c>
      <c r="AF21" s="21" t="s">
        <v>23</v>
      </c>
      <c r="AG21" s="32" t="s">
        <v>5</v>
      </c>
      <c r="AH21" s="21" t="s">
        <v>6</v>
      </c>
      <c r="AI21" s="32" t="s">
        <v>141</v>
      </c>
      <c r="AJ21" s="5" t="s">
        <v>822</v>
      </c>
      <c r="AK21" s="74" t="s">
        <v>141</v>
      </c>
      <c r="AL21" s="36" t="s">
        <v>821</v>
      </c>
      <c r="AM21" s="9" t="s">
        <v>101</v>
      </c>
    </row>
    <row r="22" spans="1:47" ht="45" x14ac:dyDescent="0.25">
      <c r="A22" s="97" t="s">
        <v>417</v>
      </c>
      <c r="B22" s="90" t="s">
        <v>422</v>
      </c>
      <c r="C22" s="90" t="s">
        <v>423</v>
      </c>
      <c r="D22" s="14">
        <v>0</v>
      </c>
      <c r="E22" s="14">
        <v>0</v>
      </c>
      <c r="F22" s="14">
        <v>0</v>
      </c>
      <c r="G22" s="15">
        <f>$D22*0.03937</f>
        <v>0</v>
      </c>
      <c r="H22" s="15">
        <v>0</v>
      </c>
      <c r="I22" s="15">
        <f>$F22*0.03937</f>
        <v>0</v>
      </c>
      <c r="J22" s="18">
        <v>0</v>
      </c>
      <c r="K22" s="15">
        <f t="shared" si="7"/>
        <v>0</v>
      </c>
      <c r="L22" s="19" t="s">
        <v>6</v>
      </c>
      <c r="M22" s="14" t="s">
        <v>57</v>
      </c>
      <c r="N22" s="19" t="s">
        <v>23</v>
      </c>
      <c r="O22" s="21">
        <v>0</v>
      </c>
      <c r="P22" s="21">
        <v>0</v>
      </c>
      <c r="Q22" s="21">
        <v>0</v>
      </c>
      <c r="R22" s="77">
        <v>0</v>
      </c>
      <c r="S22" s="77">
        <v>0</v>
      </c>
      <c r="T22" s="77">
        <v>0</v>
      </c>
      <c r="U22" s="15">
        <v>0</v>
      </c>
      <c r="V22" s="15">
        <v>0</v>
      </c>
      <c r="W22" s="16">
        <v>0</v>
      </c>
      <c r="X22" s="17">
        <f t="shared" si="16"/>
        <v>0</v>
      </c>
      <c r="Y22" s="17">
        <v>0</v>
      </c>
      <c r="Z22" s="17">
        <f t="shared" si="17"/>
        <v>0</v>
      </c>
      <c r="AA22" s="15">
        <v>0</v>
      </c>
      <c r="AB22" s="17">
        <f t="shared" si="9"/>
        <v>0</v>
      </c>
      <c r="AC22" s="26">
        <v>0</v>
      </c>
      <c r="AD22" s="18">
        <f t="shared" si="10"/>
        <v>0</v>
      </c>
      <c r="AE22" s="14" t="s">
        <v>33</v>
      </c>
      <c r="AF22" s="81">
        <v>0</v>
      </c>
      <c r="AG22" s="21" t="s">
        <v>344</v>
      </c>
      <c r="AH22" s="21" t="s">
        <v>6</v>
      </c>
      <c r="AI22" s="21" t="s">
        <v>6</v>
      </c>
      <c r="AJ22" s="42" t="s">
        <v>424</v>
      </c>
      <c r="AK22" s="69" t="s">
        <v>23</v>
      </c>
      <c r="AL22" s="69" t="s">
        <v>23</v>
      </c>
      <c r="AM22" s="9" t="s">
        <v>101</v>
      </c>
    </row>
    <row r="23" spans="1:47" s="14" customFormat="1" ht="75" x14ac:dyDescent="0.25">
      <c r="A23" s="97" t="s">
        <v>40</v>
      </c>
      <c r="B23" s="5" t="s">
        <v>39</v>
      </c>
      <c r="C23" s="8" t="s">
        <v>38</v>
      </c>
      <c r="D23" s="1">
        <f>$G23*25.4</f>
        <v>444.5</v>
      </c>
      <c r="E23" s="1">
        <f>$H23*25.4</f>
        <v>482.59999999999997</v>
      </c>
      <c r="F23" s="1">
        <f>$I23*25.4</f>
        <v>323.84999999999997</v>
      </c>
      <c r="G23" s="11">
        <v>17.5</v>
      </c>
      <c r="H23" s="11">
        <v>19</v>
      </c>
      <c r="I23" s="11">
        <v>12.75</v>
      </c>
      <c r="J23" s="24">
        <v>6.8</v>
      </c>
      <c r="K23" s="11">
        <f t="shared" si="7"/>
        <v>14.991436400000001</v>
      </c>
      <c r="L23" s="5" t="s">
        <v>271</v>
      </c>
      <c r="M23" s="1" t="s">
        <v>265</v>
      </c>
      <c r="N23" s="5" t="s">
        <v>27</v>
      </c>
      <c r="O23" s="32">
        <v>140</v>
      </c>
      <c r="P23" s="32">
        <v>140</v>
      </c>
      <c r="Q23" s="32">
        <v>110</v>
      </c>
      <c r="R23" s="39">
        <f>$O23*0.03937</f>
        <v>5.5118</v>
      </c>
      <c r="S23" s="39">
        <f>$P23*0.03937</f>
        <v>5.5118</v>
      </c>
      <c r="T23" s="39">
        <f>$Q23*0.03937</f>
        <v>4.3307000000000002</v>
      </c>
      <c r="U23" s="11">
        <v>5.6</v>
      </c>
      <c r="V23" s="11">
        <f>$R23*$S23*$T23</f>
        <v>131.566402866668</v>
      </c>
      <c r="W23" s="16">
        <v>7.4999999999999997E-2</v>
      </c>
      <c r="X23" s="17">
        <f t="shared" si="16"/>
        <v>2.9527500000000001E-3</v>
      </c>
      <c r="Y23" s="42">
        <v>1.2500000000000001E-2</v>
      </c>
      <c r="Z23" s="22">
        <f t="shared" si="17"/>
        <v>4.9212500000000005E-4</v>
      </c>
      <c r="AA23" s="11">
        <f>AC23/3600</f>
        <v>9.1666666666666661</v>
      </c>
      <c r="AB23" s="22">
        <f>AD23/3600</f>
        <v>5.5938444444444436E-4</v>
      </c>
      <c r="AC23" s="27">
        <v>33000</v>
      </c>
      <c r="AD23" s="24">
        <v>2.0137839999999998</v>
      </c>
      <c r="AE23" s="5" t="s">
        <v>264</v>
      </c>
      <c r="AF23" s="40" t="s">
        <v>261</v>
      </c>
      <c r="AG23" s="32" t="s">
        <v>54</v>
      </c>
      <c r="AH23" s="21" t="s">
        <v>6</v>
      </c>
      <c r="AI23" s="21" t="s">
        <v>7</v>
      </c>
      <c r="AJ23" s="5" t="s">
        <v>272</v>
      </c>
      <c r="AK23" s="36" t="s">
        <v>263</v>
      </c>
      <c r="AL23" s="71" t="s">
        <v>269</v>
      </c>
      <c r="AM23" s="9" t="s">
        <v>101</v>
      </c>
      <c r="AN23" s="20"/>
      <c r="AO23" s="20"/>
      <c r="AP23" s="20"/>
      <c r="AQ23" s="20"/>
      <c r="AR23" s="20"/>
      <c r="AS23" s="20"/>
      <c r="AT23" s="20"/>
      <c r="AU23" s="20"/>
    </row>
    <row r="24" spans="1:47" ht="90" x14ac:dyDescent="0.25">
      <c r="A24" s="1" t="s">
        <v>16</v>
      </c>
      <c r="B24" s="5" t="s">
        <v>39</v>
      </c>
      <c r="C24" s="8" t="s">
        <v>38</v>
      </c>
      <c r="D24" s="1">
        <v>550</v>
      </c>
      <c r="E24" s="1">
        <v>590</v>
      </c>
      <c r="F24" s="1">
        <v>420</v>
      </c>
      <c r="G24" s="11">
        <f t="shared" ref="G24:G29" si="18">$D24*0.03937</f>
        <v>21.653500000000001</v>
      </c>
      <c r="H24" s="11">
        <f t="shared" ref="H24:H29" si="19">$E24*0.03937</f>
        <v>23.228300000000001</v>
      </c>
      <c r="I24" s="11">
        <f t="shared" ref="I24:I29" si="20">$F24*0.03937</f>
        <v>16.535399999999999</v>
      </c>
      <c r="J24" s="24">
        <v>7</v>
      </c>
      <c r="K24" s="11">
        <f t="shared" si="7"/>
        <v>15.432361000000002</v>
      </c>
      <c r="L24" s="5" t="s">
        <v>271</v>
      </c>
      <c r="M24" s="1" t="s">
        <v>265</v>
      </c>
      <c r="N24" s="5" t="s">
        <v>27</v>
      </c>
      <c r="O24" s="32">
        <v>200</v>
      </c>
      <c r="P24" s="32">
        <v>200</v>
      </c>
      <c r="Q24" s="32">
        <v>125</v>
      </c>
      <c r="R24" s="39">
        <f>$O24*0.03937</f>
        <v>7.8740000000000006</v>
      </c>
      <c r="S24" s="39">
        <f>$P24*0.03937</f>
        <v>7.8740000000000006</v>
      </c>
      <c r="T24" s="39">
        <f>$Q24*0.03937</f>
        <v>4.9212500000000006</v>
      </c>
      <c r="U24" s="11">
        <v>5.6</v>
      </c>
      <c r="V24" s="11">
        <f>$R24*$S24*$T24</f>
        <v>305.11688976500005</v>
      </c>
      <c r="W24" s="34" t="s">
        <v>267</v>
      </c>
      <c r="X24" s="35" t="s">
        <v>268</v>
      </c>
      <c r="Y24" s="42">
        <v>1.2500000000000001E-2</v>
      </c>
      <c r="Z24" s="22">
        <f t="shared" si="17"/>
        <v>4.9212500000000005E-4</v>
      </c>
      <c r="AA24" s="11">
        <f>AC24/3600</f>
        <v>9.1666666666666661</v>
      </c>
      <c r="AB24" s="22">
        <f>AD24/3600</f>
        <v>5.5938444444444436E-4</v>
      </c>
      <c r="AC24" s="27">
        <v>33000</v>
      </c>
      <c r="AD24" s="24">
        <v>2.0137839999999998</v>
      </c>
      <c r="AE24" s="5" t="s">
        <v>266</v>
      </c>
      <c r="AF24" s="40" t="s">
        <v>262</v>
      </c>
      <c r="AG24" s="32" t="s">
        <v>54</v>
      </c>
      <c r="AH24" s="21" t="s">
        <v>6</v>
      </c>
      <c r="AI24" s="21" t="s">
        <v>7</v>
      </c>
      <c r="AJ24" s="5" t="s">
        <v>273</v>
      </c>
      <c r="AK24" s="36" t="s">
        <v>263</v>
      </c>
      <c r="AL24" s="36" t="s">
        <v>270</v>
      </c>
      <c r="AM24" s="9" t="s">
        <v>101</v>
      </c>
    </row>
    <row r="25" spans="1:47" ht="90" x14ac:dyDescent="0.25">
      <c r="A25" s="1" t="s">
        <v>783</v>
      </c>
      <c r="B25" s="5" t="s">
        <v>556</v>
      </c>
      <c r="C25" s="5" t="s">
        <v>558</v>
      </c>
      <c r="D25" s="14">
        <v>0</v>
      </c>
      <c r="E25" s="14">
        <v>0</v>
      </c>
      <c r="F25" s="14">
        <v>0</v>
      </c>
      <c r="G25" s="15">
        <f t="shared" si="18"/>
        <v>0</v>
      </c>
      <c r="H25" s="15">
        <f t="shared" si="19"/>
        <v>0</v>
      </c>
      <c r="I25" s="15">
        <f t="shared" si="20"/>
        <v>0</v>
      </c>
      <c r="J25" s="18">
        <v>0</v>
      </c>
      <c r="K25" s="15">
        <f t="shared" si="7"/>
        <v>0</v>
      </c>
      <c r="L25" s="5" t="s">
        <v>541</v>
      </c>
      <c r="M25" s="14" t="s">
        <v>564</v>
      </c>
      <c r="N25" s="19" t="s">
        <v>23</v>
      </c>
      <c r="O25" s="32">
        <f>$R25*25.4</f>
        <v>609.59999999999991</v>
      </c>
      <c r="P25" s="32">
        <f>$S25*25.4</f>
        <v>342.9</v>
      </c>
      <c r="Q25" s="32">
        <f>$T25*25.4</f>
        <v>228.6</v>
      </c>
      <c r="R25" s="39">
        <v>24</v>
      </c>
      <c r="S25" s="39">
        <v>13.5</v>
      </c>
      <c r="T25" s="39">
        <v>9</v>
      </c>
      <c r="U25" s="11">
        <f>V25*0.016387</f>
        <v>47.784491999999993</v>
      </c>
      <c r="V25" s="11">
        <f>$R25*$S25*$T25</f>
        <v>2916</v>
      </c>
      <c r="W25" s="16">
        <v>0</v>
      </c>
      <c r="X25" s="17">
        <f>$W25*0.03937</f>
        <v>0</v>
      </c>
      <c r="Y25" s="17">
        <v>0</v>
      </c>
      <c r="Z25" s="17">
        <f t="shared" si="17"/>
        <v>0</v>
      </c>
      <c r="AA25" s="15">
        <v>0</v>
      </c>
      <c r="AB25" s="17">
        <f>AA25*0.000061</f>
        <v>0</v>
      </c>
      <c r="AC25" s="26">
        <f t="shared" ref="AC25:AD27" si="21">(AA25*60)*60</f>
        <v>0</v>
      </c>
      <c r="AD25" s="18">
        <f t="shared" si="21"/>
        <v>0</v>
      </c>
      <c r="AE25" s="5" t="s">
        <v>560</v>
      </c>
      <c r="AF25" s="81">
        <v>0</v>
      </c>
      <c r="AG25" s="32" t="s">
        <v>55</v>
      </c>
      <c r="AH25" s="32" t="s">
        <v>141</v>
      </c>
      <c r="AI25" s="21" t="s">
        <v>23</v>
      </c>
      <c r="AJ25" s="5" t="s">
        <v>559</v>
      </c>
      <c r="AK25" s="74" t="s">
        <v>141</v>
      </c>
      <c r="AL25" s="86" t="s">
        <v>563</v>
      </c>
      <c r="AM25" s="9" t="s">
        <v>101</v>
      </c>
    </row>
    <row r="26" spans="1:47" ht="90" x14ac:dyDescent="0.25">
      <c r="A26" s="1" t="s">
        <v>784</v>
      </c>
      <c r="B26" s="5" t="s">
        <v>556</v>
      </c>
      <c r="C26" s="5" t="s">
        <v>558</v>
      </c>
      <c r="D26" s="14">
        <v>0</v>
      </c>
      <c r="E26" s="14">
        <v>0</v>
      </c>
      <c r="F26" s="14">
        <v>0</v>
      </c>
      <c r="G26" s="15">
        <f t="shared" si="18"/>
        <v>0</v>
      </c>
      <c r="H26" s="15">
        <f t="shared" si="19"/>
        <v>0</v>
      </c>
      <c r="I26" s="15">
        <f t="shared" si="20"/>
        <v>0</v>
      </c>
      <c r="J26" s="18">
        <v>0</v>
      </c>
      <c r="K26" s="15">
        <f t="shared" si="7"/>
        <v>0</v>
      </c>
      <c r="L26" s="5" t="s">
        <v>541</v>
      </c>
      <c r="M26" s="14" t="s">
        <v>564</v>
      </c>
      <c r="N26" s="19" t="s">
        <v>23</v>
      </c>
      <c r="O26" s="32">
        <f>$R26*25.4</f>
        <v>215.89999999999998</v>
      </c>
      <c r="P26" s="32">
        <f>$S26*25.4</f>
        <v>279.39999999999998</v>
      </c>
      <c r="Q26" s="32">
        <f>$T26*25.4</f>
        <v>431.79999999999995</v>
      </c>
      <c r="R26" s="32">
        <v>8.5</v>
      </c>
      <c r="S26" s="32">
        <v>11</v>
      </c>
      <c r="T26" s="32">
        <v>17</v>
      </c>
      <c r="U26" s="11">
        <f>V26*0.016387</f>
        <v>26.047136499999997</v>
      </c>
      <c r="V26" s="1">
        <f>$R26*$S26*$T26</f>
        <v>1589.5</v>
      </c>
      <c r="W26" s="16">
        <v>0</v>
      </c>
      <c r="X26" s="17">
        <f>$W26*0.03937</f>
        <v>0</v>
      </c>
      <c r="Y26" s="17">
        <v>0</v>
      </c>
      <c r="Z26" s="17">
        <f t="shared" si="17"/>
        <v>0</v>
      </c>
      <c r="AA26" s="15">
        <v>0</v>
      </c>
      <c r="AB26" s="17">
        <f>AA26*0.000061</f>
        <v>0</v>
      </c>
      <c r="AC26" s="26">
        <f t="shared" si="21"/>
        <v>0</v>
      </c>
      <c r="AD26" s="18">
        <f t="shared" si="21"/>
        <v>0</v>
      </c>
      <c r="AE26" s="5" t="s">
        <v>560</v>
      </c>
      <c r="AF26" s="81">
        <v>0</v>
      </c>
      <c r="AG26" s="32" t="s">
        <v>55</v>
      </c>
      <c r="AH26" s="32" t="s">
        <v>141</v>
      </c>
      <c r="AI26" s="21" t="s">
        <v>23</v>
      </c>
      <c r="AJ26" s="5" t="s">
        <v>562</v>
      </c>
      <c r="AK26" s="74" t="s">
        <v>141</v>
      </c>
      <c r="AL26" s="86" t="s">
        <v>563</v>
      </c>
      <c r="AM26" s="95" t="s">
        <v>565</v>
      </c>
    </row>
    <row r="27" spans="1:47" ht="105" x14ac:dyDescent="0.25">
      <c r="A27" s="1" t="s">
        <v>785</v>
      </c>
      <c r="B27" s="5" t="s">
        <v>695</v>
      </c>
      <c r="C27" s="5" t="s">
        <v>557</v>
      </c>
      <c r="D27" s="14">
        <v>0</v>
      </c>
      <c r="E27" s="14">
        <v>0</v>
      </c>
      <c r="F27" s="14">
        <v>0</v>
      </c>
      <c r="G27" s="15">
        <f t="shared" si="18"/>
        <v>0</v>
      </c>
      <c r="H27" s="15">
        <f t="shared" si="19"/>
        <v>0</v>
      </c>
      <c r="I27" s="15">
        <f t="shared" si="20"/>
        <v>0</v>
      </c>
      <c r="J27" s="18">
        <v>0</v>
      </c>
      <c r="K27" s="15">
        <f t="shared" si="7"/>
        <v>0</v>
      </c>
      <c r="L27" s="5" t="s">
        <v>541</v>
      </c>
      <c r="M27" s="14" t="s">
        <v>564</v>
      </c>
      <c r="N27" s="19" t="s">
        <v>23</v>
      </c>
      <c r="O27" s="32">
        <f>$R27*25.4</f>
        <v>215.89999999999998</v>
      </c>
      <c r="P27" s="32">
        <f>$S27*25.4</f>
        <v>279.39999999999998</v>
      </c>
      <c r="Q27" s="32">
        <f>$T27*25.4</f>
        <v>177.79999999999998</v>
      </c>
      <c r="R27" s="39">
        <v>8.5</v>
      </c>
      <c r="S27" s="39">
        <v>11</v>
      </c>
      <c r="T27" s="39">
        <v>7</v>
      </c>
      <c r="U27" s="11">
        <f>V27*0.016387</f>
        <v>10.725291499999999</v>
      </c>
      <c r="V27" s="11">
        <f>$R27*$S27*$T27</f>
        <v>654.5</v>
      </c>
      <c r="W27" s="13">
        <f>X27*25.4</f>
        <v>1.6763999999999999</v>
      </c>
      <c r="X27" s="22">
        <v>6.6000000000000003E-2</v>
      </c>
      <c r="Y27" s="17">
        <v>0</v>
      </c>
      <c r="Z27" s="17">
        <f t="shared" si="17"/>
        <v>0</v>
      </c>
      <c r="AA27" s="15">
        <v>0</v>
      </c>
      <c r="AB27" s="17">
        <f>AA27*0.000061</f>
        <v>0</v>
      </c>
      <c r="AC27" s="26">
        <f t="shared" si="21"/>
        <v>0</v>
      </c>
      <c r="AD27" s="18">
        <f t="shared" si="21"/>
        <v>0</v>
      </c>
      <c r="AE27" s="5" t="s">
        <v>560</v>
      </c>
      <c r="AF27" s="81">
        <v>0</v>
      </c>
      <c r="AG27" s="32" t="s">
        <v>55</v>
      </c>
      <c r="AH27" s="32" t="s">
        <v>141</v>
      </c>
      <c r="AI27" s="21" t="s">
        <v>23</v>
      </c>
      <c r="AJ27" s="5" t="s">
        <v>561</v>
      </c>
      <c r="AK27" s="74" t="s">
        <v>141</v>
      </c>
      <c r="AL27" s="86" t="s">
        <v>563</v>
      </c>
      <c r="AM27" s="9" t="s">
        <v>101</v>
      </c>
    </row>
    <row r="28" spans="1:47" s="14" customFormat="1" ht="135" x14ac:dyDescent="0.25">
      <c r="A28" s="97" t="s">
        <v>191</v>
      </c>
      <c r="B28" s="5" t="s">
        <v>285</v>
      </c>
      <c r="C28" s="8" t="s">
        <v>192</v>
      </c>
      <c r="D28" s="14">
        <v>0</v>
      </c>
      <c r="E28" s="14">
        <v>0</v>
      </c>
      <c r="F28" s="14">
        <v>0</v>
      </c>
      <c r="G28" s="15">
        <f t="shared" si="18"/>
        <v>0</v>
      </c>
      <c r="H28" s="15">
        <f t="shared" si="19"/>
        <v>0</v>
      </c>
      <c r="I28" s="15">
        <f t="shared" si="20"/>
        <v>0</v>
      </c>
      <c r="J28" s="18">
        <v>0</v>
      </c>
      <c r="K28" s="15">
        <f t="shared" si="7"/>
        <v>0</v>
      </c>
      <c r="L28" s="19" t="s">
        <v>169</v>
      </c>
      <c r="M28" s="14" t="s">
        <v>170</v>
      </c>
      <c r="N28" s="19" t="s">
        <v>23</v>
      </c>
      <c r="O28" s="21">
        <v>0</v>
      </c>
      <c r="P28" s="21">
        <v>0</v>
      </c>
      <c r="Q28" s="21">
        <v>0</v>
      </c>
      <c r="R28" s="77">
        <v>0</v>
      </c>
      <c r="S28" s="77">
        <v>0</v>
      </c>
      <c r="T28" s="77">
        <v>0</v>
      </c>
      <c r="U28" s="15">
        <v>0</v>
      </c>
      <c r="V28" s="15">
        <v>0</v>
      </c>
      <c r="W28" s="16">
        <v>0</v>
      </c>
      <c r="X28" s="17">
        <f t="shared" ref="X28:X33" si="22">$W28*0.03937</f>
        <v>0</v>
      </c>
      <c r="Y28" s="17">
        <v>0</v>
      </c>
      <c r="Z28" s="17">
        <f t="shared" si="17"/>
        <v>0</v>
      </c>
      <c r="AA28" s="15">
        <v>0</v>
      </c>
      <c r="AB28" s="17">
        <f>AA28*0.000061</f>
        <v>0</v>
      </c>
      <c r="AC28" s="26">
        <v>0</v>
      </c>
      <c r="AD28" s="18">
        <f>(AB28*60)*60</f>
        <v>0</v>
      </c>
      <c r="AE28" s="14" t="s">
        <v>31</v>
      </c>
      <c r="AF28" s="21" t="s">
        <v>23</v>
      </c>
      <c r="AG28" s="21" t="s">
        <v>55</v>
      </c>
      <c r="AH28" s="21" t="s">
        <v>6</v>
      </c>
      <c r="AI28" s="21"/>
      <c r="AJ28" s="5" t="s">
        <v>193</v>
      </c>
      <c r="AK28" s="71" t="s">
        <v>23</v>
      </c>
      <c r="AL28" s="71" t="s">
        <v>284</v>
      </c>
      <c r="AM28" s="83" t="s">
        <v>372</v>
      </c>
      <c r="AN28" s="20"/>
      <c r="AO28" s="20"/>
      <c r="AP28" s="20"/>
      <c r="AQ28" s="20"/>
      <c r="AR28" s="20"/>
      <c r="AS28" s="20"/>
      <c r="AT28" s="20"/>
      <c r="AU28" s="20"/>
    </row>
    <row r="29" spans="1:47" ht="195" x14ac:dyDescent="0.25">
      <c r="A29" s="1" t="s">
        <v>786</v>
      </c>
      <c r="B29" s="5" t="s">
        <v>641</v>
      </c>
      <c r="C29" s="5" t="s">
        <v>643</v>
      </c>
      <c r="D29" s="14">
        <v>0</v>
      </c>
      <c r="E29" s="14">
        <v>0</v>
      </c>
      <c r="F29" s="14">
        <v>0</v>
      </c>
      <c r="G29" s="15">
        <f t="shared" si="18"/>
        <v>0</v>
      </c>
      <c r="H29" s="15">
        <f t="shared" si="19"/>
        <v>0</v>
      </c>
      <c r="I29" s="15">
        <f t="shared" si="20"/>
        <v>0</v>
      </c>
      <c r="J29" s="18">
        <v>0</v>
      </c>
      <c r="K29" s="15">
        <f t="shared" si="7"/>
        <v>0</v>
      </c>
      <c r="L29" s="19" t="s">
        <v>6</v>
      </c>
      <c r="M29" s="14" t="s">
        <v>57</v>
      </c>
      <c r="N29" s="19" t="s">
        <v>23</v>
      </c>
      <c r="O29" s="21">
        <v>0</v>
      </c>
      <c r="P29" s="21">
        <v>0</v>
      </c>
      <c r="Q29" s="21">
        <v>0</v>
      </c>
      <c r="R29" s="77">
        <v>0</v>
      </c>
      <c r="S29" s="77">
        <v>0</v>
      </c>
      <c r="T29" s="77">
        <v>0</v>
      </c>
      <c r="U29" s="15">
        <v>0</v>
      </c>
      <c r="V29" s="15">
        <v>0</v>
      </c>
      <c r="W29" s="16">
        <v>0</v>
      </c>
      <c r="X29" s="17">
        <f t="shared" si="22"/>
        <v>0</v>
      </c>
      <c r="Y29" s="17">
        <v>0</v>
      </c>
      <c r="Z29" s="17">
        <f t="shared" si="17"/>
        <v>0</v>
      </c>
      <c r="AA29" s="15">
        <v>0</v>
      </c>
      <c r="AB29" s="17">
        <f>AA29*0.000061</f>
        <v>0</v>
      </c>
      <c r="AC29" s="26">
        <v>0</v>
      </c>
      <c r="AD29" s="18">
        <f>(AB29*60)*60</f>
        <v>0</v>
      </c>
      <c r="AE29" s="14" t="s">
        <v>33</v>
      </c>
      <c r="AF29" s="81">
        <v>0</v>
      </c>
      <c r="AG29" s="21" t="s">
        <v>54</v>
      </c>
      <c r="AH29" s="21" t="s">
        <v>6</v>
      </c>
      <c r="AI29" s="21" t="s">
        <v>23</v>
      </c>
      <c r="AJ29" s="5" t="s">
        <v>642</v>
      </c>
      <c r="AK29" s="69" t="s">
        <v>23</v>
      </c>
      <c r="AL29" s="69" t="s">
        <v>23</v>
      </c>
      <c r="AM29" s="83" t="s">
        <v>372</v>
      </c>
    </row>
    <row r="30" spans="1:47" s="63" customFormat="1" ht="180" x14ac:dyDescent="0.25">
      <c r="A30" s="97" t="s">
        <v>787</v>
      </c>
      <c r="B30" s="5" t="s">
        <v>716</v>
      </c>
      <c r="C30" s="5" t="s">
        <v>536</v>
      </c>
      <c r="D30" s="1">
        <v>334</v>
      </c>
      <c r="E30" s="1">
        <v>350</v>
      </c>
      <c r="F30" s="1">
        <v>291</v>
      </c>
      <c r="G30" s="11">
        <f>$D30*0.03937</f>
        <v>13.14958</v>
      </c>
      <c r="H30" s="11">
        <f>$E30*0.03937</f>
        <v>13.779500000000001</v>
      </c>
      <c r="I30" s="11">
        <f>$F30*0.03937</f>
        <v>11.456670000000001</v>
      </c>
      <c r="J30" s="18">
        <v>0</v>
      </c>
      <c r="K30" s="15">
        <f>$J30*2.204623</f>
        <v>0</v>
      </c>
      <c r="L30" s="5" t="s">
        <v>541</v>
      </c>
      <c r="M30" s="1" t="s">
        <v>142</v>
      </c>
      <c r="N30" s="19" t="s">
        <v>23</v>
      </c>
      <c r="O30" s="32">
        <v>120</v>
      </c>
      <c r="P30" s="32">
        <v>120</v>
      </c>
      <c r="Q30" s="32">
        <v>120</v>
      </c>
      <c r="R30" s="39">
        <f>$O30*0.03937</f>
        <v>4.7244000000000002</v>
      </c>
      <c r="S30" s="39">
        <f>$P30*0.03937</f>
        <v>4.7244000000000002</v>
      </c>
      <c r="T30" s="39">
        <f>$Q30*0.03937</f>
        <v>4.7244000000000002</v>
      </c>
      <c r="U30" s="11">
        <f>V30*0.016387</f>
        <v>1.7279828833233215</v>
      </c>
      <c r="V30" s="11">
        <f t="shared" ref="V30:V32" si="23">$R30*$S30*$T30</f>
        <v>105.44839710278401</v>
      </c>
      <c r="W30" s="13">
        <v>0.35</v>
      </c>
      <c r="X30" s="22">
        <f t="shared" si="22"/>
        <v>1.37795E-2</v>
      </c>
      <c r="Y30" s="22">
        <v>0.5</v>
      </c>
      <c r="Z30" s="22">
        <f>$Y30*0.03937</f>
        <v>1.9685000000000001E-2</v>
      </c>
      <c r="AA30" s="15">
        <v>0</v>
      </c>
      <c r="AB30" s="17">
        <f t="shared" ref="AB30:AB41" si="24">AA30*0.000061</f>
        <v>0</v>
      </c>
      <c r="AC30" s="26">
        <f t="shared" ref="AC30:AD32" si="25">(AA30*60)*60</f>
        <v>0</v>
      </c>
      <c r="AD30" s="18">
        <f t="shared" si="25"/>
        <v>0</v>
      </c>
      <c r="AE30" s="5" t="s">
        <v>539</v>
      </c>
      <c r="AF30" s="28" t="s">
        <v>537</v>
      </c>
      <c r="AG30" s="41" t="s">
        <v>538</v>
      </c>
      <c r="AH30" s="32" t="s">
        <v>239</v>
      </c>
      <c r="AI30" s="32" t="s">
        <v>141</v>
      </c>
      <c r="AJ30" s="5" t="s">
        <v>719</v>
      </c>
      <c r="AK30" s="36" t="s">
        <v>545</v>
      </c>
      <c r="AL30" s="36" t="s">
        <v>540</v>
      </c>
      <c r="AM30" s="9" t="s">
        <v>101</v>
      </c>
      <c r="AN30" s="20"/>
      <c r="AO30" s="20"/>
      <c r="AP30" s="20"/>
      <c r="AQ30" s="20"/>
      <c r="AR30" s="20"/>
      <c r="AS30" s="20"/>
      <c r="AT30" s="20"/>
      <c r="AU30" s="20"/>
    </row>
    <row r="31" spans="1:47" ht="225" x14ac:dyDescent="0.25">
      <c r="A31" s="1" t="s">
        <v>4</v>
      </c>
      <c r="B31" s="5" t="s">
        <v>36</v>
      </c>
      <c r="C31" s="43" t="s">
        <v>656</v>
      </c>
      <c r="D31" s="1">
        <v>410</v>
      </c>
      <c r="E31" s="1">
        <v>380</v>
      </c>
      <c r="F31" s="1">
        <v>480</v>
      </c>
      <c r="G31" s="11">
        <f>$D31*0.03937</f>
        <v>16.1417</v>
      </c>
      <c r="H31" s="11">
        <f>$E31*0.03937</f>
        <v>14.960600000000001</v>
      </c>
      <c r="I31" s="11">
        <f>$F31*0.03937</f>
        <v>18.897600000000001</v>
      </c>
      <c r="J31" s="24">
        <v>4</v>
      </c>
      <c r="K31" s="11">
        <f>$J31*2.204623</f>
        <v>8.8184920000000009</v>
      </c>
      <c r="L31" s="5" t="s">
        <v>227</v>
      </c>
      <c r="M31" s="1" t="s">
        <v>21</v>
      </c>
      <c r="N31" s="5" t="s">
        <v>155</v>
      </c>
      <c r="O31" s="32">
        <v>140</v>
      </c>
      <c r="P31" s="32">
        <v>140</v>
      </c>
      <c r="Q31" s="32">
        <v>140</v>
      </c>
      <c r="R31" s="39">
        <f>$O31*0.03937</f>
        <v>5.5118</v>
      </c>
      <c r="S31" s="39">
        <f>$P31*0.03937</f>
        <v>5.5118</v>
      </c>
      <c r="T31" s="39">
        <f>$Q31*0.03937</f>
        <v>5.5118</v>
      </c>
      <c r="U31" s="11">
        <v>2.74</v>
      </c>
      <c r="V31" s="11">
        <f t="shared" si="23"/>
        <v>167.44814910303199</v>
      </c>
      <c r="W31" s="13">
        <v>0.25</v>
      </c>
      <c r="X31" s="22">
        <f t="shared" si="22"/>
        <v>9.8425000000000006E-3</v>
      </c>
      <c r="Y31" s="17">
        <v>0.25</v>
      </c>
      <c r="Z31" s="17">
        <f>$Y31*0.03937</f>
        <v>9.8425000000000006E-3</v>
      </c>
      <c r="AA31" s="15">
        <v>15</v>
      </c>
      <c r="AB31" s="17">
        <f t="shared" si="24"/>
        <v>9.1500000000000001E-4</v>
      </c>
      <c r="AC31" s="26">
        <f t="shared" si="25"/>
        <v>54000</v>
      </c>
      <c r="AD31" s="18">
        <f t="shared" si="25"/>
        <v>3.2940000000000005</v>
      </c>
      <c r="AE31" s="1" t="s">
        <v>29</v>
      </c>
      <c r="AF31" s="40">
        <v>1299</v>
      </c>
      <c r="AG31" s="32" t="s">
        <v>5</v>
      </c>
      <c r="AH31" s="21" t="s">
        <v>6</v>
      </c>
      <c r="AI31" s="32" t="s">
        <v>7</v>
      </c>
      <c r="AJ31" s="5" t="s">
        <v>309</v>
      </c>
      <c r="AK31" s="36" t="s">
        <v>307</v>
      </c>
      <c r="AL31" s="36" t="s">
        <v>308</v>
      </c>
      <c r="AM31" s="9" t="s">
        <v>101</v>
      </c>
    </row>
    <row r="32" spans="1:47" s="63" customFormat="1" ht="150" x14ac:dyDescent="0.25">
      <c r="A32" s="97" t="s">
        <v>205</v>
      </c>
      <c r="B32" s="5" t="s">
        <v>104</v>
      </c>
      <c r="C32" s="43" t="s">
        <v>657</v>
      </c>
      <c r="D32" s="1">
        <v>350</v>
      </c>
      <c r="E32" s="1">
        <v>240</v>
      </c>
      <c r="F32" s="1">
        <v>450</v>
      </c>
      <c r="G32" s="11">
        <f>$D32*0.03937</f>
        <v>13.779500000000001</v>
      </c>
      <c r="H32" s="11">
        <f>$E32*0.03937</f>
        <v>9.4488000000000003</v>
      </c>
      <c r="I32" s="11">
        <f>$F32*0.03937</f>
        <v>17.7165</v>
      </c>
      <c r="J32" s="18">
        <v>0</v>
      </c>
      <c r="K32" s="15">
        <f>$J32*2.204623</f>
        <v>0</v>
      </c>
      <c r="L32" s="19" t="s">
        <v>24</v>
      </c>
      <c r="M32" s="14" t="s">
        <v>57</v>
      </c>
      <c r="N32" s="19" t="s">
        <v>25</v>
      </c>
      <c r="O32" s="32">
        <v>100</v>
      </c>
      <c r="P32" s="32">
        <v>100</v>
      </c>
      <c r="Q32" s="32">
        <v>130</v>
      </c>
      <c r="R32" s="39">
        <f>$O32*0.03937</f>
        <v>3.9370000000000003</v>
      </c>
      <c r="S32" s="39">
        <f>$P32*0.03937</f>
        <v>3.9370000000000003</v>
      </c>
      <c r="T32" s="39">
        <f>$Q32*0.03937</f>
        <v>5.1181000000000001</v>
      </c>
      <c r="U32" s="11">
        <f>V32*0.016387</f>
        <v>1.2999871228705544</v>
      </c>
      <c r="V32" s="11">
        <f t="shared" si="23"/>
        <v>79.330391338900014</v>
      </c>
      <c r="W32" s="13">
        <v>0.3725</v>
      </c>
      <c r="X32" s="22">
        <f t="shared" si="22"/>
        <v>1.4665325E-2</v>
      </c>
      <c r="Y32" s="22">
        <v>8.5000000000000006E-2</v>
      </c>
      <c r="Z32" s="22">
        <f>$Y32*0.03937</f>
        <v>3.3464500000000004E-3</v>
      </c>
      <c r="AA32" s="15">
        <v>0</v>
      </c>
      <c r="AB32" s="17">
        <f t="shared" si="24"/>
        <v>0</v>
      </c>
      <c r="AC32" s="26">
        <f t="shared" si="25"/>
        <v>0</v>
      </c>
      <c r="AD32" s="18">
        <f t="shared" si="25"/>
        <v>0</v>
      </c>
      <c r="AE32" s="5" t="s">
        <v>206</v>
      </c>
      <c r="AF32" s="21" t="s">
        <v>23</v>
      </c>
      <c r="AG32" s="32" t="s">
        <v>53</v>
      </c>
      <c r="AH32" s="32" t="s">
        <v>141</v>
      </c>
      <c r="AI32" s="21" t="s">
        <v>23</v>
      </c>
      <c r="AJ32" s="5" t="s">
        <v>310</v>
      </c>
      <c r="AK32" s="71" t="s">
        <v>23</v>
      </c>
      <c r="AL32" s="71" t="s">
        <v>23</v>
      </c>
      <c r="AM32" s="9" t="s">
        <v>101</v>
      </c>
      <c r="AN32" s="20"/>
      <c r="AO32" s="20"/>
      <c r="AP32" s="20"/>
      <c r="AQ32" s="20"/>
      <c r="AR32" s="20"/>
      <c r="AS32" s="20"/>
      <c r="AT32" s="20"/>
      <c r="AU32" s="20"/>
    </row>
    <row r="33" spans="1:47" ht="105" x14ac:dyDescent="0.25">
      <c r="A33" s="1" t="s">
        <v>788</v>
      </c>
      <c r="B33" s="5" t="s">
        <v>566</v>
      </c>
      <c r="C33" s="5" t="s">
        <v>568</v>
      </c>
      <c r="D33" s="14">
        <v>0</v>
      </c>
      <c r="E33" s="14">
        <v>0</v>
      </c>
      <c r="F33" s="14">
        <v>0</v>
      </c>
      <c r="G33" s="15">
        <f>$D33*0.03937</f>
        <v>0</v>
      </c>
      <c r="H33" s="15">
        <f>$E33*0.03937</f>
        <v>0</v>
      </c>
      <c r="I33" s="15">
        <f>$F33*0.03937</f>
        <v>0</v>
      </c>
      <c r="J33" s="18">
        <v>0</v>
      </c>
      <c r="K33" s="15">
        <f>$J33*2.204623</f>
        <v>0</v>
      </c>
      <c r="L33" s="19" t="s">
        <v>6</v>
      </c>
      <c r="M33" s="14" t="s">
        <v>57</v>
      </c>
      <c r="N33" s="19" t="s">
        <v>23</v>
      </c>
      <c r="O33" s="21">
        <v>0</v>
      </c>
      <c r="P33" s="21">
        <v>0</v>
      </c>
      <c r="Q33" s="21">
        <v>0</v>
      </c>
      <c r="R33" s="77">
        <v>0</v>
      </c>
      <c r="S33" s="77">
        <v>0</v>
      </c>
      <c r="T33" s="77">
        <v>0</v>
      </c>
      <c r="U33" s="15">
        <v>0</v>
      </c>
      <c r="V33" s="15">
        <v>0</v>
      </c>
      <c r="W33" s="16">
        <v>0</v>
      </c>
      <c r="X33" s="17">
        <f t="shared" si="22"/>
        <v>0</v>
      </c>
      <c r="Y33" s="17">
        <v>0</v>
      </c>
      <c r="Z33" s="17">
        <f>$Y33*0.03937</f>
        <v>0</v>
      </c>
      <c r="AA33" s="15">
        <v>0</v>
      </c>
      <c r="AB33" s="17">
        <f t="shared" si="24"/>
        <v>0</v>
      </c>
      <c r="AC33" s="26">
        <v>0</v>
      </c>
      <c r="AD33" s="18">
        <f t="shared" ref="AD33:AD41" si="26">(AB33*60)*60</f>
        <v>0</v>
      </c>
      <c r="AE33" s="14" t="s">
        <v>33</v>
      </c>
      <c r="AF33" s="81">
        <v>0</v>
      </c>
      <c r="AG33" s="32" t="s">
        <v>55</v>
      </c>
      <c r="AH33" s="32" t="s">
        <v>141</v>
      </c>
      <c r="AI33" s="21" t="s">
        <v>23</v>
      </c>
      <c r="AJ33" s="5" t="s">
        <v>567</v>
      </c>
      <c r="AK33" s="74" t="s">
        <v>141</v>
      </c>
      <c r="AL33" s="69" t="s">
        <v>23</v>
      </c>
      <c r="AM33" s="9" t="s">
        <v>101</v>
      </c>
    </row>
    <row r="34" spans="1:47" ht="90" x14ac:dyDescent="0.25">
      <c r="A34" s="97" t="s">
        <v>399</v>
      </c>
      <c r="B34" s="5" t="s">
        <v>386</v>
      </c>
      <c r="C34" s="89" t="s">
        <v>387</v>
      </c>
      <c r="D34" s="1">
        <f>$G34*25.4</f>
        <v>1394.4599999999998</v>
      </c>
      <c r="E34" s="1">
        <f>$H34*25.4</f>
        <v>1244.5999999999999</v>
      </c>
      <c r="F34" s="1">
        <f>$I34*25.4</f>
        <v>1038.8599999999999</v>
      </c>
      <c r="G34" s="11">
        <v>54.9</v>
      </c>
      <c r="H34" s="11">
        <v>49</v>
      </c>
      <c r="I34" s="11">
        <v>40.9</v>
      </c>
      <c r="J34" s="24">
        <f>$K34*0.453592</f>
        <v>34.019399999999997</v>
      </c>
      <c r="K34" s="11">
        <v>75</v>
      </c>
      <c r="L34" s="5" t="s">
        <v>392</v>
      </c>
      <c r="M34" s="1" t="s">
        <v>389</v>
      </c>
      <c r="N34" s="5" t="s">
        <v>391</v>
      </c>
      <c r="O34" s="32">
        <v>152.4</v>
      </c>
      <c r="P34" s="32">
        <v>152.4</v>
      </c>
      <c r="Q34" s="32">
        <v>101.6</v>
      </c>
      <c r="R34" s="39">
        <f>$O34*0.03937</f>
        <v>5.999988000000001</v>
      </c>
      <c r="S34" s="39">
        <f>$P34*0.03937</f>
        <v>5.999988000000001</v>
      </c>
      <c r="T34" s="39">
        <f>$Q34*0.03937</f>
        <v>3.9999920000000002</v>
      </c>
      <c r="U34" s="11">
        <f>V34*0.016387</f>
        <v>2.3597138416603176</v>
      </c>
      <c r="V34" s="11">
        <f>$R34*$S34*$T34</f>
        <v>143.99913600172806</v>
      </c>
      <c r="W34" s="38" t="s">
        <v>394</v>
      </c>
      <c r="X34" s="37" t="s">
        <v>393</v>
      </c>
      <c r="Y34" s="17">
        <f>Z34*25.4</f>
        <v>2.5399999999999999E-2</v>
      </c>
      <c r="Z34" s="17">
        <v>1E-3</v>
      </c>
      <c r="AA34" s="15">
        <v>0</v>
      </c>
      <c r="AB34" s="17">
        <f t="shared" si="24"/>
        <v>0</v>
      </c>
      <c r="AC34" s="26">
        <f>(AA34*60)*60</f>
        <v>0</v>
      </c>
      <c r="AD34" s="18">
        <f t="shared" si="26"/>
        <v>0</v>
      </c>
      <c r="AE34" s="32" t="s">
        <v>390</v>
      </c>
      <c r="AF34" s="40">
        <v>30650</v>
      </c>
      <c r="AG34" s="32" t="s">
        <v>5</v>
      </c>
      <c r="AH34" s="21" t="s">
        <v>6</v>
      </c>
      <c r="AI34" s="32" t="s">
        <v>141</v>
      </c>
      <c r="AJ34" s="5" t="s">
        <v>401</v>
      </c>
      <c r="AK34" s="74" t="s">
        <v>260</v>
      </c>
      <c r="AL34" s="74" t="s">
        <v>388</v>
      </c>
      <c r="AM34" s="9" t="s">
        <v>101</v>
      </c>
    </row>
    <row r="35" spans="1:47" ht="90" x14ac:dyDescent="0.25">
      <c r="A35" s="97" t="s">
        <v>400</v>
      </c>
      <c r="B35" s="5" t="s">
        <v>386</v>
      </c>
      <c r="C35" s="89" t="s">
        <v>387</v>
      </c>
      <c r="D35" s="1">
        <f>$G35*25.4</f>
        <v>1394.4599999999998</v>
      </c>
      <c r="E35" s="1">
        <f>$H35*25.4</f>
        <v>1244.5999999999999</v>
      </c>
      <c r="F35" s="1">
        <f>$I35*25.4</f>
        <v>1038.8599999999999</v>
      </c>
      <c r="G35" s="11">
        <v>54.9</v>
      </c>
      <c r="H35" s="11">
        <v>49</v>
      </c>
      <c r="I35" s="11">
        <v>40.9</v>
      </c>
      <c r="J35" s="24">
        <f>$K35*0.453592</f>
        <v>34.019399999999997</v>
      </c>
      <c r="K35" s="11">
        <v>75</v>
      </c>
      <c r="L35" s="5" t="s">
        <v>392</v>
      </c>
      <c r="M35" s="1" t="s">
        <v>389</v>
      </c>
      <c r="N35" s="5" t="s">
        <v>391</v>
      </c>
      <c r="O35" s="32">
        <v>152.4</v>
      </c>
      <c r="P35" s="32">
        <v>152.4</v>
      </c>
      <c r="Q35" s="32">
        <v>101.6</v>
      </c>
      <c r="R35" s="39">
        <f>$O35*0.03937</f>
        <v>5.999988000000001</v>
      </c>
      <c r="S35" s="39">
        <f>$P35*0.03937</f>
        <v>5.999988000000001</v>
      </c>
      <c r="T35" s="39">
        <f>$Q35*0.03937</f>
        <v>3.9999920000000002</v>
      </c>
      <c r="U35" s="11">
        <f>V35*0.016387</f>
        <v>2.3597138416603176</v>
      </c>
      <c r="V35" s="11">
        <f>$R35*$S35*$T35</f>
        <v>143.99913600172806</v>
      </c>
      <c r="W35" s="38" t="s">
        <v>394</v>
      </c>
      <c r="X35" s="37" t="s">
        <v>393</v>
      </c>
      <c r="Y35" s="17">
        <f>Z35*25.4</f>
        <v>2.5399999999999999E-2</v>
      </c>
      <c r="Z35" s="17">
        <v>1E-3</v>
      </c>
      <c r="AA35" s="15">
        <v>0</v>
      </c>
      <c r="AB35" s="17">
        <f t="shared" si="24"/>
        <v>0</v>
      </c>
      <c r="AC35" s="26">
        <f>(AA35*60)*60</f>
        <v>0</v>
      </c>
      <c r="AD35" s="18">
        <f t="shared" si="26"/>
        <v>0</v>
      </c>
      <c r="AE35" s="32" t="s">
        <v>390</v>
      </c>
      <c r="AF35" s="40">
        <v>45650</v>
      </c>
      <c r="AG35" s="32" t="s">
        <v>5</v>
      </c>
      <c r="AH35" s="21" t="s">
        <v>6</v>
      </c>
      <c r="AI35" s="32" t="s">
        <v>141</v>
      </c>
      <c r="AJ35" s="5" t="s">
        <v>401</v>
      </c>
      <c r="AK35" s="74" t="s">
        <v>260</v>
      </c>
      <c r="AL35" s="74" t="s">
        <v>388</v>
      </c>
      <c r="AM35" s="9" t="s">
        <v>101</v>
      </c>
    </row>
    <row r="36" spans="1:47" ht="225" x14ac:dyDescent="0.25">
      <c r="A36" s="1" t="s">
        <v>789</v>
      </c>
      <c r="B36" s="5" t="s">
        <v>422</v>
      </c>
      <c r="C36" s="5" t="s">
        <v>668</v>
      </c>
      <c r="D36" s="14">
        <v>0</v>
      </c>
      <c r="E36" s="14">
        <v>0</v>
      </c>
      <c r="F36" s="14">
        <v>0</v>
      </c>
      <c r="G36" s="15">
        <f>$D36*0.03937</f>
        <v>0</v>
      </c>
      <c r="H36" s="15">
        <f>$E36*0.03937</f>
        <v>0</v>
      </c>
      <c r="I36" s="15">
        <f>$F36*0.03937</f>
        <v>0</v>
      </c>
      <c r="J36" s="18">
        <v>0</v>
      </c>
      <c r="K36" s="15">
        <f>$J36*2.204623</f>
        <v>0</v>
      </c>
      <c r="L36" s="19" t="s">
        <v>6</v>
      </c>
      <c r="M36" s="14" t="s">
        <v>57</v>
      </c>
      <c r="N36" s="19" t="s">
        <v>23</v>
      </c>
      <c r="O36" s="21">
        <v>0</v>
      </c>
      <c r="P36" s="21">
        <v>0</v>
      </c>
      <c r="Q36" s="21">
        <v>0</v>
      </c>
      <c r="R36" s="77">
        <v>0</v>
      </c>
      <c r="S36" s="77">
        <v>0</v>
      </c>
      <c r="T36" s="77">
        <v>0</v>
      </c>
      <c r="U36" s="15">
        <v>0</v>
      </c>
      <c r="V36" s="15">
        <v>0</v>
      </c>
      <c r="W36" s="16">
        <v>0</v>
      </c>
      <c r="X36" s="17">
        <f t="shared" ref="X36:X41" si="27">$W36*0.03937</f>
        <v>0</v>
      </c>
      <c r="Y36" s="17">
        <v>0</v>
      </c>
      <c r="Z36" s="17">
        <f t="shared" ref="Z36:Z41" si="28">$Y36*0.03937</f>
        <v>0</v>
      </c>
      <c r="AA36" s="15">
        <v>0</v>
      </c>
      <c r="AB36" s="17">
        <f t="shared" si="24"/>
        <v>0</v>
      </c>
      <c r="AC36" s="26">
        <v>0</v>
      </c>
      <c r="AD36" s="18">
        <f t="shared" si="26"/>
        <v>0</v>
      </c>
      <c r="AE36" s="14" t="s">
        <v>33</v>
      </c>
      <c r="AF36" s="81">
        <v>0</v>
      </c>
      <c r="AG36" s="21" t="s">
        <v>54</v>
      </c>
      <c r="AH36" s="21" t="s">
        <v>6</v>
      </c>
      <c r="AI36" s="21" t="s">
        <v>23</v>
      </c>
      <c r="AJ36" s="5" t="s">
        <v>669</v>
      </c>
      <c r="AK36" s="69" t="s">
        <v>23</v>
      </c>
      <c r="AL36" s="69" t="s">
        <v>23</v>
      </c>
      <c r="AM36" s="9" t="s">
        <v>101</v>
      </c>
    </row>
    <row r="37" spans="1:47" s="56" customFormat="1" ht="180" x14ac:dyDescent="0.25">
      <c r="A37" s="1" t="s">
        <v>237</v>
      </c>
      <c r="B37" s="5" t="s">
        <v>67</v>
      </c>
      <c r="C37" s="43" t="s">
        <v>238</v>
      </c>
      <c r="D37" s="14">
        <v>0</v>
      </c>
      <c r="E37" s="14">
        <v>0</v>
      </c>
      <c r="F37" s="14">
        <v>0</v>
      </c>
      <c r="G37" s="15">
        <f>$D37*0.03937</f>
        <v>0</v>
      </c>
      <c r="H37" s="15">
        <f>$E37*0.03937</f>
        <v>0</v>
      </c>
      <c r="I37" s="15">
        <f>$F37*0.03937</f>
        <v>0</v>
      </c>
      <c r="J37" s="18">
        <v>0</v>
      </c>
      <c r="K37" s="15">
        <f>$J37*2.204623</f>
        <v>0</v>
      </c>
      <c r="L37" s="19" t="s">
        <v>6</v>
      </c>
      <c r="M37" s="14" t="s">
        <v>6</v>
      </c>
      <c r="N37" s="19" t="s">
        <v>23</v>
      </c>
      <c r="O37" s="21">
        <v>0</v>
      </c>
      <c r="P37" s="21">
        <v>0</v>
      </c>
      <c r="Q37" s="21">
        <v>0</v>
      </c>
      <c r="R37" s="77">
        <v>0</v>
      </c>
      <c r="S37" s="77">
        <v>0</v>
      </c>
      <c r="T37" s="77">
        <v>0</v>
      </c>
      <c r="U37" s="15">
        <v>0</v>
      </c>
      <c r="V37" s="15">
        <v>0</v>
      </c>
      <c r="W37" s="16">
        <v>0</v>
      </c>
      <c r="X37" s="17">
        <f t="shared" si="27"/>
        <v>0</v>
      </c>
      <c r="Y37" s="17">
        <v>0</v>
      </c>
      <c r="Z37" s="17">
        <f t="shared" si="28"/>
        <v>0</v>
      </c>
      <c r="AA37" s="15">
        <v>0</v>
      </c>
      <c r="AB37" s="17">
        <f t="shared" si="24"/>
        <v>0</v>
      </c>
      <c r="AC37" s="26">
        <v>0</v>
      </c>
      <c r="AD37" s="18">
        <f t="shared" si="26"/>
        <v>0</v>
      </c>
      <c r="AE37" s="14" t="s">
        <v>32</v>
      </c>
      <c r="AF37" s="21" t="s">
        <v>23</v>
      </c>
      <c r="AG37" s="21" t="s">
        <v>53</v>
      </c>
      <c r="AH37" s="21" t="s">
        <v>6</v>
      </c>
      <c r="AI37" s="21" t="s">
        <v>23</v>
      </c>
      <c r="AJ37" s="19" t="s">
        <v>286</v>
      </c>
      <c r="AK37" s="71" t="s">
        <v>23</v>
      </c>
      <c r="AL37" s="71" t="s">
        <v>23</v>
      </c>
      <c r="AM37" s="9" t="s">
        <v>101</v>
      </c>
      <c r="AN37" s="20"/>
      <c r="AO37" s="20"/>
      <c r="AP37" s="20"/>
      <c r="AQ37" s="20"/>
      <c r="AR37" s="20"/>
      <c r="AS37" s="20"/>
      <c r="AT37" s="20"/>
      <c r="AU37" s="20"/>
    </row>
    <row r="38" spans="1:47" s="14" customFormat="1" ht="105" x14ac:dyDescent="0.25">
      <c r="A38" s="97" t="s">
        <v>144</v>
      </c>
      <c r="B38" s="5" t="s">
        <v>103</v>
      </c>
      <c r="C38" s="8" t="s">
        <v>143</v>
      </c>
      <c r="D38" s="1">
        <f>$G38*25.4</f>
        <v>457.2</v>
      </c>
      <c r="E38" s="1">
        <f>$H38*25.4</f>
        <v>635</v>
      </c>
      <c r="F38" s="1">
        <f>$I38*25.4</f>
        <v>508</v>
      </c>
      <c r="G38" s="11">
        <v>18</v>
      </c>
      <c r="H38" s="11">
        <v>25</v>
      </c>
      <c r="I38" s="11">
        <v>20</v>
      </c>
      <c r="J38" s="24">
        <f>$K38*0.453592</f>
        <v>40.823279999999997</v>
      </c>
      <c r="K38" s="11">
        <v>90</v>
      </c>
      <c r="L38" s="19" t="s">
        <v>6</v>
      </c>
      <c r="M38" s="1" t="s">
        <v>142</v>
      </c>
      <c r="N38" s="19" t="s">
        <v>23</v>
      </c>
      <c r="O38" s="32">
        <f>$R38*25.4</f>
        <v>127</v>
      </c>
      <c r="P38" s="32">
        <f>$S38*25.4</f>
        <v>127</v>
      </c>
      <c r="Q38" s="32">
        <f>$T38*25.4</f>
        <v>127</v>
      </c>
      <c r="R38" s="39">
        <v>5</v>
      </c>
      <c r="S38" s="39">
        <v>5</v>
      </c>
      <c r="T38" s="39">
        <v>5</v>
      </c>
      <c r="U38" s="11">
        <f>V38*0.016387</f>
        <v>2.0483750000000001</v>
      </c>
      <c r="V38" s="11">
        <f>$R38*$S38*$T38</f>
        <v>125</v>
      </c>
      <c r="W38" s="16">
        <v>0</v>
      </c>
      <c r="X38" s="17">
        <f t="shared" si="27"/>
        <v>0</v>
      </c>
      <c r="Y38" s="17">
        <v>0</v>
      </c>
      <c r="Z38" s="17">
        <f t="shared" si="28"/>
        <v>0</v>
      </c>
      <c r="AA38" s="15">
        <v>0</v>
      </c>
      <c r="AB38" s="17">
        <f t="shared" si="24"/>
        <v>0</v>
      </c>
      <c r="AC38" s="26">
        <f>(AA38*60)*60</f>
        <v>0</v>
      </c>
      <c r="AD38" s="18">
        <f t="shared" si="26"/>
        <v>0</v>
      </c>
      <c r="AE38" s="1" t="s">
        <v>145</v>
      </c>
      <c r="AF38" s="29">
        <v>4995</v>
      </c>
      <c r="AG38" s="32" t="s">
        <v>140</v>
      </c>
      <c r="AH38" s="32" t="s">
        <v>141</v>
      </c>
      <c r="AI38" s="32" t="s">
        <v>7</v>
      </c>
      <c r="AJ38" s="5" t="s">
        <v>146</v>
      </c>
      <c r="AK38" s="71" t="s">
        <v>23</v>
      </c>
      <c r="AL38" s="71" t="s">
        <v>23</v>
      </c>
      <c r="AM38" s="9" t="s">
        <v>101</v>
      </c>
      <c r="AN38" s="20"/>
      <c r="AO38" s="20"/>
      <c r="AP38" s="20"/>
      <c r="AQ38" s="20"/>
      <c r="AR38" s="20"/>
      <c r="AS38" s="20"/>
      <c r="AT38" s="20"/>
      <c r="AU38" s="20"/>
    </row>
    <row r="39" spans="1:47" ht="75" x14ac:dyDescent="0.25">
      <c r="A39" s="97" t="s">
        <v>526</v>
      </c>
      <c r="B39" s="5" t="s">
        <v>519</v>
      </c>
      <c r="C39" s="5" t="s">
        <v>516</v>
      </c>
      <c r="D39" s="14">
        <v>0</v>
      </c>
      <c r="E39" s="14">
        <v>0</v>
      </c>
      <c r="F39" s="14">
        <v>0</v>
      </c>
      <c r="G39" s="15">
        <f t="shared" ref="G39:G41" si="29">$D39*0.03937</f>
        <v>0</v>
      </c>
      <c r="H39" s="15">
        <f t="shared" ref="H39:H41" si="30">$E39*0.03937</f>
        <v>0</v>
      </c>
      <c r="I39" s="15">
        <f t="shared" ref="I39:I41" si="31">$F39*0.03937</f>
        <v>0</v>
      </c>
      <c r="J39" s="18">
        <v>0</v>
      </c>
      <c r="K39" s="15">
        <f t="shared" ref="K39:K41" si="32">$J39*2.204623</f>
        <v>0</v>
      </c>
      <c r="L39" s="19" t="s">
        <v>6</v>
      </c>
      <c r="M39" s="14" t="s">
        <v>57</v>
      </c>
      <c r="N39" s="19" t="s">
        <v>23</v>
      </c>
      <c r="O39" s="21">
        <v>0</v>
      </c>
      <c r="P39" s="21">
        <v>0</v>
      </c>
      <c r="Q39" s="21">
        <v>0</v>
      </c>
      <c r="R39" s="77">
        <v>0</v>
      </c>
      <c r="S39" s="77">
        <v>0</v>
      </c>
      <c r="T39" s="77">
        <v>0</v>
      </c>
      <c r="U39" s="15">
        <v>0</v>
      </c>
      <c r="V39" s="15">
        <v>0</v>
      </c>
      <c r="W39" s="16">
        <v>0</v>
      </c>
      <c r="X39" s="17">
        <f t="shared" si="27"/>
        <v>0</v>
      </c>
      <c r="Y39" s="17">
        <v>0</v>
      </c>
      <c r="Z39" s="17">
        <f t="shared" si="28"/>
        <v>0</v>
      </c>
      <c r="AA39" s="15">
        <v>0</v>
      </c>
      <c r="AB39" s="17">
        <f t="shared" si="24"/>
        <v>0</v>
      </c>
      <c r="AC39" s="26">
        <v>0</v>
      </c>
      <c r="AD39" s="18">
        <f t="shared" si="26"/>
        <v>0</v>
      </c>
      <c r="AE39" s="5" t="s">
        <v>517</v>
      </c>
      <c r="AF39" s="81">
        <v>0</v>
      </c>
      <c r="AG39" s="21" t="s">
        <v>5</v>
      </c>
      <c r="AH39" s="21" t="s">
        <v>6</v>
      </c>
      <c r="AI39" s="21" t="s">
        <v>141</v>
      </c>
      <c r="AJ39" s="5" t="s">
        <v>518</v>
      </c>
      <c r="AK39" s="69" t="s">
        <v>23</v>
      </c>
      <c r="AL39" s="69" t="s">
        <v>23</v>
      </c>
      <c r="AM39" s="83" t="s">
        <v>372</v>
      </c>
    </row>
    <row r="40" spans="1:47" ht="105" x14ac:dyDescent="0.25">
      <c r="A40" s="1" t="s">
        <v>790</v>
      </c>
      <c r="B40" s="5" t="s">
        <v>592</v>
      </c>
      <c r="C40" s="5" t="s">
        <v>598</v>
      </c>
      <c r="D40" s="14">
        <v>0</v>
      </c>
      <c r="E40" s="14">
        <v>0</v>
      </c>
      <c r="F40" s="14">
        <v>0</v>
      </c>
      <c r="G40" s="15">
        <f t="shared" si="29"/>
        <v>0</v>
      </c>
      <c r="H40" s="15">
        <f t="shared" si="30"/>
        <v>0</v>
      </c>
      <c r="I40" s="15">
        <f t="shared" si="31"/>
        <v>0</v>
      </c>
      <c r="J40" s="18">
        <v>0</v>
      </c>
      <c r="K40" s="15">
        <f t="shared" si="32"/>
        <v>0</v>
      </c>
      <c r="L40" s="19" t="s">
        <v>6</v>
      </c>
      <c r="M40" s="14" t="s">
        <v>57</v>
      </c>
      <c r="N40" s="19" t="s">
        <v>23</v>
      </c>
      <c r="O40" s="21">
        <v>0</v>
      </c>
      <c r="P40" s="21">
        <v>0</v>
      </c>
      <c r="Q40" s="21">
        <v>0</v>
      </c>
      <c r="R40" s="77">
        <v>0</v>
      </c>
      <c r="S40" s="77">
        <v>0</v>
      </c>
      <c r="T40" s="77">
        <v>0</v>
      </c>
      <c r="U40" s="15">
        <v>0</v>
      </c>
      <c r="V40" s="15">
        <v>0</v>
      </c>
      <c r="W40" s="16">
        <v>0</v>
      </c>
      <c r="X40" s="17">
        <f t="shared" si="27"/>
        <v>0</v>
      </c>
      <c r="Y40" s="17">
        <v>0</v>
      </c>
      <c r="Z40" s="17">
        <f t="shared" si="28"/>
        <v>0</v>
      </c>
      <c r="AA40" s="15">
        <v>0</v>
      </c>
      <c r="AB40" s="17">
        <f t="shared" si="24"/>
        <v>0</v>
      </c>
      <c r="AC40" s="26">
        <v>0</v>
      </c>
      <c r="AD40" s="18">
        <f t="shared" si="26"/>
        <v>0</v>
      </c>
      <c r="AE40" s="1" t="s">
        <v>593</v>
      </c>
      <c r="AF40" s="40">
        <v>580</v>
      </c>
      <c r="AG40" s="32" t="s">
        <v>571</v>
      </c>
      <c r="AH40" s="21" t="s">
        <v>6</v>
      </c>
      <c r="AI40" s="21" t="s">
        <v>23</v>
      </c>
      <c r="AJ40" s="5" t="s">
        <v>594</v>
      </c>
      <c r="AK40" s="69" t="s">
        <v>23</v>
      </c>
      <c r="AL40" s="69" t="s">
        <v>23</v>
      </c>
      <c r="AM40" s="9" t="s">
        <v>101</v>
      </c>
    </row>
    <row r="41" spans="1:47" ht="105" x14ac:dyDescent="0.25">
      <c r="A41" s="97" t="s">
        <v>791</v>
      </c>
      <c r="B41" s="5" t="s">
        <v>592</v>
      </c>
      <c r="C41" s="5" t="s">
        <v>598</v>
      </c>
      <c r="D41" s="14">
        <v>0</v>
      </c>
      <c r="E41" s="14">
        <v>0</v>
      </c>
      <c r="F41" s="14">
        <v>0</v>
      </c>
      <c r="G41" s="15">
        <f t="shared" si="29"/>
        <v>0</v>
      </c>
      <c r="H41" s="15">
        <f t="shared" si="30"/>
        <v>0</v>
      </c>
      <c r="I41" s="15">
        <f t="shared" si="31"/>
        <v>0</v>
      </c>
      <c r="J41" s="18">
        <v>0</v>
      </c>
      <c r="K41" s="15">
        <f t="shared" si="32"/>
        <v>0</v>
      </c>
      <c r="L41" s="19" t="s">
        <v>6</v>
      </c>
      <c r="M41" s="14" t="s">
        <v>57</v>
      </c>
      <c r="N41" s="19" t="s">
        <v>23</v>
      </c>
      <c r="O41" s="21">
        <v>0</v>
      </c>
      <c r="P41" s="21">
        <v>0</v>
      </c>
      <c r="Q41" s="21">
        <v>0</v>
      </c>
      <c r="R41" s="77">
        <v>0</v>
      </c>
      <c r="S41" s="77">
        <v>0</v>
      </c>
      <c r="T41" s="77">
        <v>0</v>
      </c>
      <c r="U41" s="15">
        <v>0</v>
      </c>
      <c r="V41" s="15">
        <v>0</v>
      </c>
      <c r="W41" s="16">
        <v>0</v>
      </c>
      <c r="X41" s="17">
        <f t="shared" si="27"/>
        <v>0</v>
      </c>
      <c r="Y41" s="17">
        <v>0</v>
      </c>
      <c r="Z41" s="17">
        <f t="shared" si="28"/>
        <v>0</v>
      </c>
      <c r="AA41" s="15">
        <v>0</v>
      </c>
      <c r="AB41" s="17">
        <f t="shared" si="24"/>
        <v>0</v>
      </c>
      <c r="AC41" s="26">
        <v>0</v>
      </c>
      <c r="AD41" s="18">
        <f t="shared" si="26"/>
        <v>0</v>
      </c>
      <c r="AE41" s="1" t="s">
        <v>593</v>
      </c>
      <c r="AF41" s="40">
        <v>580</v>
      </c>
      <c r="AG41" s="32" t="s">
        <v>571</v>
      </c>
      <c r="AH41" s="32" t="s">
        <v>250</v>
      </c>
      <c r="AI41" s="21" t="s">
        <v>23</v>
      </c>
      <c r="AJ41" s="5" t="s">
        <v>595</v>
      </c>
      <c r="AK41" s="69" t="s">
        <v>23</v>
      </c>
      <c r="AL41" s="69" t="s">
        <v>23</v>
      </c>
      <c r="AM41" s="9" t="s">
        <v>101</v>
      </c>
    </row>
    <row r="42" spans="1:47" ht="135" x14ac:dyDescent="0.25">
      <c r="A42" s="98" t="s">
        <v>188</v>
      </c>
      <c r="B42" s="54"/>
      <c r="C42" s="55" t="s">
        <v>203</v>
      </c>
      <c r="D42" s="14">
        <v>0</v>
      </c>
      <c r="E42" s="14">
        <v>0</v>
      </c>
      <c r="F42" s="14">
        <v>0</v>
      </c>
      <c r="G42" s="15">
        <f t="shared" ref="G42:G55" si="33">$D42*0.03937</f>
        <v>0</v>
      </c>
      <c r="H42" s="15">
        <f t="shared" ref="H42:H55" si="34">$E42*0.03937</f>
        <v>0</v>
      </c>
      <c r="I42" s="15">
        <f t="shared" ref="I42:I46" si="35">$F42*0.03937</f>
        <v>0</v>
      </c>
      <c r="J42" s="18">
        <v>0</v>
      </c>
      <c r="K42" s="15">
        <f t="shared" ref="K42:K65" si="36">$J42*2.204623</f>
        <v>0</v>
      </c>
      <c r="L42" s="54" t="s">
        <v>169</v>
      </c>
      <c r="M42" s="56" t="s">
        <v>170</v>
      </c>
      <c r="N42" s="54" t="s">
        <v>23</v>
      </c>
      <c r="O42" s="21">
        <v>0</v>
      </c>
      <c r="P42" s="21">
        <v>0</v>
      </c>
      <c r="Q42" s="21">
        <v>0</v>
      </c>
      <c r="R42" s="77">
        <v>0</v>
      </c>
      <c r="S42" s="77">
        <v>0</v>
      </c>
      <c r="T42" s="77">
        <v>0</v>
      </c>
      <c r="U42" s="15">
        <v>0</v>
      </c>
      <c r="V42" s="15">
        <v>0</v>
      </c>
      <c r="W42" s="16">
        <v>0</v>
      </c>
      <c r="X42" s="17">
        <f t="shared" ref="X42:X43" si="37">$W42*0.03937</f>
        <v>0</v>
      </c>
      <c r="Y42" s="17">
        <v>0</v>
      </c>
      <c r="Z42" s="17">
        <f t="shared" ref="Z42:Z46" si="38">$Y42*0.03937</f>
        <v>0</v>
      </c>
      <c r="AA42" s="15">
        <v>0</v>
      </c>
      <c r="AB42" s="17">
        <f t="shared" ref="AB42:AB50" si="39">AA42*0.000061</f>
        <v>0</v>
      </c>
      <c r="AC42" s="26">
        <v>0</v>
      </c>
      <c r="AD42" s="18">
        <f t="shared" ref="AD42:AD50" si="40">(AB42*60)*60</f>
        <v>0</v>
      </c>
      <c r="AE42" s="53" t="s">
        <v>190</v>
      </c>
      <c r="AF42" s="62" t="s">
        <v>23</v>
      </c>
      <c r="AG42" s="62" t="s">
        <v>55</v>
      </c>
      <c r="AH42" s="62" t="s">
        <v>6</v>
      </c>
      <c r="AI42" s="62" t="s">
        <v>6</v>
      </c>
      <c r="AJ42" s="55" t="s">
        <v>189</v>
      </c>
      <c r="AK42" s="73" t="s">
        <v>23</v>
      </c>
      <c r="AL42" s="73" t="s">
        <v>284</v>
      </c>
      <c r="AM42" s="83" t="s">
        <v>372</v>
      </c>
      <c r="AN42" s="63"/>
      <c r="AO42" s="63"/>
      <c r="AP42" s="63"/>
      <c r="AQ42" s="63"/>
      <c r="AR42" s="63"/>
      <c r="AS42" s="63"/>
      <c r="AT42" s="63"/>
      <c r="AU42" s="63"/>
    </row>
    <row r="43" spans="1:47" ht="135" x14ac:dyDescent="0.25">
      <c r="A43" s="97" t="s">
        <v>792</v>
      </c>
      <c r="B43" s="5" t="s">
        <v>533</v>
      </c>
      <c r="C43" s="5" t="s">
        <v>536</v>
      </c>
      <c r="D43" s="14">
        <v>0</v>
      </c>
      <c r="E43" s="14">
        <v>0</v>
      </c>
      <c r="F43" s="14">
        <v>0</v>
      </c>
      <c r="G43" s="15">
        <f t="shared" si="33"/>
        <v>0</v>
      </c>
      <c r="H43" s="15">
        <f t="shared" si="34"/>
        <v>0</v>
      </c>
      <c r="I43" s="15">
        <f t="shared" si="35"/>
        <v>0</v>
      </c>
      <c r="J43" s="18">
        <v>0</v>
      </c>
      <c r="K43" s="15">
        <f t="shared" si="36"/>
        <v>0</v>
      </c>
      <c r="L43" s="5" t="s">
        <v>541</v>
      </c>
      <c r="M43" s="1" t="s">
        <v>142</v>
      </c>
      <c r="N43" s="19" t="s">
        <v>23</v>
      </c>
      <c r="O43" s="32">
        <v>180</v>
      </c>
      <c r="P43" s="32">
        <v>180</v>
      </c>
      <c r="Q43" s="32">
        <v>180</v>
      </c>
      <c r="R43" s="39">
        <f>$O43*0.03937</f>
        <v>7.0866000000000007</v>
      </c>
      <c r="S43" s="39">
        <f>$P43*0.03937</f>
        <v>7.0866000000000007</v>
      </c>
      <c r="T43" s="39">
        <f>$Q43*0.03937</f>
        <v>7.0866000000000007</v>
      </c>
      <c r="U43" s="11">
        <f>V43*0.016387</f>
        <v>5.8319422312162112</v>
      </c>
      <c r="V43" s="11">
        <f>$R43*$S43*$T43</f>
        <v>355.8883402218961</v>
      </c>
      <c r="W43" s="16">
        <v>0</v>
      </c>
      <c r="X43" s="17">
        <f t="shared" si="37"/>
        <v>0</v>
      </c>
      <c r="Y43" s="17">
        <v>0.2</v>
      </c>
      <c r="Z43" s="17">
        <f t="shared" si="38"/>
        <v>7.8740000000000008E-3</v>
      </c>
      <c r="AA43" s="15">
        <v>0</v>
      </c>
      <c r="AB43" s="17">
        <f t="shared" si="39"/>
        <v>0</v>
      </c>
      <c r="AC43" s="26">
        <f>(AA43*60)*60</f>
        <v>0</v>
      </c>
      <c r="AD43" s="18">
        <f t="shared" si="40"/>
        <v>0</v>
      </c>
      <c r="AE43" s="14" t="s">
        <v>190</v>
      </c>
      <c r="AF43" s="28" t="s">
        <v>543</v>
      </c>
      <c r="AG43" s="41" t="s">
        <v>538</v>
      </c>
      <c r="AH43" s="32" t="s">
        <v>542</v>
      </c>
      <c r="AI43" s="32" t="s">
        <v>141</v>
      </c>
      <c r="AJ43" s="5" t="s">
        <v>546</v>
      </c>
      <c r="AK43" s="36" t="s">
        <v>545</v>
      </c>
      <c r="AL43" s="36" t="s">
        <v>540</v>
      </c>
      <c r="AM43" s="9" t="s">
        <v>101</v>
      </c>
    </row>
    <row r="44" spans="1:47" ht="45" x14ac:dyDescent="0.25">
      <c r="A44" s="1" t="s">
        <v>17</v>
      </c>
      <c r="B44" s="5" t="s">
        <v>42</v>
      </c>
      <c r="C44" s="8" t="s">
        <v>43</v>
      </c>
      <c r="D44" s="1">
        <v>470</v>
      </c>
      <c r="E44" s="1">
        <v>470</v>
      </c>
      <c r="F44" s="1">
        <v>580</v>
      </c>
      <c r="G44" s="11">
        <f t="shared" si="33"/>
        <v>18.503900000000002</v>
      </c>
      <c r="H44" s="11">
        <f t="shared" si="34"/>
        <v>18.503900000000002</v>
      </c>
      <c r="I44" s="11">
        <f t="shared" si="35"/>
        <v>22.834600000000002</v>
      </c>
      <c r="J44" s="18">
        <v>0</v>
      </c>
      <c r="K44" s="15">
        <f t="shared" si="36"/>
        <v>0</v>
      </c>
      <c r="L44" s="5" t="s">
        <v>149</v>
      </c>
      <c r="M44" s="14" t="s">
        <v>142</v>
      </c>
      <c r="N44" s="19" t="s">
        <v>23</v>
      </c>
      <c r="O44" s="32">
        <v>230</v>
      </c>
      <c r="P44" s="32">
        <v>230</v>
      </c>
      <c r="Q44" s="32">
        <v>210</v>
      </c>
      <c r="R44" s="39">
        <f>$O44*0.03937</f>
        <v>9.0551000000000013</v>
      </c>
      <c r="S44" s="39">
        <f>$P44*0.03937</f>
        <v>9.0551000000000013</v>
      </c>
      <c r="T44" s="39">
        <f>$Q44*0.03937</f>
        <v>8.2676999999999996</v>
      </c>
      <c r="U44" s="11">
        <v>11.11</v>
      </c>
      <c r="V44" s="11">
        <f>$R44*$S44*$T44</f>
        <v>677.90870567987724</v>
      </c>
      <c r="W44" s="34" t="s">
        <v>151</v>
      </c>
      <c r="X44" s="35" t="s">
        <v>152</v>
      </c>
      <c r="Y44" s="22">
        <v>0.1</v>
      </c>
      <c r="Z44" s="22">
        <f t="shared" si="38"/>
        <v>3.9370000000000004E-3</v>
      </c>
      <c r="AA44" s="15">
        <v>400</v>
      </c>
      <c r="AB44" s="17">
        <f t="shared" si="39"/>
        <v>2.4399999999999998E-2</v>
      </c>
      <c r="AC44" s="26">
        <f>(AA44*60)*60</f>
        <v>1440000</v>
      </c>
      <c r="AD44" s="18">
        <f t="shared" si="40"/>
        <v>87.84</v>
      </c>
      <c r="AE44" s="14" t="s">
        <v>30</v>
      </c>
      <c r="AF44" s="40">
        <v>1340</v>
      </c>
      <c r="AG44" s="21" t="s">
        <v>53</v>
      </c>
      <c r="AH44" s="21" t="s">
        <v>6</v>
      </c>
      <c r="AI44" s="21" t="s">
        <v>7</v>
      </c>
      <c r="AJ44" s="5" t="s">
        <v>311</v>
      </c>
      <c r="AK44" s="71" t="s">
        <v>23</v>
      </c>
      <c r="AL44" s="36" t="s">
        <v>150</v>
      </c>
      <c r="AM44" s="9" t="s">
        <v>101</v>
      </c>
      <c r="AN44" s="14"/>
      <c r="AO44" s="14"/>
      <c r="AP44" s="14"/>
      <c r="AQ44" s="14"/>
      <c r="AR44" s="14"/>
      <c r="AS44" s="14"/>
      <c r="AT44" s="14"/>
      <c r="AU44" s="14"/>
    </row>
    <row r="45" spans="1:47" ht="120" x14ac:dyDescent="0.25">
      <c r="A45" s="53" t="s">
        <v>83</v>
      </c>
      <c r="B45" s="55" t="s">
        <v>247</v>
      </c>
      <c r="C45" s="64" t="s">
        <v>84</v>
      </c>
      <c r="D45" s="53">
        <v>450</v>
      </c>
      <c r="E45" s="53">
        <v>500</v>
      </c>
      <c r="F45" s="53">
        <v>530</v>
      </c>
      <c r="G45" s="50">
        <f t="shared" si="33"/>
        <v>17.7165</v>
      </c>
      <c r="H45" s="50">
        <f t="shared" si="34"/>
        <v>19.685000000000002</v>
      </c>
      <c r="I45" s="50">
        <f t="shared" si="35"/>
        <v>20.866099999999999</v>
      </c>
      <c r="J45" s="31">
        <v>6.7</v>
      </c>
      <c r="K45" s="50">
        <f t="shared" si="36"/>
        <v>14.770974100000002</v>
      </c>
      <c r="L45" s="54" t="s">
        <v>169</v>
      </c>
      <c r="M45" s="56" t="s">
        <v>170</v>
      </c>
      <c r="N45" s="54" t="s">
        <v>23</v>
      </c>
      <c r="O45" s="67">
        <v>260</v>
      </c>
      <c r="P45" s="67">
        <v>200</v>
      </c>
      <c r="Q45" s="67">
        <v>200</v>
      </c>
      <c r="R45" s="78">
        <f>$O45*0.03937</f>
        <v>10.2362</v>
      </c>
      <c r="S45" s="78">
        <f>$P45*0.03937</f>
        <v>7.8740000000000006</v>
      </c>
      <c r="T45" s="78">
        <f>$Q45*0.03937</f>
        <v>7.8740000000000006</v>
      </c>
      <c r="U45" s="50">
        <f>V45*0.016387</f>
        <v>10.399896982964433</v>
      </c>
      <c r="V45" s="50">
        <f>$R45*$S45*$T45</f>
        <v>634.6431307112</v>
      </c>
      <c r="W45" s="59">
        <v>0</v>
      </c>
      <c r="X45" s="60">
        <f>$W45*0.03937</f>
        <v>0</v>
      </c>
      <c r="Y45" s="65">
        <v>0.05</v>
      </c>
      <c r="Z45" s="65">
        <f t="shared" si="38"/>
        <v>1.9685000000000002E-3</v>
      </c>
      <c r="AA45" s="57">
        <v>0</v>
      </c>
      <c r="AB45" s="60">
        <f t="shared" si="39"/>
        <v>0</v>
      </c>
      <c r="AC45" s="61">
        <f>(AA45*60)*60</f>
        <v>0</v>
      </c>
      <c r="AD45" s="58">
        <f t="shared" si="40"/>
        <v>0</v>
      </c>
      <c r="AE45" s="56" t="s">
        <v>229</v>
      </c>
      <c r="AF45" s="66">
        <v>899</v>
      </c>
      <c r="AG45" s="67" t="s">
        <v>53</v>
      </c>
      <c r="AH45" s="62" t="s">
        <v>6</v>
      </c>
      <c r="AI45" s="67" t="s">
        <v>228</v>
      </c>
      <c r="AJ45" s="55" t="s">
        <v>312</v>
      </c>
      <c r="AK45" s="73" t="s">
        <v>23</v>
      </c>
      <c r="AL45" s="76" t="s">
        <v>287</v>
      </c>
      <c r="AM45" s="68" t="s">
        <v>101</v>
      </c>
      <c r="AN45" s="63"/>
      <c r="AO45" s="63"/>
      <c r="AP45" s="63"/>
      <c r="AQ45" s="63"/>
      <c r="AR45" s="63"/>
      <c r="AS45" s="63"/>
      <c r="AT45" s="63"/>
      <c r="AU45" s="63"/>
    </row>
    <row r="46" spans="1:47" ht="225" x14ac:dyDescent="0.25">
      <c r="A46" s="1" t="s">
        <v>381</v>
      </c>
      <c r="B46" s="8" t="s">
        <v>382</v>
      </c>
      <c r="C46" s="43" t="s">
        <v>486</v>
      </c>
      <c r="D46" s="14">
        <v>0</v>
      </c>
      <c r="E46" s="14">
        <v>0</v>
      </c>
      <c r="F46" s="14">
        <v>0</v>
      </c>
      <c r="G46" s="15">
        <f t="shared" si="33"/>
        <v>0</v>
      </c>
      <c r="H46" s="15">
        <f t="shared" si="34"/>
        <v>0</v>
      </c>
      <c r="I46" s="15">
        <f t="shared" si="35"/>
        <v>0</v>
      </c>
      <c r="J46" s="18">
        <v>0</v>
      </c>
      <c r="K46" s="15">
        <f t="shared" si="36"/>
        <v>0</v>
      </c>
      <c r="L46" s="19" t="s">
        <v>6</v>
      </c>
      <c r="M46" s="14" t="s">
        <v>57</v>
      </c>
      <c r="N46" s="19" t="s">
        <v>23</v>
      </c>
      <c r="O46" s="21">
        <v>0</v>
      </c>
      <c r="P46" s="21">
        <v>0</v>
      </c>
      <c r="Q46" s="21">
        <v>0</v>
      </c>
      <c r="R46" s="77">
        <v>0</v>
      </c>
      <c r="S46" s="77">
        <v>0</v>
      </c>
      <c r="T46" s="77">
        <v>0</v>
      </c>
      <c r="U46" s="15">
        <v>0</v>
      </c>
      <c r="V46" s="15">
        <v>0</v>
      </c>
      <c r="W46" s="16">
        <v>0</v>
      </c>
      <c r="X46" s="17">
        <f>$W46*0.03937</f>
        <v>0</v>
      </c>
      <c r="Y46" s="17">
        <v>0</v>
      </c>
      <c r="Z46" s="17">
        <f t="shared" si="38"/>
        <v>0</v>
      </c>
      <c r="AA46" s="15">
        <v>0</v>
      </c>
      <c r="AB46" s="17">
        <f t="shared" si="39"/>
        <v>0</v>
      </c>
      <c r="AC46" s="26">
        <v>0</v>
      </c>
      <c r="AD46" s="18">
        <f t="shared" si="40"/>
        <v>0</v>
      </c>
      <c r="AE46" s="14" t="s">
        <v>33</v>
      </c>
      <c r="AF46" s="40">
        <v>0</v>
      </c>
      <c r="AG46" s="32" t="s">
        <v>5</v>
      </c>
      <c r="AH46" s="21" t="s">
        <v>6</v>
      </c>
      <c r="AI46" s="32" t="s">
        <v>141</v>
      </c>
      <c r="AJ46" s="5" t="s">
        <v>485</v>
      </c>
      <c r="AK46" s="69" t="s">
        <v>23</v>
      </c>
      <c r="AL46" s="69" t="s">
        <v>23</v>
      </c>
      <c r="AM46" s="9" t="s">
        <v>101</v>
      </c>
    </row>
    <row r="47" spans="1:47" ht="180" x14ac:dyDescent="0.25">
      <c r="A47" s="1" t="s">
        <v>793</v>
      </c>
      <c r="B47" s="5" t="s">
        <v>615</v>
      </c>
      <c r="C47" s="5" t="s">
        <v>616</v>
      </c>
      <c r="D47" s="14">
        <v>0</v>
      </c>
      <c r="E47" s="14">
        <v>0</v>
      </c>
      <c r="F47" s="14">
        <v>0</v>
      </c>
      <c r="G47" s="15">
        <f t="shared" si="33"/>
        <v>0</v>
      </c>
      <c r="H47" s="15">
        <f t="shared" si="34"/>
        <v>0</v>
      </c>
      <c r="I47" s="15">
        <f>$F47*0.03937</f>
        <v>0</v>
      </c>
      <c r="J47" s="18">
        <v>0</v>
      </c>
      <c r="K47" s="15">
        <f t="shared" si="36"/>
        <v>0</v>
      </c>
      <c r="L47" s="19" t="s">
        <v>6</v>
      </c>
      <c r="M47" s="14" t="s">
        <v>57</v>
      </c>
      <c r="N47" s="19" t="s">
        <v>23</v>
      </c>
      <c r="O47" s="21">
        <v>0</v>
      </c>
      <c r="P47" s="21">
        <v>0</v>
      </c>
      <c r="Q47" s="21">
        <v>0</v>
      </c>
      <c r="R47" s="77">
        <v>0</v>
      </c>
      <c r="S47" s="77">
        <v>0</v>
      </c>
      <c r="T47" s="77">
        <v>0</v>
      </c>
      <c r="U47" s="15">
        <v>0</v>
      </c>
      <c r="V47" s="15">
        <v>0</v>
      </c>
      <c r="W47" s="16">
        <v>0</v>
      </c>
      <c r="X47" s="17">
        <f>$W47*0.03937</f>
        <v>0</v>
      </c>
      <c r="Y47" s="17">
        <v>0</v>
      </c>
      <c r="Z47" s="17">
        <f>$Y47*0.03937</f>
        <v>0</v>
      </c>
      <c r="AA47" s="15">
        <v>0</v>
      </c>
      <c r="AB47" s="17">
        <f t="shared" si="39"/>
        <v>0</v>
      </c>
      <c r="AC47" s="26">
        <v>0</v>
      </c>
      <c r="AD47" s="18">
        <f t="shared" si="40"/>
        <v>0</v>
      </c>
      <c r="AE47" s="14" t="s">
        <v>33</v>
      </c>
      <c r="AF47" s="40">
        <v>599</v>
      </c>
      <c r="AG47" s="21" t="s">
        <v>571</v>
      </c>
      <c r="AH47" s="21" t="s">
        <v>6</v>
      </c>
      <c r="AI47" s="21" t="s">
        <v>23</v>
      </c>
      <c r="AJ47" s="5" t="s">
        <v>617</v>
      </c>
      <c r="AK47" s="69" t="s">
        <v>23</v>
      </c>
      <c r="AL47" s="69" t="s">
        <v>23</v>
      </c>
      <c r="AM47" s="9" t="s">
        <v>101</v>
      </c>
    </row>
    <row r="48" spans="1:47" ht="135" x14ac:dyDescent="0.25">
      <c r="A48" s="98" t="s">
        <v>186</v>
      </c>
      <c r="B48" s="5" t="s">
        <v>585</v>
      </c>
      <c r="C48" s="8" t="s">
        <v>187</v>
      </c>
      <c r="D48" s="1">
        <v>450</v>
      </c>
      <c r="E48" s="1">
        <v>430</v>
      </c>
      <c r="F48" s="1">
        <v>420</v>
      </c>
      <c r="G48" s="11">
        <f t="shared" si="33"/>
        <v>17.7165</v>
      </c>
      <c r="H48" s="11">
        <f t="shared" si="34"/>
        <v>16.929100000000002</v>
      </c>
      <c r="I48" s="11">
        <f>$F48*0.03937</f>
        <v>16.535399999999999</v>
      </c>
      <c r="J48" s="18">
        <v>0</v>
      </c>
      <c r="K48" s="15">
        <f t="shared" si="36"/>
        <v>0</v>
      </c>
      <c r="L48" s="19" t="s">
        <v>226</v>
      </c>
      <c r="M48" s="14" t="s">
        <v>170</v>
      </c>
      <c r="N48" s="19" t="s">
        <v>23</v>
      </c>
      <c r="O48" s="32">
        <v>195</v>
      </c>
      <c r="P48" s="32">
        <v>195</v>
      </c>
      <c r="Q48" s="32">
        <v>150</v>
      </c>
      <c r="R48" s="39">
        <f>$O48*0.03937</f>
        <v>7.6771500000000001</v>
      </c>
      <c r="S48" s="39">
        <f>$P48*0.03937</f>
        <v>7.6771500000000001</v>
      </c>
      <c r="T48" s="39">
        <f>$Q48*0.03937</f>
        <v>5.9055</v>
      </c>
      <c r="U48" s="11">
        <f>V48*0.016387</f>
        <v>5.7036935015945573</v>
      </c>
      <c r="V48" s="11">
        <f>$R48*$S48*$T48</f>
        <v>348.06209199942379</v>
      </c>
      <c r="W48" s="34" t="s">
        <v>325</v>
      </c>
      <c r="X48" s="35" t="s">
        <v>326</v>
      </c>
      <c r="Y48" s="35" t="s">
        <v>327</v>
      </c>
      <c r="Z48" s="35" t="s">
        <v>328</v>
      </c>
      <c r="AA48" s="15">
        <v>0</v>
      </c>
      <c r="AB48" s="17">
        <f t="shared" si="39"/>
        <v>0</v>
      </c>
      <c r="AC48" s="26">
        <f>(AA48*60)*60</f>
        <v>0</v>
      </c>
      <c r="AD48" s="18">
        <f t="shared" si="40"/>
        <v>0</v>
      </c>
      <c r="AE48" s="5" t="s">
        <v>330</v>
      </c>
      <c r="AF48" s="75">
        <v>43000</v>
      </c>
      <c r="AG48" s="32" t="s">
        <v>586</v>
      </c>
      <c r="AH48" s="21" t="s">
        <v>332</v>
      </c>
      <c r="AI48" s="32" t="s">
        <v>141</v>
      </c>
      <c r="AJ48" s="5" t="s">
        <v>329</v>
      </c>
      <c r="AK48" s="73" t="s">
        <v>23</v>
      </c>
      <c r="AL48" s="71" t="s">
        <v>284</v>
      </c>
      <c r="AM48" s="9" t="s">
        <v>101</v>
      </c>
    </row>
    <row r="49" spans="1:47" ht="165" x14ac:dyDescent="0.25">
      <c r="A49" s="98" t="s">
        <v>337</v>
      </c>
      <c r="B49" s="55" t="s">
        <v>41</v>
      </c>
      <c r="C49" s="64" t="s">
        <v>331</v>
      </c>
      <c r="D49" s="14">
        <v>0</v>
      </c>
      <c r="E49" s="14">
        <v>0</v>
      </c>
      <c r="F49" s="56">
        <f>$I49*25.4</f>
        <v>444.5</v>
      </c>
      <c r="G49" s="57">
        <f t="shared" si="33"/>
        <v>0</v>
      </c>
      <c r="H49" s="57">
        <f t="shared" si="34"/>
        <v>0</v>
      </c>
      <c r="I49" s="57">
        <v>17.5</v>
      </c>
      <c r="J49" s="58">
        <v>18</v>
      </c>
      <c r="K49" s="57">
        <f t="shared" si="36"/>
        <v>39.683214000000007</v>
      </c>
      <c r="L49" s="55" t="s">
        <v>226</v>
      </c>
      <c r="M49" s="54" t="s">
        <v>334</v>
      </c>
      <c r="N49" s="54" t="s">
        <v>25</v>
      </c>
      <c r="O49" s="67" t="s">
        <v>338</v>
      </c>
      <c r="P49" s="67" t="s">
        <v>338</v>
      </c>
      <c r="Q49" s="67">
        <v>533.4</v>
      </c>
      <c r="R49" s="78" t="s">
        <v>339</v>
      </c>
      <c r="S49" s="78" t="s">
        <v>339</v>
      </c>
      <c r="T49" s="78">
        <v>21</v>
      </c>
      <c r="U49" s="78" t="s">
        <v>743</v>
      </c>
      <c r="V49" s="78" t="s">
        <v>744</v>
      </c>
      <c r="W49" s="59">
        <v>0.02</v>
      </c>
      <c r="X49" s="60">
        <f>$W49*0.03937</f>
        <v>7.8740000000000006E-4</v>
      </c>
      <c r="Y49" s="60">
        <v>0.02</v>
      </c>
      <c r="Z49" s="60">
        <f>$Y49*0.03937</f>
        <v>7.8740000000000006E-4</v>
      </c>
      <c r="AA49" s="57">
        <v>70</v>
      </c>
      <c r="AB49" s="60">
        <f t="shared" si="39"/>
        <v>4.2699999999999995E-3</v>
      </c>
      <c r="AC49" s="61">
        <f>(AA49*60)*60</f>
        <v>252000</v>
      </c>
      <c r="AD49" s="58">
        <f t="shared" si="40"/>
        <v>15.372</v>
      </c>
      <c r="AE49" s="53" t="s">
        <v>690</v>
      </c>
      <c r="AF49" s="80" t="s">
        <v>742</v>
      </c>
      <c r="AG49" s="67" t="s">
        <v>5</v>
      </c>
      <c r="AH49" s="67" t="s">
        <v>333</v>
      </c>
      <c r="AI49" s="32" t="s">
        <v>691</v>
      </c>
      <c r="AJ49" s="55" t="s">
        <v>340</v>
      </c>
      <c r="AK49" s="76" t="s">
        <v>336</v>
      </c>
      <c r="AL49" s="76" t="s">
        <v>335</v>
      </c>
      <c r="AM49" s="68" t="s">
        <v>101</v>
      </c>
      <c r="AN49" s="63"/>
      <c r="AO49" s="63"/>
      <c r="AP49" s="63"/>
      <c r="AQ49" s="63"/>
      <c r="AR49" s="63"/>
      <c r="AS49" s="63"/>
      <c r="AT49" s="63"/>
      <c r="AU49" s="63"/>
    </row>
    <row r="50" spans="1:47" ht="165" x14ac:dyDescent="0.25">
      <c r="A50" s="97" t="s">
        <v>18</v>
      </c>
      <c r="B50" s="5" t="s">
        <v>41</v>
      </c>
      <c r="C50" s="8" t="s">
        <v>331</v>
      </c>
      <c r="D50" s="14">
        <v>0</v>
      </c>
      <c r="E50" s="14">
        <v>0</v>
      </c>
      <c r="F50" s="14">
        <f>$I50*25.4</f>
        <v>444.5</v>
      </c>
      <c r="G50" s="15">
        <f t="shared" si="33"/>
        <v>0</v>
      </c>
      <c r="H50" s="15">
        <f t="shared" si="34"/>
        <v>0</v>
      </c>
      <c r="I50" s="15">
        <v>17.5</v>
      </c>
      <c r="J50" s="18">
        <v>18</v>
      </c>
      <c r="K50" s="15">
        <f t="shared" si="36"/>
        <v>39.683214000000007</v>
      </c>
      <c r="L50" s="5" t="s">
        <v>226</v>
      </c>
      <c r="M50" s="19" t="s">
        <v>334</v>
      </c>
      <c r="N50" s="19" t="s">
        <v>25</v>
      </c>
      <c r="O50" s="32" t="s">
        <v>338</v>
      </c>
      <c r="P50" s="32" t="s">
        <v>338</v>
      </c>
      <c r="Q50" s="32" t="s">
        <v>747</v>
      </c>
      <c r="R50" s="39" t="s">
        <v>339</v>
      </c>
      <c r="S50" s="39" t="s">
        <v>339</v>
      </c>
      <c r="T50" s="39" t="s">
        <v>746</v>
      </c>
      <c r="U50" s="39" t="s">
        <v>748</v>
      </c>
      <c r="V50" s="39" t="s">
        <v>749</v>
      </c>
      <c r="W50" s="16">
        <v>0.02</v>
      </c>
      <c r="X50" s="17">
        <f>$W50*0.03937</f>
        <v>7.8740000000000006E-4</v>
      </c>
      <c r="Y50" s="60">
        <v>0.02</v>
      </c>
      <c r="Z50" s="60">
        <f>$Y50*0.03937</f>
        <v>7.8740000000000006E-4</v>
      </c>
      <c r="AA50" s="57">
        <v>70</v>
      </c>
      <c r="AB50" s="60">
        <f t="shared" si="39"/>
        <v>4.2699999999999995E-3</v>
      </c>
      <c r="AC50" s="61">
        <f>(AA50*60)*60</f>
        <v>252000</v>
      </c>
      <c r="AD50" s="58">
        <f t="shared" si="40"/>
        <v>15.372</v>
      </c>
      <c r="AE50" s="53" t="s">
        <v>690</v>
      </c>
      <c r="AF50" s="28" t="s">
        <v>745</v>
      </c>
      <c r="AG50" s="32" t="s">
        <v>5</v>
      </c>
      <c r="AH50" s="32" t="s">
        <v>333</v>
      </c>
      <c r="AI50" s="32" t="s">
        <v>691</v>
      </c>
      <c r="AJ50" s="5" t="s">
        <v>341</v>
      </c>
      <c r="AK50" s="76" t="s">
        <v>336</v>
      </c>
      <c r="AL50" s="76" t="s">
        <v>335</v>
      </c>
      <c r="AM50" s="9" t="s">
        <v>101</v>
      </c>
    </row>
    <row r="51" spans="1:47" ht="120" x14ac:dyDescent="0.25">
      <c r="A51" s="98" t="s">
        <v>223</v>
      </c>
      <c r="B51" s="5" t="s">
        <v>69</v>
      </c>
      <c r="C51" s="93" t="s">
        <v>682</v>
      </c>
      <c r="D51" s="1">
        <v>508</v>
      </c>
      <c r="E51" s="1">
        <v>406</v>
      </c>
      <c r="F51" s="1">
        <v>355</v>
      </c>
      <c r="G51" s="11">
        <f t="shared" si="33"/>
        <v>19.999960000000002</v>
      </c>
      <c r="H51" s="11">
        <f t="shared" si="34"/>
        <v>15.984220000000001</v>
      </c>
      <c r="I51" s="11">
        <f t="shared" ref="I51:I55" si="41">$F51*0.03937</f>
        <v>13.97635</v>
      </c>
      <c r="J51" s="24">
        <v>7</v>
      </c>
      <c r="K51" s="11">
        <f t="shared" si="36"/>
        <v>15.432361000000002</v>
      </c>
      <c r="L51" s="19" t="s">
        <v>219</v>
      </c>
      <c r="M51" s="1" t="s">
        <v>142</v>
      </c>
      <c r="N51" s="19" t="s">
        <v>25</v>
      </c>
      <c r="O51" s="32">
        <v>203</v>
      </c>
      <c r="P51" s="32">
        <v>203</v>
      </c>
      <c r="Q51" s="32">
        <v>140</v>
      </c>
      <c r="R51" s="39">
        <f>$O51*0.03937</f>
        <v>7.9921100000000003</v>
      </c>
      <c r="S51" s="39">
        <f>$P51*0.03937</f>
        <v>7.9921100000000003</v>
      </c>
      <c r="T51" s="39">
        <f>$Q51*0.03937</f>
        <v>5.5118</v>
      </c>
      <c r="U51" s="11">
        <v>5.77</v>
      </c>
      <c r="V51" s="11">
        <f>$R51*$S51*$T51</f>
        <v>352.05973348912482</v>
      </c>
      <c r="W51" s="13">
        <f>X51*25.4</f>
        <v>0.30480000000000002</v>
      </c>
      <c r="X51" s="22">
        <v>1.2E-2</v>
      </c>
      <c r="Y51" s="22">
        <f>Z51*25.4</f>
        <v>0.1016</v>
      </c>
      <c r="Z51" s="22">
        <v>4.0000000000000001E-3</v>
      </c>
      <c r="AA51" s="11">
        <f>AC51/3600</f>
        <v>3.76902472</v>
      </c>
      <c r="AB51" s="22">
        <f>AD51/3600</f>
        <v>2.5555555555555558E-4</v>
      </c>
      <c r="AC51" s="27">
        <f>AD51*14748.3576</f>
        <v>13568.488992000001</v>
      </c>
      <c r="AD51" s="24">
        <v>0.92</v>
      </c>
      <c r="AE51" s="1" t="s">
        <v>30</v>
      </c>
      <c r="AF51" s="40">
        <v>1395</v>
      </c>
      <c r="AG51" s="32" t="s">
        <v>5</v>
      </c>
      <c r="AH51" s="32" t="s">
        <v>221</v>
      </c>
      <c r="AI51" s="32" t="s">
        <v>7</v>
      </c>
      <c r="AJ51" s="5" t="s">
        <v>288</v>
      </c>
      <c r="AK51" s="71" t="s">
        <v>23</v>
      </c>
      <c r="AL51" s="71" t="s">
        <v>23</v>
      </c>
      <c r="AM51" s="9" t="s">
        <v>101</v>
      </c>
    </row>
    <row r="52" spans="1:47" ht="90" x14ac:dyDescent="0.25">
      <c r="A52" s="97" t="s">
        <v>794</v>
      </c>
      <c r="B52" s="5" t="s">
        <v>647</v>
      </c>
      <c r="C52" s="5" t="s">
        <v>646</v>
      </c>
      <c r="D52" s="14">
        <v>0</v>
      </c>
      <c r="E52" s="14">
        <v>0</v>
      </c>
      <c r="F52" s="14">
        <v>0</v>
      </c>
      <c r="G52" s="15">
        <f t="shared" si="33"/>
        <v>0</v>
      </c>
      <c r="H52" s="15">
        <f t="shared" si="34"/>
        <v>0</v>
      </c>
      <c r="I52" s="15">
        <f t="shared" si="41"/>
        <v>0</v>
      </c>
      <c r="J52" s="18">
        <v>0</v>
      </c>
      <c r="K52" s="15">
        <f t="shared" si="36"/>
        <v>0</v>
      </c>
      <c r="L52" s="19" t="s">
        <v>6</v>
      </c>
      <c r="M52" s="14" t="s">
        <v>57</v>
      </c>
      <c r="N52" s="19" t="s">
        <v>23</v>
      </c>
      <c r="O52" s="32">
        <v>120</v>
      </c>
      <c r="P52" s="32">
        <v>120</v>
      </c>
      <c r="Q52" s="32">
        <v>120</v>
      </c>
      <c r="R52" s="39">
        <f>$O52*0.03937</f>
        <v>4.7244000000000002</v>
      </c>
      <c r="S52" s="39">
        <f>$P52*0.03937</f>
        <v>4.7244000000000002</v>
      </c>
      <c r="T52" s="39">
        <f>$Q52*0.03937</f>
        <v>4.7244000000000002</v>
      </c>
      <c r="U52" s="11">
        <f>V52*0.016387</f>
        <v>1.7279828833233215</v>
      </c>
      <c r="V52" s="11">
        <f>$R52*$S52*$T52</f>
        <v>105.44839710278401</v>
      </c>
      <c r="W52" s="16">
        <v>0</v>
      </c>
      <c r="X52" s="17">
        <f>$W52*0.03937</f>
        <v>0</v>
      </c>
      <c r="Y52" s="17">
        <v>0</v>
      </c>
      <c r="Z52" s="17">
        <f t="shared" ref="Z52:Z87" si="42">$Y52*0.03937</f>
        <v>0</v>
      </c>
      <c r="AA52" s="15">
        <v>0</v>
      </c>
      <c r="AB52" s="17">
        <f>AA52*0.000061</f>
        <v>0</v>
      </c>
      <c r="AC52" s="26">
        <f>(AA52*60)*60</f>
        <v>0</v>
      </c>
      <c r="AD52" s="18">
        <f>(AB52*60)*60</f>
        <v>0</v>
      </c>
      <c r="AE52" s="1" t="s">
        <v>570</v>
      </c>
      <c r="AF52" s="40" t="s">
        <v>644</v>
      </c>
      <c r="AG52" s="21" t="s">
        <v>54</v>
      </c>
      <c r="AH52" s="21" t="s">
        <v>6</v>
      </c>
      <c r="AI52" s="21" t="s">
        <v>23</v>
      </c>
      <c r="AJ52" s="5" t="s">
        <v>645</v>
      </c>
      <c r="AK52" s="69" t="s">
        <v>23</v>
      </c>
      <c r="AL52" s="69" t="s">
        <v>23</v>
      </c>
      <c r="AM52" s="83" t="s">
        <v>372</v>
      </c>
    </row>
    <row r="53" spans="1:47" ht="105" x14ac:dyDescent="0.25">
      <c r="A53" s="97" t="s">
        <v>795</v>
      </c>
      <c r="B53" s="5" t="s">
        <v>422</v>
      </c>
      <c r="C53" s="5" t="s">
        <v>635</v>
      </c>
      <c r="D53" s="14">
        <v>0</v>
      </c>
      <c r="E53" s="14">
        <v>0</v>
      </c>
      <c r="F53" s="14">
        <v>0</v>
      </c>
      <c r="G53" s="15">
        <f t="shared" si="33"/>
        <v>0</v>
      </c>
      <c r="H53" s="15">
        <f t="shared" si="34"/>
        <v>0</v>
      </c>
      <c r="I53" s="15">
        <f t="shared" si="41"/>
        <v>0</v>
      </c>
      <c r="J53" s="18">
        <v>0</v>
      </c>
      <c r="K53" s="15">
        <f t="shared" si="36"/>
        <v>0</v>
      </c>
      <c r="L53" s="19" t="s">
        <v>6</v>
      </c>
      <c r="M53" s="14" t="s">
        <v>57</v>
      </c>
      <c r="N53" s="19" t="s">
        <v>23</v>
      </c>
      <c r="O53" s="21">
        <v>0</v>
      </c>
      <c r="P53" s="21">
        <v>0</v>
      </c>
      <c r="Q53" s="21">
        <v>0</v>
      </c>
      <c r="R53" s="77">
        <v>0</v>
      </c>
      <c r="S53" s="77">
        <v>0</v>
      </c>
      <c r="T53" s="77">
        <v>0</v>
      </c>
      <c r="U53" s="15">
        <v>0</v>
      </c>
      <c r="V53" s="15">
        <v>0</v>
      </c>
      <c r="W53" s="16">
        <v>0</v>
      </c>
      <c r="X53" s="17">
        <f>$W53*0.03937</f>
        <v>0</v>
      </c>
      <c r="Y53" s="17">
        <v>0</v>
      </c>
      <c r="Z53" s="17">
        <f t="shared" si="42"/>
        <v>0</v>
      </c>
      <c r="AA53" s="15">
        <v>0</v>
      </c>
      <c r="AB53" s="17">
        <f>AA53*0.000061</f>
        <v>0</v>
      </c>
      <c r="AC53" s="26">
        <v>0</v>
      </c>
      <c r="AD53" s="18">
        <f>(AB53*60)*60</f>
        <v>0</v>
      </c>
      <c r="AE53" s="14" t="s">
        <v>33</v>
      </c>
      <c r="AF53" s="40" t="s">
        <v>636</v>
      </c>
      <c r="AG53" s="32" t="s">
        <v>608</v>
      </c>
      <c r="AH53" s="21" t="s">
        <v>6</v>
      </c>
      <c r="AI53" s="21" t="s">
        <v>23</v>
      </c>
      <c r="AJ53" s="5" t="s">
        <v>637</v>
      </c>
      <c r="AK53" s="69" t="s">
        <v>23</v>
      </c>
      <c r="AL53" s="69" t="s">
        <v>23</v>
      </c>
      <c r="AM53" s="83" t="s">
        <v>372</v>
      </c>
    </row>
    <row r="54" spans="1:47" ht="60" x14ac:dyDescent="0.25">
      <c r="A54" s="97" t="s">
        <v>796</v>
      </c>
      <c r="B54" s="5" t="s">
        <v>422</v>
      </c>
      <c r="C54" s="5" t="s">
        <v>634</v>
      </c>
      <c r="D54" s="14">
        <v>0</v>
      </c>
      <c r="E54" s="14">
        <v>0</v>
      </c>
      <c r="F54" s="14">
        <v>0</v>
      </c>
      <c r="G54" s="15">
        <f t="shared" si="33"/>
        <v>0</v>
      </c>
      <c r="H54" s="15">
        <f t="shared" si="34"/>
        <v>0</v>
      </c>
      <c r="I54" s="15">
        <f t="shared" si="41"/>
        <v>0</v>
      </c>
      <c r="J54" s="18">
        <v>0</v>
      </c>
      <c r="K54" s="15">
        <f t="shared" si="36"/>
        <v>0</v>
      </c>
      <c r="L54" s="19" t="s">
        <v>6</v>
      </c>
      <c r="M54" s="14" t="s">
        <v>57</v>
      </c>
      <c r="N54" s="19" t="s">
        <v>23</v>
      </c>
      <c r="O54" s="21">
        <v>0</v>
      </c>
      <c r="P54" s="21">
        <v>0</v>
      </c>
      <c r="Q54" s="21">
        <v>0</v>
      </c>
      <c r="R54" s="77">
        <v>0</v>
      </c>
      <c r="S54" s="77">
        <v>0</v>
      </c>
      <c r="T54" s="77">
        <v>0</v>
      </c>
      <c r="U54" s="15">
        <v>0</v>
      </c>
      <c r="V54" s="15">
        <v>0</v>
      </c>
      <c r="W54" s="16">
        <v>0</v>
      </c>
      <c r="X54" s="17">
        <f>$W54*0.03937</f>
        <v>0</v>
      </c>
      <c r="Y54" s="17">
        <v>0</v>
      </c>
      <c r="Z54" s="17">
        <f t="shared" si="42"/>
        <v>0</v>
      </c>
      <c r="AA54" s="15">
        <v>0</v>
      </c>
      <c r="AB54" s="17">
        <f>AA54*0.000061</f>
        <v>0</v>
      </c>
      <c r="AC54" s="26">
        <v>0</v>
      </c>
      <c r="AD54" s="18">
        <f>(AB54*60)*60</f>
        <v>0</v>
      </c>
      <c r="AE54" s="14" t="s">
        <v>33</v>
      </c>
      <c r="AF54" s="40" t="s">
        <v>583</v>
      </c>
      <c r="AG54" s="32" t="s">
        <v>5</v>
      </c>
      <c r="AH54" s="21" t="s">
        <v>6</v>
      </c>
      <c r="AI54" s="21" t="s">
        <v>23</v>
      </c>
      <c r="AJ54" s="5" t="s">
        <v>694</v>
      </c>
      <c r="AK54" s="69" t="s">
        <v>23</v>
      </c>
      <c r="AL54" s="69" t="s">
        <v>23</v>
      </c>
      <c r="AM54" s="9" t="s">
        <v>101</v>
      </c>
    </row>
    <row r="55" spans="1:47" ht="360" x14ac:dyDescent="0.25">
      <c r="A55" s="1" t="s">
        <v>201</v>
      </c>
      <c r="B55" s="5" t="s">
        <v>67</v>
      </c>
      <c r="C55" s="5" t="s">
        <v>672</v>
      </c>
      <c r="D55" s="1">
        <v>260</v>
      </c>
      <c r="E55" s="1">
        <v>280</v>
      </c>
      <c r="F55" s="1">
        <v>280</v>
      </c>
      <c r="G55" s="11">
        <f t="shared" si="33"/>
        <v>10.2362</v>
      </c>
      <c r="H55" s="11">
        <f t="shared" si="34"/>
        <v>11.0236</v>
      </c>
      <c r="I55" s="11">
        <f t="shared" si="41"/>
        <v>11.0236</v>
      </c>
      <c r="J55" s="18">
        <v>0</v>
      </c>
      <c r="K55" s="15">
        <f t="shared" si="36"/>
        <v>0</v>
      </c>
      <c r="L55" s="19" t="s">
        <v>226</v>
      </c>
      <c r="M55" s="1" t="s">
        <v>370</v>
      </c>
      <c r="N55" s="19" t="s">
        <v>25</v>
      </c>
      <c r="O55" s="32">
        <v>140</v>
      </c>
      <c r="P55" s="32">
        <v>140</v>
      </c>
      <c r="Q55" s="32">
        <v>110</v>
      </c>
      <c r="R55" s="39">
        <f t="shared" ref="R55" si="43">$O55*0.03937</f>
        <v>5.5118</v>
      </c>
      <c r="S55" s="39">
        <f t="shared" ref="S55" si="44">$P55*0.03937</f>
        <v>5.5118</v>
      </c>
      <c r="T55" s="39">
        <f t="shared" ref="T55" si="45">$Q55*0.03937</f>
        <v>4.3307000000000002</v>
      </c>
      <c r="U55" s="11">
        <v>2.16</v>
      </c>
      <c r="V55" s="11">
        <f t="shared" ref="V55" si="46">$R55*$S55*$T55</f>
        <v>131.566402866668</v>
      </c>
      <c r="W55" s="16">
        <v>1E-3</v>
      </c>
      <c r="X55" s="17">
        <f>$W55*0.03937</f>
        <v>3.9370000000000004E-5</v>
      </c>
      <c r="Y55" s="17">
        <v>0.1</v>
      </c>
      <c r="Z55" s="17">
        <f t="shared" si="42"/>
        <v>3.9370000000000004E-3</v>
      </c>
      <c r="AA55" s="15">
        <v>200</v>
      </c>
      <c r="AB55" s="17">
        <f>AA55*0.000061</f>
        <v>1.2199999999999999E-2</v>
      </c>
      <c r="AC55" s="26">
        <f>(AA55*60)*60</f>
        <v>720000</v>
      </c>
      <c r="AD55" s="18">
        <f>(AB55*60)*60</f>
        <v>43.92</v>
      </c>
      <c r="AE55" s="1" t="s">
        <v>31</v>
      </c>
      <c r="AF55" s="40" t="s">
        <v>371</v>
      </c>
      <c r="AG55" s="32" t="s">
        <v>53</v>
      </c>
      <c r="AH55" s="32" t="s">
        <v>141</v>
      </c>
      <c r="AI55" s="21" t="s">
        <v>23</v>
      </c>
      <c r="AJ55" s="5" t="s">
        <v>369</v>
      </c>
      <c r="AK55" s="36" t="s">
        <v>141</v>
      </c>
      <c r="AL55" s="71" t="s">
        <v>284</v>
      </c>
      <c r="AM55" s="9" t="s">
        <v>101</v>
      </c>
    </row>
    <row r="56" spans="1:47" ht="165" x14ac:dyDescent="0.25">
      <c r="A56" s="1" t="s">
        <v>797</v>
      </c>
      <c r="B56" s="5" t="s">
        <v>579</v>
      </c>
      <c r="C56" s="5" t="s">
        <v>578</v>
      </c>
      <c r="D56" s="14">
        <v>0</v>
      </c>
      <c r="E56" s="14">
        <v>0</v>
      </c>
      <c r="F56" s="14">
        <v>0</v>
      </c>
      <c r="G56" s="15">
        <f t="shared" ref="G56:G66" si="47">$D56*0.03937</f>
        <v>0</v>
      </c>
      <c r="H56" s="15">
        <f t="shared" ref="H56:H66" si="48">$E56*0.03937</f>
        <v>0</v>
      </c>
      <c r="I56" s="15">
        <f t="shared" ref="I56:I66" si="49">$F56*0.03937</f>
        <v>0</v>
      </c>
      <c r="J56" s="18">
        <v>0</v>
      </c>
      <c r="K56" s="15">
        <f t="shared" si="36"/>
        <v>0</v>
      </c>
      <c r="L56" s="19" t="s">
        <v>6</v>
      </c>
      <c r="M56" s="14" t="s">
        <v>57</v>
      </c>
      <c r="N56" s="19" t="s">
        <v>23</v>
      </c>
      <c r="O56" s="21">
        <v>0</v>
      </c>
      <c r="P56" s="21">
        <v>0</v>
      </c>
      <c r="Q56" s="21">
        <v>0</v>
      </c>
      <c r="R56" s="77">
        <v>0</v>
      </c>
      <c r="S56" s="77">
        <v>0</v>
      </c>
      <c r="T56" s="77">
        <v>0</v>
      </c>
      <c r="U56" s="15">
        <v>0</v>
      </c>
      <c r="V56" s="15">
        <v>0</v>
      </c>
      <c r="W56" s="16">
        <v>0</v>
      </c>
      <c r="X56" s="17">
        <f t="shared" ref="X56:X87" si="50">$W56*0.03937</f>
        <v>0</v>
      </c>
      <c r="Y56" s="17">
        <v>0</v>
      </c>
      <c r="Z56" s="17">
        <f t="shared" si="42"/>
        <v>0</v>
      </c>
      <c r="AA56" s="15">
        <v>0</v>
      </c>
      <c r="AB56" s="17">
        <f t="shared" ref="AB56:AB67" si="51">AA56*0.000061</f>
        <v>0</v>
      </c>
      <c r="AC56" s="26">
        <v>0</v>
      </c>
      <c r="AD56" s="18">
        <f t="shared" ref="AD56:AD67" si="52">(AB56*60)*60</f>
        <v>0</v>
      </c>
      <c r="AE56" s="14" t="s">
        <v>33</v>
      </c>
      <c r="AF56" s="81">
        <v>0</v>
      </c>
      <c r="AG56" s="32" t="s">
        <v>571</v>
      </c>
      <c r="AH56" s="21" t="s">
        <v>6</v>
      </c>
      <c r="AI56" s="21" t="s">
        <v>23</v>
      </c>
      <c r="AJ56" s="5" t="s">
        <v>574</v>
      </c>
      <c r="AK56" s="69" t="s">
        <v>23</v>
      </c>
      <c r="AL56" s="69" t="s">
        <v>23</v>
      </c>
      <c r="AM56" s="9" t="s">
        <v>101</v>
      </c>
    </row>
    <row r="57" spans="1:47" ht="225" x14ac:dyDescent="0.25">
      <c r="A57" s="97" t="s">
        <v>798</v>
      </c>
      <c r="B57" s="5" t="s">
        <v>678</v>
      </c>
      <c r="C57" s="5" t="s">
        <v>680</v>
      </c>
      <c r="D57" s="14">
        <v>0</v>
      </c>
      <c r="E57" s="14">
        <v>0</v>
      </c>
      <c r="F57" s="14">
        <v>0</v>
      </c>
      <c r="G57" s="15">
        <f t="shared" si="47"/>
        <v>0</v>
      </c>
      <c r="H57" s="15">
        <f t="shared" si="48"/>
        <v>0</v>
      </c>
      <c r="I57" s="15">
        <f t="shared" si="49"/>
        <v>0</v>
      </c>
      <c r="J57" s="18">
        <v>0</v>
      </c>
      <c r="K57" s="15">
        <f t="shared" si="36"/>
        <v>0</v>
      </c>
      <c r="L57" s="19" t="s">
        <v>541</v>
      </c>
      <c r="M57" s="14" t="s">
        <v>57</v>
      </c>
      <c r="N57" s="5" t="s">
        <v>676</v>
      </c>
      <c r="O57" s="32">
        <f>$R57*25.4</f>
        <v>203.2</v>
      </c>
      <c r="P57" s="32">
        <f>$S57*25.4</f>
        <v>203.2</v>
      </c>
      <c r="Q57" s="32">
        <f>$T57*25.4</f>
        <v>139.69999999999999</v>
      </c>
      <c r="R57" s="39">
        <v>8</v>
      </c>
      <c r="S57" s="39">
        <v>8</v>
      </c>
      <c r="T57" s="39">
        <v>5.5</v>
      </c>
      <c r="U57" s="11">
        <f>V57*0.016387</f>
        <v>5.768224</v>
      </c>
      <c r="V57" s="11">
        <f>$R57*$S57*$T57</f>
        <v>352</v>
      </c>
      <c r="W57" s="16">
        <v>0</v>
      </c>
      <c r="X57" s="17">
        <f t="shared" si="50"/>
        <v>0</v>
      </c>
      <c r="Y57" s="17">
        <v>0</v>
      </c>
      <c r="Z57" s="17">
        <f t="shared" si="42"/>
        <v>0</v>
      </c>
      <c r="AA57" s="15">
        <v>0</v>
      </c>
      <c r="AB57" s="17">
        <f t="shared" si="51"/>
        <v>0</v>
      </c>
      <c r="AC57" s="26">
        <f>(AA57*60)*60</f>
        <v>0</v>
      </c>
      <c r="AD57" s="18">
        <f t="shared" si="52"/>
        <v>0</v>
      </c>
      <c r="AE57" s="1" t="s">
        <v>550</v>
      </c>
      <c r="AF57" s="96" t="s">
        <v>677</v>
      </c>
      <c r="AG57" s="32" t="s">
        <v>55</v>
      </c>
      <c r="AH57" s="32" t="s">
        <v>355</v>
      </c>
      <c r="AI57" s="21" t="s">
        <v>23</v>
      </c>
      <c r="AJ57" s="5" t="s">
        <v>679</v>
      </c>
      <c r="AK57" s="69" t="s">
        <v>23</v>
      </c>
      <c r="AL57" s="71" t="s">
        <v>284</v>
      </c>
      <c r="AM57" s="9" t="s">
        <v>101</v>
      </c>
    </row>
    <row r="58" spans="1:47" ht="90" customHeight="1" x14ac:dyDescent="0.25">
      <c r="A58" s="1" t="s">
        <v>799</v>
      </c>
      <c r="B58" s="5" t="s">
        <v>729</v>
      </c>
      <c r="C58" s="5" t="s">
        <v>730</v>
      </c>
      <c r="D58" s="14">
        <v>0</v>
      </c>
      <c r="E58" s="14">
        <v>0</v>
      </c>
      <c r="F58" s="14">
        <v>0</v>
      </c>
      <c r="G58" s="15">
        <f t="shared" si="47"/>
        <v>0</v>
      </c>
      <c r="H58" s="15">
        <f t="shared" si="48"/>
        <v>0</v>
      </c>
      <c r="I58" s="15">
        <f t="shared" si="49"/>
        <v>0</v>
      </c>
      <c r="J58" s="18">
        <v>0</v>
      </c>
      <c r="K58" s="15">
        <f t="shared" si="36"/>
        <v>0</v>
      </c>
      <c r="L58" s="19" t="s">
        <v>6</v>
      </c>
      <c r="M58" s="14" t="s">
        <v>57</v>
      </c>
      <c r="N58" s="19" t="s">
        <v>23</v>
      </c>
      <c r="O58" s="21">
        <v>0</v>
      </c>
      <c r="P58" s="21">
        <v>0</v>
      </c>
      <c r="Q58" s="21">
        <v>0</v>
      </c>
      <c r="R58" s="77">
        <v>0</v>
      </c>
      <c r="S58" s="77">
        <v>0</v>
      </c>
      <c r="T58" s="77">
        <v>0</v>
      </c>
      <c r="U58" s="15">
        <v>0</v>
      </c>
      <c r="V58" s="15">
        <v>0</v>
      </c>
      <c r="W58" s="16">
        <v>0</v>
      </c>
      <c r="X58" s="17">
        <f t="shared" si="50"/>
        <v>0</v>
      </c>
      <c r="Y58" s="17">
        <v>0</v>
      </c>
      <c r="Z58" s="17">
        <f t="shared" si="42"/>
        <v>0</v>
      </c>
      <c r="AA58" s="15">
        <v>0</v>
      </c>
      <c r="AB58" s="17">
        <f t="shared" si="51"/>
        <v>0</v>
      </c>
      <c r="AC58" s="26">
        <v>0</v>
      </c>
      <c r="AD58" s="18">
        <f t="shared" si="52"/>
        <v>0</v>
      </c>
      <c r="AE58" s="14" t="s">
        <v>33</v>
      </c>
      <c r="AF58" s="21" t="s">
        <v>23</v>
      </c>
      <c r="AG58" s="32" t="s">
        <v>5</v>
      </c>
      <c r="AH58" s="21" t="s">
        <v>6</v>
      </c>
      <c r="AI58" s="32" t="s">
        <v>141</v>
      </c>
      <c r="AJ58" s="5" t="s">
        <v>732</v>
      </c>
      <c r="AK58" s="69" t="s">
        <v>23</v>
      </c>
      <c r="AL58" s="69" t="s">
        <v>23</v>
      </c>
      <c r="AM58" s="9" t="s">
        <v>101</v>
      </c>
    </row>
    <row r="59" spans="1:47" s="63" customFormat="1" ht="105" x14ac:dyDescent="0.25">
      <c r="A59" s="1" t="s">
        <v>525</v>
      </c>
      <c r="B59" s="5" t="s">
        <v>505</v>
      </c>
      <c r="C59" s="5" t="s">
        <v>506</v>
      </c>
      <c r="D59" s="14">
        <v>0</v>
      </c>
      <c r="E59" s="14">
        <v>0</v>
      </c>
      <c r="F59" s="14">
        <v>0</v>
      </c>
      <c r="G59" s="15">
        <f t="shared" si="47"/>
        <v>0</v>
      </c>
      <c r="H59" s="15">
        <f t="shared" si="48"/>
        <v>0</v>
      </c>
      <c r="I59" s="15">
        <f t="shared" si="49"/>
        <v>0</v>
      </c>
      <c r="J59" s="18">
        <v>0</v>
      </c>
      <c r="K59" s="15">
        <f t="shared" si="36"/>
        <v>0</v>
      </c>
      <c r="L59" s="19" t="s">
        <v>6</v>
      </c>
      <c r="M59" s="14" t="s">
        <v>57</v>
      </c>
      <c r="N59" s="19" t="s">
        <v>23</v>
      </c>
      <c r="O59" s="21">
        <v>0</v>
      </c>
      <c r="P59" s="21">
        <v>0</v>
      </c>
      <c r="Q59" s="21">
        <v>0</v>
      </c>
      <c r="R59" s="77">
        <v>0</v>
      </c>
      <c r="S59" s="77">
        <v>0</v>
      </c>
      <c r="T59" s="77">
        <v>0</v>
      </c>
      <c r="U59" s="15">
        <v>0</v>
      </c>
      <c r="V59" s="15">
        <v>0</v>
      </c>
      <c r="W59" s="16">
        <v>0</v>
      </c>
      <c r="X59" s="17">
        <f t="shared" si="50"/>
        <v>0</v>
      </c>
      <c r="Y59" s="17">
        <v>0</v>
      </c>
      <c r="Z59" s="17">
        <f t="shared" si="42"/>
        <v>0</v>
      </c>
      <c r="AA59" s="15">
        <v>0</v>
      </c>
      <c r="AB59" s="17">
        <f t="shared" si="51"/>
        <v>0</v>
      </c>
      <c r="AC59" s="26">
        <v>0</v>
      </c>
      <c r="AD59" s="18">
        <f t="shared" si="52"/>
        <v>0</v>
      </c>
      <c r="AE59" s="19" t="s">
        <v>508</v>
      </c>
      <c r="AF59" s="81">
        <v>0</v>
      </c>
      <c r="AG59" s="21" t="s">
        <v>5</v>
      </c>
      <c r="AH59" s="21" t="s">
        <v>6</v>
      </c>
      <c r="AI59" s="21" t="s">
        <v>141</v>
      </c>
      <c r="AJ59" s="5" t="s">
        <v>507</v>
      </c>
      <c r="AK59" s="69" t="s">
        <v>23</v>
      </c>
      <c r="AL59" s="69" t="s">
        <v>23</v>
      </c>
      <c r="AM59" s="9" t="s">
        <v>101</v>
      </c>
      <c r="AN59" s="20"/>
      <c r="AO59" s="20"/>
      <c r="AP59" s="20"/>
      <c r="AQ59" s="20"/>
      <c r="AR59" s="20"/>
      <c r="AS59" s="20"/>
      <c r="AT59" s="20"/>
      <c r="AU59" s="20"/>
    </row>
    <row r="60" spans="1:47" ht="165" x14ac:dyDescent="0.25">
      <c r="A60" s="97" t="s">
        <v>800</v>
      </c>
      <c r="B60" s="5" t="s">
        <v>607</v>
      </c>
      <c r="C60" s="5" t="s">
        <v>622</v>
      </c>
      <c r="D60" s="14">
        <v>0</v>
      </c>
      <c r="E60" s="14">
        <v>0</v>
      </c>
      <c r="F60" s="14">
        <v>0</v>
      </c>
      <c r="G60" s="15">
        <f t="shared" si="47"/>
        <v>0</v>
      </c>
      <c r="H60" s="15">
        <f t="shared" si="48"/>
        <v>0</v>
      </c>
      <c r="I60" s="15">
        <f t="shared" si="49"/>
        <v>0</v>
      </c>
      <c r="J60" s="18">
        <v>0</v>
      </c>
      <c r="K60" s="15">
        <f t="shared" si="36"/>
        <v>0</v>
      </c>
      <c r="L60" s="19" t="s">
        <v>6</v>
      </c>
      <c r="M60" s="14" t="s">
        <v>57</v>
      </c>
      <c r="N60" s="19" t="s">
        <v>23</v>
      </c>
      <c r="O60" s="32">
        <v>214</v>
      </c>
      <c r="P60" s="32">
        <v>214</v>
      </c>
      <c r="Q60" s="32">
        <v>100</v>
      </c>
      <c r="R60" s="39">
        <f>$O60*0.03937</f>
        <v>8.425180000000001</v>
      </c>
      <c r="S60" s="39">
        <f>$P60*0.03937</f>
        <v>8.425180000000001</v>
      </c>
      <c r="T60" s="39">
        <f>$Q60*0.03937</f>
        <v>3.9370000000000003</v>
      </c>
      <c r="U60" s="11">
        <f>V60*0.016387</f>
        <v>4.579554636844609</v>
      </c>
      <c r="V60" s="11">
        <f>$R60*$S60*$T60</f>
        <v>279.4626616735589</v>
      </c>
      <c r="W60" s="16">
        <v>0</v>
      </c>
      <c r="X60" s="17">
        <f t="shared" si="50"/>
        <v>0</v>
      </c>
      <c r="Y60" s="17">
        <v>0</v>
      </c>
      <c r="Z60" s="17">
        <f t="shared" si="42"/>
        <v>0</v>
      </c>
      <c r="AA60" s="15">
        <v>0</v>
      </c>
      <c r="AB60" s="17">
        <f t="shared" si="51"/>
        <v>0</v>
      </c>
      <c r="AC60" s="26">
        <f>(AA60*60)*60</f>
        <v>0</v>
      </c>
      <c r="AD60" s="18">
        <f t="shared" si="52"/>
        <v>0</v>
      </c>
      <c r="AE60" s="14" t="s">
        <v>33</v>
      </c>
      <c r="AF60" s="40">
        <v>950</v>
      </c>
      <c r="AG60" s="32" t="s">
        <v>608</v>
      </c>
      <c r="AH60" s="21" t="s">
        <v>6</v>
      </c>
      <c r="AI60" s="21" t="s">
        <v>23</v>
      </c>
      <c r="AJ60" s="5" t="s">
        <v>609</v>
      </c>
      <c r="AK60" s="69" t="s">
        <v>23</v>
      </c>
      <c r="AL60" s="69" t="s">
        <v>23</v>
      </c>
      <c r="AM60" s="83" t="s">
        <v>372</v>
      </c>
    </row>
    <row r="61" spans="1:47" ht="135" x14ac:dyDescent="0.25">
      <c r="A61" s="1" t="s">
        <v>195</v>
      </c>
      <c r="B61" s="5" t="s">
        <v>197</v>
      </c>
      <c r="C61" s="43" t="s">
        <v>196</v>
      </c>
      <c r="D61" s="1">
        <v>500</v>
      </c>
      <c r="E61" s="1">
        <v>400</v>
      </c>
      <c r="F61" s="1">
        <v>360</v>
      </c>
      <c r="G61" s="11">
        <f t="shared" si="47"/>
        <v>19.685000000000002</v>
      </c>
      <c r="H61" s="11">
        <f t="shared" si="48"/>
        <v>15.748000000000001</v>
      </c>
      <c r="I61" s="11">
        <f t="shared" si="49"/>
        <v>14.173200000000001</v>
      </c>
      <c r="J61" s="18">
        <v>0</v>
      </c>
      <c r="K61" s="15">
        <f t="shared" si="36"/>
        <v>0</v>
      </c>
      <c r="L61" s="19" t="s">
        <v>169</v>
      </c>
      <c r="M61" s="14" t="s">
        <v>170</v>
      </c>
      <c r="N61" s="19" t="s">
        <v>23</v>
      </c>
      <c r="O61" s="32">
        <v>220</v>
      </c>
      <c r="P61" s="32">
        <v>220</v>
      </c>
      <c r="Q61" s="32">
        <v>140</v>
      </c>
      <c r="R61" s="39">
        <f>$O61*0.03937</f>
        <v>8.6614000000000004</v>
      </c>
      <c r="S61" s="39">
        <f>$P61*0.03937</f>
        <v>8.6614000000000004</v>
      </c>
      <c r="T61" s="39">
        <f>$Q61*0.03937</f>
        <v>5.5118</v>
      </c>
      <c r="U61" s="11">
        <f>V61*0.016387</f>
        <v>6.775932880439135</v>
      </c>
      <c r="V61" s="11">
        <f>$R61*$S61*$T61</f>
        <v>413.494409009528</v>
      </c>
      <c r="W61" s="16">
        <v>0</v>
      </c>
      <c r="X61" s="17">
        <f t="shared" si="50"/>
        <v>0</v>
      </c>
      <c r="Y61" s="17">
        <v>0</v>
      </c>
      <c r="Z61" s="17">
        <f t="shared" si="42"/>
        <v>0</v>
      </c>
      <c r="AA61" s="15">
        <v>0</v>
      </c>
      <c r="AB61" s="17">
        <f t="shared" si="51"/>
        <v>0</v>
      </c>
      <c r="AC61" s="26">
        <f>(AA61*60)*60</f>
        <v>0</v>
      </c>
      <c r="AD61" s="18">
        <f t="shared" si="52"/>
        <v>0</v>
      </c>
      <c r="AE61" s="5" t="s">
        <v>234</v>
      </c>
      <c r="AF61" s="44">
        <v>435</v>
      </c>
      <c r="AG61" s="32" t="s">
        <v>55</v>
      </c>
      <c r="AH61" s="32" t="s">
        <v>198</v>
      </c>
      <c r="AI61" s="21" t="s">
        <v>23</v>
      </c>
      <c r="AJ61" s="5" t="s">
        <v>289</v>
      </c>
      <c r="AK61" s="71" t="s">
        <v>23</v>
      </c>
      <c r="AL61" s="71" t="s">
        <v>284</v>
      </c>
      <c r="AM61" s="9" t="s">
        <v>101</v>
      </c>
    </row>
    <row r="62" spans="1:47" ht="135" x14ac:dyDescent="0.25">
      <c r="A62" s="1" t="s">
        <v>182</v>
      </c>
      <c r="B62" s="5" t="s">
        <v>185</v>
      </c>
      <c r="C62" s="8" t="s">
        <v>183</v>
      </c>
      <c r="D62" s="14">
        <v>0</v>
      </c>
      <c r="E62" s="14">
        <v>0</v>
      </c>
      <c r="F62" s="14">
        <v>0</v>
      </c>
      <c r="G62" s="15">
        <f t="shared" si="47"/>
        <v>0</v>
      </c>
      <c r="H62" s="15">
        <f t="shared" si="48"/>
        <v>0</v>
      </c>
      <c r="I62" s="15">
        <f t="shared" si="49"/>
        <v>0</v>
      </c>
      <c r="J62" s="18">
        <v>0</v>
      </c>
      <c r="K62" s="15">
        <f t="shared" si="36"/>
        <v>0</v>
      </c>
      <c r="L62" s="19" t="s">
        <v>169</v>
      </c>
      <c r="M62" s="14" t="s">
        <v>170</v>
      </c>
      <c r="N62" s="19" t="s">
        <v>23</v>
      </c>
      <c r="O62" s="21">
        <v>0</v>
      </c>
      <c r="P62" s="21">
        <v>0</v>
      </c>
      <c r="Q62" s="21">
        <v>0</v>
      </c>
      <c r="R62" s="77">
        <v>0</v>
      </c>
      <c r="S62" s="77">
        <v>0</v>
      </c>
      <c r="T62" s="77">
        <v>0</v>
      </c>
      <c r="U62" s="15">
        <v>0</v>
      </c>
      <c r="V62" s="15">
        <v>0</v>
      </c>
      <c r="W62" s="16">
        <v>0</v>
      </c>
      <c r="X62" s="17">
        <f t="shared" si="50"/>
        <v>0</v>
      </c>
      <c r="Y62" s="17">
        <v>0</v>
      </c>
      <c r="Z62" s="17">
        <f t="shared" si="42"/>
        <v>0</v>
      </c>
      <c r="AA62" s="15">
        <v>0</v>
      </c>
      <c r="AB62" s="17">
        <f t="shared" si="51"/>
        <v>0</v>
      </c>
      <c r="AC62" s="26">
        <v>0</v>
      </c>
      <c r="AD62" s="18">
        <f t="shared" si="52"/>
        <v>0</v>
      </c>
      <c r="AE62" s="14" t="s">
        <v>31</v>
      </c>
      <c r="AF62" s="21" t="s">
        <v>23</v>
      </c>
      <c r="AG62" s="21" t="s">
        <v>55</v>
      </c>
      <c r="AH62" s="21" t="s">
        <v>23</v>
      </c>
      <c r="AI62" s="21" t="s">
        <v>23</v>
      </c>
      <c r="AJ62" s="5" t="s">
        <v>184</v>
      </c>
      <c r="AK62" s="71" t="s">
        <v>23</v>
      </c>
      <c r="AL62" s="71" t="s">
        <v>284</v>
      </c>
      <c r="AM62" s="9" t="s">
        <v>101</v>
      </c>
    </row>
    <row r="63" spans="1:47" s="6" customFormat="1" ht="135" x14ac:dyDescent="0.25">
      <c r="A63" s="97" t="s">
        <v>801</v>
      </c>
      <c r="B63" s="5" t="s">
        <v>185</v>
      </c>
      <c r="C63" s="5" t="s">
        <v>654</v>
      </c>
      <c r="D63" s="1">
        <v>470</v>
      </c>
      <c r="E63" s="1">
        <v>420</v>
      </c>
      <c r="F63" s="1">
        <v>400</v>
      </c>
      <c r="G63" s="11">
        <f t="shared" si="47"/>
        <v>18.503900000000002</v>
      </c>
      <c r="H63" s="11">
        <f t="shared" si="48"/>
        <v>16.535399999999999</v>
      </c>
      <c r="I63" s="11">
        <f t="shared" si="49"/>
        <v>15.748000000000001</v>
      </c>
      <c r="J63" s="18">
        <v>0</v>
      </c>
      <c r="K63" s="15">
        <f t="shared" si="36"/>
        <v>0</v>
      </c>
      <c r="L63" s="19" t="s">
        <v>169</v>
      </c>
      <c r="M63" s="14" t="s">
        <v>170</v>
      </c>
      <c r="N63" s="5" t="s">
        <v>651</v>
      </c>
      <c r="O63" s="32">
        <v>175</v>
      </c>
      <c r="P63" s="32">
        <v>190</v>
      </c>
      <c r="Q63" s="32">
        <v>100</v>
      </c>
      <c r="R63" s="39">
        <f>$O63*0.03937</f>
        <v>6.8897500000000003</v>
      </c>
      <c r="S63" s="39">
        <f>$P63*0.03937</f>
        <v>7.4803000000000006</v>
      </c>
      <c r="T63" s="39">
        <f>$Q63*0.03937</f>
        <v>3.9370000000000003</v>
      </c>
      <c r="U63" s="11">
        <f>V63*0.016387</f>
        <v>3.3249670642650719</v>
      </c>
      <c r="V63" s="11">
        <f>$R63*$S63*$T63</f>
        <v>202.90273169372503</v>
      </c>
      <c r="W63" s="16">
        <v>0</v>
      </c>
      <c r="X63" s="17">
        <f t="shared" si="50"/>
        <v>0</v>
      </c>
      <c r="Y63" s="17">
        <v>0</v>
      </c>
      <c r="Z63" s="17">
        <f t="shared" si="42"/>
        <v>0</v>
      </c>
      <c r="AA63" s="15">
        <v>0</v>
      </c>
      <c r="AB63" s="17">
        <f t="shared" si="51"/>
        <v>0</v>
      </c>
      <c r="AC63" s="26">
        <f>(AA63*60)*60</f>
        <v>0</v>
      </c>
      <c r="AD63" s="18">
        <f t="shared" si="52"/>
        <v>0</v>
      </c>
      <c r="AE63" s="19" t="s">
        <v>652</v>
      </c>
      <c r="AF63" s="40">
        <v>950</v>
      </c>
      <c r="AG63" s="32" t="s">
        <v>55</v>
      </c>
      <c r="AH63" s="21" t="s">
        <v>23</v>
      </c>
      <c r="AI63" s="21" t="s">
        <v>23</v>
      </c>
      <c r="AJ63" s="5" t="s">
        <v>653</v>
      </c>
      <c r="AK63" s="71" t="s">
        <v>23</v>
      </c>
      <c r="AL63" s="71" t="s">
        <v>284</v>
      </c>
      <c r="AM63" s="9" t="s">
        <v>101</v>
      </c>
      <c r="AN63" s="20"/>
      <c r="AO63" s="20"/>
      <c r="AP63" s="20"/>
      <c r="AQ63" s="20"/>
      <c r="AR63" s="20"/>
      <c r="AS63" s="20"/>
      <c r="AT63" s="20"/>
      <c r="AU63" s="20"/>
    </row>
    <row r="64" spans="1:47" s="6" customFormat="1" ht="150" x14ac:dyDescent="0.25">
      <c r="A64" s="97" t="s">
        <v>87</v>
      </c>
      <c r="B64" s="5" t="s">
        <v>248</v>
      </c>
      <c r="C64" s="43" t="s">
        <v>621</v>
      </c>
      <c r="D64" s="14">
        <v>0</v>
      </c>
      <c r="E64" s="14">
        <v>0</v>
      </c>
      <c r="F64" s="14">
        <v>0</v>
      </c>
      <c r="G64" s="15">
        <f t="shared" si="47"/>
        <v>0</v>
      </c>
      <c r="H64" s="15">
        <f t="shared" si="48"/>
        <v>0</v>
      </c>
      <c r="I64" s="15">
        <f t="shared" si="49"/>
        <v>0</v>
      </c>
      <c r="J64" s="18">
        <v>0</v>
      </c>
      <c r="K64" s="15">
        <f t="shared" si="36"/>
        <v>0</v>
      </c>
      <c r="L64" s="5" t="s">
        <v>252</v>
      </c>
      <c r="M64" s="14" t="s">
        <v>170</v>
      </c>
      <c r="N64" s="5" t="s">
        <v>27</v>
      </c>
      <c r="O64" s="32">
        <f>$R64*25.4</f>
        <v>203.2</v>
      </c>
      <c r="P64" s="32">
        <f>$S64*25.4</f>
        <v>254</v>
      </c>
      <c r="Q64" s="32">
        <f>$T64*25.4</f>
        <v>203.2</v>
      </c>
      <c r="R64" s="39">
        <v>8</v>
      </c>
      <c r="S64" s="39">
        <v>10</v>
      </c>
      <c r="T64" s="39">
        <v>8</v>
      </c>
      <c r="U64" s="11">
        <f>V64*0.016387</f>
        <v>10.487679999999999</v>
      </c>
      <c r="V64" s="11">
        <f>$R64*$S64*$T64</f>
        <v>640</v>
      </c>
      <c r="W64" s="16">
        <v>0</v>
      </c>
      <c r="X64" s="17">
        <f t="shared" si="50"/>
        <v>0</v>
      </c>
      <c r="Y64" s="17">
        <v>0</v>
      </c>
      <c r="Z64" s="17">
        <f t="shared" si="42"/>
        <v>0</v>
      </c>
      <c r="AA64" s="15">
        <v>0</v>
      </c>
      <c r="AB64" s="17">
        <f t="shared" si="51"/>
        <v>0</v>
      </c>
      <c r="AC64" s="26">
        <f>(AA64*60)*60</f>
        <v>0</v>
      </c>
      <c r="AD64" s="18">
        <f t="shared" si="52"/>
        <v>0</v>
      </c>
      <c r="AE64" s="1" t="s">
        <v>251</v>
      </c>
      <c r="AF64" s="32" t="s">
        <v>88</v>
      </c>
      <c r="AG64" s="32" t="s">
        <v>55</v>
      </c>
      <c r="AH64" s="32" t="s">
        <v>249</v>
      </c>
      <c r="AI64" s="21" t="s">
        <v>23</v>
      </c>
      <c r="AJ64" s="5" t="s">
        <v>313</v>
      </c>
      <c r="AK64" s="71" t="s">
        <v>23</v>
      </c>
      <c r="AL64" s="36" t="s">
        <v>290</v>
      </c>
      <c r="AM64" s="9" t="s">
        <v>101</v>
      </c>
      <c r="AN64" s="20"/>
      <c r="AO64" s="20"/>
      <c r="AP64" s="20"/>
      <c r="AQ64" s="20"/>
      <c r="AR64" s="20"/>
      <c r="AS64" s="20"/>
      <c r="AT64" s="20"/>
      <c r="AU64" s="20"/>
    </row>
    <row r="65" spans="1:47" s="6" customFormat="1" ht="22.5" x14ac:dyDescent="0.25">
      <c r="A65" s="97" t="s">
        <v>63</v>
      </c>
      <c r="B65" s="5" t="s">
        <v>65</v>
      </c>
      <c r="C65" s="8" t="s">
        <v>64</v>
      </c>
      <c r="D65" s="14">
        <v>0</v>
      </c>
      <c r="E65" s="14">
        <v>0</v>
      </c>
      <c r="F65" s="14">
        <v>0</v>
      </c>
      <c r="G65" s="15">
        <f t="shared" si="47"/>
        <v>0</v>
      </c>
      <c r="H65" s="15">
        <f t="shared" si="48"/>
        <v>0</v>
      </c>
      <c r="I65" s="15">
        <f t="shared" si="49"/>
        <v>0</v>
      </c>
      <c r="J65" s="18">
        <v>0</v>
      </c>
      <c r="K65" s="15">
        <f t="shared" si="36"/>
        <v>0</v>
      </c>
      <c r="L65" s="19" t="s">
        <v>6</v>
      </c>
      <c r="M65" s="19" t="s">
        <v>6</v>
      </c>
      <c r="N65" s="19" t="s">
        <v>6</v>
      </c>
      <c r="O65" s="21">
        <v>0</v>
      </c>
      <c r="P65" s="21">
        <v>0</v>
      </c>
      <c r="Q65" s="21">
        <v>0</v>
      </c>
      <c r="R65" s="77">
        <v>0</v>
      </c>
      <c r="S65" s="77">
        <v>0</v>
      </c>
      <c r="T65" s="77">
        <v>0</v>
      </c>
      <c r="U65" s="15">
        <v>0</v>
      </c>
      <c r="V65" s="15">
        <v>0</v>
      </c>
      <c r="W65" s="16">
        <v>0</v>
      </c>
      <c r="X65" s="17">
        <f t="shared" si="50"/>
        <v>0</v>
      </c>
      <c r="Y65" s="17">
        <v>0</v>
      </c>
      <c r="Z65" s="17">
        <f t="shared" si="42"/>
        <v>0</v>
      </c>
      <c r="AA65" s="15">
        <v>0</v>
      </c>
      <c r="AB65" s="17">
        <f t="shared" si="51"/>
        <v>0</v>
      </c>
      <c r="AC65" s="26">
        <v>0</v>
      </c>
      <c r="AD65" s="18">
        <f t="shared" si="52"/>
        <v>0</v>
      </c>
      <c r="AE65" s="14" t="s">
        <v>33</v>
      </c>
      <c r="AF65" s="40">
        <v>350</v>
      </c>
      <c r="AG65" s="21" t="s">
        <v>66</v>
      </c>
      <c r="AH65" s="21" t="s">
        <v>23</v>
      </c>
      <c r="AI65" s="21" t="s">
        <v>23</v>
      </c>
      <c r="AJ65" s="19"/>
      <c r="AK65" s="71" t="s">
        <v>23</v>
      </c>
      <c r="AL65" s="71" t="s">
        <v>23</v>
      </c>
      <c r="AM65" s="9" t="s">
        <v>101</v>
      </c>
      <c r="AN65" s="20"/>
      <c r="AO65" s="20"/>
      <c r="AP65" s="20"/>
      <c r="AQ65" s="20"/>
      <c r="AR65" s="20"/>
      <c r="AS65" s="20"/>
      <c r="AT65" s="20"/>
      <c r="AU65" s="20"/>
    </row>
    <row r="66" spans="1:47" s="91" customFormat="1" ht="105" x14ac:dyDescent="0.25">
      <c r="A66" s="98" t="s">
        <v>70</v>
      </c>
      <c r="B66" s="5" t="s">
        <v>71</v>
      </c>
      <c r="C66" s="8" t="s">
        <v>72</v>
      </c>
      <c r="D66" s="1">
        <v>950</v>
      </c>
      <c r="E66" s="1">
        <v>700</v>
      </c>
      <c r="F66" s="1">
        <v>800</v>
      </c>
      <c r="G66" s="11">
        <f t="shared" si="47"/>
        <v>37.401499999999999</v>
      </c>
      <c r="H66" s="11">
        <f t="shared" si="48"/>
        <v>27.559000000000001</v>
      </c>
      <c r="I66" s="11">
        <f t="shared" si="49"/>
        <v>31.496000000000002</v>
      </c>
      <c r="J66" s="24">
        <f>$K66*0.453592</f>
        <v>158.75720000000001</v>
      </c>
      <c r="K66" s="11">
        <v>350</v>
      </c>
      <c r="L66" s="5" t="s">
        <v>383</v>
      </c>
      <c r="M66" s="5" t="s">
        <v>142</v>
      </c>
      <c r="N66" s="5" t="s">
        <v>363</v>
      </c>
      <c r="O66" s="32">
        <v>277</v>
      </c>
      <c r="P66" s="32">
        <v>190</v>
      </c>
      <c r="Q66" s="32">
        <v>150</v>
      </c>
      <c r="R66" s="39">
        <f>$O66*0.03937</f>
        <v>10.90549</v>
      </c>
      <c r="S66" s="39">
        <f>$P66*0.03937</f>
        <v>7.4803000000000006</v>
      </c>
      <c r="T66" s="39">
        <f>$Q66*0.03937</f>
        <v>5.9055</v>
      </c>
      <c r="U66" s="11">
        <f>V66*0.016387</f>
        <v>7.8944218011550698</v>
      </c>
      <c r="V66" s="11">
        <f>$R66*$S66*$T66</f>
        <v>481.74905724995853</v>
      </c>
      <c r="W66" s="13">
        <v>0.1</v>
      </c>
      <c r="X66" s="22">
        <f t="shared" si="50"/>
        <v>3.9370000000000004E-3</v>
      </c>
      <c r="Y66" s="22">
        <v>0.1</v>
      </c>
      <c r="Z66" s="22">
        <f t="shared" si="42"/>
        <v>3.9370000000000004E-3</v>
      </c>
      <c r="AA66" s="15">
        <v>0</v>
      </c>
      <c r="AB66" s="17">
        <f t="shared" si="51"/>
        <v>0</v>
      </c>
      <c r="AC66" s="26">
        <f>(AA66*60)*60</f>
        <v>0</v>
      </c>
      <c r="AD66" s="18">
        <f t="shared" si="52"/>
        <v>0</v>
      </c>
      <c r="AE66" s="5" t="s">
        <v>365</v>
      </c>
      <c r="AF66" s="40">
        <v>22000</v>
      </c>
      <c r="AG66" s="32" t="s">
        <v>66</v>
      </c>
      <c r="AH66" s="21" t="s">
        <v>23</v>
      </c>
      <c r="AI66" s="21" t="s">
        <v>23</v>
      </c>
      <c r="AJ66" s="5" t="s">
        <v>366</v>
      </c>
      <c r="AK66" s="71" t="s">
        <v>23</v>
      </c>
      <c r="AL66" s="36" t="s">
        <v>364</v>
      </c>
      <c r="AM66" s="9" t="s">
        <v>101</v>
      </c>
      <c r="AN66" s="20"/>
      <c r="AO66" s="20"/>
      <c r="AP66" s="20"/>
      <c r="AQ66" s="20"/>
      <c r="AR66" s="20"/>
      <c r="AS66" s="20"/>
      <c r="AT66" s="20"/>
      <c r="AU66" s="20"/>
    </row>
    <row r="67" spans="1:47" s="6" customFormat="1" ht="75" x14ac:dyDescent="0.25">
      <c r="A67" s="97" t="s">
        <v>802</v>
      </c>
      <c r="B67" s="5" t="s">
        <v>548</v>
      </c>
      <c r="C67" s="5" t="s">
        <v>553</v>
      </c>
      <c r="D67" s="1">
        <f>$G67*25.4</f>
        <v>304.79999999999995</v>
      </c>
      <c r="E67" s="1">
        <f>$H67*25.4</f>
        <v>355.59999999999997</v>
      </c>
      <c r="F67" s="1">
        <f>$I67*25.4</f>
        <v>304.79999999999995</v>
      </c>
      <c r="G67" s="11">
        <v>12</v>
      </c>
      <c r="H67" s="11">
        <v>14</v>
      </c>
      <c r="I67" s="11">
        <v>12</v>
      </c>
      <c r="J67" s="18">
        <v>0</v>
      </c>
      <c r="K67" s="15">
        <f t="shared" ref="K67:K95" si="53">$J67*2.204623</f>
        <v>0</v>
      </c>
      <c r="L67" s="5" t="s">
        <v>549</v>
      </c>
      <c r="M67" s="14" t="s">
        <v>57</v>
      </c>
      <c r="N67" s="5" t="s">
        <v>27</v>
      </c>
      <c r="O67" s="32">
        <v>170</v>
      </c>
      <c r="P67" s="32">
        <v>150</v>
      </c>
      <c r="Q67" s="32">
        <v>100</v>
      </c>
      <c r="R67" s="39">
        <f>$O67*0.03937</f>
        <v>6.6929000000000007</v>
      </c>
      <c r="S67" s="39">
        <f>$P67*0.03937</f>
        <v>5.9055</v>
      </c>
      <c r="T67" s="39">
        <f>$Q67*0.03937</f>
        <v>3.9370000000000003</v>
      </c>
      <c r="U67" s="11">
        <f>V67*0.016387</f>
        <v>2.5499747410153182</v>
      </c>
      <c r="V67" s="11">
        <f>$R67*$S67*$T67</f>
        <v>155.60961378015003</v>
      </c>
      <c r="W67" s="16">
        <v>0</v>
      </c>
      <c r="X67" s="17">
        <f t="shared" si="50"/>
        <v>0</v>
      </c>
      <c r="Y67" s="17">
        <v>0</v>
      </c>
      <c r="Z67" s="17">
        <f t="shared" si="42"/>
        <v>0</v>
      </c>
      <c r="AA67" s="15">
        <v>0</v>
      </c>
      <c r="AB67" s="17">
        <f t="shared" si="51"/>
        <v>0</v>
      </c>
      <c r="AC67" s="26">
        <f>(AA67*60)*60</f>
        <v>0</v>
      </c>
      <c r="AD67" s="18">
        <f t="shared" si="52"/>
        <v>0</v>
      </c>
      <c r="AE67" s="1" t="s">
        <v>550</v>
      </c>
      <c r="AF67" s="40">
        <v>800</v>
      </c>
      <c r="AG67" s="41" t="s">
        <v>554</v>
      </c>
      <c r="AH67" s="32" t="s">
        <v>551</v>
      </c>
      <c r="AI67" s="32" t="s">
        <v>141</v>
      </c>
      <c r="AJ67" s="5" t="s">
        <v>552</v>
      </c>
      <c r="AK67" s="69" t="s">
        <v>555</v>
      </c>
      <c r="AL67" s="69" t="s">
        <v>23</v>
      </c>
      <c r="AM67" s="9" t="s">
        <v>101</v>
      </c>
      <c r="AN67" s="20"/>
      <c r="AO67" s="20"/>
      <c r="AP67" s="20"/>
      <c r="AQ67" s="20"/>
      <c r="AR67" s="20"/>
      <c r="AS67" s="20"/>
      <c r="AT67" s="20"/>
      <c r="AU67" s="20"/>
    </row>
    <row r="68" spans="1:47" s="6" customFormat="1" ht="255" x14ac:dyDescent="0.25">
      <c r="A68" s="5" t="s">
        <v>728</v>
      </c>
      <c r="B68" s="5" t="s">
        <v>204</v>
      </c>
      <c r="C68" s="94" t="s">
        <v>610</v>
      </c>
      <c r="D68" s="1">
        <v>500</v>
      </c>
      <c r="E68" s="1">
        <v>400</v>
      </c>
      <c r="F68" s="1">
        <v>360</v>
      </c>
      <c r="G68" s="11">
        <f>$D68*0.03937</f>
        <v>19.685000000000002</v>
      </c>
      <c r="H68" s="11">
        <f>$E68*0.03937</f>
        <v>15.748000000000001</v>
      </c>
      <c r="I68" s="11">
        <f>$F68*0.03937</f>
        <v>14.173200000000001</v>
      </c>
      <c r="J68" s="24">
        <v>7</v>
      </c>
      <c r="K68" s="11">
        <f t="shared" si="53"/>
        <v>15.432361000000002</v>
      </c>
      <c r="L68" s="19" t="s">
        <v>169</v>
      </c>
      <c r="M68" s="14" t="s">
        <v>170</v>
      </c>
      <c r="N68" s="19" t="s">
        <v>23</v>
      </c>
      <c r="O68" s="32">
        <v>200</v>
      </c>
      <c r="P68" s="32">
        <v>200</v>
      </c>
      <c r="Q68" s="32">
        <v>140</v>
      </c>
      <c r="R68" s="39">
        <f>$O68*0.03937</f>
        <v>7.8740000000000006</v>
      </c>
      <c r="S68" s="39">
        <f>$P68*0.03937</f>
        <v>7.8740000000000006</v>
      </c>
      <c r="T68" s="39">
        <f>$Q68*0.03937</f>
        <v>5.5118</v>
      </c>
      <c r="U68" s="11">
        <v>5.6</v>
      </c>
      <c r="V68" s="11">
        <f>$R68*$S68*$T68</f>
        <v>341.73091653680007</v>
      </c>
      <c r="W68" s="13">
        <v>0.3</v>
      </c>
      <c r="X68" s="22">
        <f t="shared" si="50"/>
        <v>1.1811E-2</v>
      </c>
      <c r="Y68" s="22">
        <v>0.1</v>
      </c>
      <c r="Z68" s="22">
        <f t="shared" si="42"/>
        <v>3.9370000000000004E-3</v>
      </c>
      <c r="AA68" s="11">
        <f>AC68/3600</f>
        <v>4.166666666666667</v>
      </c>
      <c r="AB68" s="22">
        <f>AD68/3600</f>
        <v>2.5555555555555558E-4</v>
      </c>
      <c r="AC68" s="27">
        <v>15000</v>
      </c>
      <c r="AD68" s="24">
        <v>0.92</v>
      </c>
      <c r="AE68" s="5" t="s">
        <v>427</v>
      </c>
      <c r="AF68" s="28" t="s">
        <v>428</v>
      </c>
      <c r="AG68" s="32" t="s">
        <v>54</v>
      </c>
      <c r="AH68" s="36" t="s">
        <v>432</v>
      </c>
      <c r="AI68" s="21" t="s">
        <v>23</v>
      </c>
      <c r="AJ68" s="5" t="s">
        <v>431</v>
      </c>
      <c r="AK68" s="71" t="s">
        <v>23</v>
      </c>
      <c r="AL68" s="71" t="s">
        <v>23</v>
      </c>
      <c r="AM68" s="9" t="s">
        <v>101</v>
      </c>
      <c r="AN68" s="20"/>
      <c r="AO68" s="20"/>
      <c r="AP68" s="20"/>
      <c r="AQ68" s="20"/>
      <c r="AR68" s="20"/>
      <c r="AS68" s="20"/>
      <c r="AT68" s="20"/>
      <c r="AU68" s="20"/>
    </row>
    <row r="69" spans="1:47" s="6" customFormat="1" ht="165" x14ac:dyDescent="0.25">
      <c r="A69" s="97" t="s">
        <v>741</v>
      </c>
      <c r="B69" s="5" t="s">
        <v>41</v>
      </c>
      <c r="C69" s="5" t="s">
        <v>688</v>
      </c>
      <c r="D69" s="14">
        <f>$G69*25.4</f>
        <v>406.4</v>
      </c>
      <c r="E69" s="14">
        <f>$H69*25.4</f>
        <v>406.4</v>
      </c>
      <c r="F69" s="14">
        <f>$I69*25.4</f>
        <v>241.29999999999998</v>
      </c>
      <c r="G69" s="15">
        <v>16</v>
      </c>
      <c r="H69" s="15">
        <v>16</v>
      </c>
      <c r="I69" s="15">
        <v>9.5</v>
      </c>
      <c r="J69" s="18">
        <v>0</v>
      </c>
      <c r="K69" s="15">
        <f t="shared" si="53"/>
        <v>0</v>
      </c>
      <c r="L69" s="5" t="s">
        <v>226</v>
      </c>
      <c r="M69" s="14" t="s">
        <v>57</v>
      </c>
      <c r="N69" s="19" t="s">
        <v>25</v>
      </c>
      <c r="O69" s="41" t="s">
        <v>733</v>
      </c>
      <c r="P69" s="41" t="s">
        <v>733</v>
      </c>
      <c r="Q69" s="41" t="s">
        <v>734</v>
      </c>
      <c r="R69" s="92" t="s">
        <v>735</v>
      </c>
      <c r="S69" s="92" t="s">
        <v>735</v>
      </c>
      <c r="T69" s="92" t="s">
        <v>736</v>
      </c>
      <c r="U69" s="92" t="s">
        <v>737</v>
      </c>
      <c r="V69" s="92" t="s">
        <v>738</v>
      </c>
      <c r="W69" s="16">
        <v>0.02</v>
      </c>
      <c r="X69" s="17">
        <f t="shared" si="50"/>
        <v>7.8740000000000006E-4</v>
      </c>
      <c r="Y69" s="60">
        <v>0.02</v>
      </c>
      <c r="Z69" s="60">
        <f t="shared" si="42"/>
        <v>7.8740000000000006E-4</v>
      </c>
      <c r="AA69" s="57">
        <v>70</v>
      </c>
      <c r="AB69" s="60">
        <f t="shared" ref="AB69:AB87" si="54">AA69*0.000061</f>
        <v>4.2699999999999995E-3</v>
      </c>
      <c r="AC69" s="61">
        <f t="shared" ref="AC69:AD73" si="55">(AA69*60)*60</f>
        <v>252000</v>
      </c>
      <c r="AD69" s="58">
        <f t="shared" si="55"/>
        <v>15.372</v>
      </c>
      <c r="AE69" s="53" t="s">
        <v>690</v>
      </c>
      <c r="AF69" s="28" t="s">
        <v>739</v>
      </c>
      <c r="AG69" s="32" t="s">
        <v>5</v>
      </c>
      <c r="AH69" s="32" t="s">
        <v>333</v>
      </c>
      <c r="AI69" s="32" t="s">
        <v>691</v>
      </c>
      <c r="AJ69" s="5" t="s">
        <v>740</v>
      </c>
      <c r="AK69" s="36" t="s">
        <v>689</v>
      </c>
      <c r="AL69" s="76" t="s">
        <v>335</v>
      </c>
      <c r="AM69" s="9" t="s">
        <v>101</v>
      </c>
      <c r="AN69" s="20"/>
      <c r="AO69" s="20"/>
      <c r="AP69" s="20"/>
      <c r="AQ69" s="20"/>
      <c r="AR69" s="20"/>
      <c r="AS69" s="20"/>
      <c r="AT69" s="20"/>
      <c r="AU69" s="20"/>
    </row>
    <row r="70" spans="1:47" s="6" customFormat="1" ht="225" x14ac:dyDescent="0.25">
      <c r="A70" s="97" t="s">
        <v>777</v>
      </c>
      <c r="B70" s="5" t="s">
        <v>41</v>
      </c>
      <c r="C70" s="5" t="s">
        <v>750</v>
      </c>
      <c r="D70" s="14">
        <v>0</v>
      </c>
      <c r="E70" s="14">
        <v>0</v>
      </c>
      <c r="F70" s="14">
        <v>0</v>
      </c>
      <c r="G70" s="15">
        <f t="shared" ref="G70:G83" si="56">$D70*0.03937</f>
        <v>0</v>
      </c>
      <c r="H70" s="15">
        <f t="shared" ref="H70:H83" si="57">$E70*0.03937</f>
        <v>0</v>
      </c>
      <c r="I70" s="15">
        <f t="shared" ref="I70:I83" si="58">$F70*0.03937</f>
        <v>0</v>
      </c>
      <c r="J70" s="18">
        <v>0</v>
      </c>
      <c r="K70" s="15">
        <f t="shared" si="53"/>
        <v>0</v>
      </c>
      <c r="L70" s="19" t="s">
        <v>226</v>
      </c>
      <c r="M70" s="14" t="s">
        <v>57</v>
      </c>
      <c r="N70" s="19" t="s">
        <v>25</v>
      </c>
      <c r="O70" s="41" t="s">
        <v>776</v>
      </c>
      <c r="P70" s="41" t="s">
        <v>776</v>
      </c>
      <c r="Q70" s="41" t="s">
        <v>775</v>
      </c>
      <c r="R70" s="92" t="s">
        <v>774</v>
      </c>
      <c r="S70" s="92" t="s">
        <v>774</v>
      </c>
      <c r="T70" s="92" t="s">
        <v>773</v>
      </c>
      <c r="U70" s="92" t="s">
        <v>772</v>
      </c>
      <c r="V70" s="92" t="s">
        <v>771</v>
      </c>
      <c r="W70" s="16">
        <v>0</v>
      </c>
      <c r="X70" s="17">
        <f t="shared" si="50"/>
        <v>0</v>
      </c>
      <c r="Y70" s="17">
        <v>0</v>
      </c>
      <c r="Z70" s="17">
        <f t="shared" si="42"/>
        <v>0</v>
      </c>
      <c r="AA70" s="15">
        <v>0</v>
      </c>
      <c r="AB70" s="17">
        <f t="shared" si="54"/>
        <v>0</v>
      </c>
      <c r="AC70" s="26">
        <f t="shared" si="55"/>
        <v>0</v>
      </c>
      <c r="AD70" s="18">
        <f t="shared" si="55"/>
        <v>0</v>
      </c>
      <c r="AE70" s="14" t="s">
        <v>33</v>
      </c>
      <c r="AF70" s="28" t="s">
        <v>757</v>
      </c>
      <c r="AG70" s="32" t="s">
        <v>5</v>
      </c>
      <c r="AH70" s="32" t="s">
        <v>752</v>
      </c>
      <c r="AI70" s="32" t="s">
        <v>691</v>
      </c>
      <c r="AJ70" s="5" t="s">
        <v>754</v>
      </c>
      <c r="AK70" s="76" t="s">
        <v>336</v>
      </c>
      <c r="AL70" s="73" t="s">
        <v>751</v>
      </c>
      <c r="AM70" s="95" t="s">
        <v>565</v>
      </c>
      <c r="AN70" s="20"/>
      <c r="AO70" s="20"/>
      <c r="AP70" s="20"/>
      <c r="AQ70" s="20"/>
      <c r="AR70" s="20"/>
      <c r="AS70" s="20"/>
      <c r="AT70" s="20"/>
      <c r="AU70" s="20"/>
    </row>
    <row r="71" spans="1:47" ht="225" x14ac:dyDescent="0.25">
      <c r="A71" s="97" t="s">
        <v>770</v>
      </c>
      <c r="B71" s="5" t="s">
        <v>41</v>
      </c>
      <c r="C71" s="5" t="s">
        <v>750</v>
      </c>
      <c r="D71" s="14">
        <v>0</v>
      </c>
      <c r="E71" s="14">
        <v>0</v>
      </c>
      <c r="F71" s="14">
        <v>0</v>
      </c>
      <c r="G71" s="15">
        <f t="shared" si="56"/>
        <v>0</v>
      </c>
      <c r="H71" s="15">
        <f t="shared" si="57"/>
        <v>0</v>
      </c>
      <c r="I71" s="15">
        <f t="shared" si="58"/>
        <v>0</v>
      </c>
      <c r="J71" s="18">
        <v>0</v>
      </c>
      <c r="K71" s="15">
        <f t="shared" si="53"/>
        <v>0</v>
      </c>
      <c r="L71" s="19" t="s">
        <v>226</v>
      </c>
      <c r="M71" s="14" t="s">
        <v>57</v>
      </c>
      <c r="N71" s="19" t="s">
        <v>25</v>
      </c>
      <c r="O71" s="32" t="s">
        <v>338</v>
      </c>
      <c r="P71" s="32">
        <f>$S71*25.4</f>
        <v>609.59999999999991</v>
      </c>
      <c r="Q71" s="32" t="s">
        <v>769</v>
      </c>
      <c r="R71" s="39" t="s">
        <v>768</v>
      </c>
      <c r="S71" s="39">
        <v>24</v>
      </c>
      <c r="T71" s="39" t="s">
        <v>767</v>
      </c>
      <c r="U71" s="39" t="s">
        <v>766</v>
      </c>
      <c r="V71" s="39" t="s">
        <v>765</v>
      </c>
      <c r="W71" s="16">
        <v>0</v>
      </c>
      <c r="X71" s="17">
        <f t="shared" si="50"/>
        <v>0</v>
      </c>
      <c r="Y71" s="17">
        <v>0</v>
      </c>
      <c r="Z71" s="17">
        <f t="shared" si="42"/>
        <v>0</v>
      </c>
      <c r="AA71" s="15">
        <v>0</v>
      </c>
      <c r="AB71" s="17">
        <f t="shared" si="54"/>
        <v>0</v>
      </c>
      <c r="AC71" s="26">
        <f t="shared" si="55"/>
        <v>0</v>
      </c>
      <c r="AD71" s="18">
        <f t="shared" si="55"/>
        <v>0</v>
      </c>
      <c r="AE71" s="14" t="s">
        <v>33</v>
      </c>
      <c r="AF71" s="28" t="s">
        <v>756</v>
      </c>
      <c r="AG71" s="32" t="s">
        <v>5</v>
      </c>
      <c r="AH71" s="32" t="s">
        <v>752</v>
      </c>
      <c r="AI71" s="32" t="s">
        <v>691</v>
      </c>
      <c r="AJ71" s="5" t="s">
        <v>753</v>
      </c>
      <c r="AK71" s="76" t="s">
        <v>336</v>
      </c>
      <c r="AL71" s="73" t="s">
        <v>751</v>
      </c>
      <c r="AM71" s="95" t="s">
        <v>565</v>
      </c>
    </row>
    <row r="72" spans="1:47" ht="225" x14ac:dyDescent="0.25">
      <c r="A72" s="97" t="s">
        <v>764</v>
      </c>
      <c r="B72" s="5" t="s">
        <v>41</v>
      </c>
      <c r="C72" s="5" t="s">
        <v>750</v>
      </c>
      <c r="D72" s="14">
        <v>0</v>
      </c>
      <c r="E72" s="14">
        <v>0</v>
      </c>
      <c r="F72" s="14">
        <v>0</v>
      </c>
      <c r="G72" s="15">
        <f t="shared" si="56"/>
        <v>0</v>
      </c>
      <c r="H72" s="15">
        <f t="shared" si="57"/>
        <v>0</v>
      </c>
      <c r="I72" s="15">
        <f t="shared" si="58"/>
        <v>0</v>
      </c>
      <c r="J72" s="18">
        <v>0</v>
      </c>
      <c r="K72" s="15">
        <f t="shared" si="53"/>
        <v>0</v>
      </c>
      <c r="L72" s="19" t="s">
        <v>226</v>
      </c>
      <c r="M72" s="14" t="s">
        <v>57</v>
      </c>
      <c r="N72" s="19" t="s">
        <v>25</v>
      </c>
      <c r="O72" s="41" t="s">
        <v>763</v>
      </c>
      <c r="P72" s="41" t="s">
        <v>763</v>
      </c>
      <c r="Q72" s="41" t="s">
        <v>762</v>
      </c>
      <c r="R72" s="92" t="s">
        <v>758</v>
      </c>
      <c r="S72" s="92" t="s">
        <v>758</v>
      </c>
      <c r="T72" s="92" t="s">
        <v>759</v>
      </c>
      <c r="U72" s="92" t="s">
        <v>761</v>
      </c>
      <c r="V72" s="92" t="s">
        <v>760</v>
      </c>
      <c r="W72" s="16">
        <v>0</v>
      </c>
      <c r="X72" s="17">
        <f t="shared" si="50"/>
        <v>0</v>
      </c>
      <c r="Y72" s="17">
        <v>0</v>
      </c>
      <c r="Z72" s="17">
        <f t="shared" si="42"/>
        <v>0</v>
      </c>
      <c r="AA72" s="15">
        <v>0</v>
      </c>
      <c r="AB72" s="17">
        <f t="shared" si="54"/>
        <v>0</v>
      </c>
      <c r="AC72" s="26">
        <f t="shared" si="55"/>
        <v>0</v>
      </c>
      <c r="AD72" s="18">
        <f t="shared" si="55"/>
        <v>0</v>
      </c>
      <c r="AE72" s="14" t="s">
        <v>33</v>
      </c>
      <c r="AF72" s="28" t="s">
        <v>755</v>
      </c>
      <c r="AG72" s="32" t="s">
        <v>5</v>
      </c>
      <c r="AH72" s="32" t="s">
        <v>752</v>
      </c>
      <c r="AI72" s="32" t="s">
        <v>691</v>
      </c>
      <c r="AJ72" s="5" t="s">
        <v>753</v>
      </c>
      <c r="AK72" s="76" t="s">
        <v>336</v>
      </c>
      <c r="AL72" s="73" t="s">
        <v>751</v>
      </c>
      <c r="AM72" s="95" t="s">
        <v>565</v>
      </c>
    </row>
    <row r="73" spans="1:47" ht="90" x14ac:dyDescent="0.25">
      <c r="A73" s="1" t="s">
        <v>803</v>
      </c>
      <c r="B73" s="5" t="s">
        <v>604</v>
      </c>
      <c r="C73" s="5" t="s">
        <v>613</v>
      </c>
      <c r="D73" s="14">
        <v>0</v>
      </c>
      <c r="E73" s="14">
        <v>0</v>
      </c>
      <c r="F73" s="14">
        <v>0</v>
      </c>
      <c r="G73" s="15">
        <f t="shared" si="56"/>
        <v>0</v>
      </c>
      <c r="H73" s="15">
        <f t="shared" si="57"/>
        <v>0</v>
      </c>
      <c r="I73" s="15">
        <f t="shared" si="58"/>
        <v>0</v>
      </c>
      <c r="J73" s="18">
        <v>0</v>
      </c>
      <c r="K73" s="15">
        <f t="shared" si="53"/>
        <v>0</v>
      </c>
      <c r="L73" s="19" t="s">
        <v>6</v>
      </c>
      <c r="M73" s="14" t="s">
        <v>57</v>
      </c>
      <c r="N73" s="5" t="s">
        <v>602</v>
      </c>
      <c r="O73" s="32">
        <v>200</v>
      </c>
      <c r="P73" s="32">
        <v>200</v>
      </c>
      <c r="Q73" s="32">
        <v>140</v>
      </c>
      <c r="R73" s="39">
        <f>$O73*0.03937</f>
        <v>7.8740000000000006</v>
      </c>
      <c r="S73" s="39">
        <f>$P73*0.03937</f>
        <v>7.8740000000000006</v>
      </c>
      <c r="T73" s="39">
        <f>$Q73*0.03937</f>
        <v>5.5118</v>
      </c>
      <c r="U73" s="11">
        <f>V73*0.016387</f>
        <v>5.5999445292885426</v>
      </c>
      <c r="V73" s="11">
        <f>$R73*$S73*$T73</f>
        <v>341.73091653680007</v>
      </c>
      <c r="W73" s="16">
        <v>0</v>
      </c>
      <c r="X73" s="17">
        <f t="shared" si="50"/>
        <v>0</v>
      </c>
      <c r="Y73" s="17">
        <v>0</v>
      </c>
      <c r="Z73" s="17">
        <f t="shared" si="42"/>
        <v>0</v>
      </c>
      <c r="AA73" s="15">
        <v>0</v>
      </c>
      <c r="AB73" s="17">
        <f t="shared" si="54"/>
        <v>0</v>
      </c>
      <c r="AC73" s="26">
        <f t="shared" si="55"/>
        <v>0</v>
      </c>
      <c r="AD73" s="18">
        <f t="shared" si="55"/>
        <v>0</v>
      </c>
      <c r="AE73" s="1" t="s">
        <v>33</v>
      </c>
      <c r="AF73" s="81">
        <v>0</v>
      </c>
      <c r="AG73" s="32" t="s">
        <v>571</v>
      </c>
      <c r="AH73" s="32" t="s">
        <v>250</v>
      </c>
      <c r="AI73" s="21" t="s">
        <v>23</v>
      </c>
      <c r="AJ73" s="5" t="s">
        <v>605</v>
      </c>
      <c r="AK73" s="69" t="s">
        <v>23</v>
      </c>
      <c r="AL73" s="69" t="s">
        <v>23</v>
      </c>
      <c r="AM73" s="9" t="s">
        <v>101</v>
      </c>
    </row>
    <row r="74" spans="1:47" ht="225" x14ac:dyDescent="0.25">
      <c r="A74" s="1" t="s">
        <v>804</v>
      </c>
      <c r="B74" s="5" t="s">
        <v>638</v>
      </c>
      <c r="C74" s="5" t="s">
        <v>640</v>
      </c>
      <c r="D74" s="14">
        <v>0</v>
      </c>
      <c r="E74" s="14">
        <v>0</v>
      </c>
      <c r="F74" s="14">
        <v>0</v>
      </c>
      <c r="G74" s="15">
        <f t="shared" si="56"/>
        <v>0</v>
      </c>
      <c r="H74" s="15">
        <f t="shared" si="57"/>
        <v>0</v>
      </c>
      <c r="I74" s="15">
        <f t="shared" si="58"/>
        <v>0</v>
      </c>
      <c r="J74" s="18">
        <v>0</v>
      </c>
      <c r="K74" s="15">
        <f t="shared" si="53"/>
        <v>0</v>
      </c>
      <c r="L74" s="19" t="s">
        <v>6</v>
      </c>
      <c r="M74" s="14" t="s">
        <v>57</v>
      </c>
      <c r="N74" s="19" t="s">
        <v>23</v>
      </c>
      <c r="O74" s="21">
        <v>0</v>
      </c>
      <c r="P74" s="21">
        <v>0</v>
      </c>
      <c r="Q74" s="21">
        <v>0</v>
      </c>
      <c r="R74" s="77">
        <v>0</v>
      </c>
      <c r="S74" s="77">
        <v>0</v>
      </c>
      <c r="T74" s="77">
        <v>0</v>
      </c>
      <c r="U74" s="15">
        <v>0</v>
      </c>
      <c r="V74" s="15">
        <v>0</v>
      </c>
      <c r="W74" s="16">
        <v>0</v>
      </c>
      <c r="X74" s="17">
        <f t="shared" si="50"/>
        <v>0</v>
      </c>
      <c r="Y74" s="17">
        <v>0</v>
      </c>
      <c r="Z74" s="17">
        <f t="shared" si="42"/>
        <v>0</v>
      </c>
      <c r="AA74" s="15">
        <v>0</v>
      </c>
      <c r="AB74" s="17">
        <f t="shared" si="54"/>
        <v>0</v>
      </c>
      <c r="AC74" s="26">
        <v>0</v>
      </c>
      <c r="AD74" s="18">
        <f t="shared" ref="AD74:AD87" si="59">(AB74*60)*60</f>
        <v>0</v>
      </c>
      <c r="AE74" s="14" t="s">
        <v>33</v>
      </c>
      <c r="AF74" s="81">
        <v>0</v>
      </c>
      <c r="AG74" s="32" t="s">
        <v>571</v>
      </c>
      <c r="AH74" s="21" t="s">
        <v>6</v>
      </c>
      <c r="AI74" s="21" t="s">
        <v>23</v>
      </c>
      <c r="AJ74" s="5" t="s">
        <v>639</v>
      </c>
      <c r="AK74" s="69" t="s">
        <v>23</v>
      </c>
      <c r="AL74" s="69" t="s">
        <v>23</v>
      </c>
      <c r="AM74" s="9" t="s">
        <v>101</v>
      </c>
    </row>
    <row r="75" spans="1:47" ht="409.5" x14ac:dyDescent="0.25">
      <c r="A75" s="1" t="s">
        <v>175</v>
      </c>
      <c r="B75" s="43" t="s">
        <v>731</v>
      </c>
      <c r="C75" s="5" t="s">
        <v>629</v>
      </c>
      <c r="D75" s="14">
        <v>0</v>
      </c>
      <c r="E75" s="14">
        <v>0</v>
      </c>
      <c r="F75" s="14">
        <v>0</v>
      </c>
      <c r="G75" s="15">
        <f t="shared" si="56"/>
        <v>0</v>
      </c>
      <c r="H75" s="15">
        <f t="shared" si="57"/>
        <v>0</v>
      </c>
      <c r="I75" s="15">
        <f t="shared" si="58"/>
        <v>0</v>
      </c>
      <c r="J75" s="18">
        <v>0</v>
      </c>
      <c r="K75" s="15">
        <f t="shared" si="53"/>
        <v>0</v>
      </c>
      <c r="L75" s="19" t="s">
        <v>169</v>
      </c>
      <c r="M75" s="14" t="s">
        <v>170</v>
      </c>
      <c r="N75" s="19" t="s">
        <v>23</v>
      </c>
      <c r="O75" s="21">
        <v>0</v>
      </c>
      <c r="P75" s="21">
        <v>0</v>
      </c>
      <c r="Q75" s="21">
        <v>0</v>
      </c>
      <c r="R75" s="77">
        <v>0</v>
      </c>
      <c r="S75" s="77">
        <v>0</v>
      </c>
      <c r="T75" s="77">
        <v>0</v>
      </c>
      <c r="U75" s="15">
        <v>0</v>
      </c>
      <c r="V75" s="15">
        <v>0</v>
      </c>
      <c r="W75" s="16">
        <v>0</v>
      </c>
      <c r="X75" s="17">
        <f t="shared" si="50"/>
        <v>0</v>
      </c>
      <c r="Y75" s="17">
        <v>0</v>
      </c>
      <c r="Z75" s="17">
        <f t="shared" si="42"/>
        <v>0</v>
      </c>
      <c r="AA75" s="15">
        <v>0</v>
      </c>
      <c r="AB75" s="17">
        <f t="shared" si="54"/>
        <v>0</v>
      </c>
      <c r="AC75" s="26">
        <v>0</v>
      </c>
      <c r="AD75" s="18">
        <f t="shared" si="59"/>
        <v>0</v>
      </c>
      <c r="AE75" s="14" t="s">
        <v>31</v>
      </c>
      <c r="AF75" s="36" t="s">
        <v>176</v>
      </c>
      <c r="AG75" s="32" t="s">
        <v>54</v>
      </c>
      <c r="AH75" s="32" t="s">
        <v>177</v>
      </c>
      <c r="AI75" s="21" t="s">
        <v>6</v>
      </c>
      <c r="AJ75" s="5" t="s">
        <v>489</v>
      </c>
      <c r="AK75" s="71" t="s">
        <v>23</v>
      </c>
      <c r="AL75" s="71" t="s">
        <v>284</v>
      </c>
      <c r="AM75" s="9" t="s">
        <v>101</v>
      </c>
    </row>
    <row r="76" spans="1:47" s="63" customFormat="1" ht="390" x14ac:dyDescent="0.25">
      <c r="A76" s="97" t="s">
        <v>418</v>
      </c>
      <c r="B76" s="5" t="s">
        <v>419</v>
      </c>
      <c r="C76" s="5" t="s">
        <v>488</v>
      </c>
      <c r="D76" s="14">
        <v>0</v>
      </c>
      <c r="E76" s="14">
        <v>0</v>
      </c>
      <c r="F76" s="14">
        <v>0</v>
      </c>
      <c r="G76" s="15">
        <f t="shared" si="56"/>
        <v>0</v>
      </c>
      <c r="H76" s="15">
        <f t="shared" si="57"/>
        <v>0</v>
      </c>
      <c r="I76" s="15">
        <f t="shared" si="58"/>
        <v>0</v>
      </c>
      <c r="J76" s="18">
        <v>0</v>
      </c>
      <c r="K76" s="15">
        <f t="shared" si="53"/>
        <v>0</v>
      </c>
      <c r="L76" s="19" t="s">
        <v>6</v>
      </c>
      <c r="M76" s="14" t="s">
        <v>57</v>
      </c>
      <c r="N76" s="19" t="s">
        <v>23</v>
      </c>
      <c r="O76" s="32">
        <v>215</v>
      </c>
      <c r="P76" s="32">
        <v>235</v>
      </c>
      <c r="Q76" s="32">
        <v>190</v>
      </c>
      <c r="R76" s="39">
        <f>$O76*0.03937</f>
        <v>8.4645500000000009</v>
      </c>
      <c r="S76" s="39">
        <f>$P76*0.03937</f>
        <v>9.2519500000000008</v>
      </c>
      <c r="T76" s="39">
        <f>$Q76*0.03937</f>
        <v>7.4803000000000006</v>
      </c>
      <c r="U76" s="11">
        <f>V76*0.016387</f>
        <v>9.5996549098281569</v>
      </c>
      <c r="V76" s="11">
        <f>$R76*$S76*$T76</f>
        <v>585.80917250431185</v>
      </c>
      <c r="W76" s="16">
        <v>0</v>
      </c>
      <c r="X76" s="17">
        <f t="shared" si="50"/>
        <v>0</v>
      </c>
      <c r="Y76" s="17">
        <v>0</v>
      </c>
      <c r="Z76" s="17">
        <f t="shared" si="42"/>
        <v>0</v>
      </c>
      <c r="AA76" s="15">
        <v>0</v>
      </c>
      <c r="AB76" s="17">
        <f t="shared" si="54"/>
        <v>0</v>
      </c>
      <c r="AC76" s="26">
        <f>(AA76*60)*60</f>
        <v>0</v>
      </c>
      <c r="AD76" s="18">
        <f t="shared" si="59"/>
        <v>0</v>
      </c>
      <c r="AE76" s="14" t="s">
        <v>33</v>
      </c>
      <c r="AF76" s="28" t="s">
        <v>421</v>
      </c>
      <c r="AG76" s="32" t="s">
        <v>420</v>
      </c>
      <c r="AH76" s="21" t="s">
        <v>6</v>
      </c>
      <c r="AI76" s="21" t="s">
        <v>23</v>
      </c>
      <c r="AJ76" s="5" t="s">
        <v>487</v>
      </c>
      <c r="AK76" s="69" t="s">
        <v>23</v>
      </c>
      <c r="AL76" s="69" t="s">
        <v>23</v>
      </c>
      <c r="AM76" s="9" t="s">
        <v>101</v>
      </c>
      <c r="AN76" s="20"/>
      <c r="AO76" s="20"/>
      <c r="AP76" s="20"/>
      <c r="AQ76" s="20"/>
      <c r="AR76" s="20"/>
      <c r="AS76" s="20"/>
      <c r="AT76" s="20"/>
      <c r="AU76" s="20"/>
    </row>
    <row r="77" spans="1:47" ht="225" x14ac:dyDescent="0.25">
      <c r="A77" s="97" t="s">
        <v>470</v>
      </c>
      <c r="B77" s="5" t="s">
        <v>514</v>
      </c>
      <c r="C77" s="5" t="s">
        <v>513</v>
      </c>
      <c r="D77" s="14">
        <v>0</v>
      </c>
      <c r="E77" s="14">
        <v>0</v>
      </c>
      <c r="F77" s="14">
        <v>0</v>
      </c>
      <c r="G77" s="15">
        <f t="shared" si="56"/>
        <v>0</v>
      </c>
      <c r="H77" s="15">
        <f t="shared" si="57"/>
        <v>0</v>
      </c>
      <c r="I77" s="15">
        <f t="shared" si="58"/>
        <v>0</v>
      </c>
      <c r="J77" s="18">
        <v>0</v>
      </c>
      <c r="K77" s="15">
        <f t="shared" si="53"/>
        <v>0</v>
      </c>
      <c r="L77" s="19" t="s">
        <v>6</v>
      </c>
      <c r="M77" s="14" t="s">
        <v>57</v>
      </c>
      <c r="N77" s="19" t="s">
        <v>23</v>
      </c>
      <c r="O77" s="21">
        <v>0</v>
      </c>
      <c r="P77" s="21">
        <v>0</v>
      </c>
      <c r="Q77" s="21">
        <v>0</v>
      </c>
      <c r="R77" s="77">
        <v>0</v>
      </c>
      <c r="S77" s="77">
        <v>0</v>
      </c>
      <c r="T77" s="77">
        <v>0</v>
      </c>
      <c r="U77" s="15">
        <v>0</v>
      </c>
      <c r="V77" s="15">
        <v>0</v>
      </c>
      <c r="W77" s="16">
        <v>0</v>
      </c>
      <c r="X77" s="17">
        <f t="shared" si="50"/>
        <v>0</v>
      </c>
      <c r="Y77" s="17">
        <v>0</v>
      </c>
      <c r="Z77" s="17">
        <f t="shared" si="42"/>
        <v>0</v>
      </c>
      <c r="AA77" s="15">
        <v>0</v>
      </c>
      <c r="AB77" s="17">
        <f t="shared" si="54"/>
        <v>0</v>
      </c>
      <c r="AC77" s="26">
        <v>0</v>
      </c>
      <c r="AD77" s="18">
        <f t="shared" si="59"/>
        <v>0</v>
      </c>
      <c r="AE77" s="14" t="s">
        <v>33</v>
      </c>
      <c r="AF77" s="81">
        <v>0</v>
      </c>
      <c r="AG77" s="21" t="s">
        <v>5</v>
      </c>
      <c r="AH77" s="21" t="s">
        <v>6</v>
      </c>
      <c r="AI77" s="21" t="s">
        <v>141</v>
      </c>
      <c r="AJ77" s="5" t="s">
        <v>515</v>
      </c>
      <c r="AK77" s="69" t="s">
        <v>23</v>
      </c>
      <c r="AL77" s="69" t="s">
        <v>23</v>
      </c>
      <c r="AM77" s="83" t="s">
        <v>372</v>
      </c>
    </row>
    <row r="78" spans="1:47" ht="150" x14ac:dyDescent="0.25">
      <c r="A78" s="1" t="s">
        <v>805</v>
      </c>
      <c r="B78" s="5" t="s">
        <v>422</v>
      </c>
      <c r="C78" s="5" t="s">
        <v>632</v>
      </c>
      <c r="D78" s="14">
        <v>0</v>
      </c>
      <c r="E78" s="14">
        <v>0</v>
      </c>
      <c r="F78" s="14">
        <v>0</v>
      </c>
      <c r="G78" s="15">
        <f t="shared" si="56"/>
        <v>0</v>
      </c>
      <c r="H78" s="15">
        <f t="shared" si="57"/>
        <v>0</v>
      </c>
      <c r="I78" s="15">
        <f t="shared" si="58"/>
        <v>0</v>
      </c>
      <c r="J78" s="18">
        <v>0</v>
      </c>
      <c r="K78" s="15">
        <f t="shared" si="53"/>
        <v>0</v>
      </c>
      <c r="L78" s="19" t="s">
        <v>6</v>
      </c>
      <c r="M78" s="14" t="s">
        <v>57</v>
      </c>
      <c r="N78" s="19" t="s">
        <v>23</v>
      </c>
      <c r="O78" s="21">
        <v>0</v>
      </c>
      <c r="P78" s="21">
        <v>0</v>
      </c>
      <c r="Q78" s="21">
        <v>0</v>
      </c>
      <c r="R78" s="77">
        <v>0</v>
      </c>
      <c r="S78" s="77">
        <v>0</v>
      </c>
      <c r="T78" s="77">
        <v>0</v>
      </c>
      <c r="U78" s="15">
        <v>0</v>
      </c>
      <c r="V78" s="15">
        <v>0</v>
      </c>
      <c r="W78" s="16">
        <v>0</v>
      </c>
      <c r="X78" s="17">
        <f t="shared" si="50"/>
        <v>0</v>
      </c>
      <c r="Y78" s="17">
        <v>0</v>
      </c>
      <c r="Z78" s="17">
        <f t="shared" si="42"/>
        <v>0</v>
      </c>
      <c r="AA78" s="15">
        <v>0</v>
      </c>
      <c r="AB78" s="17">
        <f t="shared" si="54"/>
        <v>0</v>
      </c>
      <c r="AC78" s="26">
        <v>0</v>
      </c>
      <c r="AD78" s="18">
        <f t="shared" si="59"/>
        <v>0</v>
      </c>
      <c r="AE78" s="14" t="s">
        <v>33</v>
      </c>
      <c r="AF78" s="81">
        <v>0</v>
      </c>
      <c r="AG78" s="21" t="s">
        <v>54</v>
      </c>
      <c r="AH78" s="21" t="s">
        <v>6</v>
      </c>
      <c r="AI78" s="21" t="s">
        <v>23</v>
      </c>
      <c r="AJ78" s="5" t="s">
        <v>633</v>
      </c>
      <c r="AK78" s="69" t="s">
        <v>23</v>
      </c>
      <c r="AL78" s="69" t="s">
        <v>23</v>
      </c>
      <c r="AM78" s="9" t="s">
        <v>101</v>
      </c>
    </row>
    <row r="79" spans="1:47" ht="285" x14ac:dyDescent="0.25">
      <c r="A79" s="1" t="s">
        <v>478</v>
      </c>
      <c r="B79" s="5" t="s">
        <v>474</v>
      </c>
      <c r="C79" s="43" t="s">
        <v>472</v>
      </c>
      <c r="D79" s="1">
        <v>470</v>
      </c>
      <c r="E79" s="1">
        <v>420</v>
      </c>
      <c r="F79" s="1">
        <v>400</v>
      </c>
      <c r="G79" s="11">
        <f t="shared" si="56"/>
        <v>18.503900000000002</v>
      </c>
      <c r="H79" s="11">
        <f t="shared" si="57"/>
        <v>16.535399999999999</v>
      </c>
      <c r="I79" s="11">
        <f t="shared" si="58"/>
        <v>15.748000000000001</v>
      </c>
      <c r="J79" s="18">
        <v>0</v>
      </c>
      <c r="K79" s="15">
        <f t="shared" si="53"/>
        <v>0</v>
      </c>
      <c r="L79" s="19" t="s">
        <v>6</v>
      </c>
      <c r="M79" s="14" t="s">
        <v>57</v>
      </c>
      <c r="N79" s="5" t="s">
        <v>473</v>
      </c>
      <c r="O79" s="32">
        <v>175</v>
      </c>
      <c r="P79" s="32">
        <v>190</v>
      </c>
      <c r="Q79" s="32">
        <v>100</v>
      </c>
      <c r="R79" s="39">
        <f>$O79*0.03937</f>
        <v>6.8897500000000003</v>
      </c>
      <c r="S79" s="39">
        <f>$P79*0.03937</f>
        <v>7.4803000000000006</v>
      </c>
      <c r="T79" s="39">
        <f>$Q79*0.03937</f>
        <v>3.9370000000000003</v>
      </c>
      <c r="U79" s="11">
        <f>V79*0.016387</f>
        <v>3.3249670642650719</v>
      </c>
      <c r="V79" s="11">
        <f>$R79*$S79*$T79</f>
        <v>202.90273169372503</v>
      </c>
      <c r="W79" s="16">
        <v>0</v>
      </c>
      <c r="X79" s="17">
        <f t="shared" si="50"/>
        <v>0</v>
      </c>
      <c r="Y79" s="17">
        <v>0</v>
      </c>
      <c r="Z79" s="17">
        <f t="shared" si="42"/>
        <v>0</v>
      </c>
      <c r="AA79" s="15">
        <v>0</v>
      </c>
      <c r="AB79" s="17">
        <f t="shared" si="54"/>
        <v>0</v>
      </c>
      <c r="AC79" s="26">
        <f>(AA79*60)*60</f>
        <v>0</v>
      </c>
      <c r="AD79" s="18">
        <f t="shared" si="59"/>
        <v>0</v>
      </c>
      <c r="AE79" s="19" t="s">
        <v>475</v>
      </c>
      <c r="AF79" s="40">
        <v>950</v>
      </c>
      <c r="AG79" s="21" t="s">
        <v>476</v>
      </c>
      <c r="AH79" s="32" t="s">
        <v>477</v>
      </c>
      <c r="AI79" s="32" t="s">
        <v>141</v>
      </c>
      <c r="AJ79" s="19" t="s">
        <v>102</v>
      </c>
      <c r="AK79" s="69" t="s">
        <v>23</v>
      </c>
      <c r="AL79" s="69" t="s">
        <v>23</v>
      </c>
      <c r="AM79" s="9" t="s">
        <v>101</v>
      </c>
    </row>
    <row r="80" spans="1:47" ht="90" x14ac:dyDescent="0.25">
      <c r="A80" s="97" t="s">
        <v>806</v>
      </c>
      <c r="B80" s="5" t="s">
        <v>591</v>
      </c>
      <c r="C80" s="5" t="s">
        <v>590</v>
      </c>
      <c r="D80" s="1">
        <v>400</v>
      </c>
      <c r="E80" s="1">
        <v>400</v>
      </c>
      <c r="F80" s="1">
        <v>400</v>
      </c>
      <c r="G80" s="11">
        <f t="shared" si="56"/>
        <v>15.748000000000001</v>
      </c>
      <c r="H80" s="11">
        <f t="shared" si="57"/>
        <v>15.748000000000001</v>
      </c>
      <c r="I80" s="11">
        <f t="shared" si="58"/>
        <v>15.748000000000001</v>
      </c>
      <c r="J80" s="24">
        <v>6.9</v>
      </c>
      <c r="K80" s="11">
        <f t="shared" si="53"/>
        <v>15.211898700000003</v>
      </c>
      <c r="L80" s="19" t="s">
        <v>6</v>
      </c>
      <c r="M80" s="14" t="s">
        <v>57</v>
      </c>
      <c r="N80" s="5" t="s">
        <v>589</v>
      </c>
      <c r="O80" s="32">
        <v>170</v>
      </c>
      <c r="P80" s="32">
        <v>150</v>
      </c>
      <c r="Q80" s="32">
        <v>170</v>
      </c>
      <c r="R80" s="39">
        <f>$O80*0.03937</f>
        <v>6.6929000000000007</v>
      </c>
      <c r="S80" s="39">
        <f>$P80*0.03937</f>
        <v>5.9055</v>
      </c>
      <c r="T80" s="39">
        <f>$Q80*0.03937</f>
        <v>6.6929000000000007</v>
      </c>
      <c r="U80" s="11">
        <f>V80*0.016387</f>
        <v>4.3349570597260412</v>
      </c>
      <c r="V80" s="11">
        <f>$R80*$S80*$T80</f>
        <v>264.53634342625503</v>
      </c>
      <c r="W80" s="16">
        <v>0</v>
      </c>
      <c r="X80" s="17">
        <f t="shared" si="50"/>
        <v>0</v>
      </c>
      <c r="Y80" s="17">
        <v>0</v>
      </c>
      <c r="Z80" s="17">
        <f t="shared" si="42"/>
        <v>0</v>
      </c>
      <c r="AA80" s="15">
        <v>0</v>
      </c>
      <c r="AB80" s="17">
        <f t="shared" si="54"/>
        <v>0</v>
      </c>
      <c r="AC80" s="26">
        <f>(AA80*60)*60</f>
        <v>0</v>
      </c>
      <c r="AD80" s="18">
        <f t="shared" si="59"/>
        <v>0</v>
      </c>
      <c r="AE80" s="1" t="s">
        <v>588</v>
      </c>
      <c r="AF80" s="81">
        <v>0</v>
      </c>
      <c r="AG80" s="32" t="s">
        <v>571</v>
      </c>
      <c r="AH80" s="32" t="s">
        <v>243</v>
      </c>
      <c r="AI80" s="21" t="s">
        <v>23</v>
      </c>
      <c r="AJ80" s="5" t="s">
        <v>587</v>
      </c>
      <c r="AK80" s="36" t="s">
        <v>257</v>
      </c>
      <c r="AL80" s="69" t="s">
        <v>23</v>
      </c>
      <c r="AM80" s="9" t="s">
        <v>101</v>
      </c>
    </row>
    <row r="81" spans="1:39" ht="120" x14ac:dyDescent="0.25">
      <c r="A81" s="97" t="s">
        <v>74</v>
      </c>
      <c r="B81" s="5" t="s">
        <v>73</v>
      </c>
      <c r="C81" s="33" t="s">
        <v>660</v>
      </c>
      <c r="D81" s="14">
        <v>0</v>
      </c>
      <c r="E81" s="14">
        <v>0</v>
      </c>
      <c r="F81" s="14">
        <v>0</v>
      </c>
      <c r="G81" s="15">
        <f t="shared" si="56"/>
        <v>0</v>
      </c>
      <c r="H81" s="15">
        <f t="shared" si="57"/>
        <v>0</v>
      </c>
      <c r="I81" s="15">
        <f t="shared" si="58"/>
        <v>0</v>
      </c>
      <c r="J81" s="18">
        <v>0</v>
      </c>
      <c r="K81" s="15">
        <f t="shared" si="53"/>
        <v>0</v>
      </c>
      <c r="L81" s="19" t="s">
        <v>6</v>
      </c>
      <c r="M81" s="19" t="s">
        <v>6</v>
      </c>
      <c r="N81" s="19" t="s">
        <v>6</v>
      </c>
      <c r="O81" s="21">
        <v>0</v>
      </c>
      <c r="P81" s="21">
        <v>0</v>
      </c>
      <c r="Q81" s="21">
        <v>0</v>
      </c>
      <c r="R81" s="77">
        <v>0</v>
      </c>
      <c r="S81" s="77">
        <v>0</v>
      </c>
      <c r="T81" s="77">
        <v>0</v>
      </c>
      <c r="U81" s="15">
        <v>0</v>
      </c>
      <c r="V81" s="15">
        <v>0</v>
      </c>
      <c r="W81" s="16">
        <v>0</v>
      </c>
      <c r="X81" s="17">
        <f t="shared" si="50"/>
        <v>0</v>
      </c>
      <c r="Y81" s="17">
        <v>0</v>
      </c>
      <c r="Z81" s="17">
        <f t="shared" si="42"/>
        <v>0</v>
      </c>
      <c r="AA81" s="15">
        <v>0</v>
      </c>
      <c r="AB81" s="17">
        <f t="shared" si="54"/>
        <v>0</v>
      </c>
      <c r="AC81" s="26">
        <v>0</v>
      </c>
      <c r="AD81" s="18">
        <f t="shared" si="59"/>
        <v>0</v>
      </c>
      <c r="AE81" s="14" t="s">
        <v>33</v>
      </c>
      <c r="AF81" s="32" t="s">
        <v>77</v>
      </c>
      <c r="AG81" s="32" t="s">
        <v>76</v>
      </c>
      <c r="AH81" s="21" t="s">
        <v>6</v>
      </c>
      <c r="AI81" s="21" t="s">
        <v>153</v>
      </c>
      <c r="AJ81" s="5" t="s">
        <v>314</v>
      </c>
      <c r="AK81" s="71" t="s">
        <v>23</v>
      </c>
      <c r="AL81" s="36" t="s">
        <v>148</v>
      </c>
      <c r="AM81" s="9" t="s">
        <v>101</v>
      </c>
    </row>
    <row r="82" spans="1:39" ht="120" x14ac:dyDescent="0.25">
      <c r="A82" s="1" t="s">
        <v>75</v>
      </c>
      <c r="B82" s="5" t="s">
        <v>73</v>
      </c>
      <c r="C82" s="33" t="s">
        <v>660</v>
      </c>
      <c r="D82" s="14">
        <v>0</v>
      </c>
      <c r="E82" s="14">
        <v>0</v>
      </c>
      <c r="F82" s="14">
        <v>0</v>
      </c>
      <c r="G82" s="15">
        <f t="shared" si="56"/>
        <v>0</v>
      </c>
      <c r="H82" s="15">
        <f t="shared" si="57"/>
        <v>0</v>
      </c>
      <c r="I82" s="15">
        <f t="shared" si="58"/>
        <v>0</v>
      </c>
      <c r="J82" s="18">
        <v>0</v>
      </c>
      <c r="K82" s="15">
        <f t="shared" si="53"/>
        <v>0</v>
      </c>
      <c r="L82" s="19" t="s">
        <v>6</v>
      </c>
      <c r="M82" s="19" t="s">
        <v>6</v>
      </c>
      <c r="N82" s="19" t="s">
        <v>6</v>
      </c>
      <c r="O82" s="21">
        <v>0</v>
      </c>
      <c r="P82" s="21">
        <v>0</v>
      </c>
      <c r="Q82" s="21">
        <v>0</v>
      </c>
      <c r="R82" s="77">
        <v>0</v>
      </c>
      <c r="S82" s="77">
        <v>0</v>
      </c>
      <c r="T82" s="77">
        <v>0</v>
      </c>
      <c r="U82" s="15">
        <v>0</v>
      </c>
      <c r="V82" s="15">
        <v>0</v>
      </c>
      <c r="W82" s="16">
        <v>0</v>
      </c>
      <c r="X82" s="17">
        <f t="shared" si="50"/>
        <v>0</v>
      </c>
      <c r="Y82" s="17">
        <v>0</v>
      </c>
      <c r="Z82" s="17">
        <f t="shared" si="42"/>
        <v>0</v>
      </c>
      <c r="AA82" s="15">
        <v>0</v>
      </c>
      <c r="AB82" s="17">
        <f t="shared" si="54"/>
        <v>0</v>
      </c>
      <c r="AC82" s="26">
        <v>0</v>
      </c>
      <c r="AD82" s="18">
        <f t="shared" si="59"/>
        <v>0</v>
      </c>
      <c r="AE82" s="14" t="s">
        <v>33</v>
      </c>
      <c r="AF82" s="32" t="s">
        <v>78</v>
      </c>
      <c r="AG82" s="32" t="s">
        <v>55</v>
      </c>
      <c r="AH82" s="21" t="s">
        <v>6</v>
      </c>
      <c r="AI82" s="21" t="s">
        <v>6</v>
      </c>
      <c r="AJ82" s="5" t="s">
        <v>315</v>
      </c>
      <c r="AK82" s="71" t="s">
        <v>23</v>
      </c>
      <c r="AL82" s="36" t="s">
        <v>148</v>
      </c>
      <c r="AM82" s="9" t="s">
        <v>101</v>
      </c>
    </row>
    <row r="83" spans="1:39" ht="360" x14ac:dyDescent="0.25">
      <c r="A83" s="97" t="s">
        <v>524</v>
      </c>
      <c r="B83" s="5" t="s">
        <v>436</v>
      </c>
      <c r="C83" s="89" t="s">
        <v>520</v>
      </c>
      <c r="D83" s="1">
        <v>630</v>
      </c>
      <c r="E83" s="1">
        <v>450</v>
      </c>
      <c r="F83" s="1">
        <v>530</v>
      </c>
      <c r="G83" s="11">
        <f t="shared" si="56"/>
        <v>24.803100000000001</v>
      </c>
      <c r="H83" s="11">
        <f t="shared" si="57"/>
        <v>17.7165</v>
      </c>
      <c r="I83" s="11">
        <f t="shared" si="58"/>
        <v>20.866099999999999</v>
      </c>
      <c r="J83" s="18">
        <v>0</v>
      </c>
      <c r="K83" s="15">
        <f t="shared" si="53"/>
        <v>0</v>
      </c>
      <c r="L83" s="5" t="s">
        <v>529</v>
      </c>
      <c r="M83" s="1" t="s">
        <v>142</v>
      </c>
      <c r="N83" s="5" t="s">
        <v>27</v>
      </c>
      <c r="O83" s="32">
        <v>127</v>
      </c>
      <c r="P83" s="32">
        <v>127</v>
      </c>
      <c r="Q83" s="32">
        <v>127</v>
      </c>
      <c r="R83" s="39">
        <f>$O83*0.03937</f>
        <v>4.9999900000000004</v>
      </c>
      <c r="S83" s="39">
        <f>$P83*0.03937</f>
        <v>4.9999900000000004</v>
      </c>
      <c r="T83" s="39">
        <f>$Q83*0.03937</f>
        <v>4.9999900000000004</v>
      </c>
      <c r="U83" s="11">
        <f>V83*0.016387</f>
        <v>2.0483627097745805</v>
      </c>
      <c r="V83" s="11">
        <f>$R83*$S83*$T83</f>
        <v>124.99925000150002</v>
      </c>
      <c r="W83" s="13">
        <v>0.17</v>
      </c>
      <c r="X83" s="22">
        <f t="shared" si="50"/>
        <v>6.6929000000000008E-3</v>
      </c>
      <c r="Y83" s="17">
        <v>0</v>
      </c>
      <c r="Z83" s="17">
        <f t="shared" si="42"/>
        <v>0</v>
      </c>
      <c r="AA83" s="15">
        <v>0</v>
      </c>
      <c r="AB83" s="17">
        <f t="shared" si="54"/>
        <v>0</v>
      </c>
      <c r="AC83" s="26">
        <f>(AA83*60)*60</f>
        <v>0</v>
      </c>
      <c r="AD83" s="18">
        <f t="shared" si="59"/>
        <v>0</v>
      </c>
      <c r="AE83" s="5" t="s">
        <v>530</v>
      </c>
      <c r="AF83" s="40">
        <v>9900</v>
      </c>
      <c r="AG83" s="32" t="s">
        <v>5</v>
      </c>
      <c r="AH83" s="21" t="s">
        <v>6</v>
      </c>
      <c r="AI83" s="32" t="s">
        <v>141</v>
      </c>
      <c r="AJ83" s="5" t="s">
        <v>532</v>
      </c>
      <c r="AK83" s="69" t="s">
        <v>23</v>
      </c>
      <c r="AL83" s="74" t="s">
        <v>531</v>
      </c>
      <c r="AM83" s="9" t="s">
        <v>101</v>
      </c>
    </row>
    <row r="84" spans="1:39" ht="165" x14ac:dyDescent="0.25">
      <c r="A84" s="97" t="s">
        <v>807</v>
      </c>
      <c r="B84" s="5" t="s">
        <v>580</v>
      </c>
      <c r="C84" s="5" t="s">
        <v>673</v>
      </c>
      <c r="D84" s="1">
        <f>$G84*25.4</f>
        <v>635</v>
      </c>
      <c r="E84" s="1">
        <f>$H84*25.4</f>
        <v>838.19999999999993</v>
      </c>
      <c r="F84" s="1">
        <f>$I84*25.4</f>
        <v>457.2</v>
      </c>
      <c r="G84" s="11">
        <v>25</v>
      </c>
      <c r="H84" s="11">
        <v>33</v>
      </c>
      <c r="I84" s="11">
        <v>18</v>
      </c>
      <c r="J84" s="24">
        <v>10</v>
      </c>
      <c r="K84" s="11">
        <f t="shared" si="53"/>
        <v>22.046230000000001</v>
      </c>
      <c r="L84" s="19" t="s">
        <v>6</v>
      </c>
      <c r="M84" s="14" t="s">
        <v>57</v>
      </c>
      <c r="N84" s="5" t="s">
        <v>602</v>
      </c>
      <c r="O84" s="32">
        <f>$R84*25.4</f>
        <v>304.79999999999995</v>
      </c>
      <c r="P84" s="32">
        <f>$S84*25.4</f>
        <v>457.2</v>
      </c>
      <c r="Q84" s="32">
        <f>$T84*25.4</f>
        <v>279.39999999999998</v>
      </c>
      <c r="R84" s="39">
        <v>12</v>
      </c>
      <c r="S84" s="39">
        <v>18</v>
      </c>
      <c r="T84" s="39">
        <v>11</v>
      </c>
      <c r="U84" s="11">
        <f>V84*0.016387</f>
        <v>38.935511999999996</v>
      </c>
      <c r="V84" s="11">
        <f>$R84*$S84*$T84</f>
        <v>2376</v>
      </c>
      <c r="W84" s="16">
        <v>0</v>
      </c>
      <c r="X84" s="17">
        <f t="shared" si="50"/>
        <v>0</v>
      </c>
      <c r="Y84" s="22">
        <v>0.1</v>
      </c>
      <c r="Z84" s="22">
        <f t="shared" si="42"/>
        <v>3.9370000000000004E-3</v>
      </c>
      <c r="AA84" s="15">
        <v>0</v>
      </c>
      <c r="AB84" s="17">
        <f t="shared" si="54"/>
        <v>0</v>
      </c>
      <c r="AC84" s="26">
        <f>(AA84*60)*60</f>
        <v>0</v>
      </c>
      <c r="AD84" s="18">
        <f t="shared" si="59"/>
        <v>0</v>
      </c>
      <c r="AE84" s="5" t="s">
        <v>674</v>
      </c>
      <c r="AF84" s="40">
        <v>1249</v>
      </c>
      <c r="AG84" s="32" t="s">
        <v>571</v>
      </c>
      <c r="AH84" s="32" t="s">
        <v>581</v>
      </c>
      <c r="AI84" s="21" t="s">
        <v>23</v>
      </c>
      <c r="AJ84" s="5" t="s">
        <v>675</v>
      </c>
      <c r="AK84" s="36" t="s">
        <v>582</v>
      </c>
      <c r="AL84" s="71" t="s">
        <v>284</v>
      </c>
      <c r="AM84" s="9" t="s">
        <v>101</v>
      </c>
    </row>
    <row r="85" spans="1:39" ht="150" x14ac:dyDescent="0.25">
      <c r="A85" s="97" t="s">
        <v>86</v>
      </c>
      <c r="B85" s="5" t="s">
        <v>248</v>
      </c>
      <c r="C85" s="43" t="s">
        <v>661</v>
      </c>
      <c r="D85" s="14">
        <v>0</v>
      </c>
      <c r="E85" s="14">
        <v>0</v>
      </c>
      <c r="F85" s="14">
        <v>0</v>
      </c>
      <c r="G85" s="15">
        <f>$D85*0.03937</f>
        <v>0</v>
      </c>
      <c r="H85" s="15">
        <f>$E85*0.03937</f>
        <v>0</v>
      </c>
      <c r="I85" s="15">
        <f>$F85*0.03937</f>
        <v>0</v>
      </c>
      <c r="J85" s="18">
        <v>0</v>
      </c>
      <c r="K85" s="15">
        <f t="shared" si="53"/>
        <v>0</v>
      </c>
      <c r="L85" s="5" t="s">
        <v>252</v>
      </c>
      <c r="M85" s="14" t="s">
        <v>170</v>
      </c>
      <c r="N85" s="5" t="s">
        <v>27</v>
      </c>
      <c r="O85" s="32">
        <f>$R85*25.4</f>
        <v>127</v>
      </c>
      <c r="P85" s="32">
        <f>$S85*25.4</f>
        <v>127</v>
      </c>
      <c r="Q85" s="32">
        <f>$T85*25.4</f>
        <v>127</v>
      </c>
      <c r="R85" s="39">
        <v>5</v>
      </c>
      <c r="S85" s="39">
        <v>5</v>
      </c>
      <c r="T85" s="39">
        <v>5</v>
      </c>
      <c r="U85" s="11">
        <f>V85*0.016387</f>
        <v>2.0483750000000001</v>
      </c>
      <c r="V85" s="11">
        <f>$R85*$S85*$T85</f>
        <v>125</v>
      </c>
      <c r="W85" s="16">
        <v>0</v>
      </c>
      <c r="X85" s="17">
        <f t="shared" si="50"/>
        <v>0</v>
      </c>
      <c r="Y85" s="17">
        <v>0</v>
      </c>
      <c r="Z85" s="17">
        <f t="shared" si="42"/>
        <v>0</v>
      </c>
      <c r="AA85" s="15">
        <v>0</v>
      </c>
      <c r="AB85" s="17">
        <f t="shared" si="54"/>
        <v>0</v>
      </c>
      <c r="AC85" s="26">
        <f>(AA85*60)*60</f>
        <v>0</v>
      </c>
      <c r="AD85" s="18">
        <f t="shared" si="59"/>
        <v>0</v>
      </c>
      <c r="AE85" s="1" t="s">
        <v>251</v>
      </c>
      <c r="AF85" s="32" t="s">
        <v>85</v>
      </c>
      <c r="AG85" s="32" t="s">
        <v>54</v>
      </c>
      <c r="AH85" s="32" t="s">
        <v>250</v>
      </c>
      <c r="AI85" s="21" t="s">
        <v>23</v>
      </c>
      <c r="AJ85" s="5" t="s">
        <v>316</v>
      </c>
      <c r="AK85" s="71" t="s">
        <v>23</v>
      </c>
      <c r="AL85" s="36" t="s">
        <v>290</v>
      </c>
      <c r="AM85" s="9" t="s">
        <v>101</v>
      </c>
    </row>
    <row r="86" spans="1:39" ht="105" x14ac:dyDescent="0.25">
      <c r="A86" s="97" t="s">
        <v>808</v>
      </c>
      <c r="B86" s="5" t="s">
        <v>725</v>
      </c>
      <c r="C86" s="5" t="s">
        <v>724</v>
      </c>
      <c r="D86" s="14">
        <v>0</v>
      </c>
      <c r="E86" s="14">
        <v>0</v>
      </c>
      <c r="F86" s="14">
        <v>0</v>
      </c>
      <c r="G86" s="15">
        <f>$D86*0.03937</f>
        <v>0</v>
      </c>
      <c r="H86" s="15">
        <f>$E86*0.03937</f>
        <v>0</v>
      </c>
      <c r="I86" s="15">
        <f>$F86*0.03937</f>
        <v>0</v>
      </c>
      <c r="J86" s="18">
        <v>0</v>
      </c>
      <c r="K86" s="15">
        <f t="shared" si="53"/>
        <v>0</v>
      </c>
      <c r="L86" s="19" t="s">
        <v>6</v>
      </c>
      <c r="M86" s="14" t="s">
        <v>57</v>
      </c>
      <c r="N86" s="19" t="s">
        <v>23</v>
      </c>
      <c r="O86" s="21">
        <v>0</v>
      </c>
      <c r="P86" s="21">
        <v>0</v>
      </c>
      <c r="Q86" s="21">
        <v>0</v>
      </c>
      <c r="R86" s="77">
        <v>0</v>
      </c>
      <c r="S86" s="77">
        <v>0</v>
      </c>
      <c r="T86" s="77">
        <v>0</v>
      </c>
      <c r="U86" s="15">
        <v>0</v>
      </c>
      <c r="V86" s="15">
        <v>0</v>
      </c>
      <c r="W86" s="16">
        <v>0</v>
      </c>
      <c r="X86" s="17">
        <f t="shared" si="50"/>
        <v>0</v>
      </c>
      <c r="Y86" s="17">
        <v>0</v>
      </c>
      <c r="Z86" s="17">
        <f t="shared" si="42"/>
        <v>0</v>
      </c>
      <c r="AA86" s="15">
        <v>0</v>
      </c>
      <c r="AB86" s="17">
        <f t="shared" si="54"/>
        <v>0</v>
      </c>
      <c r="AC86" s="26">
        <v>0</v>
      </c>
      <c r="AD86" s="18">
        <f t="shared" si="59"/>
        <v>0</v>
      </c>
      <c r="AE86" s="14" t="s">
        <v>33</v>
      </c>
      <c r="AF86" s="81">
        <v>0</v>
      </c>
      <c r="AG86" s="21" t="s">
        <v>54</v>
      </c>
      <c r="AH86" s="21" t="s">
        <v>6</v>
      </c>
      <c r="AI86" s="21" t="s">
        <v>23</v>
      </c>
      <c r="AJ86" s="5" t="s">
        <v>726</v>
      </c>
      <c r="AK86" s="69" t="s">
        <v>23</v>
      </c>
      <c r="AL86" s="69" t="s">
        <v>23</v>
      </c>
      <c r="AM86" s="9" t="s">
        <v>101</v>
      </c>
    </row>
    <row r="87" spans="1:39" ht="135" x14ac:dyDescent="0.25">
      <c r="A87" s="97" t="s">
        <v>809</v>
      </c>
      <c r="B87" s="5" t="s">
        <v>173</v>
      </c>
      <c r="C87" s="43" t="s">
        <v>174</v>
      </c>
      <c r="D87" s="14">
        <v>0</v>
      </c>
      <c r="E87" s="14">
        <v>0</v>
      </c>
      <c r="F87" s="14">
        <v>0</v>
      </c>
      <c r="G87" s="15">
        <f>$D87*0.03937</f>
        <v>0</v>
      </c>
      <c r="H87" s="15">
        <f>$E87*0.03937</f>
        <v>0</v>
      </c>
      <c r="I87" s="15">
        <f>$F87*0.03937</f>
        <v>0</v>
      </c>
      <c r="J87" s="18">
        <v>0</v>
      </c>
      <c r="K87" s="15">
        <f t="shared" si="53"/>
        <v>0</v>
      </c>
      <c r="L87" s="19" t="s">
        <v>169</v>
      </c>
      <c r="M87" s="14" t="s">
        <v>170</v>
      </c>
      <c r="N87" s="19" t="s">
        <v>23</v>
      </c>
      <c r="O87" s="21">
        <v>0</v>
      </c>
      <c r="P87" s="21">
        <v>0</v>
      </c>
      <c r="Q87" s="21">
        <v>0</v>
      </c>
      <c r="R87" s="77">
        <v>0</v>
      </c>
      <c r="S87" s="77">
        <v>0</v>
      </c>
      <c r="T87" s="77">
        <v>0</v>
      </c>
      <c r="U87" s="15">
        <v>0</v>
      </c>
      <c r="V87" s="15">
        <v>0</v>
      </c>
      <c r="W87" s="16">
        <v>0</v>
      </c>
      <c r="X87" s="17">
        <f t="shared" si="50"/>
        <v>0</v>
      </c>
      <c r="Y87" s="17">
        <v>0</v>
      </c>
      <c r="Z87" s="17">
        <f t="shared" si="42"/>
        <v>0</v>
      </c>
      <c r="AA87" s="15">
        <v>0</v>
      </c>
      <c r="AB87" s="17">
        <f t="shared" si="54"/>
        <v>0</v>
      </c>
      <c r="AC87" s="26">
        <v>0</v>
      </c>
      <c r="AD87" s="18">
        <f t="shared" si="59"/>
        <v>0</v>
      </c>
      <c r="AE87" s="14" t="s">
        <v>23</v>
      </c>
      <c r="AF87" s="21" t="s">
        <v>23</v>
      </c>
      <c r="AG87" s="21" t="s">
        <v>55</v>
      </c>
      <c r="AH87" s="21" t="s">
        <v>6</v>
      </c>
      <c r="AI87" s="21" t="s">
        <v>6</v>
      </c>
      <c r="AJ87" s="5" t="s">
        <v>180</v>
      </c>
      <c r="AK87" s="71" t="s">
        <v>23</v>
      </c>
      <c r="AL87" s="71" t="s">
        <v>284</v>
      </c>
      <c r="AM87" s="83" t="s">
        <v>372</v>
      </c>
    </row>
    <row r="88" spans="1:39" ht="135" x14ac:dyDescent="0.25">
      <c r="A88" s="97" t="s">
        <v>178</v>
      </c>
      <c r="B88" s="5" t="s">
        <v>173</v>
      </c>
      <c r="C88" s="43" t="s">
        <v>179</v>
      </c>
      <c r="D88" s="14">
        <v>0</v>
      </c>
      <c r="E88" s="14">
        <v>0</v>
      </c>
      <c r="F88" s="14">
        <v>0</v>
      </c>
      <c r="G88" s="15">
        <f t="shared" ref="G88:G95" si="60">$D88*0.03937</f>
        <v>0</v>
      </c>
      <c r="H88" s="15">
        <f t="shared" ref="H88:H95" si="61">$E88*0.03937</f>
        <v>0</v>
      </c>
      <c r="I88" s="15">
        <f t="shared" ref="I88:I95" si="62">$F88*0.03937</f>
        <v>0</v>
      </c>
      <c r="J88" s="18">
        <v>0</v>
      </c>
      <c r="K88" s="15">
        <f t="shared" si="53"/>
        <v>0</v>
      </c>
      <c r="L88" s="19" t="s">
        <v>169</v>
      </c>
      <c r="M88" s="14" t="s">
        <v>170</v>
      </c>
      <c r="N88" s="19" t="s">
        <v>23</v>
      </c>
      <c r="O88" s="21">
        <v>0</v>
      </c>
      <c r="P88" s="21">
        <v>0</v>
      </c>
      <c r="Q88" s="21">
        <v>0</v>
      </c>
      <c r="R88" s="77">
        <v>0</v>
      </c>
      <c r="S88" s="77">
        <v>0</v>
      </c>
      <c r="T88" s="77">
        <v>0</v>
      </c>
      <c r="U88" s="15">
        <v>0</v>
      </c>
      <c r="V88" s="15">
        <v>0</v>
      </c>
      <c r="W88" s="16">
        <v>0</v>
      </c>
      <c r="X88" s="17">
        <f t="shared" ref="X88:X95" si="63">$W88*0.03937</f>
        <v>0</v>
      </c>
      <c r="Y88" s="17">
        <v>0</v>
      </c>
      <c r="Z88" s="17">
        <f t="shared" ref="Z88:Z95" si="64">$Y88*0.03937</f>
        <v>0</v>
      </c>
      <c r="AA88" s="15">
        <v>0</v>
      </c>
      <c r="AB88" s="17">
        <f t="shared" ref="AB88:AB95" si="65">AA88*0.000061</f>
        <v>0</v>
      </c>
      <c r="AC88" s="26">
        <v>0</v>
      </c>
      <c r="AD88" s="18">
        <f t="shared" ref="AD88:AD95" si="66">(AB88*60)*60</f>
        <v>0</v>
      </c>
      <c r="AE88" s="14" t="s">
        <v>31</v>
      </c>
      <c r="AF88" s="21" t="s">
        <v>23</v>
      </c>
      <c r="AG88" s="21" t="s">
        <v>55</v>
      </c>
      <c r="AH88" s="21" t="s">
        <v>6</v>
      </c>
      <c r="AI88" s="21" t="s">
        <v>6</v>
      </c>
      <c r="AJ88" s="5" t="s">
        <v>181</v>
      </c>
      <c r="AK88" s="71" t="s">
        <v>23</v>
      </c>
      <c r="AL88" s="71" t="s">
        <v>284</v>
      </c>
      <c r="AM88" s="9" t="s">
        <v>101</v>
      </c>
    </row>
    <row r="89" spans="1:39" ht="135" x14ac:dyDescent="0.25">
      <c r="A89" s="99" t="s">
        <v>810</v>
      </c>
      <c r="B89" s="5" t="s">
        <v>720</v>
      </c>
      <c r="C89" s="5" t="s">
        <v>718</v>
      </c>
      <c r="D89" s="14">
        <v>0</v>
      </c>
      <c r="E89" s="14">
        <v>0</v>
      </c>
      <c r="F89" s="14">
        <v>0</v>
      </c>
      <c r="G89" s="15">
        <f t="shared" si="60"/>
        <v>0</v>
      </c>
      <c r="H89" s="15">
        <f t="shared" si="61"/>
        <v>0</v>
      </c>
      <c r="I89" s="15">
        <f t="shared" si="62"/>
        <v>0</v>
      </c>
      <c r="J89" s="18">
        <v>0</v>
      </c>
      <c r="K89" s="15">
        <f t="shared" si="53"/>
        <v>0</v>
      </c>
      <c r="L89" s="19" t="s">
        <v>701</v>
      </c>
      <c r="M89" s="14" t="s">
        <v>57</v>
      </c>
      <c r="N89" s="19" t="s">
        <v>23</v>
      </c>
      <c r="O89" s="21">
        <v>0</v>
      </c>
      <c r="P89" s="21">
        <v>0</v>
      </c>
      <c r="Q89" s="21">
        <v>0</v>
      </c>
      <c r="R89" s="77">
        <v>0</v>
      </c>
      <c r="S89" s="77">
        <v>0</v>
      </c>
      <c r="T89" s="77">
        <v>0</v>
      </c>
      <c r="U89" s="15">
        <v>0</v>
      </c>
      <c r="V89" s="15">
        <v>0</v>
      </c>
      <c r="W89" s="16">
        <v>0</v>
      </c>
      <c r="X89" s="17">
        <f t="shared" si="63"/>
        <v>0</v>
      </c>
      <c r="Y89" s="17">
        <v>0</v>
      </c>
      <c r="Z89" s="17">
        <f t="shared" si="64"/>
        <v>0</v>
      </c>
      <c r="AA89" s="15">
        <v>0</v>
      </c>
      <c r="AB89" s="17">
        <f t="shared" si="65"/>
        <v>0</v>
      </c>
      <c r="AC89" s="26">
        <v>0</v>
      </c>
      <c r="AD89" s="18">
        <f t="shared" si="66"/>
        <v>0</v>
      </c>
      <c r="AE89" s="14" t="s">
        <v>33</v>
      </c>
      <c r="AF89" s="81">
        <v>0</v>
      </c>
      <c r="AG89" s="32" t="s">
        <v>55</v>
      </c>
      <c r="AH89" s="32" t="s">
        <v>141</v>
      </c>
      <c r="AI89" s="21" t="s">
        <v>23</v>
      </c>
      <c r="AJ89" s="5" t="s">
        <v>721</v>
      </c>
      <c r="AK89" s="74" t="s">
        <v>141</v>
      </c>
      <c r="AL89" s="69" t="s">
        <v>23</v>
      </c>
      <c r="AM89" s="9" t="s">
        <v>101</v>
      </c>
    </row>
    <row r="90" spans="1:39" ht="225" x14ac:dyDescent="0.25">
      <c r="A90" s="1" t="s">
        <v>241</v>
      </c>
      <c r="B90" s="5" t="s">
        <v>246</v>
      </c>
      <c r="C90" s="43" t="s">
        <v>618</v>
      </c>
      <c r="D90" s="1">
        <v>280</v>
      </c>
      <c r="E90" s="1">
        <v>350</v>
      </c>
      <c r="F90" s="14">
        <v>369</v>
      </c>
      <c r="G90" s="11">
        <f t="shared" si="60"/>
        <v>11.0236</v>
      </c>
      <c r="H90" s="11">
        <f t="shared" si="61"/>
        <v>13.779500000000001</v>
      </c>
      <c r="I90" s="15">
        <f t="shared" si="62"/>
        <v>14.52753</v>
      </c>
      <c r="J90" s="18">
        <v>0</v>
      </c>
      <c r="K90" s="15">
        <f t="shared" si="53"/>
        <v>0</v>
      </c>
      <c r="L90" s="14" t="s">
        <v>6</v>
      </c>
      <c r="M90" s="14" t="s">
        <v>6</v>
      </c>
      <c r="N90" s="5" t="s">
        <v>27</v>
      </c>
      <c r="O90" s="32">
        <v>200</v>
      </c>
      <c r="P90" s="32">
        <v>200</v>
      </c>
      <c r="Q90" s="32">
        <v>130</v>
      </c>
      <c r="R90" s="39">
        <f>$O90*0.03937</f>
        <v>7.8740000000000006</v>
      </c>
      <c r="S90" s="39">
        <f>$P90*0.03937</f>
        <v>7.8740000000000006</v>
      </c>
      <c r="T90" s="39">
        <f>$Q90*0.03937</f>
        <v>5.1181000000000001</v>
      </c>
      <c r="U90" s="11">
        <v>7.99</v>
      </c>
      <c r="V90" s="11">
        <f>$R90*$S90*$T90</f>
        <v>317.32156535560006</v>
      </c>
      <c r="W90" s="13">
        <v>0.32</v>
      </c>
      <c r="X90" s="22">
        <f t="shared" si="63"/>
        <v>1.2598400000000001E-2</v>
      </c>
      <c r="Y90" s="17">
        <v>0</v>
      </c>
      <c r="Z90" s="17">
        <f t="shared" si="64"/>
        <v>0</v>
      </c>
      <c r="AA90" s="15">
        <v>0</v>
      </c>
      <c r="AB90" s="17">
        <f t="shared" si="65"/>
        <v>0</v>
      </c>
      <c r="AC90" s="26">
        <f>(AA90*60)*60</f>
        <v>0</v>
      </c>
      <c r="AD90" s="18">
        <f t="shared" si="66"/>
        <v>0</v>
      </c>
      <c r="AE90" s="5" t="s">
        <v>242</v>
      </c>
      <c r="AF90" s="51" t="s">
        <v>245</v>
      </c>
      <c r="AG90" s="32" t="s">
        <v>55</v>
      </c>
      <c r="AH90" s="32" t="s">
        <v>230</v>
      </c>
      <c r="AI90" s="21" t="s">
        <v>23</v>
      </c>
      <c r="AJ90" s="5" t="s">
        <v>291</v>
      </c>
      <c r="AK90" s="71" t="s">
        <v>23</v>
      </c>
      <c r="AL90" s="71" t="s">
        <v>23</v>
      </c>
      <c r="AM90" s="9" t="s">
        <v>101</v>
      </c>
    </row>
    <row r="91" spans="1:39" ht="225" x14ac:dyDescent="0.25">
      <c r="A91" s="1" t="s">
        <v>47</v>
      </c>
      <c r="B91" s="5" t="s">
        <v>246</v>
      </c>
      <c r="C91" s="43" t="s">
        <v>619</v>
      </c>
      <c r="D91" s="1">
        <v>382</v>
      </c>
      <c r="E91" s="1">
        <v>387</v>
      </c>
      <c r="F91" s="1">
        <v>369</v>
      </c>
      <c r="G91" s="11">
        <f t="shared" si="60"/>
        <v>15.039340000000001</v>
      </c>
      <c r="H91" s="11">
        <f t="shared" si="61"/>
        <v>15.236190000000001</v>
      </c>
      <c r="I91" s="11">
        <f t="shared" si="62"/>
        <v>14.52753</v>
      </c>
      <c r="J91" s="18">
        <v>0</v>
      </c>
      <c r="K91" s="15">
        <f t="shared" si="53"/>
        <v>0</v>
      </c>
      <c r="L91" s="14" t="s">
        <v>6</v>
      </c>
      <c r="M91" s="14" t="s">
        <v>6</v>
      </c>
      <c r="N91" s="5" t="s">
        <v>27</v>
      </c>
      <c r="O91" s="32">
        <v>220</v>
      </c>
      <c r="P91" s="32">
        <v>220</v>
      </c>
      <c r="Q91" s="32">
        <v>165</v>
      </c>
      <c r="R91" s="39">
        <f>$O91*0.03937</f>
        <v>8.6614000000000004</v>
      </c>
      <c r="S91" s="39">
        <f>$P91*0.03937</f>
        <v>8.6614000000000004</v>
      </c>
      <c r="T91" s="39">
        <f>$Q91*0.03937</f>
        <v>6.4960500000000003</v>
      </c>
      <c r="U91" s="11">
        <v>7.99</v>
      </c>
      <c r="V91" s="11">
        <f>$R91*$S91*$T91</f>
        <v>487.33269633265803</v>
      </c>
      <c r="W91" s="16">
        <v>0</v>
      </c>
      <c r="X91" s="17">
        <f t="shared" si="63"/>
        <v>0</v>
      </c>
      <c r="Y91" s="17">
        <v>0</v>
      </c>
      <c r="Z91" s="17">
        <f t="shared" si="64"/>
        <v>0</v>
      </c>
      <c r="AA91" s="15">
        <v>0</v>
      </c>
      <c r="AB91" s="17">
        <f t="shared" si="65"/>
        <v>0</v>
      </c>
      <c r="AC91" s="26">
        <f>(AA91*60)*60</f>
        <v>0</v>
      </c>
      <c r="AD91" s="18">
        <f t="shared" si="66"/>
        <v>0</v>
      </c>
      <c r="AE91" s="5" t="s">
        <v>240</v>
      </c>
      <c r="AF91" s="28" t="s">
        <v>244</v>
      </c>
      <c r="AG91" s="32" t="s">
        <v>55</v>
      </c>
      <c r="AH91" s="32" t="s">
        <v>243</v>
      </c>
      <c r="AI91" s="21" t="s">
        <v>15</v>
      </c>
      <c r="AJ91" s="5" t="s">
        <v>317</v>
      </c>
      <c r="AK91" s="71" t="s">
        <v>23</v>
      </c>
      <c r="AL91" s="71" t="s">
        <v>23</v>
      </c>
      <c r="AM91" s="9" t="s">
        <v>101</v>
      </c>
    </row>
    <row r="92" spans="1:39" ht="180" x14ac:dyDescent="0.25">
      <c r="A92" s="53" t="s">
        <v>14</v>
      </c>
      <c r="B92" s="5" t="s">
        <v>246</v>
      </c>
      <c r="C92" s="43" t="s">
        <v>620</v>
      </c>
      <c r="D92" s="1">
        <v>382</v>
      </c>
      <c r="E92" s="1">
        <v>387</v>
      </c>
      <c r="F92" s="1">
        <v>369</v>
      </c>
      <c r="G92" s="11">
        <f t="shared" si="60"/>
        <v>15.039340000000001</v>
      </c>
      <c r="H92" s="11">
        <f t="shared" si="61"/>
        <v>15.236190000000001</v>
      </c>
      <c r="I92" s="11">
        <f t="shared" si="62"/>
        <v>14.52753</v>
      </c>
      <c r="J92" s="18">
        <v>0</v>
      </c>
      <c r="K92" s="15">
        <f t="shared" si="53"/>
        <v>0</v>
      </c>
      <c r="L92" s="14" t="s">
        <v>6</v>
      </c>
      <c r="M92" s="14" t="s">
        <v>6</v>
      </c>
      <c r="N92" s="5" t="s">
        <v>27</v>
      </c>
      <c r="O92" s="32">
        <v>220</v>
      </c>
      <c r="P92" s="32">
        <v>220</v>
      </c>
      <c r="Q92" s="32">
        <v>165</v>
      </c>
      <c r="R92" s="39">
        <f>$O92*0.03937</f>
        <v>8.6614000000000004</v>
      </c>
      <c r="S92" s="39">
        <f>$P92*0.03937</f>
        <v>8.6614000000000004</v>
      </c>
      <c r="T92" s="39">
        <f>$Q92*0.03937</f>
        <v>6.4960500000000003</v>
      </c>
      <c r="U92" s="11">
        <v>7.99</v>
      </c>
      <c r="V92" s="11">
        <f>$R92*$S92*$T92</f>
        <v>487.33269633265803</v>
      </c>
      <c r="W92" s="16">
        <v>0</v>
      </c>
      <c r="X92" s="17">
        <f t="shared" si="63"/>
        <v>0</v>
      </c>
      <c r="Y92" s="17">
        <v>0</v>
      </c>
      <c r="Z92" s="17">
        <f t="shared" si="64"/>
        <v>0</v>
      </c>
      <c r="AA92" s="15">
        <v>0</v>
      </c>
      <c r="AB92" s="17">
        <f t="shared" si="65"/>
        <v>0</v>
      </c>
      <c r="AC92" s="26">
        <f>(AA92*60)*60</f>
        <v>0</v>
      </c>
      <c r="AD92" s="18">
        <f t="shared" si="66"/>
        <v>0</v>
      </c>
      <c r="AE92" s="5" t="s">
        <v>240</v>
      </c>
      <c r="AF92" s="28" t="s">
        <v>292</v>
      </c>
      <c r="AG92" s="32" t="s">
        <v>54</v>
      </c>
      <c r="AH92" s="32" t="s">
        <v>239</v>
      </c>
      <c r="AI92" s="21" t="s">
        <v>15</v>
      </c>
      <c r="AJ92" s="5" t="s">
        <v>293</v>
      </c>
      <c r="AK92" s="71" t="s">
        <v>23</v>
      </c>
      <c r="AL92" s="71" t="s">
        <v>23</v>
      </c>
      <c r="AM92" s="9" t="s">
        <v>101</v>
      </c>
    </row>
    <row r="93" spans="1:39" ht="75" x14ac:dyDescent="0.25">
      <c r="A93" s="97" t="s">
        <v>80</v>
      </c>
      <c r="B93" s="5" t="s">
        <v>81</v>
      </c>
      <c r="C93" s="5" t="s">
        <v>373</v>
      </c>
      <c r="D93" s="14">
        <v>0</v>
      </c>
      <c r="E93" s="14">
        <v>0</v>
      </c>
      <c r="F93" s="14">
        <v>0</v>
      </c>
      <c r="G93" s="15">
        <f t="shared" si="60"/>
        <v>0</v>
      </c>
      <c r="H93" s="15">
        <f t="shared" si="61"/>
        <v>0</v>
      </c>
      <c r="I93" s="15">
        <f t="shared" si="62"/>
        <v>0</v>
      </c>
      <c r="J93" s="18">
        <v>0</v>
      </c>
      <c r="K93" s="15">
        <f t="shared" si="53"/>
        <v>0</v>
      </c>
      <c r="L93" s="19" t="s">
        <v>226</v>
      </c>
      <c r="M93" s="19" t="s">
        <v>6</v>
      </c>
      <c r="N93" s="5" t="s">
        <v>376</v>
      </c>
      <c r="O93" s="32">
        <v>130</v>
      </c>
      <c r="P93" s="32">
        <v>130</v>
      </c>
      <c r="Q93" s="21">
        <f>$T93*25.4</f>
        <v>0</v>
      </c>
      <c r="R93" s="39">
        <f>$O93*0.03937</f>
        <v>5.1181000000000001</v>
      </c>
      <c r="S93" s="39">
        <f>$P93*0.03937</f>
        <v>5.1181000000000001</v>
      </c>
      <c r="T93" s="77">
        <v>0</v>
      </c>
      <c r="U93" s="15">
        <f>V93*0.016387</f>
        <v>0</v>
      </c>
      <c r="V93" s="15">
        <v>0</v>
      </c>
      <c r="W93" s="16">
        <v>0</v>
      </c>
      <c r="X93" s="17">
        <f t="shared" si="63"/>
        <v>0</v>
      </c>
      <c r="Y93" s="17">
        <v>0</v>
      </c>
      <c r="Z93" s="17">
        <f t="shared" si="64"/>
        <v>0</v>
      </c>
      <c r="AA93" s="15">
        <v>0</v>
      </c>
      <c r="AB93" s="17">
        <f t="shared" si="65"/>
        <v>0</v>
      </c>
      <c r="AC93" s="26">
        <f>(AA93*60)*60</f>
        <v>0</v>
      </c>
      <c r="AD93" s="18">
        <f t="shared" si="66"/>
        <v>0</v>
      </c>
      <c r="AE93" s="14" t="s">
        <v>33</v>
      </c>
      <c r="AF93" s="84">
        <v>399.99</v>
      </c>
      <c r="AG93" s="32" t="s">
        <v>53</v>
      </c>
      <c r="AH93" s="32" t="s">
        <v>377</v>
      </c>
      <c r="AI93" s="21" t="s">
        <v>6</v>
      </c>
      <c r="AJ93" s="5" t="s">
        <v>374</v>
      </c>
      <c r="AK93" s="71" t="s">
        <v>23</v>
      </c>
      <c r="AL93" s="71" t="s">
        <v>23</v>
      </c>
      <c r="AM93" s="9" t="s">
        <v>101</v>
      </c>
    </row>
    <row r="94" spans="1:39" ht="60" x14ac:dyDescent="0.25">
      <c r="A94" s="97" t="s">
        <v>79</v>
      </c>
      <c r="B94" s="5" t="s">
        <v>81</v>
      </c>
      <c r="C94" s="5" t="s">
        <v>379</v>
      </c>
      <c r="D94" s="14">
        <v>0</v>
      </c>
      <c r="E94" s="14">
        <v>0</v>
      </c>
      <c r="F94" s="14">
        <v>0</v>
      </c>
      <c r="G94" s="15">
        <f t="shared" si="60"/>
        <v>0</v>
      </c>
      <c r="H94" s="15">
        <f t="shared" si="61"/>
        <v>0</v>
      </c>
      <c r="I94" s="15">
        <f t="shared" si="62"/>
        <v>0</v>
      </c>
      <c r="J94" s="18">
        <v>0</v>
      </c>
      <c r="K94" s="15">
        <f t="shared" si="53"/>
        <v>0</v>
      </c>
      <c r="L94" s="19" t="s">
        <v>226</v>
      </c>
      <c r="M94" s="19" t="s">
        <v>6</v>
      </c>
      <c r="N94" s="5" t="s">
        <v>376</v>
      </c>
      <c r="O94" s="32">
        <v>216</v>
      </c>
      <c r="P94" s="32">
        <v>216</v>
      </c>
      <c r="Q94" s="21">
        <f>$T94*25.4</f>
        <v>0</v>
      </c>
      <c r="R94" s="39">
        <f>$O94*0.03937</f>
        <v>8.5039200000000008</v>
      </c>
      <c r="S94" s="39">
        <f>$P94*0.03937</f>
        <v>8.5039200000000008</v>
      </c>
      <c r="T94" s="77">
        <v>0</v>
      </c>
      <c r="U94" s="15">
        <f>V94*0.016387</f>
        <v>0</v>
      </c>
      <c r="V94" s="15">
        <v>0</v>
      </c>
      <c r="W94" s="16">
        <v>0</v>
      </c>
      <c r="X94" s="17">
        <f t="shared" si="63"/>
        <v>0</v>
      </c>
      <c r="Y94" s="17">
        <v>0</v>
      </c>
      <c r="Z94" s="17">
        <f t="shared" si="64"/>
        <v>0</v>
      </c>
      <c r="AA94" s="15">
        <v>0</v>
      </c>
      <c r="AB94" s="17">
        <f t="shared" si="65"/>
        <v>0</v>
      </c>
      <c r="AC94" s="26">
        <f>(AA94*60)*60</f>
        <v>0</v>
      </c>
      <c r="AD94" s="18">
        <f t="shared" si="66"/>
        <v>0</v>
      </c>
      <c r="AE94" s="14" t="s">
        <v>33</v>
      </c>
      <c r="AF94" s="21" t="s">
        <v>23</v>
      </c>
      <c r="AG94" s="32" t="s">
        <v>53</v>
      </c>
      <c r="AH94" s="21" t="s">
        <v>6</v>
      </c>
      <c r="AI94" s="21" t="s">
        <v>6</v>
      </c>
      <c r="AJ94" s="5" t="s">
        <v>375</v>
      </c>
      <c r="AK94" s="71" t="s">
        <v>23</v>
      </c>
      <c r="AL94" s="71" t="s">
        <v>23</v>
      </c>
      <c r="AM94" s="9" t="s">
        <v>101</v>
      </c>
    </row>
    <row r="95" spans="1:39" ht="408.95" customHeight="1" x14ac:dyDescent="0.25">
      <c r="A95" s="97" t="s">
        <v>48</v>
      </c>
      <c r="B95" s="1" t="s">
        <v>48</v>
      </c>
      <c r="C95" s="8" t="s">
        <v>49</v>
      </c>
      <c r="D95" s="14">
        <v>0</v>
      </c>
      <c r="E95" s="14">
        <v>0</v>
      </c>
      <c r="F95" s="14">
        <v>0</v>
      </c>
      <c r="G95" s="15">
        <f t="shared" si="60"/>
        <v>0</v>
      </c>
      <c r="H95" s="15">
        <f t="shared" si="61"/>
        <v>0</v>
      </c>
      <c r="I95" s="15">
        <f t="shared" si="62"/>
        <v>0</v>
      </c>
      <c r="J95" s="18">
        <v>0</v>
      </c>
      <c r="K95" s="15">
        <f t="shared" si="53"/>
        <v>0</v>
      </c>
      <c r="L95" s="19" t="s">
        <v>6</v>
      </c>
      <c r="M95" s="19" t="s">
        <v>6</v>
      </c>
      <c r="N95" s="19" t="s">
        <v>6</v>
      </c>
      <c r="O95" s="21">
        <v>0</v>
      </c>
      <c r="P95" s="21">
        <v>0</v>
      </c>
      <c r="Q95" s="21">
        <v>0</v>
      </c>
      <c r="R95" s="77">
        <v>0</v>
      </c>
      <c r="S95" s="77">
        <v>0</v>
      </c>
      <c r="T95" s="77">
        <v>0</v>
      </c>
      <c r="U95" s="15">
        <v>0</v>
      </c>
      <c r="V95" s="15">
        <v>0</v>
      </c>
      <c r="W95" s="16">
        <v>0</v>
      </c>
      <c r="X95" s="17">
        <f t="shared" si="63"/>
        <v>0</v>
      </c>
      <c r="Y95" s="17">
        <v>0</v>
      </c>
      <c r="Z95" s="17">
        <f t="shared" si="64"/>
        <v>0</v>
      </c>
      <c r="AA95" s="15">
        <v>0</v>
      </c>
      <c r="AB95" s="17">
        <f t="shared" si="65"/>
        <v>0</v>
      </c>
      <c r="AC95" s="26">
        <v>0</v>
      </c>
      <c r="AD95" s="18">
        <f t="shared" si="66"/>
        <v>0</v>
      </c>
      <c r="AE95" s="14" t="s">
        <v>33</v>
      </c>
      <c r="AF95" s="21" t="s">
        <v>23</v>
      </c>
      <c r="AG95" s="21" t="s">
        <v>5</v>
      </c>
      <c r="AH95" s="21" t="s">
        <v>6</v>
      </c>
      <c r="AI95" s="21" t="s">
        <v>6</v>
      </c>
      <c r="AJ95" s="5" t="s">
        <v>50</v>
      </c>
      <c r="AK95" s="71" t="s">
        <v>23</v>
      </c>
      <c r="AL95" s="71" t="s">
        <v>23</v>
      </c>
      <c r="AM95" s="9" t="s">
        <v>101</v>
      </c>
    </row>
    <row r="96" spans="1:39" ht="150" x14ac:dyDescent="0.25">
      <c r="A96" s="97" t="s">
        <v>811</v>
      </c>
      <c r="B96" s="5" t="s">
        <v>592</v>
      </c>
      <c r="C96" s="5" t="s">
        <v>599</v>
      </c>
      <c r="D96" s="14">
        <v>0</v>
      </c>
      <c r="E96" s="14">
        <v>0</v>
      </c>
      <c r="F96" s="14">
        <v>0</v>
      </c>
      <c r="G96" s="15">
        <f t="shared" ref="G96" si="67">$D96*0.03937</f>
        <v>0</v>
      </c>
      <c r="H96" s="15">
        <f t="shared" ref="H96" si="68">$E96*0.03937</f>
        <v>0</v>
      </c>
      <c r="I96" s="15">
        <f t="shared" ref="I96" si="69">$F96*0.03937</f>
        <v>0</v>
      </c>
      <c r="J96" s="24">
        <v>2.8</v>
      </c>
      <c r="K96" s="11">
        <f t="shared" ref="K96" si="70">$J96*2.204623</f>
        <v>6.1729444000000004</v>
      </c>
      <c r="L96" s="19" t="s">
        <v>6</v>
      </c>
      <c r="M96" s="14" t="s">
        <v>57</v>
      </c>
      <c r="N96" s="5" t="s">
        <v>26</v>
      </c>
      <c r="O96" s="32">
        <v>120</v>
      </c>
      <c r="P96" s="32">
        <v>120</v>
      </c>
      <c r="Q96" s="32">
        <v>120</v>
      </c>
      <c r="R96" s="39">
        <f>$O96*0.03937</f>
        <v>4.7244000000000002</v>
      </c>
      <c r="S96" s="39">
        <f>$P96*0.03937</f>
        <v>4.7244000000000002</v>
      </c>
      <c r="T96" s="39">
        <f>$Q96*0.03937</f>
        <v>4.7244000000000002</v>
      </c>
      <c r="U96" s="11">
        <f t="shared" ref="U96:U99" si="71">V96*0.016387</f>
        <v>1.7279828833233215</v>
      </c>
      <c r="V96" s="11">
        <f t="shared" ref="V96:V99" si="72">$R96*$S96*$T96</f>
        <v>105.44839710278401</v>
      </c>
      <c r="W96" s="16">
        <v>0</v>
      </c>
      <c r="X96" s="17">
        <f>$W96*0.03937</f>
        <v>0</v>
      </c>
      <c r="Y96" s="17">
        <v>0</v>
      </c>
      <c r="Z96" s="17">
        <f t="shared" ref="Z96:Z99" si="73">$Y96*0.03937</f>
        <v>0</v>
      </c>
      <c r="AA96" s="15">
        <v>0</v>
      </c>
      <c r="AB96" s="17">
        <f t="shared" ref="AB96:AB99" si="74">AA96*0.000061</f>
        <v>0</v>
      </c>
      <c r="AC96" s="26">
        <f t="shared" ref="AC96:AD99" si="75">(AA96*60)*60</f>
        <v>0</v>
      </c>
      <c r="AD96" s="18">
        <f t="shared" si="75"/>
        <v>0</v>
      </c>
      <c r="AE96" s="1" t="s">
        <v>597</v>
      </c>
      <c r="AF96" s="40">
        <v>480</v>
      </c>
      <c r="AG96" s="32" t="s">
        <v>571</v>
      </c>
      <c r="AH96" s="21" t="s">
        <v>6</v>
      </c>
      <c r="AI96" s="21" t="s">
        <v>23</v>
      </c>
      <c r="AJ96" s="5" t="s">
        <v>596</v>
      </c>
      <c r="AK96" s="69" t="s">
        <v>23</v>
      </c>
      <c r="AL96" s="69" t="s">
        <v>23</v>
      </c>
      <c r="AM96" s="9" t="s">
        <v>101</v>
      </c>
    </row>
    <row r="97" spans="1:47" ht="409.5" x14ac:dyDescent="0.25">
      <c r="A97" s="1" t="s">
        <v>51</v>
      </c>
      <c r="B97" s="5" t="s">
        <v>490</v>
      </c>
      <c r="C97" s="43" t="s">
        <v>628</v>
      </c>
      <c r="D97" s="1">
        <f>$G97*25.4</f>
        <v>279.39999999999998</v>
      </c>
      <c r="E97" s="1">
        <f>$H97*25.4</f>
        <v>279.39999999999998</v>
      </c>
      <c r="F97" s="1">
        <f>$I97*25.4</f>
        <v>279.39999999999998</v>
      </c>
      <c r="G97" s="11">
        <v>11</v>
      </c>
      <c r="H97" s="11">
        <v>11</v>
      </c>
      <c r="I97" s="11">
        <v>11</v>
      </c>
      <c r="J97" s="24">
        <f>$K97*0.453592</f>
        <v>5.4431039999999999</v>
      </c>
      <c r="K97" s="11">
        <v>12</v>
      </c>
      <c r="L97" s="5" t="s">
        <v>226</v>
      </c>
      <c r="M97" s="1" t="s">
        <v>170</v>
      </c>
      <c r="N97" s="5" t="s">
        <v>254</v>
      </c>
      <c r="O97" s="21">
        <f>$R97*25.4</f>
        <v>127</v>
      </c>
      <c r="P97" s="21">
        <f>$S97*25.4</f>
        <v>127</v>
      </c>
      <c r="Q97" s="21">
        <f>$T97*25.4</f>
        <v>127</v>
      </c>
      <c r="R97" s="77">
        <v>5</v>
      </c>
      <c r="S97" s="77">
        <v>5</v>
      </c>
      <c r="T97" s="77">
        <v>5</v>
      </c>
      <c r="U97" s="15">
        <f t="shared" si="71"/>
        <v>2.0483750000000001</v>
      </c>
      <c r="V97" s="15">
        <f t="shared" si="72"/>
        <v>125</v>
      </c>
      <c r="W97" s="13" t="s">
        <v>162</v>
      </c>
      <c r="X97" s="22" t="s">
        <v>161</v>
      </c>
      <c r="Y97" s="17">
        <v>0</v>
      </c>
      <c r="Z97" s="17">
        <f t="shared" si="73"/>
        <v>0</v>
      </c>
      <c r="AA97" s="15">
        <v>0</v>
      </c>
      <c r="AB97" s="17">
        <f t="shared" si="74"/>
        <v>0</v>
      </c>
      <c r="AC97" s="26">
        <f t="shared" si="75"/>
        <v>0</v>
      </c>
      <c r="AD97" s="18">
        <f t="shared" si="75"/>
        <v>0</v>
      </c>
      <c r="AE97" s="1" t="s">
        <v>255</v>
      </c>
      <c r="AF97" s="21" t="s">
        <v>23</v>
      </c>
      <c r="AG97" s="32" t="s">
        <v>53</v>
      </c>
      <c r="AH97" s="32">
        <v>3</v>
      </c>
      <c r="AI97" s="32" t="s">
        <v>163</v>
      </c>
      <c r="AJ97" s="5" t="s">
        <v>294</v>
      </c>
      <c r="AK97" s="69" t="s">
        <v>6</v>
      </c>
      <c r="AL97" s="36" t="s">
        <v>295</v>
      </c>
      <c r="AM97" s="9" t="s">
        <v>101</v>
      </c>
    </row>
    <row r="98" spans="1:47" ht="345" x14ac:dyDescent="0.25">
      <c r="A98" s="97" t="s">
        <v>52</v>
      </c>
      <c r="B98" s="5" t="s">
        <v>490</v>
      </c>
      <c r="C98" s="43" t="s">
        <v>491</v>
      </c>
      <c r="D98" s="1">
        <f>$G98*25.4</f>
        <v>304.79999999999995</v>
      </c>
      <c r="E98" s="1">
        <f>$H98*25.4</f>
        <v>304.79999999999995</v>
      </c>
      <c r="F98" s="1">
        <f>$I98*25.4</f>
        <v>304.79999999999995</v>
      </c>
      <c r="G98" s="11">
        <v>12</v>
      </c>
      <c r="H98" s="11">
        <v>12</v>
      </c>
      <c r="I98" s="11">
        <v>12</v>
      </c>
      <c r="J98" s="24">
        <f>$K98*0.453592</f>
        <v>5.8966960000000004</v>
      </c>
      <c r="K98" s="11">
        <v>13</v>
      </c>
      <c r="L98" s="5" t="s">
        <v>226</v>
      </c>
      <c r="M98" s="1" t="s">
        <v>170</v>
      </c>
      <c r="N98" s="5" t="s">
        <v>254</v>
      </c>
      <c r="O98" s="32">
        <f>$R98*25.4</f>
        <v>152.39999999999998</v>
      </c>
      <c r="P98" s="32">
        <f>$S98*25.4</f>
        <v>152.39999999999998</v>
      </c>
      <c r="Q98" s="32">
        <f>$T98*25.4</f>
        <v>152.39999999999998</v>
      </c>
      <c r="R98" s="39">
        <v>6</v>
      </c>
      <c r="S98" s="39">
        <v>6</v>
      </c>
      <c r="T98" s="39">
        <v>6</v>
      </c>
      <c r="U98" s="11">
        <f t="shared" si="71"/>
        <v>3.5395919999999998</v>
      </c>
      <c r="V98" s="11">
        <f t="shared" si="72"/>
        <v>216</v>
      </c>
      <c r="W98" s="16" t="s">
        <v>162</v>
      </c>
      <c r="X98" s="17" t="s">
        <v>161</v>
      </c>
      <c r="Y98" s="17">
        <v>0</v>
      </c>
      <c r="Z98" s="17">
        <f t="shared" si="73"/>
        <v>0</v>
      </c>
      <c r="AA98" s="15">
        <v>0</v>
      </c>
      <c r="AB98" s="17">
        <f t="shared" si="74"/>
        <v>0</v>
      </c>
      <c r="AC98" s="26">
        <f t="shared" si="75"/>
        <v>0</v>
      </c>
      <c r="AD98" s="18">
        <f t="shared" si="75"/>
        <v>0</v>
      </c>
      <c r="AE98" s="1" t="s">
        <v>255</v>
      </c>
      <c r="AF98" s="40">
        <v>549</v>
      </c>
      <c r="AG98" s="32" t="s">
        <v>53</v>
      </c>
      <c r="AH98" s="32" t="s">
        <v>253</v>
      </c>
      <c r="AI98" s="32" t="s">
        <v>163</v>
      </c>
      <c r="AJ98" s="5" t="s">
        <v>319</v>
      </c>
      <c r="AK98" s="69" t="s">
        <v>6</v>
      </c>
      <c r="AL98" s="36" t="s">
        <v>296</v>
      </c>
      <c r="AM98" s="9" t="s">
        <v>101</v>
      </c>
    </row>
    <row r="99" spans="1:47" ht="345" x14ac:dyDescent="0.25">
      <c r="A99" s="53" t="s">
        <v>105</v>
      </c>
      <c r="B99" s="5" t="s">
        <v>490</v>
      </c>
      <c r="C99" s="43" t="s">
        <v>492</v>
      </c>
      <c r="D99" s="14">
        <v>0</v>
      </c>
      <c r="E99" s="14">
        <v>0</v>
      </c>
      <c r="F99" s="14">
        <v>0</v>
      </c>
      <c r="G99" s="15">
        <f t="shared" ref="G99:G104" si="76">$D99*0.03937</f>
        <v>0</v>
      </c>
      <c r="H99" s="15">
        <f t="shared" ref="H99:H104" si="77">$E99*0.03937</f>
        <v>0</v>
      </c>
      <c r="I99" s="15">
        <f t="shared" ref="I99:I104" si="78">$F99*0.03937</f>
        <v>0</v>
      </c>
      <c r="J99" s="18">
        <v>0</v>
      </c>
      <c r="K99" s="15">
        <f t="shared" ref="K99:K104" si="79">$J99*2.204623</f>
        <v>0</v>
      </c>
      <c r="L99" s="55" t="s">
        <v>226</v>
      </c>
      <c r="M99" s="56" t="s">
        <v>170</v>
      </c>
      <c r="N99" s="55" t="s">
        <v>254</v>
      </c>
      <c r="O99" s="67">
        <f>$R99*25.4</f>
        <v>203.2</v>
      </c>
      <c r="P99" s="67">
        <f>$S99*25.4</f>
        <v>203.2</v>
      </c>
      <c r="Q99" s="67">
        <f>$T99*25.4</f>
        <v>203.2</v>
      </c>
      <c r="R99" s="78">
        <v>8</v>
      </c>
      <c r="S99" s="78">
        <v>8</v>
      </c>
      <c r="T99" s="78">
        <v>8</v>
      </c>
      <c r="U99" s="50">
        <f t="shared" si="71"/>
        <v>8.3901439999999994</v>
      </c>
      <c r="V99" s="50">
        <f t="shared" si="72"/>
        <v>512</v>
      </c>
      <c r="W99" s="59" t="s">
        <v>162</v>
      </c>
      <c r="X99" s="60" t="s">
        <v>161</v>
      </c>
      <c r="Y99" s="17">
        <v>0</v>
      </c>
      <c r="Z99" s="60">
        <f t="shared" si="73"/>
        <v>0</v>
      </c>
      <c r="AA99" s="57">
        <v>0</v>
      </c>
      <c r="AB99" s="60">
        <f t="shared" si="74"/>
        <v>0</v>
      </c>
      <c r="AC99" s="61">
        <f t="shared" si="75"/>
        <v>0</v>
      </c>
      <c r="AD99" s="58">
        <f t="shared" si="75"/>
        <v>0</v>
      </c>
      <c r="AE99" s="53" t="s">
        <v>255</v>
      </c>
      <c r="AF99" s="87">
        <v>699</v>
      </c>
      <c r="AG99" s="67" t="s">
        <v>53</v>
      </c>
      <c r="AH99" s="67" t="s">
        <v>253</v>
      </c>
      <c r="AI99" s="67" t="s">
        <v>163</v>
      </c>
      <c r="AJ99" s="55" t="s">
        <v>318</v>
      </c>
      <c r="AK99" s="88" t="s">
        <v>6</v>
      </c>
      <c r="AL99" s="76" t="s">
        <v>295</v>
      </c>
      <c r="AM99" s="68" t="s">
        <v>101</v>
      </c>
      <c r="AN99" s="63"/>
      <c r="AO99" s="63"/>
      <c r="AP99" s="63"/>
      <c r="AQ99" s="63"/>
      <c r="AR99" s="63"/>
      <c r="AS99" s="63"/>
      <c r="AT99" s="63"/>
      <c r="AU99" s="63"/>
    </row>
    <row r="100" spans="1:47" ht="90" x14ac:dyDescent="0.25">
      <c r="A100" s="97" t="s">
        <v>812</v>
      </c>
      <c r="B100" s="5" t="s">
        <v>575</v>
      </c>
      <c r="C100" s="5" t="s">
        <v>662</v>
      </c>
      <c r="D100" s="14">
        <v>0</v>
      </c>
      <c r="E100" s="14">
        <v>0</v>
      </c>
      <c r="F100" s="14">
        <v>0</v>
      </c>
      <c r="G100" s="15">
        <f t="shared" si="76"/>
        <v>0</v>
      </c>
      <c r="H100" s="15">
        <f t="shared" si="77"/>
        <v>0</v>
      </c>
      <c r="I100" s="15">
        <f t="shared" si="78"/>
        <v>0</v>
      </c>
      <c r="J100" s="24">
        <v>6</v>
      </c>
      <c r="K100" s="11">
        <f t="shared" si="79"/>
        <v>13.227738000000002</v>
      </c>
      <c r="L100" s="19" t="s">
        <v>6</v>
      </c>
      <c r="M100" s="14" t="s">
        <v>57</v>
      </c>
      <c r="N100" s="19" t="s">
        <v>23</v>
      </c>
      <c r="O100" s="32">
        <v>225</v>
      </c>
      <c r="P100" s="32">
        <v>225</v>
      </c>
      <c r="Q100" s="32">
        <v>140</v>
      </c>
      <c r="R100" s="39">
        <f>$O100*0.03937</f>
        <v>8.85825</v>
      </c>
      <c r="S100" s="39">
        <f>$P100*0.03937</f>
        <v>8.85825</v>
      </c>
      <c r="T100" s="39">
        <f>$Q100*0.03937</f>
        <v>5.5118</v>
      </c>
      <c r="U100" s="11">
        <f>V100*0.016387</f>
        <v>7.0874297948808103</v>
      </c>
      <c r="V100" s="11">
        <f>$R100*$S100*$T100</f>
        <v>432.50319124188752</v>
      </c>
      <c r="W100" s="16">
        <v>0</v>
      </c>
      <c r="X100" s="17">
        <f>$W100*0.03937</f>
        <v>0</v>
      </c>
      <c r="Y100" s="17">
        <v>0</v>
      </c>
      <c r="Z100" s="17">
        <f>$Y100*0.03937</f>
        <v>0</v>
      </c>
      <c r="AA100" s="15">
        <v>0</v>
      </c>
      <c r="AB100" s="17">
        <f t="shared" ref="AB100:AB110" si="80">AA100*0.000061</f>
        <v>0</v>
      </c>
      <c r="AC100" s="26">
        <f t="shared" ref="AC100" si="81">(AA100*60)*60</f>
        <v>0</v>
      </c>
      <c r="AD100" s="18">
        <f t="shared" ref="AD100" si="82">(AB100*60)*60</f>
        <v>0</v>
      </c>
      <c r="AE100" s="5" t="s">
        <v>577</v>
      </c>
      <c r="AF100" s="40" t="s">
        <v>576</v>
      </c>
      <c r="AG100" s="32" t="s">
        <v>571</v>
      </c>
      <c r="AH100" s="32" t="s">
        <v>253</v>
      </c>
      <c r="AI100" s="21" t="s">
        <v>23</v>
      </c>
      <c r="AJ100" s="5" t="s">
        <v>574</v>
      </c>
      <c r="AK100" s="69" t="s">
        <v>23</v>
      </c>
      <c r="AL100" s="69" t="s">
        <v>23</v>
      </c>
      <c r="AM100" s="9" t="s">
        <v>101</v>
      </c>
    </row>
    <row r="101" spans="1:47" ht="195" x14ac:dyDescent="0.25">
      <c r="A101" s="1" t="s">
        <v>89</v>
      </c>
      <c r="B101" s="5" t="s">
        <v>90</v>
      </c>
      <c r="C101" s="5" t="s">
        <v>631</v>
      </c>
      <c r="D101" s="14">
        <v>412</v>
      </c>
      <c r="E101" s="14">
        <v>412.5</v>
      </c>
      <c r="F101" s="14">
        <v>356</v>
      </c>
      <c r="G101" s="15">
        <f t="shared" si="76"/>
        <v>16.22044</v>
      </c>
      <c r="H101" s="15">
        <f t="shared" si="77"/>
        <v>16.240125000000003</v>
      </c>
      <c r="I101" s="15">
        <f t="shared" si="78"/>
        <v>14.01572</v>
      </c>
      <c r="J101" s="18">
        <v>0</v>
      </c>
      <c r="K101" s="15">
        <f t="shared" si="79"/>
        <v>0</v>
      </c>
      <c r="L101" s="19" t="s">
        <v>226</v>
      </c>
      <c r="M101" s="14" t="s">
        <v>170</v>
      </c>
      <c r="N101" s="19" t="s">
        <v>23</v>
      </c>
      <c r="O101" s="21">
        <v>0</v>
      </c>
      <c r="P101" s="21">
        <v>0</v>
      </c>
      <c r="Q101" s="21">
        <v>0</v>
      </c>
      <c r="R101" s="77">
        <v>0</v>
      </c>
      <c r="S101" s="77">
        <v>0</v>
      </c>
      <c r="T101" s="77">
        <v>0</v>
      </c>
      <c r="U101" s="15">
        <v>0</v>
      </c>
      <c r="V101" s="15">
        <v>0</v>
      </c>
      <c r="W101" s="16">
        <v>0</v>
      </c>
      <c r="X101" s="17">
        <f>$W101*0.03937</f>
        <v>0</v>
      </c>
      <c r="Y101" s="17">
        <v>0</v>
      </c>
      <c r="Z101" s="17">
        <f>$Y101*0.03937</f>
        <v>0</v>
      </c>
      <c r="AA101" s="15">
        <v>0</v>
      </c>
      <c r="AB101" s="17">
        <f t="shared" si="80"/>
        <v>0</v>
      </c>
      <c r="AC101" s="26">
        <v>0</v>
      </c>
      <c r="AD101" s="18">
        <f t="shared" ref="AD101:AD110" si="83">(AB101*60)*60</f>
        <v>0</v>
      </c>
      <c r="AE101" s="14" t="s">
        <v>31</v>
      </c>
      <c r="AF101" s="21" t="s">
        <v>23</v>
      </c>
      <c r="AG101" s="32" t="s">
        <v>55</v>
      </c>
      <c r="AH101" s="21" t="s">
        <v>6</v>
      </c>
      <c r="AI101" s="21" t="s">
        <v>6</v>
      </c>
      <c r="AJ101" s="5" t="s">
        <v>320</v>
      </c>
      <c r="AK101" s="69" t="s">
        <v>6</v>
      </c>
      <c r="AL101" s="71" t="s">
        <v>297</v>
      </c>
      <c r="AM101" s="9" t="s">
        <v>101</v>
      </c>
    </row>
    <row r="102" spans="1:47" ht="120" x14ac:dyDescent="0.25">
      <c r="A102" s="1" t="s">
        <v>91</v>
      </c>
      <c r="B102" s="5" t="s">
        <v>90</v>
      </c>
      <c r="C102" s="5" t="s">
        <v>630</v>
      </c>
      <c r="D102" s="1">
        <v>412</v>
      </c>
      <c r="E102" s="1">
        <v>412.5</v>
      </c>
      <c r="F102" s="1">
        <v>356</v>
      </c>
      <c r="G102" s="11">
        <f t="shared" si="76"/>
        <v>16.22044</v>
      </c>
      <c r="H102" s="11">
        <f t="shared" si="77"/>
        <v>16.240125000000003</v>
      </c>
      <c r="I102" s="11">
        <f t="shared" si="78"/>
        <v>14.01572</v>
      </c>
      <c r="J102" s="18">
        <v>0</v>
      </c>
      <c r="K102" s="15">
        <f t="shared" si="79"/>
        <v>0</v>
      </c>
      <c r="L102" s="19" t="s">
        <v>226</v>
      </c>
      <c r="M102" s="14" t="s">
        <v>170</v>
      </c>
      <c r="N102" s="19" t="s">
        <v>23</v>
      </c>
      <c r="O102" s="32">
        <v>190</v>
      </c>
      <c r="P102" s="32">
        <v>190</v>
      </c>
      <c r="Q102" s="32">
        <v>100</v>
      </c>
      <c r="R102" s="39">
        <f t="shared" ref="R102:R111" si="84">$O102*0.03937</f>
        <v>7.4803000000000006</v>
      </c>
      <c r="S102" s="39">
        <f t="shared" ref="S102:S111" si="85">$P102*0.03937</f>
        <v>7.4803000000000006</v>
      </c>
      <c r="T102" s="39">
        <f t="shared" ref="T102:T111" si="86">$Q102*0.03937</f>
        <v>3.9370000000000003</v>
      </c>
      <c r="U102" s="11">
        <f t="shared" ref="U102:U109" si="87">V102*0.016387</f>
        <v>3.6099642412020785</v>
      </c>
      <c r="V102" s="11">
        <f t="shared" ref="V102:V111" si="88">$R102*$S102*$T102</f>
        <v>220.29439441033006</v>
      </c>
      <c r="W102" s="16">
        <v>0</v>
      </c>
      <c r="X102" s="17">
        <f>$W102*0.03937</f>
        <v>0</v>
      </c>
      <c r="Y102" s="17">
        <v>0</v>
      </c>
      <c r="Z102" s="17">
        <f>$Y102*0.03937</f>
        <v>0</v>
      </c>
      <c r="AA102" s="15">
        <v>0</v>
      </c>
      <c r="AB102" s="17">
        <f t="shared" si="80"/>
        <v>0</v>
      </c>
      <c r="AC102" s="26">
        <f t="shared" ref="AC102:AC110" si="89">(AA102*60)*60</f>
        <v>0</v>
      </c>
      <c r="AD102" s="18">
        <f t="shared" si="83"/>
        <v>0</v>
      </c>
      <c r="AE102" s="14" t="s">
        <v>31</v>
      </c>
      <c r="AF102" s="21" t="s">
        <v>23</v>
      </c>
      <c r="AG102" s="32" t="s">
        <v>55</v>
      </c>
      <c r="AH102" s="21" t="s">
        <v>6</v>
      </c>
      <c r="AI102" s="21" t="s">
        <v>6</v>
      </c>
      <c r="AJ102" s="5" t="s">
        <v>321</v>
      </c>
      <c r="AK102" s="69" t="s">
        <v>6</v>
      </c>
      <c r="AL102" s="71" t="s">
        <v>297</v>
      </c>
      <c r="AM102" s="9" t="s">
        <v>101</v>
      </c>
    </row>
    <row r="103" spans="1:47" ht="150" x14ac:dyDescent="0.25">
      <c r="A103" s="97" t="s">
        <v>813</v>
      </c>
      <c r="B103" s="5" t="s">
        <v>533</v>
      </c>
      <c r="C103" s="5" t="s">
        <v>663</v>
      </c>
      <c r="D103" s="14">
        <v>0</v>
      </c>
      <c r="E103" s="14">
        <v>0</v>
      </c>
      <c r="F103" s="14">
        <v>0</v>
      </c>
      <c r="G103" s="15">
        <f t="shared" si="76"/>
        <v>0</v>
      </c>
      <c r="H103" s="15">
        <f t="shared" si="77"/>
        <v>0</v>
      </c>
      <c r="I103" s="15">
        <f t="shared" si="78"/>
        <v>0</v>
      </c>
      <c r="J103" s="18">
        <v>0</v>
      </c>
      <c r="K103" s="15">
        <f t="shared" si="79"/>
        <v>0</v>
      </c>
      <c r="L103" s="5" t="s">
        <v>541</v>
      </c>
      <c r="M103" s="1" t="s">
        <v>142</v>
      </c>
      <c r="N103" s="19" t="s">
        <v>23</v>
      </c>
      <c r="O103" s="32">
        <v>200</v>
      </c>
      <c r="P103" s="32">
        <v>200</v>
      </c>
      <c r="Q103" s="32">
        <v>100</v>
      </c>
      <c r="R103" s="39">
        <f t="shared" si="84"/>
        <v>7.8740000000000006</v>
      </c>
      <c r="S103" s="39">
        <f t="shared" si="85"/>
        <v>7.8740000000000006</v>
      </c>
      <c r="T103" s="39">
        <f t="shared" si="86"/>
        <v>3.9370000000000003</v>
      </c>
      <c r="U103" s="11">
        <f t="shared" si="87"/>
        <v>3.9999603780632449</v>
      </c>
      <c r="V103" s="11">
        <f t="shared" si="88"/>
        <v>244.09351181200006</v>
      </c>
      <c r="W103" s="16">
        <v>0</v>
      </c>
      <c r="X103" s="17">
        <f>$W103*0.03937</f>
        <v>0</v>
      </c>
      <c r="Y103" s="22">
        <v>0.2</v>
      </c>
      <c r="Z103" s="22">
        <f>$Y103*0.03937</f>
        <v>7.8740000000000008E-3</v>
      </c>
      <c r="AA103" s="15">
        <v>0</v>
      </c>
      <c r="AB103" s="17">
        <f t="shared" si="80"/>
        <v>0</v>
      </c>
      <c r="AC103" s="26">
        <f t="shared" si="89"/>
        <v>0</v>
      </c>
      <c r="AD103" s="18">
        <f t="shared" si="83"/>
        <v>0</v>
      </c>
      <c r="AE103" s="1" t="s">
        <v>190</v>
      </c>
      <c r="AF103" s="28" t="s">
        <v>535</v>
      </c>
      <c r="AG103" s="41" t="s">
        <v>534</v>
      </c>
      <c r="AH103" s="32" t="s">
        <v>239</v>
      </c>
      <c r="AI103" s="21" t="s">
        <v>23</v>
      </c>
      <c r="AJ103" s="5" t="s">
        <v>693</v>
      </c>
      <c r="AK103" s="36" t="s">
        <v>545</v>
      </c>
      <c r="AL103" s="36" t="s">
        <v>540</v>
      </c>
      <c r="AM103" s="9" t="s">
        <v>101</v>
      </c>
    </row>
    <row r="104" spans="1:47" ht="409.5" x14ac:dyDescent="0.25">
      <c r="A104" s="1" t="s">
        <v>722</v>
      </c>
      <c r="B104" s="5" t="s">
        <v>496</v>
      </c>
      <c r="C104" s="93" t="s">
        <v>723</v>
      </c>
      <c r="D104" s="14">
        <v>0</v>
      </c>
      <c r="E104" s="14">
        <v>0</v>
      </c>
      <c r="F104" s="14">
        <v>0</v>
      </c>
      <c r="G104" s="15">
        <f t="shared" si="76"/>
        <v>0</v>
      </c>
      <c r="H104" s="15">
        <f t="shared" si="77"/>
        <v>0</v>
      </c>
      <c r="I104" s="15">
        <f t="shared" si="78"/>
        <v>0</v>
      </c>
      <c r="J104" s="18">
        <v>0</v>
      </c>
      <c r="K104" s="15">
        <f t="shared" si="79"/>
        <v>0</v>
      </c>
      <c r="L104" s="19" t="s">
        <v>6</v>
      </c>
      <c r="M104" s="19" t="s">
        <v>6</v>
      </c>
      <c r="N104" s="5" t="s">
        <v>602</v>
      </c>
      <c r="O104" s="32">
        <v>190</v>
      </c>
      <c r="P104" s="32">
        <v>185</v>
      </c>
      <c r="Q104" s="32">
        <v>100</v>
      </c>
      <c r="R104" s="39">
        <f t="shared" si="84"/>
        <v>7.4803000000000006</v>
      </c>
      <c r="S104" s="39">
        <f t="shared" si="85"/>
        <v>7.2834500000000002</v>
      </c>
      <c r="T104" s="39">
        <f t="shared" si="86"/>
        <v>3.9370000000000003</v>
      </c>
      <c r="U104" s="11">
        <f t="shared" si="87"/>
        <v>3.5149651822230759</v>
      </c>
      <c r="V104" s="11">
        <f t="shared" si="88"/>
        <v>214.49717350479503</v>
      </c>
      <c r="W104" s="16">
        <v>0</v>
      </c>
      <c r="X104" s="17">
        <f>$W104*0.03937</f>
        <v>0</v>
      </c>
      <c r="Y104" s="17">
        <v>0</v>
      </c>
      <c r="Z104" s="17">
        <f>$Y104*0.03937</f>
        <v>0</v>
      </c>
      <c r="AA104" s="15">
        <v>0</v>
      </c>
      <c r="AB104" s="17">
        <f t="shared" si="80"/>
        <v>0</v>
      </c>
      <c r="AC104" s="26">
        <f t="shared" si="89"/>
        <v>0</v>
      </c>
      <c r="AD104" s="18">
        <f t="shared" si="83"/>
        <v>0</v>
      </c>
      <c r="AE104" s="1" t="s">
        <v>550</v>
      </c>
      <c r="AF104" s="40">
        <v>825</v>
      </c>
      <c r="AG104" s="32" t="s">
        <v>53</v>
      </c>
      <c r="AH104" s="36" t="s">
        <v>600</v>
      </c>
      <c r="AI104" s="21" t="s">
        <v>6</v>
      </c>
      <c r="AJ104" s="5" t="s">
        <v>603</v>
      </c>
      <c r="AK104" s="36" t="s">
        <v>601</v>
      </c>
      <c r="AL104" s="36" t="s">
        <v>297</v>
      </c>
      <c r="AM104" s="9" t="s">
        <v>101</v>
      </c>
    </row>
    <row r="105" spans="1:47" ht="105" x14ac:dyDescent="0.25">
      <c r="A105" s="97" t="s">
        <v>397</v>
      </c>
      <c r="B105" s="5" t="s">
        <v>386</v>
      </c>
      <c r="C105" s="89" t="s">
        <v>387</v>
      </c>
      <c r="D105" s="1">
        <f>$G105*25.4</f>
        <v>1394.4599999999998</v>
      </c>
      <c r="E105" s="1">
        <f>$H105*25.4</f>
        <v>1244.5999999999999</v>
      </c>
      <c r="F105" s="1">
        <f>$I105*25.4</f>
        <v>1038.8599999999999</v>
      </c>
      <c r="G105" s="11">
        <v>54.9</v>
      </c>
      <c r="H105" s="11">
        <v>49</v>
      </c>
      <c r="I105" s="11">
        <v>40.9</v>
      </c>
      <c r="J105" s="24">
        <f>$K105*0.453592</f>
        <v>34.019399999999997</v>
      </c>
      <c r="K105" s="11">
        <v>75</v>
      </c>
      <c r="L105" s="5" t="s">
        <v>392</v>
      </c>
      <c r="M105" s="1" t="s">
        <v>389</v>
      </c>
      <c r="N105" s="5" t="s">
        <v>391</v>
      </c>
      <c r="O105" s="32">
        <v>152.4</v>
      </c>
      <c r="P105" s="32">
        <v>152.4</v>
      </c>
      <c r="Q105" s="32">
        <v>101.6</v>
      </c>
      <c r="R105" s="39">
        <f t="shared" si="84"/>
        <v>5.999988000000001</v>
      </c>
      <c r="S105" s="39">
        <f t="shared" si="85"/>
        <v>5.999988000000001</v>
      </c>
      <c r="T105" s="39">
        <f t="shared" si="86"/>
        <v>3.9999920000000002</v>
      </c>
      <c r="U105" s="11">
        <f t="shared" si="87"/>
        <v>2.3597138416603176</v>
      </c>
      <c r="V105" s="11">
        <f t="shared" si="88"/>
        <v>143.99913600172806</v>
      </c>
      <c r="W105" s="38" t="s">
        <v>396</v>
      </c>
      <c r="X105" s="37" t="s">
        <v>395</v>
      </c>
      <c r="Y105" s="17">
        <f>Z105*25.4</f>
        <v>2.5399999999999999E-2</v>
      </c>
      <c r="Z105" s="17">
        <v>1E-3</v>
      </c>
      <c r="AA105" s="15">
        <v>0</v>
      </c>
      <c r="AB105" s="17">
        <f t="shared" si="80"/>
        <v>0</v>
      </c>
      <c r="AC105" s="26">
        <f t="shared" si="89"/>
        <v>0</v>
      </c>
      <c r="AD105" s="18">
        <f t="shared" si="83"/>
        <v>0</v>
      </c>
      <c r="AE105" s="32" t="s">
        <v>390</v>
      </c>
      <c r="AF105" s="40">
        <v>35650</v>
      </c>
      <c r="AG105" s="32" t="s">
        <v>5</v>
      </c>
      <c r="AH105" s="21" t="s">
        <v>6</v>
      </c>
      <c r="AI105" s="32" t="s">
        <v>141</v>
      </c>
      <c r="AJ105" s="5" t="s">
        <v>425</v>
      </c>
      <c r="AK105" s="74" t="s">
        <v>260</v>
      </c>
      <c r="AL105" s="74" t="s">
        <v>388</v>
      </c>
      <c r="AM105" s="9" t="s">
        <v>101</v>
      </c>
    </row>
    <row r="106" spans="1:47" ht="180" x14ac:dyDescent="0.25">
      <c r="A106" s="99" t="s">
        <v>814</v>
      </c>
      <c r="B106" s="5" t="s">
        <v>68</v>
      </c>
      <c r="C106" s="5" t="s">
        <v>696</v>
      </c>
      <c r="D106" s="1">
        <v>650</v>
      </c>
      <c r="E106" s="1">
        <v>570</v>
      </c>
      <c r="F106" s="1">
        <v>510</v>
      </c>
      <c r="G106" s="11">
        <f t="shared" ref="G106:G112" si="90">$D106*0.03937</f>
        <v>25.590500000000002</v>
      </c>
      <c r="H106" s="11">
        <f t="shared" ref="H106:H112" si="91">$E106*0.03937</f>
        <v>22.440900000000003</v>
      </c>
      <c r="I106" s="11">
        <f t="shared" ref="I106:I112" si="92">$F106*0.03937</f>
        <v>20.078700000000001</v>
      </c>
      <c r="J106" s="24">
        <v>17</v>
      </c>
      <c r="K106" s="11">
        <f>$J106*2.204623</f>
        <v>37.478591000000002</v>
      </c>
      <c r="L106" s="5" t="s">
        <v>384</v>
      </c>
      <c r="M106" s="1" t="s">
        <v>139</v>
      </c>
      <c r="N106" s="5" t="s">
        <v>128</v>
      </c>
      <c r="O106" s="32">
        <v>270</v>
      </c>
      <c r="P106" s="32">
        <v>205</v>
      </c>
      <c r="Q106" s="32">
        <v>210</v>
      </c>
      <c r="R106" s="39">
        <f t="shared" si="84"/>
        <v>10.629900000000001</v>
      </c>
      <c r="S106" s="39">
        <f t="shared" si="85"/>
        <v>8.0708500000000001</v>
      </c>
      <c r="T106" s="39">
        <f t="shared" si="86"/>
        <v>8.2676999999999996</v>
      </c>
      <c r="U106" s="11">
        <f t="shared" si="87"/>
        <v>11.62338486360453</v>
      </c>
      <c r="V106" s="11">
        <f t="shared" si="88"/>
        <v>709.30523363669556</v>
      </c>
      <c r="W106" s="13">
        <v>0.125</v>
      </c>
      <c r="X106" s="22">
        <f>$W106*0.03937</f>
        <v>4.9212500000000003E-3</v>
      </c>
      <c r="Y106" s="22">
        <v>0.2</v>
      </c>
      <c r="Z106" s="22">
        <f t="shared" ref="Z106:Z130" si="93">$Y106*0.03937</f>
        <v>7.8740000000000008E-3</v>
      </c>
      <c r="AA106" s="11">
        <v>15</v>
      </c>
      <c r="AB106" s="22">
        <f t="shared" si="80"/>
        <v>9.1500000000000001E-4</v>
      </c>
      <c r="AC106" s="27">
        <f t="shared" si="89"/>
        <v>54000</v>
      </c>
      <c r="AD106" s="24">
        <f t="shared" si="83"/>
        <v>3.2940000000000005</v>
      </c>
      <c r="AE106" s="1" t="s">
        <v>231</v>
      </c>
      <c r="AF106" s="29">
        <v>1950</v>
      </c>
      <c r="AG106" s="32" t="s">
        <v>55</v>
      </c>
      <c r="AH106" s="32" t="s">
        <v>230</v>
      </c>
      <c r="AI106" s="32" t="s">
        <v>129</v>
      </c>
      <c r="AJ106" s="5" t="s">
        <v>714</v>
      </c>
      <c r="AK106" s="69" t="s">
        <v>6</v>
      </c>
      <c r="AL106" s="36" t="s">
        <v>218</v>
      </c>
      <c r="AM106" s="9" t="s">
        <v>101</v>
      </c>
    </row>
    <row r="107" spans="1:47" ht="195" x14ac:dyDescent="0.25">
      <c r="A107" s="99" t="s">
        <v>815</v>
      </c>
      <c r="B107" s="5" t="s">
        <v>68</v>
      </c>
      <c r="C107" s="5" t="s">
        <v>696</v>
      </c>
      <c r="D107" s="1">
        <v>650</v>
      </c>
      <c r="E107" s="1">
        <v>570</v>
      </c>
      <c r="F107" s="1">
        <v>510</v>
      </c>
      <c r="G107" s="11">
        <f t="shared" si="90"/>
        <v>25.590500000000002</v>
      </c>
      <c r="H107" s="11">
        <f t="shared" si="91"/>
        <v>22.440900000000003</v>
      </c>
      <c r="I107" s="11">
        <f t="shared" si="92"/>
        <v>20.078700000000001</v>
      </c>
      <c r="J107" s="24">
        <v>17</v>
      </c>
      <c r="K107" s="11">
        <f>$J107*2.204623</f>
        <v>37.478591000000002</v>
      </c>
      <c r="L107" s="5" t="s">
        <v>384</v>
      </c>
      <c r="M107" s="1" t="s">
        <v>139</v>
      </c>
      <c r="N107" s="5" t="s">
        <v>128</v>
      </c>
      <c r="O107" s="32">
        <v>190</v>
      </c>
      <c r="P107" s="32">
        <v>205</v>
      </c>
      <c r="Q107" s="32">
        <v>210</v>
      </c>
      <c r="R107" s="39">
        <f t="shared" si="84"/>
        <v>7.4803000000000006</v>
      </c>
      <c r="S107" s="39">
        <f t="shared" si="85"/>
        <v>8.0708500000000001</v>
      </c>
      <c r="T107" s="39">
        <f t="shared" si="86"/>
        <v>8.2676999999999996</v>
      </c>
      <c r="U107" s="11">
        <f t="shared" si="87"/>
        <v>8.179418978092075</v>
      </c>
      <c r="V107" s="11">
        <f t="shared" si="88"/>
        <v>499.14071996656349</v>
      </c>
      <c r="W107" s="13">
        <v>0.125</v>
      </c>
      <c r="X107" s="22">
        <f>$W107*0.03937</f>
        <v>4.9212500000000003E-3</v>
      </c>
      <c r="Y107" s="22">
        <v>0.2</v>
      </c>
      <c r="Z107" s="22">
        <f t="shared" si="93"/>
        <v>7.8740000000000008E-3</v>
      </c>
      <c r="AA107" s="11">
        <v>15</v>
      </c>
      <c r="AB107" s="22">
        <f t="shared" si="80"/>
        <v>9.1500000000000001E-4</v>
      </c>
      <c r="AC107" s="27">
        <f t="shared" si="89"/>
        <v>54000</v>
      </c>
      <c r="AD107" s="24">
        <f t="shared" si="83"/>
        <v>3.2940000000000005</v>
      </c>
      <c r="AE107" s="1" t="s">
        <v>231</v>
      </c>
      <c r="AF107" s="29">
        <v>1950</v>
      </c>
      <c r="AG107" s="32" t="s">
        <v>55</v>
      </c>
      <c r="AH107" s="32" t="s">
        <v>230</v>
      </c>
      <c r="AI107" s="32" t="s">
        <v>129</v>
      </c>
      <c r="AJ107" s="5" t="s">
        <v>715</v>
      </c>
      <c r="AK107" s="69" t="s">
        <v>6</v>
      </c>
      <c r="AL107" s="36" t="s">
        <v>218</v>
      </c>
      <c r="AM107" s="9" t="s">
        <v>101</v>
      </c>
    </row>
    <row r="108" spans="1:47" ht="165" x14ac:dyDescent="0.25">
      <c r="A108" s="1" t="s">
        <v>712</v>
      </c>
      <c r="B108" s="5" t="s">
        <v>68</v>
      </c>
      <c r="C108" s="43" t="s">
        <v>664</v>
      </c>
      <c r="D108" s="1">
        <v>490</v>
      </c>
      <c r="E108" s="1">
        <v>500</v>
      </c>
      <c r="F108" s="1">
        <v>820</v>
      </c>
      <c r="G108" s="11">
        <f t="shared" si="90"/>
        <v>19.2913</v>
      </c>
      <c r="H108" s="11">
        <f t="shared" si="91"/>
        <v>19.685000000000002</v>
      </c>
      <c r="I108" s="11">
        <f t="shared" si="92"/>
        <v>32.2834</v>
      </c>
      <c r="J108" s="24">
        <v>17</v>
      </c>
      <c r="K108" s="11">
        <f>$J108*2.204623</f>
        <v>37.478591000000002</v>
      </c>
      <c r="L108" s="5" t="s">
        <v>384</v>
      </c>
      <c r="M108" s="1" t="s">
        <v>139</v>
      </c>
      <c r="N108" s="5" t="s">
        <v>132</v>
      </c>
      <c r="O108" s="32">
        <v>270</v>
      </c>
      <c r="P108" s="32">
        <v>205</v>
      </c>
      <c r="Q108" s="32">
        <v>210</v>
      </c>
      <c r="R108" s="39">
        <f t="shared" si="84"/>
        <v>10.629900000000001</v>
      </c>
      <c r="S108" s="39">
        <f t="shared" si="85"/>
        <v>8.0708500000000001</v>
      </c>
      <c r="T108" s="39">
        <f t="shared" si="86"/>
        <v>8.2676999999999996</v>
      </c>
      <c r="U108" s="11">
        <f t="shared" si="87"/>
        <v>11.62338486360453</v>
      </c>
      <c r="V108" s="11">
        <f t="shared" si="88"/>
        <v>709.30523363669556</v>
      </c>
      <c r="W108" s="13">
        <v>0.125</v>
      </c>
      <c r="X108" s="22">
        <f>$W108*0.03937</f>
        <v>4.9212500000000003E-3</v>
      </c>
      <c r="Y108" s="22">
        <v>0.2</v>
      </c>
      <c r="Z108" s="22">
        <f t="shared" si="93"/>
        <v>7.8740000000000008E-3</v>
      </c>
      <c r="AA108" s="11">
        <v>15</v>
      </c>
      <c r="AB108" s="22">
        <f t="shared" si="80"/>
        <v>9.1500000000000001E-4</v>
      </c>
      <c r="AC108" s="27">
        <f t="shared" si="89"/>
        <v>54000</v>
      </c>
      <c r="AD108" s="24">
        <f t="shared" si="83"/>
        <v>3.2940000000000005</v>
      </c>
      <c r="AE108" s="1" t="s">
        <v>231</v>
      </c>
      <c r="AF108" s="29">
        <v>1390</v>
      </c>
      <c r="AG108" s="32" t="s">
        <v>55</v>
      </c>
      <c r="AH108" s="32" t="s">
        <v>230</v>
      </c>
      <c r="AI108" s="32" t="s">
        <v>129</v>
      </c>
      <c r="AJ108" s="5" t="s">
        <v>713</v>
      </c>
      <c r="AK108" s="69" t="s">
        <v>6</v>
      </c>
      <c r="AL108" s="36" t="s">
        <v>218</v>
      </c>
      <c r="AM108" s="9" t="s">
        <v>101</v>
      </c>
    </row>
    <row r="109" spans="1:47" ht="165" x14ac:dyDescent="0.25">
      <c r="A109" s="1" t="s">
        <v>711</v>
      </c>
      <c r="B109" s="5" t="s">
        <v>68</v>
      </c>
      <c r="C109" s="43" t="s">
        <v>664</v>
      </c>
      <c r="D109" s="1">
        <v>490</v>
      </c>
      <c r="E109" s="1">
        <v>500</v>
      </c>
      <c r="F109" s="1">
        <v>820</v>
      </c>
      <c r="G109" s="11">
        <f t="shared" si="90"/>
        <v>19.2913</v>
      </c>
      <c r="H109" s="11">
        <f t="shared" si="91"/>
        <v>19.685000000000002</v>
      </c>
      <c r="I109" s="11">
        <f t="shared" si="92"/>
        <v>32.2834</v>
      </c>
      <c r="J109" s="24">
        <v>17</v>
      </c>
      <c r="K109" s="11">
        <f>$J109*2.204623</f>
        <v>37.478591000000002</v>
      </c>
      <c r="L109" s="5" t="s">
        <v>384</v>
      </c>
      <c r="M109" s="1" t="s">
        <v>139</v>
      </c>
      <c r="N109" s="5" t="s">
        <v>132</v>
      </c>
      <c r="O109" s="32">
        <v>190</v>
      </c>
      <c r="P109" s="32">
        <v>205</v>
      </c>
      <c r="Q109" s="32">
        <v>210</v>
      </c>
      <c r="R109" s="39">
        <f t="shared" si="84"/>
        <v>7.4803000000000006</v>
      </c>
      <c r="S109" s="39">
        <f t="shared" si="85"/>
        <v>8.0708500000000001</v>
      </c>
      <c r="T109" s="39">
        <f t="shared" si="86"/>
        <v>8.2676999999999996</v>
      </c>
      <c r="U109" s="11">
        <f t="shared" si="87"/>
        <v>8.179418978092075</v>
      </c>
      <c r="V109" s="11">
        <f t="shared" si="88"/>
        <v>499.14071996656349</v>
      </c>
      <c r="W109" s="13">
        <v>0.125</v>
      </c>
      <c r="X109" s="22">
        <f>$W109*0.03937</f>
        <v>4.9212500000000003E-3</v>
      </c>
      <c r="Y109" s="22">
        <v>0.2</v>
      </c>
      <c r="Z109" s="22">
        <f t="shared" si="93"/>
        <v>7.8740000000000008E-3</v>
      </c>
      <c r="AA109" s="11">
        <v>15</v>
      </c>
      <c r="AB109" s="22">
        <f t="shared" si="80"/>
        <v>9.1500000000000001E-4</v>
      </c>
      <c r="AC109" s="27">
        <f t="shared" si="89"/>
        <v>54000</v>
      </c>
      <c r="AD109" s="24">
        <f t="shared" si="83"/>
        <v>3.2940000000000005</v>
      </c>
      <c r="AE109" s="1" t="s">
        <v>231</v>
      </c>
      <c r="AF109" s="29">
        <v>1950</v>
      </c>
      <c r="AG109" s="32" t="s">
        <v>55</v>
      </c>
      <c r="AH109" s="32" t="s">
        <v>230</v>
      </c>
      <c r="AI109" s="32" t="s">
        <v>129</v>
      </c>
      <c r="AJ109" s="5" t="s">
        <v>713</v>
      </c>
      <c r="AK109" s="69" t="s">
        <v>6</v>
      </c>
      <c r="AL109" s="36" t="s">
        <v>218</v>
      </c>
      <c r="AM109" s="9" t="s">
        <v>101</v>
      </c>
    </row>
    <row r="110" spans="1:47" ht="240" x14ac:dyDescent="0.25">
      <c r="A110" s="97" t="s">
        <v>10</v>
      </c>
      <c r="B110" s="5" t="s">
        <v>104</v>
      </c>
      <c r="C110" s="43" t="s">
        <v>681</v>
      </c>
      <c r="D110" s="1">
        <v>320</v>
      </c>
      <c r="E110" s="1">
        <v>467</v>
      </c>
      <c r="F110" s="1">
        <v>381</v>
      </c>
      <c r="G110" s="11">
        <f t="shared" si="90"/>
        <v>12.598400000000002</v>
      </c>
      <c r="H110" s="11">
        <f t="shared" si="91"/>
        <v>18.38579</v>
      </c>
      <c r="I110" s="11">
        <f t="shared" si="92"/>
        <v>14.999970000000001</v>
      </c>
      <c r="J110" s="24">
        <v>14</v>
      </c>
      <c r="K110" s="11">
        <v>32</v>
      </c>
      <c r="L110" s="5" t="s">
        <v>24</v>
      </c>
      <c r="M110" s="1" t="s">
        <v>57</v>
      </c>
      <c r="N110" s="5" t="s">
        <v>25</v>
      </c>
      <c r="O110" s="32">
        <v>225</v>
      </c>
      <c r="P110" s="32">
        <v>145</v>
      </c>
      <c r="Q110" s="32">
        <v>150</v>
      </c>
      <c r="R110" s="39">
        <f t="shared" si="84"/>
        <v>8.85825</v>
      </c>
      <c r="S110" s="39">
        <f t="shared" si="85"/>
        <v>5.7086500000000004</v>
      </c>
      <c r="T110" s="39">
        <f t="shared" si="86"/>
        <v>5.9055</v>
      </c>
      <c r="U110" s="11">
        <v>4.8899999999999997</v>
      </c>
      <c r="V110" s="11">
        <f t="shared" si="88"/>
        <v>298.63315585749376</v>
      </c>
      <c r="W110" s="13" t="s">
        <v>213</v>
      </c>
      <c r="X110" s="22" t="s">
        <v>214</v>
      </c>
      <c r="Y110" s="22">
        <v>1.0999999999999999E-2</v>
      </c>
      <c r="Z110" s="22">
        <f t="shared" si="93"/>
        <v>4.3307000000000003E-4</v>
      </c>
      <c r="AA110" s="15">
        <v>0</v>
      </c>
      <c r="AB110" s="17">
        <f t="shared" si="80"/>
        <v>0</v>
      </c>
      <c r="AC110" s="26">
        <f t="shared" si="89"/>
        <v>0</v>
      </c>
      <c r="AD110" s="18">
        <f t="shared" si="83"/>
        <v>0</v>
      </c>
      <c r="AE110" s="5" t="s">
        <v>212</v>
      </c>
      <c r="AF110" s="40">
        <v>1749</v>
      </c>
      <c r="AG110" s="32" t="s">
        <v>5</v>
      </c>
      <c r="AH110" s="36" t="s">
        <v>378</v>
      </c>
      <c r="AI110" s="32" t="s">
        <v>7</v>
      </c>
      <c r="AJ110" s="5" t="s">
        <v>322</v>
      </c>
      <c r="AK110" s="69" t="s">
        <v>6</v>
      </c>
      <c r="AL110" s="36" t="s">
        <v>298</v>
      </c>
      <c r="AM110" s="9" t="s">
        <v>101</v>
      </c>
    </row>
    <row r="111" spans="1:47" ht="120" x14ac:dyDescent="0.25">
      <c r="A111" s="97" t="s">
        <v>816</v>
      </c>
      <c r="B111" s="5" t="s">
        <v>692</v>
      </c>
      <c r="C111" s="5" t="s">
        <v>569</v>
      </c>
      <c r="D111" s="1">
        <v>300</v>
      </c>
      <c r="E111" s="1">
        <v>300</v>
      </c>
      <c r="F111" s="1">
        <v>400</v>
      </c>
      <c r="G111" s="11">
        <f t="shared" si="90"/>
        <v>11.811</v>
      </c>
      <c r="H111" s="11">
        <f t="shared" si="91"/>
        <v>11.811</v>
      </c>
      <c r="I111" s="11">
        <f t="shared" si="92"/>
        <v>15.748000000000001</v>
      </c>
      <c r="J111" s="24">
        <v>20</v>
      </c>
      <c r="K111" s="11">
        <f>$J111*2.204623</f>
        <v>44.092460000000003</v>
      </c>
      <c r="L111" s="5" t="s">
        <v>541</v>
      </c>
      <c r="M111" s="1" t="s">
        <v>142</v>
      </c>
      <c r="N111" s="19" t="s">
        <v>23</v>
      </c>
      <c r="O111" s="32">
        <v>120</v>
      </c>
      <c r="P111" s="32">
        <v>120</v>
      </c>
      <c r="Q111" s="32">
        <v>120</v>
      </c>
      <c r="R111" s="39">
        <f t="shared" si="84"/>
        <v>4.7244000000000002</v>
      </c>
      <c r="S111" s="39">
        <f t="shared" si="85"/>
        <v>4.7244000000000002</v>
      </c>
      <c r="T111" s="39">
        <f t="shared" si="86"/>
        <v>4.7244000000000002</v>
      </c>
      <c r="U111" s="11">
        <f>V111*0.016387</f>
        <v>1.7279828833233215</v>
      </c>
      <c r="V111" s="11">
        <f t="shared" si="88"/>
        <v>105.44839710278401</v>
      </c>
      <c r="W111" s="13">
        <v>0.3</v>
      </c>
      <c r="X111" s="22">
        <f>$W111*0.03937</f>
        <v>1.1811E-2</v>
      </c>
      <c r="Y111" s="22">
        <v>0.1</v>
      </c>
      <c r="Z111" s="22">
        <f t="shared" si="93"/>
        <v>3.9370000000000004E-3</v>
      </c>
      <c r="AA111" s="11">
        <f>AC111/3600</f>
        <v>4.166666666666667</v>
      </c>
      <c r="AB111" s="22">
        <f>AD111/3600</f>
        <v>2.541666666666667E-4</v>
      </c>
      <c r="AC111" s="27">
        <v>15000</v>
      </c>
      <c r="AD111" s="24">
        <f>AC111*0.000061</f>
        <v>0.91500000000000004</v>
      </c>
      <c r="AE111" s="1" t="s">
        <v>570</v>
      </c>
      <c r="AF111" s="40">
        <v>740</v>
      </c>
      <c r="AG111" s="32" t="s">
        <v>571</v>
      </c>
      <c r="AH111" s="21" t="s">
        <v>6</v>
      </c>
      <c r="AI111" s="21" t="s">
        <v>23</v>
      </c>
      <c r="AJ111" s="5" t="s">
        <v>573</v>
      </c>
      <c r="AK111" s="69" t="s">
        <v>23</v>
      </c>
      <c r="AL111" s="69" t="s">
        <v>23</v>
      </c>
      <c r="AM111" s="9" t="s">
        <v>101</v>
      </c>
    </row>
    <row r="112" spans="1:47" ht="120" x14ac:dyDescent="0.25">
      <c r="A112" s="97" t="s">
        <v>817</v>
      </c>
      <c r="B112" s="5" t="s">
        <v>692</v>
      </c>
      <c r="C112" s="5" t="s">
        <v>569</v>
      </c>
      <c r="D112" s="14">
        <v>0</v>
      </c>
      <c r="E112" s="14">
        <v>0</v>
      </c>
      <c r="F112" s="14">
        <v>0</v>
      </c>
      <c r="G112" s="15">
        <f t="shared" si="90"/>
        <v>0</v>
      </c>
      <c r="H112" s="15">
        <f t="shared" si="91"/>
        <v>0</v>
      </c>
      <c r="I112" s="15">
        <f t="shared" si="92"/>
        <v>0</v>
      </c>
      <c r="J112" s="24">
        <v>20</v>
      </c>
      <c r="K112" s="11">
        <f>$J112*2.204623</f>
        <v>44.092460000000003</v>
      </c>
      <c r="L112" s="5" t="s">
        <v>541</v>
      </c>
      <c r="M112" s="1" t="s">
        <v>142</v>
      </c>
      <c r="N112" s="19" t="s">
        <v>23</v>
      </c>
      <c r="O112" s="21">
        <v>0</v>
      </c>
      <c r="P112" s="21">
        <v>0</v>
      </c>
      <c r="Q112" s="21">
        <v>0</v>
      </c>
      <c r="R112" s="77">
        <v>0</v>
      </c>
      <c r="S112" s="77">
        <v>0</v>
      </c>
      <c r="T112" s="77">
        <v>0</v>
      </c>
      <c r="U112" s="15">
        <v>0</v>
      </c>
      <c r="V112" s="15">
        <v>0</v>
      </c>
      <c r="W112" s="16">
        <v>0</v>
      </c>
      <c r="X112" s="17">
        <f>$W112*0.03937</f>
        <v>0</v>
      </c>
      <c r="Y112" s="17">
        <v>0</v>
      </c>
      <c r="Z112" s="17">
        <f t="shared" si="93"/>
        <v>0</v>
      </c>
      <c r="AA112" s="15">
        <v>0</v>
      </c>
      <c r="AB112" s="17">
        <f>AA112*0.000061</f>
        <v>0</v>
      </c>
      <c r="AC112" s="26">
        <v>0</v>
      </c>
      <c r="AD112" s="18">
        <f>(AB112*60)*60</f>
        <v>0</v>
      </c>
      <c r="AE112" s="14" t="s">
        <v>570</v>
      </c>
      <c r="AF112" s="40">
        <v>800</v>
      </c>
      <c r="AG112" s="32" t="s">
        <v>571</v>
      </c>
      <c r="AH112" s="21" t="s">
        <v>6</v>
      </c>
      <c r="AI112" s="21" t="s">
        <v>23</v>
      </c>
      <c r="AJ112" s="5" t="s">
        <v>572</v>
      </c>
      <c r="AK112" s="69" t="s">
        <v>23</v>
      </c>
      <c r="AL112" s="69" t="s">
        <v>23</v>
      </c>
      <c r="AM112" s="9" t="s">
        <v>101</v>
      </c>
    </row>
    <row r="113" spans="1:47" ht="75" x14ac:dyDescent="0.25">
      <c r="A113" s="99" t="s">
        <v>350</v>
      </c>
      <c r="B113" s="5" t="s">
        <v>351</v>
      </c>
      <c r="C113" s="5" t="s">
        <v>352</v>
      </c>
      <c r="D113" s="1">
        <f>$G113*25.4</f>
        <v>355.59999999999997</v>
      </c>
      <c r="E113" s="1">
        <f>$H113*25.4</f>
        <v>279.39999999999998</v>
      </c>
      <c r="F113" s="1">
        <f>$I113*25.4</f>
        <v>254</v>
      </c>
      <c r="G113" s="11">
        <v>14</v>
      </c>
      <c r="H113" s="11">
        <v>11</v>
      </c>
      <c r="I113" s="11">
        <v>10</v>
      </c>
      <c r="J113" s="24">
        <f>$K113*0.453592</f>
        <v>4.0823280000000004</v>
      </c>
      <c r="K113" s="1">
        <v>9</v>
      </c>
      <c r="L113" s="19" t="s">
        <v>226</v>
      </c>
      <c r="M113" s="14" t="s">
        <v>347</v>
      </c>
      <c r="N113" s="5" t="s">
        <v>27</v>
      </c>
      <c r="O113" s="32">
        <f>$R113*25.4</f>
        <v>152.39999999999998</v>
      </c>
      <c r="P113" s="32">
        <f>$S113*25.4</f>
        <v>152.39999999999998</v>
      </c>
      <c r="Q113" s="32">
        <f>$T113*25.4</f>
        <v>101.6</v>
      </c>
      <c r="R113" s="32">
        <v>6</v>
      </c>
      <c r="S113" s="32">
        <v>6</v>
      </c>
      <c r="T113" s="32">
        <v>4</v>
      </c>
      <c r="U113" s="11">
        <f>V113*0.016387</f>
        <v>2.3597279999999996</v>
      </c>
      <c r="V113" s="11">
        <f>$R113*$S113*$T113</f>
        <v>144</v>
      </c>
      <c r="W113" s="16">
        <v>0</v>
      </c>
      <c r="X113" s="17">
        <v>0</v>
      </c>
      <c r="Y113" s="22">
        <v>0.1</v>
      </c>
      <c r="Z113" s="22">
        <f t="shared" si="93"/>
        <v>3.9370000000000004E-3</v>
      </c>
      <c r="AA113" s="15">
        <f>AC113/3600</f>
        <v>0</v>
      </c>
      <c r="AB113" s="17">
        <f>AD113/3600</f>
        <v>0</v>
      </c>
      <c r="AC113" s="14">
        <v>0</v>
      </c>
      <c r="AD113" s="18">
        <v>0</v>
      </c>
      <c r="AE113" s="5" t="s">
        <v>357</v>
      </c>
      <c r="AF113" s="32" t="s">
        <v>356</v>
      </c>
      <c r="AG113" s="32" t="s">
        <v>344</v>
      </c>
      <c r="AH113" s="32" t="s">
        <v>355</v>
      </c>
      <c r="AI113" s="21" t="s">
        <v>6</v>
      </c>
      <c r="AJ113" s="5" t="s">
        <v>359</v>
      </c>
      <c r="AK113" s="71" t="s">
        <v>23</v>
      </c>
      <c r="AL113" s="69" t="s">
        <v>23</v>
      </c>
      <c r="AM113" s="9" t="s">
        <v>101</v>
      </c>
    </row>
    <row r="114" spans="1:47" ht="90" x14ac:dyDescent="0.25">
      <c r="A114" s="97" t="s">
        <v>523</v>
      </c>
      <c r="B114" s="5" t="s">
        <v>67</v>
      </c>
      <c r="C114" s="5" t="s">
        <v>498</v>
      </c>
      <c r="D114" s="14">
        <v>0</v>
      </c>
      <c r="E114" s="14">
        <v>0</v>
      </c>
      <c r="F114" s="14">
        <v>0</v>
      </c>
      <c r="G114" s="15">
        <f t="shared" ref="G114:G125" si="94">$D114*0.03937</f>
        <v>0</v>
      </c>
      <c r="H114" s="15">
        <f t="shared" ref="H114:H125" si="95">$E114*0.03937</f>
        <v>0</v>
      </c>
      <c r="I114" s="15">
        <f t="shared" ref="I114:I125" si="96">$F114*0.03937</f>
        <v>0</v>
      </c>
      <c r="J114" s="18">
        <v>0</v>
      </c>
      <c r="K114" s="15">
        <f t="shared" ref="K114:K125" si="97">$J114*2.204623</f>
        <v>0</v>
      </c>
      <c r="L114" s="19" t="s">
        <v>6</v>
      </c>
      <c r="M114" s="14" t="s">
        <v>57</v>
      </c>
      <c r="N114" s="19" t="s">
        <v>23</v>
      </c>
      <c r="O114" s="21">
        <v>0</v>
      </c>
      <c r="P114" s="21">
        <v>0</v>
      </c>
      <c r="Q114" s="21">
        <v>0</v>
      </c>
      <c r="R114" s="77">
        <v>0</v>
      </c>
      <c r="S114" s="77">
        <v>0</v>
      </c>
      <c r="T114" s="77">
        <v>0</v>
      </c>
      <c r="U114" s="15">
        <v>0</v>
      </c>
      <c r="V114" s="15">
        <v>0</v>
      </c>
      <c r="W114" s="16">
        <v>0</v>
      </c>
      <c r="X114" s="17">
        <f t="shared" ref="X114:X126" si="98">$W114*0.03937</f>
        <v>0</v>
      </c>
      <c r="Y114" s="17">
        <v>0</v>
      </c>
      <c r="Z114" s="17">
        <f t="shared" si="93"/>
        <v>0</v>
      </c>
      <c r="AA114" s="15">
        <v>0</v>
      </c>
      <c r="AB114" s="17">
        <f>AA114*0.000061</f>
        <v>0</v>
      </c>
      <c r="AC114" s="26">
        <v>0</v>
      </c>
      <c r="AD114" s="18">
        <f>(AB114*60)*60</f>
        <v>0</v>
      </c>
      <c r="AE114" s="14" t="s">
        <v>33</v>
      </c>
      <c r="AF114" s="81">
        <v>0</v>
      </c>
      <c r="AG114" s="21" t="s">
        <v>53</v>
      </c>
      <c r="AH114" s="21" t="s">
        <v>6</v>
      </c>
      <c r="AI114" s="21" t="s">
        <v>141</v>
      </c>
      <c r="AJ114" s="5" t="s">
        <v>499</v>
      </c>
      <c r="AK114" s="69" t="s">
        <v>23</v>
      </c>
      <c r="AL114" s="69" t="s">
        <v>23</v>
      </c>
      <c r="AM114" s="83" t="s">
        <v>372</v>
      </c>
    </row>
    <row r="115" spans="1:47" ht="105" x14ac:dyDescent="0.25">
      <c r="A115" s="97" t="s">
        <v>236</v>
      </c>
      <c r="B115" s="5" t="s">
        <v>67</v>
      </c>
      <c r="C115" s="43" t="s">
        <v>500</v>
      </c>
      <c r="D115" s="14">
        <v>0</v>
      </c>
      <c r="E115" s="14">
        <v>0</v>
      </c>
      <c r="F115" s="14">
        <v>0</v>
      </c>
      <c r="G115" s="15">
        <f t="shared" si="94"/>
        <v>0</v>
      </c>
      <c r="H115" s="15">
        <f t="shared" si="95"/>
        <v>0</v>
      </c>
      <c r="I115" s="15">
        <f t="shared" si="96"/>
        <v>0</v>
      </c>
      <c r="J115" s="18">
        <v>0</v>
      </c>
      <c r="K115" s="15">
        <f t="shared" si="97"/>
        <v>0</v>
      </c>
      <c r="L115" s="19" t="s">
        <v>6</v>
      </c>
      <c r="M115" s="14" t="s">
        <v>6</v>
      </c>
      <c r="N115" s="19" t="s">
        <v>23</v>
      </c>
      <c r="O115" s="21">
        <v>0</v>
      </c>
      <c r="P115" s="21">
        <v>0</v>
      </c>
      <c r="Q115" s="21">
        <v>0</v>
      </c>
      <c r="R115" s="77">
        <v>0</v>
      </c>
      <c r="S115" s="77">
        <v>0</v>
      </c>
      <c r="T115" s="77">
        <v>0</v>
      </c>
      <c r="U115" s="15">
        <v>0</v>
      </c>
      <c r="V115" s="15">
        <v>0</v>
      </c>
      <c r="W115" s="16">
        <v>0</v>
      </c>
      <c r="X115" s="17">
        <f t="shared" si="98"/>
        <v>0</v>
      </c>
      <c r="Y115" s="17">
        <v>0</v>
      </c>
      <c r="Z115" s="17">
        <f t="shared" si="93"/>
        <v>0</v>
      </c>
      <c r="AA115" s="15">
        <v>0</v>
      </c>
      <c r="AB115" s="17">
        <f>AA115*0.000061</f>
        <v>0</v>
      </c>
      <c r="AC115" s="26">
        <v>0</v>
      </c>
      <c r="AD115" s="18">
        <f>(AB115*60)*60</f>
        <v>0</v>
      </c>
      <c r="AE115" s="14" t="s">
        <v>32</v>
      </c>
      <c r="AF115" s="32" t="s">
        <v>23</v>
      </c>
      <c r="AG115" s="21" t="s">
        <v>53</v>
      </c>
      <c r="AH115" s="21" t="s">
        <v>6</v>
      </c>
      <c r="AI115" s="21" t="s">
        <v>23</v>
      </c>
      <c r="AJ115" s="5" t="s">
        <v>299</v>
      </c>
      <c r="AK115" s="36" t="s">
        <v>141</v>
      </c>
      <c r="AL115" s="71" t="s">
        <v>23</v>
      </c>
      <c r="AM115" s="9" t="s">
        <v>101</v>
      </c>
    </row>
    <row r="116" spans="1:47" ht="330" x14ac:dyDescent="0.25">
      <c r="A116" s="1" t="s">
        <v>358</v>
      </c>
      <c r="B116" s="5" t="s">
        <v>342</v>
      </c>
      <c r="C116" s="5" t="s">
        <v>649</v>
      </c>
      <c r="D116" s="1">
        <v>260</v>
      </c>
      <c r="E116" s="1">
        <v>260</v>
      </c>
      <c r="F116" s="1">
        <v>280</v>
      </c>
      <c r="G116" s="11">
        <f t="shared" si="94"/>
        <v>10.2362</v>
      </c>
      <c r="H116" s="11">
        <f t="shared" si="95"/>
        <v>10.2362</v>
      </c>
      <c r="I116" s="11">
        <f t="shared" si="96"/>
        <v>11.0236</v>
      </c>
      <c r="J116" s="18">
        <v>0</v>
      </c>
      <c r="K116" s="15">
        <f t="shared" si="97"/>
        <v>0</v>
      </c>
      <c r="L116" s="19" t="s">
        <v>226</v>
      </c>
      <c r="M116" s="14" t="s">
        <v>347</v>
      </c>
      <c r="N116" s="5" t="s">
        <v>343</v>
      </c>
      <c r="O116" s="32">
        <v>140</v>
      </c>
      <c r="P116" s="32">
        <v>140</v>
      </c>
      <c r="Q116" s="32">
        <v>110</v>
      </c>
      <c r="R116" s="39">
        <f>$O116*0.03937</f>
        <v>5.5118</v>
      </c>
      <c r="S116" s="39">
        <f>$P116*0.03937</f>
        <v>5.5118</v>
      </c>
      <c r="T116" s="39">
        <f>$Q116*0.03937</f>
        <v>4.3307000000000002</v>
      </c>
      <c r="U116" s="11">
        <f>V116*0.016387</f>
        <v>2.1559786437760882</v>
      </c>
      <c r="V116" s="11">
        <f>$R116*$S116*$T116</f>
        <v>131.566402866668</v>
      </c>
      <c r="W116" s="16">
        <v>0</v>
      </c>
      <c r="X116" s="17">
        <f t="shared" si="98"/>
        <v>0</v>
      </c>
      <c r="Y116" s="22">
        <v>0.1</v>
      </c>
      <c r="Z116" s="22">
        <f t="shared" si="93"/>
        <v>3.9370000000000004E-3</v>
      </c>
      <c r="AA116" s="11">
        <f>AC116/3600</f>
        <v>9.1666666666666661</v>
      </c>
      <c r="AB116" s="22">
        <f>AD116/3600</f>
        <v>5.5916666666666669E-4</v>
      </c>
      <c r="AC116" s="27">
        <v>33000</v>
      </c>
      <c r="AD116" s="24">
        <f>AC116*0.000061</f>
        <v>2.0129999999999999</v>
      </c>
      <c r="AE116" s="1" t="s">
        <v>242</v>
      </c>
      <c r="AF116" s="40" t="s">
        <v>345</v>
      </c>
      <c r="AG116" s="32" t="s">
        <v>584</v>
      </c>
      <c r="AH116" s="21" t="s">
        <v>6</v>
      </c>
      <c r="AI116" s="21" t="s">
        <v>6</v>
      </c>
      <c r="AJ116" s="5" t="s">
        <v>353</v>
      </c>
      <c r="AK116" s="74" t="s">
        <v>349</v>
      </c>
      <c r="AL116" s="69" t="s">
        <v>23</v>
      </c>
      <c r="AM116" s="9" t="s">
        <v>101</v>
      </c>
    </row>
    <row r="117" spans="1:47" ht="195" x14ac:dyDescent="0.25">
      <c r="A117" s="97" t="s">
        <v>346</v>
      </c>
      <c r="B117" s="5" t="s">
        <v>342</v>
      </c>
      <c r="C117" s="5" t="s">
        <v>650</v>
      </c>
      <c r="D117" s="1">
        <v>500</v>
      </c>
      <c r="E117" s="1">
        <v>460</v>
      </c>
      <c r="F117" s="1">
        <v>410</v>
      </c>
      <c r="G117" s="11">
        <f t="shared" si="94"/>
        <v>19.685000000000002</v>
      </c>
      <c r="H117" s="11">
        <f t="shared" si="95"/>
        <v>18.110200000000003</v>
      </c>
      <c r="I117" s="11">
        <f t="shared" si="96"/>
        <v>16.1417</v>
      </c>
      <c r="J117" s="18">
        <v>0</v>
      </c>
      <c r="K117" s="15">
        <f t="shared" si="97"/>
        <v>0</v>
      </c>
      <c r="L117" s="19" t="s">
        <v>226</v>
      </c>
      <c r="M117" s="14" t="s">
        <v>347</v>
      </c>
      <c r="N117" s="5" t="s">
        <v>343</v>
      </c>
      <c r="O117" s="32">
        <v>200</v>
      </c>
      <c r="P117" s="32">
        <v>200</v>
      </c>
      <c r="Q117" s="32">
        <v>110</v>
      </c>
      <c r="R117" s="39">
        <f>$O117*0.03937</f>
        <v>7.8740000000000006</v>
      </c>
      <c r="S117" s="39">
        <f>$P117*0.03937</f>
        <v>7.8740000000000006</v>
      </c>
      <c r="T117" s="39">
        <f>$Q117*0.03937</f>
        <v>4.3307000000000002</v>
      </c>
      <c r="U117" s="11">
        <f>V117*0.016387</f>
        <v>4.3999564158695685</v>
      </c>
      <c r="V117" s="11">
        <f>$R117*$S117*$T117</f>
        <v>268.50286299320004</v>
      </c>
      <c r="W117" s="16">
        <v>0</v>
      </c>
      <c r="X117" s="17">
        <f t="shared" si="98"/>
        <v>0</v>
      </c>
      <c r="Y117" s="22">
        <v>0.1</v>
      </c>
      <c r="Z117" s="22">
        <f t="shared" si="93"/>
        <v>3.9370000000000004E-3</v>
      </c>
      <c r="AA117" s="11">
        <f>AC117/3600</f>
        <v>9.1666666666666661</v>
      </c>
      <c r="AB117" s="22">
        <f>AD117/3600</f>
        <v>5.5916666666666669E-4</v>
      </c>
      <c r="AC117" s="27">
        <v>33000</v>
      </c>
      <c r="AD117" s="24">
        <f>AC117*0.000061</f>
        <v>2.0129999999999999</v>
      </c>
      <c r="AE117" s="1" t="s">
        <v>242</v>
      </c>
      <c r="AF117" s="28" t="s">
        <v>348</v>
      </c>
      <c r="AG117" s="32" t="s">
        <v>584</v>
      </c>
      <c r="AH117" s="21" t="s">
        <v>6</v>
      </c>
      <c r="AI117" s="21" t="s">
        <v>6</v>
      </c>
      <c r="AJ117" s="5" t="s">
        <v>354</v>
      </c>
      <c r="AK117" s="74" t="s">
        <v>349</v>
      </c>
      <c r="AL117" s="69" t="s">
        <v>23</v>
      </c>
      <c r="AM117" s="9" t="s">
        <v>101</v>
      </c>
    </row>
    <row r="118" spans="1:47" ht="60" x14ac:dyDescent="0.25">
      <c r="A118" s="1" t="s">
        <v>92</v>
      </c>
      <c r="B118" s="5" t="s">
        <v>93</v>
      </c>
      <c r="C118" s="5" t="s">
        <v>300</v>
      </c>
      <c r="D118" s="14">
        <v>0</v>
      </c>
      <c r="E118" s="14">
        <v>0</v>
      </c>
      <c r="F118" s="14">
        <v>0</v>
      </c>
      <c r="G118" s="15">
        <f t="shared" si="94"/>
        <v>0</v>
      </c>
      <c r="H118" s="15">
        <f t="shared" si="95"/>
        <v>0</v>
      </c>
      <c r="I118" s="15">
        <f t="shared" si="96"/>
        <v>0</v>
      </c>
      <c r="J118" s="18">
        <v>0</v>
      </c>
      <c r="K118" s="15">
        <f t="shared" si="97"/>
        <v>0</v>
      </c>
      <c r="L118" s="19" t="s">
        <v>6</v>
      </c>
      <c r="M118" s="14" t="s">
        <v>6</v>
      </c>
      <c r="N118" s="19" t="s">
        <v>23</v>
      </c>
      <c r="O118" s="21">
        <v>0</v>
      </c>
      <c r="P118" s="21">
        <v>0</v>
      </c>
      <c r="Q118" s="21">
        <v>0</v>
      </c>
      <c r="R118" s="77">
        <v>0</v>
      </c>
      <c r="S118" s="77">
        <v>0</v>
      </c>
      <c r="T118" s="77">
        <v>0</v>
      </c>
      <c r="U118" s="15">
        <v>0</v>
      </c>
      <c r="V118" s="15">
        <v>0</v>
      </c>
      <c r="W118" s="16">
        <v>0</v>
      </c>
      <c r="X118" s="17">
        <f t="shared" si="98"/>
        <v>0</v>
      </c>
      <c r="Y118" s="17">
        <v>0</v>
      </c>
      <c r="Z118" s="17">
        <f t="shared" si="93"/>
        <v>0</v>
      </c>
      <c r="AA118" s="15">
        <v>0</v>
      </c>
      <c r="AB118" s="17">
        <f t="shared" ref="AB118:AB126" si="99">AA118*0.000061</f>
        <v>0</v>
      </c>
      <c r="AC118" s="26">
        <v>0</v>
      </c>
      <c r="AD118" s="18">
        <f t="shared" ref="AD118:AD126" si="100">(AB118*60)*60</f>
        <v>0</v>
      </c>
      <c r="AE118" s="14" t="s">
        <v>31</v>
      </c>
      <c r="AF118" s="32" t="s">
        <v>23</v>
      </c>
      <c r="AG118" s="21" t="s">
        <v>55</v>
      </c>
      <c r="AH118" s="21" t="s">
        <v>6</v>
      </c>
      <c r="AI118" s="21" t="s">
        <v>23</v>
      </c>
      <c r="AJ118" s="5" t="s">
        <v>323</v>
      </c>
      <c r="AK118" s="36" t="s">
        <v>141</v>
      </c>
      <c r="AL118" s="71" t="s">
        <v>23</v>
      </c>
      <c r="AM118" s="9" t="s">
        <v>101</v>
      </c>
    </row>
    <row r="119" spans="1:47" ht="75" x14ac:dyDescent="0.25">
      <c r="A119" s="5" t="s">
        <v>403</v>
      </c>
      <c r="B119" s="5" t="s">
        <v>361</v>
      </c>
      <c r="C119" s="8" t="s">
        <v>360</v>
      </c>
      <c r="D119" s="14">
        <v>0</v>
      </c>
      <c r="E119" s="14">
        <v>0</v>
      </c>
      <c r="F119" s="14">
        <v>0</v>
      </c>
      <c r="G119" s="15">
        <f t="shared" si="94"/>
        <v>0</v>
      </c>
      <c r="H119" s="15">
        <f t="shared" si="95"/>
        <v>0</v>
      </c>
      <c r="I119" s="15">
        <f t="shared" si="96"/>
        <v>0</v>
      </c>
      <c r="J119" s="18">
        <v>0</v>
      </c>
      <c r="K119" s="15">
        <f t="shared" si="97"/>
        <v>0</v>
      </c>
      <c r="L119" s="19" t="s">
        <v>6</v>
      </c>
      <c r="M119" s="14" t="s">
        <v>57</v>
      </c>
      <c r="N119" s="19" t="s">
        <v>23</v>
      </c>
      <c r="O119" s="21">
        <v>0</v>
      </c>
      <c r="P119" s="21">
        <v>0</v>
      </c>
      <c r="Q119" s="21">
        <v>0</v>
      </c>
      <c r="R119" s="77">
        <v>0</v>
      </c>
      <c r="S119" s="77">
        <v>0</v>
      </c>
      <c r="T119" s="77">
        <v>0</v>
      </c>
      <c r="U119" s="15">
        <v>0</v>
      </c>
      <c r="V119" s="15">
        <v>0</v>
      </c>
      <c r="W119" s="16">
        <v>0</v>
      </c>
      <c r="X119" s="17">
        <f t="shared" si="98"/>
        <v>0</v>
      </c>
      <c r="Y119" s="17">
        <v>0</v>
      </c>
      <c r="Z119" s="17">
        <f t="shared" si="93"/>
        <v>0</v>
      </c>
      <c r="AA119" s="15">
        <v>0</v>
      </c>
      <c r="AB119" s="17">
        <f t="shared" si="99"/>
        <v>0</v>
      </c>
      <c r="AC119" s="26">
        <v>0</v>
      </c>
      <c r="AD119" s="18">
        <f t="shared" si="100"/>
        <v>0</v>
      </c>
      <c r="AE119" s="14" t="s">
        <v>33</v>
      </c>
      <c r="AF119" s="81">
        <v>0</v>
      </c>
      <c r="AG119" s="21" t="s">
        <v>344</v>
      </c>
      <c r="AH119" s="21" t="s">
        <v>6</v>
      </c>
      <c r="AI119" s="21" t="s">
        <v>6</v>
      </c>
      <c r="AJ119" s="36" t="s">
        <v>362</v>
      </c>
      <c r="AK119" s="71" t="s">
        <v>23</v>
      </c>
      <c r="AL119" s="69" t="s">
        <v>23</v>
      </c>
      <c r="AM119" s="9" t="s">
        <v>101</v>
      </c>
    </row>
    <row r="120" spans="1:47" ht="121.5" customHeight="1" x14ac:dyDescent="0.25">
      <c r="A120" s="97" t="s">
        <v>165</v>
      </c>
      <c r="B120" s="5" t="s">
        <v>46</v>
      </c>
      <c r="C120" s="43" t="s">
        <v>648</v>
      </c>
      <c r="D120" s="14">
        <v>500</v>
      </c>
      <c r="E120" s="14">
        <v>400</v>
      </c>
      <c r="F120" s="14">
        <v>360</v>
      </c>
      <c r="G120" s="15">
        <f t="shared" si="94"/>
        <v>19.685000000000002</v>
      </c>
      <c r="H120" s="15">
        <f t="shared" si="95"/>
        <v>15.748000000000001</v>
      </c>
      <c r="I120" s="15">
        <f t="shared" si="96"/>
        <v>14.173200000000001</v>
      </c>
      <c r="J120" s="18">
        <v>0</v>
      </c>
      <c r="K120" s="15">
        <f t="shared" si="97"/>
        <v>0</v>
      </c>
      <c r="L120" s="19" t="s">
        <v>6</v>
      </c>
      <c r="M120" s="14" t="s">
        <v>6</v>
      </c>
      <c r="N120" s="19" t="s">
        <v>23</v>
      </c>
      <c r="O120" s="21">
        <v>200</v>
      </c>
      <c r="P120" s="21">
        <v>200</v>
      </c>
      <c r="Q120" s="21">
        <v>140</v>
      </c>
      <c r="R120" s="77">
        <f>$O120*0.03937</f>
        <v>7.8740000000000006</v>
      </c>
      <c r="S120" s="77">
        <f>$P120*0.03937</f>
        <v>7.8740000000000006</v>
      </c>
      <c r="T120" s="77">
        <f>$Q120*0.03937</f>
        <v>5.5118</v>
      </c>
      <c r="U120" s="15">
        <v>5.6</v>
      </c>
      <c r="V120" s="15">
        <f>$R120*$S120*$T120</f>
        <v>341.73091653680007</v>
      </c>
      <c r="W120" s="16">
        <v>0</v>
      </c>
      <c r="X120" s="17">
        <f t="shared" si="98"/>
        <v>0</v>
      </c>
      <c r="Y120" s="17">
        <v>0</v>
      </c>
      <c r="Z120" s="17">
        <f t="shared" si="93"/>
        <v>0</v>
      </c>
      <c r="AA120" s="15">
        <v>0</v>
      </c>
      <c r="AB120" s="17">
        <f t="shared" si="99"/>
        <v>0</v>
      </c>
      <c r="AC120" s="26">
        <f>(AA120*60)*60</f>
        <v>0</v>
      </c>
      <c r="AD120" s="18">
        <f t="shared" si="100"/>
        <v>0</v>
      </c>
      <c r="AE120" s="14" t="s">
        <v>31</v>
      </c>
      <c r="AF120" s="40" t="s">
        <v>141</v>
      </c>
      <c r="AG120" s="21" t="s">
        <v>23</v>
      </c>
      <c r="AH120" s="21" t="s">
        <v>23</v>
      </c>
      <c r="AI120" s="21" t="s">
        <v>7</v>
      </c>
      <c r="AJ120" s="5" t="s">
        <v>324</v>
      </c>
      <c r="AK120" s="71" t="s">
        <v>6</v>
      </c>
      <c r="AL120" s="71" t="s">
        <v>23</v>
      </c>
      <c r="AM120" s="9" t="s">
        <v>101</v>
      </c>
    </row>
    <row r="121" spans="1:47" ht="409.5" x14ac:dyDescent="0.25">
      <c r="A121" s="97" t="s">
        <v>166</v>
      </c>
      <c r="B121" s="5" t="s">
        <v>494</v>
      </c>
      <c r="C121" s="43" t="s">
        <v>495</v>
      </c>
      <c r="D121" s="14">
        <v>0</v>
      </c>
      <c r="E121" s="14">
        <v>0</v>
      </c>
      <c r="F121" s="14">
        <v>0</v>
      </c>
      <c r="G121" s="15">
        <f t="shared" si="94"/>
        <v>0</v>
      </c>
      <c r="H121" s="15">
        <f t="shared" si="95"/>
        <v>0</v>
      </c>
      <c r="I121" s="15">
        <f t="shared" si="96"/>
        <v>0</v>
      </c>
      <c r="J121" s="18">
        <v>0</v>
      </c>
      <c r="K121" s="15">
        <f t="shared" si="97"/>
        <v>0</v>
      </c>
      <c r="L121" s="19" t="s">
        <v>6</v>
      </c>
      <c r="M121" s="14" t="s">
        <v>6</v>
      </c>
      <c r="N121" s="19" t="s">
        <v>23</v>
      </c>
      <c r="O121" s="21">
        <v>200</v>
      </c>
      <c r="P121" s="21">
        <v>200</v>
      </c>
      <c r="R121" s="77">
        <f>$O121*0.03937</f>
        <v>7.8740000000000006</v>
      </c>
      <c r="S121" s="77">
        <f>$P121*0.03937</f>
        <v>7.8740000000000006</v>
      </c>
      <c r="T121" s="77">
        <f>$Q121*0.03937</f>
        <v>0</v>
      </c>
      <c r="U121" s="15">
        <f>V121*0.016387</f>
        <v>0</v>
      </c>
      <c r="V121" s="15">
        <f>$R121*$S121*$T121</f>
        <v>0</v>
      </c>
      <c r="W121" s="16">
        <v>0</v>
      </c>
      <c r="X121" s="17">
        <f t="shared" si="98"/>
        <v>0</v>
      </c>
      <c r="Y121" s="17">
        <v>0</v>
      </c>
      <c r="Z121" s="17">
        <f t="shared" si="93"/>
        <v>0</v>
      </c>
      <c r="AA121" s="15">
        <v>0</v>
      </c>
      <c r="AB121" s="17">
        <f t="shared" si="99"/>
        <v>0</v>
      </c>
      <c r="AC121" s="26">
        <f>(AA121*60)*60</f>
        <v>0</v>
      </c>
      <c r="AD121" s="18">
        <f t="shared" si="100"/>
        <v>0</v>
      </c>
      <c r="AE121" s="14" t="s">
        <v>32</v>
      </c>
      <c r="AF121" s="40">
        <v>825</v>
      </c>
      <c r="AG121" s="21" t="s">
        <v>53</v>
      </c>
      <c r="AH121" s="21" t="s">
        <v>23</v>
      </c>
      <c r="AI121" s="21" t="s">
        <v>23</v>
      </c>
      <c r="AJ121" s="19" t="s">
        <v>493</v>
      </c>
      <c r="AK121" s="71" t="s">
        <v>6</v>
      </c>
      <c r="AL121" s="71" t="s">
        <v>297</v>
      </c>
      <c r="AM121" s="9" t="s">
        <v>101</v>
      </c>
    </row>
    <row r="122" spans="1:47" ht="90" x14ac:dyDescent="0.25">
      <c r="A122" s="97" t="s">
        <v>60</v>
      </c>
      <c r="B122" s="5" t="s">
        <v>61</v>
      </c>
      <c r="C122" s="8" t="s">
        <v>62</v>
      </c>
      <c r="D122" s="1">
        <v>460</v>
      </c>
      <c r="E122" s="1">
        <v>770</v>
      </c>
      <c r="F122" s="1">
        <v>420</v>
      </c>
      <c r="G122" s="11">
        <f t="shared" si="94"/>
        <v>18.110200000000003</v>
      </c>
      <c r="H122" s="11">
        <f t="shared" si="95"/>
        <v>30.314900000000002</v>
      </c>
      <c r="I122" s="11">
        <f t="shared" si="96"/>
        <v>16.535399999999999</v>
      </c>
      <c r="J122" s="24">
        <v>36</v>
      </c>
      <c r="K122" s="11">
        <f t="shared" si="97"/>
        <v>79.366428000000013</v>
      </c>
      <c r="L122" s="5" t="s">
        <v>157</v>
      </c>
      <c r="M122" s="1" t="s">
        <v>156</v>
      </c>
      <c r="N122" s="19" t="s">
        <v>159</v>
      </c>
      <c r="O122" s="39">
        <v>160</v>
      </c>
      <c r="P122" s="39">
        <v>210</v>
      </c>
      <c r="Q122" s="39">
        <v>135</v>
      </c>
      <c r="R122" s="39">
        <f>$O122*0.03937</f>
        <v>6.2992000000000008</v>
      </c>
      <c r="S122" s="39">
        <f>$P122*0.03937</f>
        <v>8.2676999999999996</v>
      </c>
      <c r="T122" s="39">
        <f>$Q122*0.03937</f>
        <v>5.3149500000000005</v>
      </c>
      <c r="U122" s="11">
        <f>V122*0.016387</f>
        <v>4.5359550687237187</v>
      </c>
      <c r="V122" s="11">
        <f>$R122*$S122*$T122</f>
        <v>276.80204239480804</v>
      </c>
      <c r="W122" s="13">
        <v>0.16800000000000001</v>
      </c>
      <c r="X122" s="22">
        <f t="shared" si="98"/>
        <v>6.6141600000000009E-3</v>
      </c>
      <c r="Y122" s="22">
        <v>0.25</v>
      </c>
      <c r="Z122" s="22">
        <f t="shared" si="93"/>
        <v>9.8425000000000006E-3</v>
      </c>
      <c r="AA122" s="15">
        <v>0</v>
      </c>
      <c r="AB122" s="17">
        <f t="shared" si="99"/>
        <v>0</v>
      </c>
      <c r="AC122" s="26">
        <f>(AA122*60)*60</f>
        <v>0</v>
      </c>
      <c r="AD122" s="18">
        <f t="shared" si="100"/>
        <v>0</v>
      </c>
      <c r="AE122" s="1" t="s">
        <v>158</v>
      </c>
      <c r="AF122" s="21" t="s">
        <v>23</v>
      </c>
      <c r="AG122" s="32" t="s">
        <v>5</v>
      </c>
      <c r="AH122" s="21" t="s">
        <v>23</v>
      </c>
      <c r="AI122" s="21" t="s">
        <v>23</v>
      </c>
      <c r="AJ122" s="5" t="s">
        <v>164</v>
      </c>
      <c r="AK122" s="71" t="s">
        <v>6</v>
      </c>
      <c r="AL122" s="36" t="s">
        <v>160</v>
      </c>
      <c r="AM122" s="9" t="s">
        <v>101</v>
      </c>
      <c r="AN122" s="14"/>
      <c r="AO122" s="14"/>
      <c r="AP122" s="14"/>
      <c r="AQ122" s="14"/>
      <c r="AR122" s="14"/>
      <c r="AS122" s="14"/>
      <c r="AT122" s="14"/>
      <c r="AU122" s="14"/>
    </row>
    <row r="123" spans="1:47" ht="135" x14ac:dyDescent="0.25">
      <c r="A123" s="5" t="s">
        <v>727</v>
      </c>
      <c r="B123" s="5" t="s">
        <v>200</v>
      </c>
      <c r="C123" s="43" t="s">
        <v>606</v>
      </c>
      <c r="D123" s="14">
        <v>0</v>
      </c>
      <c r="E123" s="14">
        <v>0</v>
      </c>
      <c r="F123" s="14">
        <v>0</v>
      </c>
      <c r="G123" s="15">
        <f t="shared" si="94"/>
        <v>0</v>
      </c>
      <c r="H123" s="15">
        <f t="shared" si="95"/>
        <v>0</v>
      </c>
      <c r="I123" s="15">
        <f t="shared" si="96"/>
        <v>0</v>
      </c>
      <c r="J123" s="18">
        <v>0</v>
      </c>
      <c r="K123" s="15">
        <f t="shared" si="97"/>
        <v>0</v>
      </c>
      <c r="L123" s="19" t="s">
        <v>169</v>
      </c>
      <c r="M123" s="14" t="s">
        <v>170</v>
      </c>
      <c r="N123" s="19" t="s">
        <v>23</v>
      </c>
      <c r="O123" s="21">
        <v>0</v>
      </c>
      <c r="P123" s="21">
        <v>0</v>
      </c>
      <c r="Q123" s="21">
        <v>0</v>
      </c>
      <c r="R123" s="77">
        <v>0</v>
      </c>
      <c r="S123" s="77">
        <v>0</v>
      </c>
      <c r="T123" s="77">
        <v>0</v>
      </c>
      <c r="U123" s="15">
        <v>0</v>
      </c>
      <c r="V123" s="15">
        <v>0</v>
      </c>
      <c r="W123" s="16">
        <v>0</v>
      </c>
      <c r="X123" s="17">
        <f t="shared" si="98"/>
        <v>0</v>
      </c>
      <c r="Y123" s="17">
        <v>0</v>
      </c>
      <c r="Z123" s="17">
        <f t="shared" si="93"/>
        <v>0</v>
      </c>
      <c r="AA123" s="15">
        <v>0</v>
      </c>
      <c r="AB123" s="17">
        <f t="shared" si="99"/>
        <v>0</v>
      </c>
      <c r="AC123" s="26">
        <v>0</v>
      </c>
      <c r="AD123" s="18">
        <f t="shared" si="100"/>
        <v>0</v>
      </c>
      <c r="AE123" s="14" t="s">
        <v>31</v>
      </c>
      <c r="AF123" s="32" t="s">
        <v>199</v>
      </c>
      <c r="AG123" s="21" t="s">
        <v>55</v>
      </c>
      <c r="AH123" s="21" t="s">
        <v>23</v>
      </c>
      <c r="AI123" s="21" t="s">
        <v>23</v>
      </c>
      <c r="AJ123" s="5" t="s">
        <v>416</v>
      </c>
      <c r="AK123" s="71" t="s">
        <v>6</v>
      </c>
      <c r="AL123" s="71" t="s">
        <v>284</v>
      </c>
      <c r="AM123" s="9" t="s">
        <v>101</v>
      </c>
    </row>
    <row r="124" spans="1:47" ht="120" x14ac:dyDescent="0.25">
      <c r="A124" s="97" t="s">
        <v>825</v>
      </c>
      <c r="B124" s="5" t="s">
        <v>828</v>
      </c>
      <c r="C124" s="5" t="s">
        <v>826</v>
      </c>
      <c r="D124" s="14">
        <v>0</v>
      </c>
      <c r="E124" s="14">
        <v>0</v>
      </c>
      <c r="F124" s="14">
        <v>0</v>
      </c>
      <c r="G124" s="15">
        <f t="shared" si="94"/>
        <v>0</v>
      </c>
      <c r="H124" s="15">
        <f t="shared" si="95"/>
        <v>0</v>
      </c>
      <c r="I124" s="15">
        <f t="shared" si="96"/>
        <v>0</v>
      </c>
      <c r="J124" s="18">
        <v>0</v>
      </c>
      <c r="K124" s="15">
        <f t="shared" si="97"/>
        <v>0</v>
      </c>
      <c r="L124" s="19" t="s">
        <v>541</v>
      </c>
      <c r="M124" s="14" t="s">
        <v>57</v>
      </c>
      <c r="N124" s="19" t="s">
        <v>23</v>
      </c>
      <c r="O124" s="32">
        <f>$R124*25.4</f>
        <v>228.6</v>
      </c>
      <c r="P124" s="32">
        <f>$S124*25.4</f>
        <v>228.6</v>
      </c>
      <c r="Q124" s="32">
        <f>$T124*25.4</f>
        <v>228.6</v>
      </c>
      <c r="R124" s="39">
        <v>9</v>
      </c>
      <c r="S124" s="39">
        <v>9</v>
      </c>
      <c r="T124" s="39">
        <v>9</v>
      </c>
      <c r="U124" s="11">
        <f t="shared" ref="U124:U126" si="101">V124*0.016387</f>
        <v>11.946122999999998</v>
      </c>
      <c r="V124" s="11">
        <f t="shared" ref="V124:V131" si="102">$R124*$S124*$T124</f>
        <v>729</v>
      </c>
      <c r="W124" s="16">
        <v>0</v>
      </c>
      <c r="X124" s="17">
        <f t="shared" si="98"/>
        <v>0</v>
      </c>
      <c r="Y124" s="17">
        <v>0</v>
      </c>
      <c r="Z124" s="17">
        <f t="shared" si="93"/>
        <v>0</v>
      </c>
      <c r="AA124" s="15">
        <v>0</v>
      </c>
      <c r="AB124" s="17">
        <f t="shared" si="99"/>
        <v>0</v>
      </c>
      <c r="AC124" s="26">
        <f>(AA124*60)*60</f>
        <v>0</v>
      </c>
      <c r="AD124" s="18">
        <f t="shared" si="100"/>
        <v>0</v>
      </c>
      <c r="AE124" s="1" t="s">
        <v>829</v>
      </c>
      <c r="AF124" s="40">
        <v>1700</v>
      </c>
      <c r="AG124" s="32" t="s">
        <v>5</v>
      </c>
      <c r="AH124" s="32" t="s">
        <v>827</v>
      </c>
      <c r="AI124" s="32" t="s">
        <v>141</v>
      </c>
      <c r="AJ124" s="5" t="s">
        <v>700</v>
      </c>
      <c r="AK124" s="69" t="s">
        <v>23</v>
      </c>
      <c r="AL124" s="74" t="s">
        <v>830</v>
      </c>
      <c r="AM124" s="9" t="s">
        <v>101</v>
      </c>
    </row>
    <row r="125" spans="1:47" ht="150" x14ac:dyDescent="0.25">
      <c r="A125" s="97" t="s">
        <v>818</v>
      </c>
      <c r="B125" s="5" t="s">
        <v>685</v>
      </c>
      <c r="C125" s="5" t="s">
        <v>687</v>
      </c>
      <c r="D125" s="1">
        <v>420</v>
      </c>
      <c r="E125" s="1">
        <v>420</v>
      </c>
      <c r="F125" s="1">
        <v>420</v>
      </c>
      <c r="G125" s="11">
        <f t="shared" si="94"/>
        <v>16.535399999999999</v>
      </c>
      <c r="H125" s="11">
        <f t="shared" si="95"/>
        <v>16.535399999999999</v>
      </c>
      <c r="I125" s="11">
        <f t="shared" si="96"/>
        <v>16.535399999999999</v>
      </c>
      <c r="J125" s="24">
        <v>16</v>
      </c>
      <c r="K125" s="11">
        <f t="shared" si="97"/>
        <v>35.273968000000004</v>
      </c>
      <c r="L125" s="19" t="s">
        <v>6</v>
      </c>
      <c r="M125" s="14" t="s">
        <v>57</v>
      </c>
      <c r="N125" s="5" t="s">
        <v>602</v>
      </c>
      <c r="O125" s="32">
        <v>190</v>
      </c>
      <c r="P125" s="32">
        <v>200</v>
      </c>
      <c r="Q125" s="32">
        <v>185</v>
      </c>
      <c r="R125" s="39">
        <f>$O125*0.03937</f>
        <v>7.4803000000000006</v>
      </c>
      <c r="S125" s="39">
        <f>$P125*0.03937</f>
        <v>7.8740000000000006</v>
      </c>
      <c r="T125" s="39">
        <f>$Q125*0.03937</f>
        <v>7.2834500000000002</v>
      </c>
      <c r="U125" s="11">
        <f t="shared" si="101"/>
        <v>7.0299303644461517</v>
      </c>
      <c r="V125" s="11">
        <f t="shared" si="102"/>
        <v>428.99434700959006</v>
      </c>
      <c r="W125" s="16">
        <v>0</v>
      </c>
      <c r="X125" s="17">
        <f t="shared" si="98"/>
        <v>0</v>
      </c>
      <c r="Y125" s="17">
        <v>0</v>
      </c>
      <c r="Z125" s="17">
        <f t="shared" si="93"/>
        <v>0</v>
      </c>
      <c r="AA125" s="15">
        <v>0</v>
      </c>
      <c r="AB125" s="17">
        <f t="shared" si="99"/>
        <v>0</v>
      </c>
      <c r="AC125" s="26">
        <f>(AA125*60)*60</f>
        <v>0</v>
      </c>
      <c r="AD125" s="18">
        <f t="shared" si="100"/>
        <v>0</v>
      </c>
      <c r="AE125" s="1" t="s">
        <v>683</v>
      </c>
      <c r="AF125" s="40" t="s">
        <v>684</v>
      </c>
      <c r="AG125" s="32" t="s">
        <v>55</v>
      </c>
      <c r="AH125" s="32" t="s">
        <v>355</v>
      </c>
      <c r="AI125" s="21" t="s">
        <v>23</v>
      </c>
      <c r="AJ125" s="5" t="s">
        <v>686</v>
      </c>
      <c r="AK125" s="69" t="s">
        <v>23</v>
      </c>
      <c r="AL125" s="69" t="s">
        <v>23</v>
      </c>
      <c r="AM125" s="9" t="s">
        <v>101</v>
      </c>
    </row>
    <row r="126" spans="1:47" ht="90" x14ac:dyDescent="0.25">
      <c r="A126" s="97" t="s">
        <v>96</v>
      </c>
      <c r="B126" s="8" t="s">
        <v>95</v>
      </c>
      <c r="C126" s="43" t="s">
        <v>665</v>
      </c>
      <c r="D126" s="1">
        <f>$G126*25.4</f>
        <v>292.09999999999997</v>
      </c>
      <c r="E126" s="1">
        <f>$H126*25.4</f>
        <v>292.09999999999997</v>
      </c>
      <c r="F126" s="1">
        <f>$I126*25.4</f>
        <v>292.09999999999997</v>
      </c>
      <c r="G126" s="11">
        <v>11.5</v>
      </c>
      <c r="H126" s="11">
        <v>11.5</v>
      </c>
      <c r="I126" s="11">
        <v>11.5</v>
      </c>
      <c r="J126" s="24">
        <f>$K126*0.453592</f>
        <v>7.7110640000000004</v>
      </c>
      <c r="K126" s="11">
        <v>17</v>
      </c>
      <c r="L126" s="5" t="s">
        <v>226</v>
      </c>
      <c r="M126" s="1" t="s">
        <v>170</v>
      </c>
      <c r="N126" s="5" t="s">
        <v>27</v>
      </c>
      <c r="O126" s="32">
        <f>$R126*25.4</f>
        <v>152.39999999999998</v>
      </c>
      <c r="P126" s="32">
        <f>$S126*25.4</f>
        <v>152.39999999999998</v>
      </c>
      <c r="Q126" s="32">
        <f>$T126*25.4</f>
        <v>152.39999999999998</v>
      </c>
      <c r="R126" s="39">
        <v>6</v>
      </c>
      <c r="S126" s="39">
        <v>6</v>
      </c>
      <c r="T126" s="39">
        <v>6</v>
      </c>
      <c r="U126" s="11">
        <f t="shared" si="101"/>
        <v>3.5395919999999998</v>
      </c>
      <c r="V126" s="11">
        <f t="shared" si="102"/>
        <v>216</v>
      </c>
      <c r="W126" s="13">
        <v>0.3</v>
      </c>
      <c r="X126" s="22">
        <f t="shared" si="98"/>
        <v>1.1811E-2</v>
      </c>
      <c r="Y126" s="22">
        <v>1.0999999999999999E-2</v>
      </c>
      <c r="Z126" s="22">
        <f t="shared" si="93"/>
        <v>4.3307000000000003E-4</v>
      </c>
      <c r="AA126" s="15">
        <v>0</v>
      </c>
      <c r="AB126" s="17">
        <f t="shared" si="99"/>
        <v>0</v>
      </c>
      <c r="AC126" s="26">
        <f>(AA126*60)*60</f>
        <v>0</v>
      </c>
      <c r="AD126" s="18">
        <f t="shared" si="100"/>
        <v>0</v>
      </c>
      <c r="AE126" s="5" t="s">
        <v>256</v>
      </c>
      <c r="AF126" s="52" t="s">
        <v>97</v>
      </c>
      <c r="AG126" s="32" t="s">
        <v>5</v>
      </c>
      <c r="AH126" s="21" t="s">
        <v>23</v>
      </c>
      <c r="AI126" s="32" t="s">
        <v>141</v>
      </c>
      <c r="AJ126" s="5" t="s">
        <v>301</v>
      </c>
      <c r="AK126" s="36" t="s">
        <v>257</v>
      </c>
      <c r="AL126" s="36" t="s">
        <v>302</v>
      </c>
      <c r="AM126" s="9" t="s">
        <v>101</v>
      </c>
    </row>
    <row r="127" spans="1:47" ht="75" x14ac:dyDescent="0.25">
      <c r="A127" s="97" t="s">
        <v>406</v>
      </c>
      <c r="B127" s="5" t="s">
        <v>13</v>
      </c>
      <c r="C127" s="5" t="s">
        <v>44</v>
      </c>
      <c r="D127" s="1">
        <v>500</v>
      </c>
      <c r="E127" s="1">
        <v>500</v>
      </c>
      <c r="F127" s="1">
        <v>400</v>
      </c>
      <c r="G127" s="11">
        <f t="shared" ref="G127:G130" si="103">$D127*0.03937</f>
        <v>19.685000000000002</v>
      </c>
      <c r="H127" s="11">
        <f t="shared" ref="H127:H130" si="104">$E127*0.03937</f>
        <v>19.685000000000002</v>
      </c>
      <c r="I127" s="11">
        <f t="shared" ref="I127:I130" si="105">$F127*0.03937</f>
        <v>15.748000000000001</v>
      </c>
      <c r="J127" s="18">
        <v>0</v>
      </c>
      <c r="K127" s="15">
        <f t="shared" ref="K127:K130" si="106">$J127*2.204623</f>
        <v>0</v>
      </c>
      <c r="L127" s="19" t="s">
        <v>404</v>
      </c>
      <c r="M127" s="14" t="s">
        <v>170</v>
      </c>
      <c r="N127" s="19" t="s">
        <v>26</v>
      </c>
      <c r="O127" s="32">
        <v>240</v>
      </c>
      <c r="P127" s="32">
        <v>240</v>
      </c>
      <c r="Q127" s="32">
        <v>150</v>
      </c>
      <c r="R127" s="39">
        <f t="shared" ref="R127:R131" si="107">$O127*0.03937</f>
        <v>9.4488000000000003</v>
      </c>
      <c r="S127" s="39">
        <f t="shared" ref="S127:S131" si="108">$P127*0.03937</f>
        <v>9.4488000000000003</v>
      </c>
      <c r="T127" s="39">
        <f t="shared" ref="T127:T131" si="109">$Q127*0.03937</f>
        <v>5.9055</v>
      </c>
      <c r="U127" s="11">
        <v>11.25</v>
      </c>
      <c r="V127" s="11">
        <f t="shared" si="102"/>
        <v>527.24198551391999</v>
      </c>
      <c r="W127" s="16">
        <v>0</v>
      </c>
      <c r="X127" s="17">
        <f>$W127*0.03937</f>
        <v>0</v>
      </c>
      <c r="Y127" s="17">
        <v>0</v>
      </c>
      <c r="Z127" s="17">
        <f t="shared" si="93"/>
        <v>0</v>
      </c>
      <c r="AA127" s="15">
        <v>0</v>
      </c>
      <c r="AB127" s="17">
        <f t="shared" ref="AB127:AB143" si="110">AA127*0.000061</f>
        <v>0</v>
      </c>
      <c r="AC127" s="26">
        <f t="shared" ref="AC127:AD131" si="111">(AA127*60)*60</f>
        <v>0</v>
      </c>
      <c r="AD127" s="18">
        <f t="shared" si="111"/>
        <v>0</v>
      </c>
      <c r="AE127" s="74" t="s">
        <v>30</v>
      </c>
      <c r="AF127" s="28" t="s">
        <v>409</v>
      </c>
      <c r="AG127" s="32" t="s">
        <v>5</v>
      </c>
      <c r="AH127" s="32" t="s">
        <v>407</v>
      </c>
      <c r="AI127" s="32" t="s">
        <v>7</v>
      </c>
      <c r="AJ127" s="5" t="s">
        <v>413</v>
      </c>
      <c r="AK127" s="71" t="s">
        <v>6</v>
      </c>
      <c r="AL127" s="71" t="s">
        <v>6</v>
      </c>
      <c r="AM127" s="9" t="s">
        <v>101</v>
      </c>
    </row>
    <row r="128" spans="1:47" ht="75" x14ac:dyDescent="0.25">
      <c r="A128" s="97" t="s">
        <v>45</v>
      </c>
      <c r="B128" s="5" t="s">
        <v>13</v>
      </c>
      <c r="C128" s="5" t="s">
        <v>44</v>
      </c>
      <c r="D128" s="1">
        <v>280</v>
      </c>
      <c r="E128" s="1">
        <v>350</v>
      </c>
      <c r="F128" s="1">
        <v>280</v>
      </c>
      <c r="G128" s="11">
        <f t="shared" si="103"/>
        <v>11.0236</v>
      </c>
      <c r="H128" s="11">
        <f t="shared" si="104"/>
        <v>13.779500000000001</v>
      </c>
      <c r="I128" s="11">
        <f t="shared" si="105"/>
        <v>11.0236</v>
      </c>
      <c r="J128" s="18">
        <v>0</v>
      </c>
      <c r="K128" s="15">
        <f t="shared" si="106"/>
        <v>0</v>
      </c>
      <c r="L128" s="19" t="s">
        <v>404</v>
      </c>
      <c r="M128" s="14" t="s">
        <v>170</v>
      </c>
      <c r="N128" s="19" t="s">
        <v>26</v>
      </c>
      <c r="O128" s="32">
        <v>120</v>
      </c>
      <c r="P128" s="32">
        <v>120</v>
      </c>
      <c r="Q128" s="32">
        <v>100</v>
      </c>
      <c r="R128" s="39">
        <f t="shared" si="107"/>
        <v>4.7244000000000002</v>
      </c>
      <c r="S128" s="39">
        <f t="shared" si="108"/>
        <v>4.7244000000000002</v>
      </c>
      <c r="T128" s="39">
        <f t="shared" si="109"/>
        <v>3.9370000000000003</v>
      </c>
      <c r="U128" s="11">
        <v>11.25</v>
      </c>
      <c r="V128" s="11">
        <f t="shared" si="102"/>
        <v>87.873664252320012</v>
      </c>
      <c r="W128" s="16">
        <v>0</v>
      </c>
      <c r="X128" s="17">
        <f>$W128*0.03937</f>
        <v>0</v>
      </c>
      <c r="Y128" s="17">
        <v>0</v>
      </c>
      <c r="Z128" s="17">
        <f t="shared" si="93"/>
        <v>0</v>
      </c>
      <c r="AA128" s="15">
        <v>0</v>
      </c>
      <c r="AB128" s="17">
        <f t="shared" si="110"/>
        <v>0</v>
      </c>
      <c r="AC128" s="26">
        <f t="shared" si="111"/>
        <v>0</v>
      </c>
      <c r="AD128" s="18">
        <f t="shared" si="111"/>
        <v>0</v>
      </c>
      <c r="AE128" s="74" t="s">
        <v>30</v>
      </c>
      <c r="AF128" s="28" t="s">
        <v>408</v>
      </c>
      <c r="AG128" s="32" t="s">
        <v>5</v>
      </c>
      <c r="AH128" s="32" t="s">
        <v>407</v>
      </c>
      <c r="AI128" s="32" t="s">
        <v>7</v>
      </c>
      <c r="AJ128" s="5" t="s">
        <v>412</v>
      </c>
      <c r="AK128" s="71" t="s">
        <v>6</v>
      </c>
      <c r="AL128" s="71" t="s">
        <v>6</v>
      </c>
      <c r="AM128" s="9" t="s">
        <v>101</v>
      </c>
    </row>
    <row r="129" spans="1:47" ht="60" x14ac:dyDescent="0.25">
      <c r="A129" s="97" t="s">
        <v>410</v>
      </c>
      <c r="B129" s="5" t="s">
        <v>13</v>
      </c>
      <c r="C129" s="5" t="s">
        <v>44</v>
      </c>
      <c r="D129" s="1">
        <v>500</v>
      </c>
      <c r="E129" s="1">
        <v>500</v>
      </c>
      <c r="F129" s="1">
        <v>400</v>
      </c>
      <c r="G129" s="11">
        <f t="shared" si="103"/>
        <v>19.685000000000002</v>
      </c>
      <c r="H129" s="11">
        <f t="shared" si="104"/>
        <v>19.685000000000002</v>
      </c>
      <c r="I129" s="11">
        <f t="shared" si="105"/>
        <v>15.748000000000001</v>
      </c>
      <c r="J129" s="18">
        <v>0</v>
      </c>
      <c r="K129" s="15">
        <f t="shared" si="106"/>
        <v>0</v>
      </c>
      <c r="L129" s="19" t="s">
        <v>404</v>
      </c>
      <c r="M129" s="14" t="s">
        <v>170</v>
      </c>
      <c r="N129" s="19" t="s">
        <v>26</v>
      </c>
      <c r="O129" s="32">
        <v>300</v>
      </c>
      <c r="P129" s="32">
        <v>250</v>
      </c>
      <c r="Q129" s="32">
        <v>200</v>
      </c>
      <c r="R129" s="39">
        <f t="shared" si="107"/>
        <v>11.811</v>
      </c>
      <c r="S129" s="39">
        <f t="shared" si="108"/>
        <v>9.8425000000000011</v>
      </c>
      <c r="T129" s="39">
        <f t="shared" si="109"/>
        <v>7.8740000000000006</v>
      </c>
      <c r="U129" s="11">
        <v>11.25</v>
      </c>
      <c r="V129" s="11">
        <f t="shared" si="102"/>
        <v>915.35066929500022</v>
      </c>
      <c r="W129" s="16">
        <v>0</v>
      </c>
      <c r="X129" s="17">
        <f>$W129*0.03937</f>
        <v>0</v>
      </c>
      <c r="Y129" s="17">
        <v>0</v>
      </c>
      <c r="Z129" s="17">
        <f t="shared" si="93"/>
        <v>0</v>
      </c>
      <c r="AA129" s="15">
        <v>0</v>
      </c>
      <c r="AB129" s="17">
        <f t="shared" si="110"/>
        <v>0</v>
      </c>
      <c r="AC129" s="26">
        <f t="shared" si="111"/>
        <v>0</v>
      </c>
      <c r="AD129" s="18">
        <f t="shared" si="111"/>
        <v>0</v>
      </c>
      <c r="AE129" s="74" t="s">
        <v>30</v>
      </c>
      <c r="AF129" s="28" t="s">
        <v>411</v>
      </c>
      <c r="AG129" s="32" t="s">
        <v>5</v>
      </c>
      <c r="AH129" s="32" t="s">
        <v>407</v>
      </c>
      <c r="AI129" s="32" t="s">
        <v>7</v>
      </c>
      <c r="AJ129" s="5" t="s">
        <v>414</v>
      </c>
      <c r="AK129" s="71" t="s">
        <v>6</v>
      </c>
      <c r="AL129" s="71" t="s">
        <v>6</v>
      </c>
      <c r="AM129" s="9" t="s">
        <v>101</v>
      </c>
    </row>
    <row r="130" spans="1:47" ht="90" x14ac:dyDescent="0.25">
      <c r="A130" s="97" t="s">
        <v>405</v>
      </c>
      <c r="B130" s="5" t="s">
        <v>13</v>
      </c>
      <c r="C130" s="5" t="s">
        <v>666</v>
      </c>
      <c r="D130" s="1">
        <v>280</v>
      </c>
      <c r="E130" s="1">
        <v>280</v>
      </c>
      <c r="F130" s="1">
        <v>350</v>
      </c>
      <c r="G130" s="11">
        <f t="shared" si="103"/>
        <v>11.0236</v>
      </c>
      <c r="H130" s="11">
        <f t="shared" si="104"/>
        <v>11.0236</v>
      </c>
      <c r="I130" s="11">
        <f t="shared" si="105"/>
        <v>13.779500000000001</v>
      </c>
      <c r="J130" s="18">
        <v>0</v>
      </c>
      <c r="K130" s="15">
        <f t="shared" si="106"/>
        <v>0</v>
      </c>
      <c r="L130" s="19" t="s">
        <v>404</v>
      </c>
      <c r="M130" s="14" t="s">
        <v>170</v>
      </c>
      <c r="N130" s="19" t="s">
        <v>26</v>
      </c>
      <c r="O130" s="32">
        <v>140</v>
      </c>
      <c r="P130" s="32">
        <v>140</v>
      </c>
      <c r="Q130" s="32">
        <v>100</v>
      </c>
      <c r="R130" s="39">
        <f t="shared" si="107"/>
        <v>5.5118</v>
      </c>
      <c r="S130" s="39">
        <f t="shared" si="108"/>
        <v>5.5118</v>
      </c>
      <c r="T130" s="39">
        <f t="shared" si="109"/>
        <v>3.9370000000000003</v>
      </c>
      <c r="U130" s="11">
        <v>11.25</v>
      </c>
      <c r="V130" s="11">
        <f t="shared" si="102"/>
        <v>119.60582078788001</v>
      </c>
      <c r="W130" s="16">
        <v>0</v>
      </c>
      <c r="X130" s="17">
        <f>$W130*0.03937</f>
        <v>0</v>
      </c>
      <c r="Y130" s="17">
        <v>0</v>
      </c>
      <c r="Z130" s="17">
        <f t="shared" si="93"/>
        <v>0</v>
      </c>
      <c r="AA130" s="15">
        <v>0</v>
      </c>
      <c r="AB130" s="17">
        <f t="shared" si="110"/>
        <v>0</v>
      </c>
      <c r="AC130" s="26">
        <f t="shared" si="111"/>
        <v>0</v>
      </c>
      <c r="AD130" s="18">
        <f t="shared" si="111"/>
        <v>0</v>
      </c>
      <c r="AE130" s="32" t="s">
        <v>30</v>
      </c>
      <c r="AF130" s="40" t="s">
        <v>141</v>
      </c>
      <c r="AG130" s="32" t="s">
        <v>5</v>
      </c>
      <c r="AH130" s="32" t="s">
        <v>141</v>
      </c>
      <c r="AI130" s="32" t="s">
        <v>7</v>
      </c>
      <c r="AJ130" s="5" t="s">
        <v>415</v>
      </c>
      <c r="AK130" s="71" t="s">
        <v>6</v>
      </c>
      <c r="AL130" s="71" t="s">
        <v>6</v>
      </c>
      <c r="AM130" s="9" t="s">
        <v>101</v>
      </c>
    </row>
    <row r="131" spans="1:47" ht="105" x14ac:dyDescent="0.25">
      <c r="A131" s="97" t="s">
        <v>398</v>
      </c>
      <c r="B131" s="5" t="s">
        <v>386</v>
      </c>
      <c r="C131" s="89" t="s">
        <v>387</v>
      </c>
      <c r="D131" s="1">
        <f>$G131*25.4</f>
        <v>1394.4599999999998</v>
      </c>
      <c r="E131" s="1">
        <f>$H131*25.4</f>
        <v>1244.5999999999999</v>
      </c>
      <c r="F131" s="1">
        <f>$I131*25.4</f>
        <v>1038.8599999999999</v>
      </c>
      <c r="G131" s="11">
        <v>54.9</v>
      </c>
      <c r="H131" s="11">
        <v>49</v>
      </c>
      <c r="I131" s="11">
        <v>40.9</v>
      </c>
      <c r="J131" s="24">
        <f>$K131*0.453592</f>
        <v>34.019399999999997</v>
      </c>
      <c r="K131" s="11">
        <v>75</v>
      </c>
      <c r="L131" s="5" t="s">
        <v>392</v>
      </c>
      <c r="M131" s="1" t="s">
        <v>389</v>
      </c>
      <c r="N131" s="5" t="s">
        <v>391</v>
      </c>
      <c r="O131" s="32">
        <v>152.4</v>
      </c>
      <c r="P131" s="32">
        <v>152.4</v>
      </c>
      <c r="Q131" s="32">
        <v>101.6</v>
      </c>
      <c r="R131" s="39">
        <f t="shared" si="107"/>
        <v>5.999988000000001</v>
      </c>
      <c r="S131" s="39">
        <f t="shared" si="108"/>
        <v>5.999988000000001</v>
      </c>
      <c r="T131" s="39">
        <f t="shared" si="109"/>
        <v>3.9999920000000002</v>
      </c>
      <c r="U131" s="11">
        <f>V131*0.016387</f>
        <v>2.3597138416603176</v>
      </c>
      <c r="V131" s="11">
        <f t="shared" si="102"/>
        <v>143.99913600172806</v>
      </c>
      <c r="W131" s="38" t="s">
        <v>396</v>
      </c>
      <c r="X131" s="37" t="s">
        <v>395</v>
      </c>
      <c r="Y131" s="17">
        <f>Z131*25.4</f>
        <v>2.5399999999999999E-2</v>
      </c>
      <c r="Z131" s="17">
        <v>1E-3</v>
      </c>
      <c r="AA131" s="15">
        <v>0</v>
      </c>
      <c r="AB131" s="17">
        <f t="shared" si="110"/>
        <v>0</v>
      </c>
      <c r="AC131" s="26">
        <f t="shared" si="111"/>
        <v>0</v>
      </c>
      <c r="AD131" s="18">
        <f t="shared" si="111"/>
        <v>0</v>
      </c>
      <c r="AE131" s="32" t="s">
        <v>390</v>
      </c>
      <c r="AF131" s="40">
        <v>45650</v>
      </c>
      <c r="AG131" s="32" t="s">
        <v>5</v>
      </c>
      <c r="AH131" s="21" t="s">
        <v>6</v>
      </c>
      <c r="AI131" s="32" t="s">
        <v>141</v>
      </c>
      <c r="AJ131" s="5" t="s">
        <v>402</v>
      </c>
      <c r="AK131" s="74" t="s">
        <v>260</v>
      </c>
      <c r="AL131" s="74" t="s">
        <v>388</v>
      </c>
      <c r="AM131" s="9" t="s">
        <v>101</v>
      </c>
    </row>
    <row r="132" spans="1:47" ht="135" x14ac:dyDescent="0.25">
      <c r="A132" s="1" t="s">
        <v>167</v>
      </c>
      <c r="B132" s="5" t="s">
        <v>172</v>
      </c>
      <c r="C132" s="8" t="s">
        <v>168</v>
      </c>
      <c r="D132" s="14">
        <v>0</v>
      </c>
      <c r="E132" s="14">
        <v>0</v>
      </c>
      <c r="F132" s="14">
        <v>0</v>
      </c>
      <c r="G132" s="15">
        <f t="shared" ref="G132:G143" si="112">$D132*0.03937</f>
        <v>0</v>
      </c>
      <c r="H132" s="15">
        <f t="shared" ref="H132:H143" si="113">$E132*0.03937</f>
        <v>0</v>
      </c>
      <c r="I132" s="15">
        <f t="shared" ref="I132:I143" si="114">$F132*0.03937</f>
        <v>0</v>
      </c>
      <c r="J132" s="18">
        <v>0</v>
      </c>
      <c r="K132" s="15">
        <f t="shared" ref="K132:K143" si="115">$J132*2.204623</f>
        <v>0</v>
      </c>
      <c r="L132" s="19" t="s">
        <v>169</v>
      </c>
      <c r="M132" s="14" t="s">
        <v>170</v>
      </c>
      <c r="N132" s="19" t="s">
        <v>23</v>
      </c>
      <c r="O132" s="21">
        <v>0</v>
      </c>
      <c r="P132" s="21">
        <v>0</v>
      </c>
      <c r="Q132" s="21">
        <v>0</v>
      </c>
      <c r="R132" s="77">
        <v>0</v>
      </c>
      <c r="S132" s="77">
        <v>0</v>
      </c>
      <c r="T132" s="77">
        <v>0</v>
      </c>
      <c r="U132" s="15">
        <v>0</v>
      </c>
      <c r="V132" s="15">
        <v>0</v>
      </c>
      <c r="W132" s="16">
        <v>0</v>
      </c>
      <c r="X132" s="17">
        <f t="shared" ref="X132:X139" si="116">$W132*0.03937</f>
        <v>0</v>
      </c>
      <c r="Y132" s="17">
        <v>0</v>
      </c>
      <c r="Z132" s="17">
        <f t="shared" ref="Z132:Z143" si="117">$Y132*0.03937</f>
        <v>0</v>
      </c>
      <c r="AA132" s="15">
        <v>0</v>
      </c>
      <c r="AB132" s="17">
        <f t="shared" si="110"/>
        <v>0</v>
      </c>
      <c r="AC132" s="26">
        <v>0</v>
      </c>
      <c r="AD132" s="18">
        <f t="shared" ref="AD132:AD143" si="118">(AB132*60)*60</f>
        <v>0</v>
      </c>
      <c r="AE132" s="14" t="s">
        <v>31</v>
      </c>
      <c r="AF132" s="21" t="s">
        <v>23</v>
      </c>
      <c r="AG132" s="21" t="s">
        <v>55</v>
      </c>
      <c r="AH132" s="21" t="s">
        <v>23</v>
      </c>
      <c r="AI132" s="21" t="s">
        <v>23</v>
      </c>
      <c r="AJ132" s="5" t="s">
        <v>171</v>
      </c>
      <c r="AK132" s="71" t="s">
        <v>6</v>
      </c>
      <c r="AL132" s="71" t="s">
        <v>284</v>
      </c>
      <c r="AM132" s="83" t="s">
        <v>372</v>
      </c>
    </row>
    <row r="133" spans="1:47" ht="90" x14ac:dyDescent="0.25">
      <c r="A133" s="97" t="s">
        <v>522</v>
      </c>
      <c r="B133" s="5" t="s">
        <v>505</v>
      </c>
      <c r="C133" s="5" t="s">
        <v>509</v>
      </c>
      <c r="D133" s="14">
        <v>0</v>
      </c>
      <c r="E133" s="14">
        <v>0</v>
      </c>
      <c r="F133" s="14">
        <v>0</v>
      </c>
      <c r="G133" s="15">
        <f t="shared" si="112"/>
        <v>0</v>
      </c>
      <c r="H133" s="15">
        <f t="shared" si="113"/>
        <v>0</v>
      </c>
      <c r="I133" s="15">
        <f t="shared" si="114"/>
        <v>0</v>
      </c>
      <c r="J133" s="18">
        <v>0</v>
      </c>
      <c r="K133" s="15">
        <f t="shared" si="115"/>
        <v>0</v>
      </c>
      <c r="L133" s="19" t="s">
        <v>6</v>
      </c>
      <c r="M133" s="14" t="s">
        <v>57</v>
      </c>
      <c r="N133" s="19" t="s">
        <v>23</v>
      </c>
      <c r="O133" s="21">
        <v>0</v>
      </c>
      <c r="P133" s="21">
        <v>0</v>
      </c>
      <c r="Q133" s="21">
        <v>0</v>
      </c>
      <c r="R133" s="77">
        <v>0</v>
      </c>
      <c r="S133" s="77">
        <v>0</v>
      </c>
      <c r="T133" s="77">
        <v>0</v>
      </c>
      <c r="U133" s="15">
        <v>0</v>
      </c>
      <c r="V133" s="15">
        <v>0</v>
      </c>
      <c r="W133" s="16">
        <v>0</v>
      </c>
      <c r="X133" s="17">
        <f t="shared" si="116"/>
        <v>0</v>
      </c>
      <c r="Y133" s="17">
        <v>0</v>
      </c>
      <c r="Z133" s="17">
        <f t="shared" si="117"/>
        <v>0</v>
      </c>
      <c r="AA133" s="15">
        <v>0</v>
      </c>
      <c r="AB133" s="17">
        <f t="shared" si="110"/>
        <v>0</v>
      </c>
      <c r="AC133" s="26">
        <v>0</v>
      </c>
      <c r="AD133" s="18">
        <f t="shared" si="118"/>
        <v>0</v>
      </c>
      <c r="AE133" s="19" t="s">
        <v>508</v>
      </c>
      <c r="AF133" s="81">
        <v>0</v>
      </c>
      <c r="AG133" s="21" t="s">
        <v>5</v>
      </c>
      <c r="AH133" s="21" t="s">
        <v>6</v>
      </c>
      <c r="AI133" s="21" t="s">
        <v>141</v>
      </c>
      <c r="AJ133" s="5" t="s">
        <v>507</v>
      </c>
      <c r="AK133" s="69" t="s">
        <v>23</v>
      </c>
      <c r="AL133" s="69" t="s">
        <v>23</v>
      </c>
      <c r="AM133" s="83" t="s">
        <v>372</v>
      </c>
    </row>
    <row r="134" spans="1:47" ht="120" x14ac:dyDescent="0.25">
      <c r="A134" s="97" t="s">
        <v>208</v>
      </c>
      <c r="B134" s="5" t="s">
        <v>104</v>
      </c>
      <c r="C134" s="43" t="s">
        <v>612</v>
      </c>
      <c r="D134" s="1">
        <v>300</v>
      </c>
      <c r="E134" s="1">
        <v>300</v>
      </c>
      <c r="F134" s="1">
        <v>410</v>
      </c>
      <c r="G134" s="11">
        <f t="shared" si="112"/>
        <v>11.811</v>
      </c>
      <c r="H134" s="11">
        <f t="shared" si="113"/>
        <v>11.811</v>
      </c>
      <c r="I134" s="11">
        <f t="shared" si="114"/>
        <v>16.1417</v>
      </c>
      <c r="J134" s="18">
        <v>0</v>
      </c>
      <c r="K134" s="15">
        <f t="shared" si="115"/>
        <v>0</v>
      </c>
      <c r="L134" s="19" t="s">
        <v>24</v>
      </c>
      <c r="M134" s="14" t="s">
        <v>57</v>
      </c>
      <c r="N134" s="5" t="s">
        <v>25</v>
      </c>
      <c r="O134" s="32">
        <v>96</v>
      </c>
      <c r="P134" s="32">
        <v>108</v>
      </c>
      <c r="Q134" s="32">
        <v>115</v>
      </c>
      <c r="R134" s="39">
        <f>$O134*0.03937</f>
        <v>3.7795200000000002</v>
      </c>
      <c r="S134" s="39">
        <f>$P134*0.03937</f>
        <v>4.2519600000000004</v>
      </c>
      <c r="T134" s="39">
        <f>$Q134*0.03937</f>
        <v>4.5275500000000006</v>
      </c>
      <c r="U134" s="11">
        <f>V134*0.016387</f>
        <v>1.192308189493092</v>
      </c>
      <c r="V134" s="11">
        <f>$R134*$S134*$T134</f>
        <v>72.759394000920977</v>
      </c>
      <c r="W134" s="16">
        <v>3.1250000000000002E-3</v>
      </c>
      <c r="X134" s="17">
        <f t="shared" si="116"/>
        <v>1.2303125000000001E-4</v>
      </c>
      <c r="Y134" s="22">
        <v>8.5000000000000006E-2</v>
      </c>
      <c r="Z134" s="22">
        <f t="shared" si="117"/>
        <v>3.3464500000000004E-3</v>
      </c>
      <c r="AA134" s="15">
        <v>0</v>
      </c>
      <c r="AB134" s="17">
        <f t="shared" si="110"/>
        <v>0</v>
      </c>
      <c r="AC134" s="26">
        <f>(AA134*60)*60</f>
        <v>0</v>
      </c>
      <c r="AD134" s="18">
        <f t="shared" si="118"/>
        <v>0</v>
      </c>
      <c r="AE134" s="5" t="s">
        <v>207</v>
      </c>
      <c r="AF134" s="47" t="s">
        <v>210</v>
      </c>
      <c r="AG134" s="41" t="s">
        <v>211</v>
      </c>
      <c r="AH134" s="32" t="s">
        <v>209</v>
      </c>
      <c r="AI134" s="21" t="s">
        <v>23</v>
      </c>
      <c r="AJ134" s="19" t="s">
        <v>303</v>
      </c>
      <c r="AK134" s="71" t="s">
        <v>6</v>
      </c>
      <c r="AL134" s="71" t="s">
        <v>6</v>
      </c>
      <c r="AM134" s="9" t="s">
        <v>101</v>
      </c>
      <c r="AN134" s="14"/>
      <c r="AO134" s="14"/>
      <c r="AP134" s="14"/>
      <c r="AQ134" s="14"/>
      <c r="AR134" s="14"/>
      <c r="AS134" s="14"/>
      <c r="AT134" s="14"/>
      <c r="AU134" s="14"/>
    </row>
    <row r="135" spans="1:47" ht="75" x14ac:dyDescent="0.25">
      <c r="A135" s="97" t="s">
        <v>274</v>
      </c>
      <c r="B135" s="5" t="s">
        <v>275</v>
      </c>
      <c r="C135" s="5" t="s">
        <v>277</v>
      </c>
      <c r="D135" s="14">
        <v>0</v>
      </c>
      <c r="E135" s="14">
        <v>0</v>
      </c>
      <c r="F135" s="14">
        <v>0</v>
      </c>
      <c r="G135" s="15">
        <f t="shared" si="112"/>
        <v>0</v>
      </c>
      <c r="H135" s="15">
        <f t="shared" si="113"/>
        <v>0</v>
      </c>
      <c r="I135" s="15">
        <f t="shared" si="114"/>
        <v>0</v>
      </c>
      <c r="J135" s="18">
        <v>0</v>
      </c>
      <c r="K135" s="15">
        <f t="shared" si="115"/>
        <v>0</v>
      </c>
      <c r="L135" s="19" t="s">
        <v>6</v>
      </c>
      <c r="M135" s="14" t="s">
        <v>57</v>
      </c>
      <c r="N135" s="19" t="s">
        <v>23</v>
      </c>
      <c r="O135" s="21">
        <v>0</v>
      </c>
      <c r="P135" s="21">
        <v>0</v>
      </c>
      <c r="Q135" s="21">
        <v>0</v>
      </c>
      <c r="R135" s="77">
        <v>0</v>
      </c>
      <c r="S135" s="77">
        <v>0</v>
      </c>
      <c r="T135" s="77">
        <v>0</v>
      </c>
      <c r="U135" s="15">
        <v>0</v>
      </c>
      <c r="V135" s="15">
        <v>0</v>
      </c>
      <c r="W135" s="16">
        <v>0</v>
      </c>
      <c r="X135" s="17">
        <f t="shared" si="116"/>
        <v>0</v>
      </c>
      <c r="Y135" s="17">
        <v>0</v>
      </c>
      <c r="Z135" s="17">
        <f t="shared" si="117"/>
        <v>0</v>
      </c>
      <c r="AA135" s="15">
        <v>0</v>
      </c>
      <c r="AB135" s="17">
        <f t="shared" si="110"/>
        <v>0</v>
      </c>
      <c r="AC135" s="26">
        <v>0</v>
      </c>
      <c r="AD135" s="18">
        <f t="shared" si="118"/>
        <v>0</v>
      </c>
      <c r="AE135" s="14" t="s">
        <v>30</v>
      </c>
      <c r="AF135" s="81">
        <v>0</v>
      </c>
      <c r="AG135" s="21" t="s">
        <v>54</v>
      </c>
      <c r="AH135" s="21" t="s">
        <v>6</v>
      </c>
      <c r="AI135" s="21" t="s">
        <v>23</v>
      </c>
      <c r="AJ135" s="5" t="s">
        <v>278</v>
      </c>
      <c r="AK135" s="71" t="s">
        <v>23</v>
      </c>
      <c r="AL135" s="71" t="s">
        <v>23</v>
      </c>
      <c r="AM135" s="9" t="s">
        <v>101</v>
      </c>
    </row>
    <row r="136" spans="1:47" ht="75" x14ac:dyDescent="0.25">
      <c r="A136" s="97" t="s">
        <v>276</v>
      </c>
      <c r="B136" s="5" t="s">
        <v>275</v>
      </c>
      <c r="C136" s="5" t="s">
        <v>277</v>
      </c>
      <c r="D136" s="14">
        <v>0</v>
      </c>
      <c r="E136" s="14">
        <v>0</v>
      </c>
      <c r="F136" s="14">
        <v>0</v>
      </c>
      <c r="G136" s="15">
        <f t="shared" si="112"/>
        <v>0</v>
      </c>
      <c r="H136" s="15">
        <f t="shared" si="113"/>
        <v>0</v>
      </c>
      <c r="I136" s="15">
        <f t="shared" si="114"/>
        <v>0</v>
      </c>
      <c r="J136" s="18">
        <v>0</v>
      </c>
      <c r="K136" s="15">
        <f t="shared" si="115"/>
        <v>0</v>
      </c>
      <c r="L136" s="19" t="s">
        <v>6</v>
      </c>
      <c r="M136" s="14" t="s">
        <v>57</v>
      </c>
      <c r="N136" s="19" t="s">
        <v>23</v>
      </c>
      <c r="O136" s="21">
        <v>0</v>
      </c>
      <c r="P136" s="21">
        <v>0</v>
      </c>
      <c r="Q136" s="21">
        <v>0</v>
      </c>
      <c r="R136" s="77">
        <v>0</v>
      </c>
      <c r="S136" s="77">
        <v>0</v>
      </c>
      <c r="T136" s="77">
        <v>0</v>
      </c>
      <c r="U136" s="15">
        <v>0</v>
      </c>
      <c r="V136" s="15">
        <v>0</v>
      </c>
      <c r="W136" s="16">
        <v>0</v>
      </c>
      <c r="X136" s="17">
        <f t="shared" si="116"/>
        <v>0</v>
      </c>
      <c r="Y136" s="17">
        <v>0</v>
      </c>
      <c r="Z136" s="17">
        <f t="shared" si="117"/>
        <v>0</v>
      </c>
      <c r="AA136" s="15">
        <v>0</v>
      </c>
      <c r="AB136" s="17">
        <f t="shared" si="110"/>
        <v>0</v>
      </c>
      <c r="AC136" s="26">
        <v>0</v>
      </c>
      <c r="AD136" s="18">
        <f t="shared" si="118"/>
        <v>0</v>
      </c>
      <c r="AE136" s="14" t="s">
        <v>30</v>
      </c>
      <c r="AF136" s="81">
        <v>0</v>
      </c>
      <c r="AG136" s="21" t="s">
        <v>54</v>
      </c>
      <c r="AH136" s="21" t="s">
        <v>6</v>
      </c>
      <c r="AI136" s="21" t="s">
        <v>23</v>
      </c>
      <c r="AJ136" s="5" t="s">
        <v>304</v>
      </c>
      <c r="AK136" s="71" t="s">
        <v>23</v>
      </c>
      <c r="AL136" s="71" t="s">
        <v>23</v>
      </c>
      <c r="AM136" s="9" t="s">
        <v>101</v>
      </c>
    </row>
    <row r="137" spans="1:47" ht="375" x14ac:dyDescent="0.25">
      <c r="A137" s="97" t="s">
        <v>217</v>
      </c>
      <c r="B137" s="5" t="s">
        <v>215</v>
      </c>
      <c r="C137" s="43" t="s">
        <v>497</v>
      </c>
      <c r="D137" s="1">
        <v>340</v>
      </c>
      <c r="E137" s="1">
        <v>355</v>
      </c>
      <c r="F137" s="1">
        <v>390</v>
      </c>
      <c r="G137" s="11">
        <f t="shared" si="112"/>
        <v>13.385800000000001</v>
      </c>
      <c r="H137" s="11">
        <f t="shared" si="113"/>
        <v>13.97635</v>
      </c>
      <c r="I137" s="11">
        <f t="shared" si="114"/>
        <v>15.3543</v>
      </c>
      <c r="J137" s="24">
        <v>9</v>
      </c>
      <c r="K137" s="11">
        <f t="shared" si="115"/>
        <v>19.841607000000003</v>
      </c>
      <c r="L137" s="5" t="s">
        <v>226</v>
      </c>
      <c r="M137" s="14" t="s">
        <v>57</v>
      </c>
      <c r="N137" s="5" t="s">
        <v>27</v>
      </c>
      <c r="O137" s="32">
        <v>210</v>
      </c>
      <c r="P137" s="32">
        <v>210</v>
      </c>
      <c r="Q137" s="32">
        <v>220</v>
      </c>
      <c r="R137" s="39">
        <f>$O137*0.03937</f>
        <v>8.2676999999999996</v>
      </c>
      <c r="S137" s="39">
        <f>$P137*0.03937</f>
        <v>8.2676999999999996</v>
      </c>
      <c r="T137" s="39">
        <f>$Q137*0.03937</f>
        <v>8.6614000000000004</v>
      </c>
      <c r="U137" s="11">
        <v>9.7899999999999991</v>
      </c>
      <c r="V137" s="11">
        <f>$R137*$S137*$T137</f>
        <v>592.04881290000606</v>
      </c>
      <c r="W137" s="16">
        <v>0.04</v>
      </c>
      <c r="X137" s="17">
        <f t="shared" si="116"/>
        <v>1.5748000000000001E-3</v>
      </c>
      <c r="Y137" s="22">
        <v>0.05</v>
      </c>
      <c r="Z137" s="22">
        <f t="shared" si="117"/>
        <v>1.9685000000000002E-3</v>
      </c>
      <c r="AA137" s="15">
        <v>400</v>
      </c>
      <c r="AB137" s="17">
        <f t="shared" si="110"/>
        <v>2.4399999999999998E-2</v>
      </c>
      <c r="AC137" s="26">
        <f>(AA137*60)*60</f>
        <v>1440000</v>
      </c>
      <c r="AD137" s="18">
        <f t="shared" si="118"/>
        <v>87.84</v>
      </c>
      <c r="AE137" s="5" t="s">
        <v>469</v>
      </c>
      <c r="AF137" s="45">
        <v>1194</v>
      </c>
      <c r="AG137" s="32" t="s">
        <v>53</v>
      </c>
      <c r="AH137" s="21" t="s">
        <v>11</v>
      </c>
      <c r="AI137" s="21" t="s">
        <v>12</v>
      </c>
      <c r="AJ137" s="19" t="s">
        <v>305</v>
      </c>
      <c r="AK137" s="71" t="s">
        <v>23</v>
      </c>
      <c r="AL137" s="71" t="s">
        <v>23</v>
      </c>
      <c r="AM137" s="9" t="s">
        <v>101</v>
      </c>
    </row>
    <row r="138" spans="1:47" ht="375" x14ac:dyDescent="0.25">
      <c r="A138" s="97" t="s">
        <v>521</v>
      </c>
      <c r="B138" s="5" t="s">
        <v>215</v>
      </c>
      <c r="C138" s="43" t="s">
        <v>497</v>
      </c>
      <c r="D138" s="14">
        <v>0</v>
      </c>
      <c r="E138" s="14">
        <v>0</v>
      </c>
      <c r="F138" s="14">
        <v>0</v>
      </c>
      <c r="G138" s="15">
        <f t="shared" si="112"/>
        <v>0</v>
      </c>
      <c r="H138" s="15">
        <f t="shared" si="113"/>
        <v>0</v>
      </c>
      <c r="I138" s="15">
        <f t="shared" si="114"/>
        <v>0</v>
      </c>
      <c r="J138" s="18">
        <v>0</v>
      </c>
      <c r="K138" s="15">
        <f t="shared" si="115"/>
        <v>0</v>
      </c>
      <c r="L138" s="19" t="s">
        <v>6</v>
      </c>
      <c r="M138" s="14" t="s">
        <v>57</v>
      </c>
      <c r="N138" s="19" t="s">
        <v>23</v>
      </c>
      <c r="O138" s="21">
        <v>0</v>
      </c>
      <c r="P138" s="21">
        <v>0</v>
      </c>
      <c r="Q138" s="21">
        <v>0</v>
      </c>
      <c r="R138" s="77">
        <v>0</v>
      </c>
      <c r="S138" s="77">
        <v>0</v>
      </c>
      <c r="T138" s="77">
        <v>0</v>
      </c>
      <c r="U138" s="15">
        <v>0</v>
      </c>
      <c r="V138" s="15">
        <v>0</v>
      </c>
      <c r="W138" s="16">
        <v>0</v>
      </c>
      <c r="X138" s="17">
        <f t="shared" si="116"/>
        <v>0</v>
      </c>
      <c r="Y138" s="17">
        <v>0</v>
      </c>
      <c r="Z138" s="17">
        <f t="shared" si="117"/>
        <v>0</v>
      </c>
      <c r="AA138" s="15">
        <v>0</v>
      </c>
      <c r="AB138" s="17">
        <f t="shared" si="110"/>
        <v>0</v>
      </c>
      <c r="AC138" s="26">
        <v>0</v>
      </c>
      <c r="AD138" s="18">
        <f t="shared" si="118"/>
        <v>0</v>
      </c>
      <c r="AE138" s="14" t="s">
        <v>33</v>
      </c>
      <c r="AF138" s="81">
        <v>0</v>
      </c>
      <c r="AG138" s="21" t="s">
        <v>5</v>
      </c>
      <c r="AH138" s="21" t="s">
        <v>6</v>
      </c>
      <c r="AI138" s="21" t="s">
        <v>23</v>
      </c>
      <c r="AJ138" s="5" t="s">
        <v>528</v>
      </c>
      <c r="AK138" s="69" t="s">
        <v>23</v>
      </c>
      <c r="AL138" s="69" t="s">
        <v>23</v>
      </c>
      <c r="AM138" s="83" t="s">
        <v>372</v>
      </c>
    </row>
    <row r="139" spans="1:47" ht="409.5" x14ac:dyDescent="0.25">
      <c r="A139" s="97" t="s">
        <v>225</v>
      </c>
      <c r="B139" s="5" t="s">
        <v>215</v>
      </c>
      <c r="C139" s="43" t="s">
        <v>667</v>
      </c>
      <c r="D139" s="1">
        <v>340</v>
      </c>
      <c r="E139" s="1">
        <v>355</v>
      </c>
      <c r="F139" s="14">
        <v>550</v>
      </c>
      <c r="G139" s="11">
        <f t="shared" si="112"/>
        <v>13.385800000000001</v>
      </c>
      <c r="H139" s="11">
        <f t="shared" si="113"/>
        <v>13.97635</v>
      </c>
      <c r="I139" s="15">
        <f t="shared" si="114"/>
        <v>21.653500000000001</v>
      </c>
      <c r="J139" s="18">
        <v>0</v>
      </c>
      <c r="K139" s="15">
        <f t="shared" si="115"/>
        <v>0</v>
      </c>
      <c r="L139" s="5" t="s">
        <v>226</v>
      </c>
      <c r="M139" s="14" t="s">
        <v>57</v>
      </c>
      <c r="N139" s="5" t="s">
        <v>27</v>
      </c>
      <c r="O139" s="32">
        <v>210</v>
      </c>
      <c r="P139" s="32">
        <v>210</v>
      </c>
      <c r="Q139" s="32">
        <v>550</v>
      </c>
      <c r="R139" s="39">
        <f t="shared" ref="R139:R143" si="119">$O139*0.03937</f>
        <v>8.2676999999999996</v>
      </c>
      <c r="S139" s="39">
        <f t="shared" ref="S139:S143" si="120">$P139*0.03937</f>
        <v>8.2676999999999996</v>
      </c>
      <c r="T139" s="39">
        <f t="shared" ref="T139:T143" si="121">$Q139*0.03937</f>
        <v>21.653500000000001</v>
      </c>
      <c r="U139" s="11">
        <v>9.7899999999999991</v>
      </c>
      <c r="V139" s="11">
        <f t="shared" ref="V139:V143" si="122">$R139*$S139*$T139</f>
        <v>1480.1220322500151</v>
      </c>
      <c r="W139" s="16">
        <v>0.04</v>
      </c>
      <c r="X139" s="17">
        <f t="shared" si="116"/>
        <v>1.5748000000000001E-3</v>
      </c>
      <c r="Y139" s="17">
        <v>0.05</v>
      </c>
      <c r="Z139" s="17">
        <f t="shared" si="117"/>
        <v>1.9685000000000002E-3</v>
      </c>
      <c r="AA139" s="15">
        <v>400</v>
      </c>
      <c r="AB139" s="17">
        <f t="shared" si="110"/>
        <v>2.4399999999999998E-2</v>
      </c>
      <c r="AC139" s="26">
        <f t="shared" ref="AC139:AC143" si="123">(AA139*60)*60</f>
        <v>1440000</v>
      </c>
      <c r="AD139" s="18">
        <f t="shared" si="118"/>
        <v>87.84</v>
      </c>
      <c r="AE139" s="19" t="s">
        <v>216</v>
      </c>
      <c r="AF139" s="82">
        <v>0</v>
      </c>
      <c r="AG139" s="21" t="s">
        <v>53</v>
      </c>
      <c r="AH139" s="21" t="s">
        <v>141</v>
      </c>
      <c r="AI139" s="21" t="s">
        <v>23</v>
      </c>
      <c r="AJ139" s="5" t="s">
        <v>306</v>
      </c>
      <c r="AK139" s="71" t="s">
        <v>141</v>
      </c>
      <c r="AL139" s="71" t="s">
        <v>23</v>
      </c>
      <c r="AM139" s="9" t="s">
        <v>101</v>
      </c>
    </row>
    <row r="140" spans="1:47" ht="120" x14ac:dyDescent="0.25">
      <c r="A140" s="97" t="s">
        <v>56</v>
      </c>
      <c r="B140" s="5" t="s">
        <v>59</v>
      </c>
      <c r="C140" s="43" t="s">
        <v>611</v>
      </c>
      <c r="D140" s="1">
        <v>245</v>
      </c>
      <c r="E140" s="1">
        <v>260</v>
      </c>
      <c r="F140" s="1">
        <v>350</v>
      </c>
      <c r="G140" s="11">
        <f t="shared" si="112"/>
        <v>9.6456499999999998</v>
      </c>
      <c r="H140" s="11">
        <f t="shared" si="113"/>
        <v>10.2362</v>
      </c>
      <c r="I140" s="11">
        <f t="shared" si="114"/>
        <v>13.779500000000001</v>
      </c>
      <c r="J140" s="24">
        <v>5</v>
      </c>
      <c r="K140" s="11">
        <f t="shared" si="115"/>
        <v>11.023115000000001</v>
      </c>
      <c r="L140" s="5" t="s">
        <v>133</v>
      </c>
      <c r="M140" s="14" t="s">
        <v>138</v>
      </c>
      <c r="N140" s="5" t="s">
        <v>132</v>
      </c>
      <c r="O140" s="32">
        <v>140</v>
      </c>
      <c r="P140" s="32">
        <v>140</v>
      </c>
      <c r="Q140" s="32">
        <v>135</v>
      </c>
      <c r="R140" s="39">
        <f t="shared" si="119"/>
        <v>5.5118</v>
      </c>
      <c r="S140" s="39">
        <f t="shared" si="120"/>
        <v>5.5118</v>
      </c>
      <c r="T140" s="39">
        <f t="shared" si="121"/>
        <v>5.3149500000000005</v>
      </c>
      <c r="U140" s="11">
        <f t="shared" ref="U140:U143" si="124">V140*0.016387</f>
        <v>2.6459737900888358</v>
      </c>
      <c r="V140" s="11">
        <f t="shared" si="122"/>
        <v>161.467858063638</v>
      </c>
      <c r="W140" s="13" t="s">
        <v>368</v>
      </c>
      <c r="X140" s="22" t="s">
        <v>367</v>
      </c>
      <c r="Y140" s="22">
        <v>0.2</v>
      </c>
      <c r="Z140" s="22">
        <f t="shared" si="117"/>
        <v>7.8740000000000008E-3</v>
      </c>
      <c r="AA140" s="15">
        <v>10</v>
      </c>
      <c r="AB140" s="17">
        <f t="shared" si="110"/>
        <v>6.0999999999999997E-4</v>
      </c>
      <c r="AC140" s="26">
        <f t="shared" si="123"/>
        <v>36000</v>
      </c>
      <c r="AD140" s="18">
        <f t="shared" si="118"/>
        <v>2.1960000000000002</v>
      </c>
      <c r="AE140" s="5" t="s">
        <v>137</v>
      </c>
      <c r="AF140" s="28" t="s">
        <v>136</v>
      </c>
      <c r="AG140" s="32" t="s">
        <v>5</v>
      </c>
      <c r="AH140" s="32" t="s">
        <v>135</v>
      </c>
      <c r="AI140" s="32" t="s">
        <v>130</v>
      </c>
      <c r="AJ140" s="5" t="s">
        <v>380</v>
      </c>
      <c r="AK140" s="36" t="s">
        <v>131</v>
      </c>
      <c r="AL140" s="36" t="s">
        <v>134</v>
      </c>
      <c r="AM140" s="9" t="s">
        <v>101</v>
      </c>
    </row>
    <row r="141" spans="1:47" ht="120" x14ac:dyDescent="0.25">
      <c r="A141" s="97" t="s">
        <v>147</v>
      </c>
      <c r="B141" s="5" t="s">
        <v>436</v>
      </c>
      <c r="C141" s="43" t="s">
        <v>658</v>
      </c>
      <c r="D141" s="1">
        <v>635</v>
      </c>
      <c r="E141" s="1">
        <v>660</v>
      </c>
      <c r="F141" s="1">
        <v>787</v>
      </c>
      <c r="G141" s="11">
        <f t="shared" si="112"/>
        <v>24.999950000000002</v>
      </c>
      <c r="H141" s="11">
        <f t="shared" si="113"/>
        <v>25.984200000000001</v>
      </c>
      <c r="I141" s="11">
        <f t="shared" si="114"/>
        <v>30.984190000000002</v>
      </c>
      <c r="J141" s="24">
        <v>76</v>
      </c>
      <c r="K141" s="11">
        <f t="shared" si="115"/>
        <v>167.55134800000002</v>
      </c>
      <c r="L141" s="5" t="s">
        <v>435</v>
      </c>
      <c r="M141" s="1" t="s">
        <v>142</v>
      </c>
      <c r="N141" s="5" t="s">
        <v>385</v>
      </c>
      <c r="O141" s="32">
        <v>203</v>
      </c>
      <c r="P141" s="32">
        <v>152</v>
      </c>
      <c r="Q141" s="32">
        <v>152</v>
      </c>
      <c r="R141" s="39">
        <f t="shared" si="119"/>
        <v>7.9921100000000003</v>
      </c>
      <c r="S141" s="39">
        <f t="shared" si="120"/>
        <v>5.9842400000000007</v>
      </c>
      <c r="T141" s="39">
        <f t="shared" si="121"/>
        <v>5.9842400000000007</v>
      </c>
      <c r="U141" s="11">
        <f t="shared" si="124"/>
        <v>4.6900655421697399</v>
      </c>
      <c r="V141" s="11">
        <f t="shared" si="122"/>
        <v>286.20647721790078</v>
      </c>
      <c r="W141" s="13">
        <v>0.254</v>
      </c>
      <c r="X141" s="22">
        <f>$W141*0.03937</f>
        <v>9.9999800000000003E-3</v>
      </c>
      <c r="Y141" s="17">
        <v>0</v>
      </c>
      <c r="Z141" s="22">
        <f t="shared" si="117"/>
        <v>0</v>
      </c>
      <c r="AA141" s="11">
        <v>0</v>
      </c>
      <c r="AB141" s="22">
        <f t="shared" si="110"/>
        <v>0</v>
      </c>
      <c r="AC141" s="27">
        <f t="shared" si="123"/>
        <v>0</v>
      </c>
      <c r="AD141" s="24">
        <f t="shared" si="118"/>
        <v>0</v>
      </c>
      <c r="AE141" s="1" t="s">
        <v>439</v>
      </c>
      <c r="AF141" s="29">
        <v>15900</v>
      </c>
      <c r="AG141" s="32" t="s">
        <v>5</v>
      </c>
      <c r="AH141" s="21" t="s">
        <v>23</v>
      </c>
      <c r="AI141" s="32" t="s">
        <v>141</v>
      </c>
      <c r="AJ141" s="36" t="s">
        <v>440</v>
      </c>
      <c r="AK141" s="69" t="s">
        <v>23</v>
      </c>
      <c r="AL141" s="74" t="s">
        <v>442</v>
      </c>
      <c r="AM141" s="9" t="s">
        <v>101</v>
      </c>
      <c r="AN141" s="6"/>
      <c r="AO141" s="6"/>
      <c r="AP141" s="6"/>
      <c r="AQ141" s="6"/>
      <c r="AR141" s="6"/>
      <c r="AS141" s="6"/>
      <c r="AT141" s="6"/>
      <c r="AU141" s="6"/>
    </row>
    <row r="142" spans="1:47" ht="120" x14ac:dyDescent="0.25">
      <c r="A142" s="97" t="s">
        <v>437</v>
      </c>
      <c r="B142" s="5" t="s">
        <v>436</v>
      </c>
      <c r="C142" s="43" t="s">
        <v>659</v>
      </c>
      <c r="D142" s="1">
        <v>635</v>
      </c>
      <c r="E142" s="1">
        <v>660</v>
      </c>
      <c r="F142" s="1">
        <v>787</v>
      </c>
      <c r="G142" s="11">
        <f t="shared" si="112"/>
        <v>24.999950000000002</v>
      </c>
      <c r="H142" s="11">
        <f t="shared" si="113"/>
        <v>25.984200000000001</v>
      </c>
      <c r="I142" s="11">
        <f t="shared" si="114"/>
        <v>30.984190000000002</v>
      </c>
      <c r="J142" s="24">
        <v>76</v>
      </c>
      <c r="K142" s="11">
        <f t="shared" si="115"/>
        <v>167.55134800000002</v>
      </c>
      <c r="L142" s="5" t="s">
        <v>435</v>
      </c>
      <c r="M142" s="1" t="s">
        <v>142</v>
      </c>
      <c r="N142" s="5" t="s">
        <v>385</v>
      </c>
      <c r="O142" s="32">
        <v>203</v>
      </c>
      <c r="P142" s="32">
        <v>203</v>
      </c>
      <c r="Q142" s="32">
        <v>152</v>
      </c>
      <c r="R142" s="39">
        <f t="shared" si="119"/>
        <v>7.9921100000000003</v>
      </c>
      <c r="S142" s="39">
        <f t="shared" si="120"/>
        <v>7.9921100000000003</v>
      </c>
      <c r="T142" s="39">
        <f t="shared" si="121"/>
        <v>5.9842400000000007</v>
      </c>
      <c r="U142" s="11">
        <f t="shared" si="124"/>
        <v>6.263705954345113</v>
      </c>
      <c r="V142" s="11">
        <f t="shared" si="122"/>
        <v>382.23628207390698</v>
      </c>
      <c r="W142" s="34" t="s">
        <v>433</v>
      </c>
      <c r="X142" s="35" t="s">
        <v>434</v>
      </c>
      <c r="Y142" s="17">
        <v>0</v>
      </c>
      <c r="Z142" s="22">
        <f t="shared" si="117"/>
        <v>0</v>
      </c>
      <c r="AA142" s="11">
        <v>0</v>
      </c>
      <c r="AB142" s="22">
        <f t="shared" si="110"/>
        <v>0</v>
      </c>
      <c r="AC142" s="27">
        <f t="shared" si="123"/>
        <v>0</v>
      </c>
      <c r="AD142" s="24">
        <f t="shared" si="118"/>
        <v>0</v>
      </c>
      <c r="AE142" s="1" t="s">
        <v>438</v>
      </c>
      <c r="AF142" s="29">
        <v>20900</v>
      </c>
      <c r="AG142" s="32" t="s">
        <v>5</v>
      </c>
      <c r="AH142" s="21" t="s">
        <v>23</v>
      </c>
      <c r="AI142" s="32" t="s">
        <v>141</v>
      </c>
      <c r="AJ142" s="36" t="s">
        <v>441</v>
      </c>
      <c r="AK142" s="69" t="s">
        <v>23</v>
      </c>
      <c r="AL142" s="74" t="s">
        <v>442</v>
      </c>
      <c r="AM142" s="9" t="s">
        <v>101</v>
      </c>
      <c r="AN142" s="6"/>
      <c r="AO142" s="6"/>
      <c r="AP142" s="6"/>
      <c r="AQ142" s="6"/>
      <c r="AR142" s="6"/>
      <c r="AS142" s="6"/>
      <c r="AT142" s="6"/>
      <c r="AU142" s="6"/>
    </row>
    <row r="143" spans="1:47" ht="195" x14ac:dyDescent="0.25">
      <c r="A143" s="1" t="s">
        <v>819</v>
      </c>
      <c r="B143" s="5" t="s">
        <v>623</v>
      </c>
      <c r="C143" s="5" t="s">
        <v>624</v>
      </c>
      <c r="D143" s="14">
        <v>0</v>
      </c>
      <c r="E143" s="14">
        <v>0</v>
      </c>
      <c r="F143" s="14">
        <v>0</v>
      </c>
      <c r="G143" s="15">
        <f t="shared" si="112"/>
        <v>0</v>
      </c>
      <c r="H143" s="15">
        <f t="shared" si="113"/>
        <v>0</v>
      </c>
      <c r="I143" s="15">
        <f t="shared" si="114"/>
        <v>0</v>
      </c>
      <c r="J143" s="18">
        <v>0</v>
      </c>
      <c r="K143" s="15">
        <f t="shared" si="115"/>
        <v>0</v>
      </c>
      <c r="L143" s="19" t="s">
        <v>6</v>
      </c>
      <c r="M143" s="14" t="s">
        <v>57</v>
      </c>
      <c r="N143" s="19" t="s">
        <v>23</v>
      </c>
      <c r="O143" s="32">
        <v>200</v>
      </c>
      <c r="P143" s="32">
        <v>200</v>
      </c>
      <c r="Q143" s="32">
        <v>140</v>
      </c>
      <c r="R143" s="39">
        <f t="shared" si="119"/>
        <v>7.8740000000000006</v>
      </c>
      <c r="S143" s="39">
        <f t="shared" si="120"/>
        <v>7.8740000000000006</v>
      </c>
      <c r="T143" s="39">
        <f t="shared" si="121"/>
        <v>5.5118</v>
      </c>
      <c r="U143" s="11">
        <f t="shared" si="124"/>
        <v>5.5999445292885426</v>
      </c>
      <c r="V143" s="11">
        <f t="shared" si="122"/>
        <v>341.73091653680007</v>
      </c>
      <c r="W143" s="16">
        <v>0</v>
      </c>
      <c r="X143" s="17">
        <f>$W143*0.03937</f>
        <v>0</v>
      </c>
      <c r="Y143" s="17">
        <v>0</v>
      </c>
      <c r="Z143" s="17">
        <f t="shared" si="117"/>
        <v>0</v>
      </c>
      <c r="AA143" s="15">
        <v>0</v>
      </c>
      <c r="AB143" s="17">
        <f t="shared" si="110"/>
        <v>0</v>
      </c>
      <c r="AC143" s="26">
        <f t="shared" si="123"/>
        <v>0</v>
      </c>
      <c r="AD143" s="18">
        <f t="shared" si="118"/>
        <v>0</v>
      </c>
      <c r="AE143" s="14" t="s">
        <v>33</v>
      </c>
      <c r="AF143" s="81">
        <v>0</v>
      </c>
      <c r="AG143" s="21" t="s">
        <v>54</v>
      </c>
      <c r="AH143" s="21" t="s">
        <v>6</v>
      </c>
      <c r="AI143" s="21" t="s">
        <v>23</v>
      </c>
      <c r="AJ143" s="5" t="s">
        <v>627</v>
      </c>
      <c r="AK143" s="69" t="s">
        <v>23</v>
      </c>
      <c r="AL143" s="69" t="s">
        <v>23</v>
      </c>
      <c r="AM143" s="9" t="s">
        <v>101</v>
      </c>
    </row>
  </sheetData>
  <autoFilter ref="A1:AU99"/>
  <sortState ref="A2:AU224">
    <sortCondition ref="A2:A224"/>
  </sortState>
  <hyperlinks>
    <hyperlink ref="C24" r:id="rId1"/>
    <hyperlink ref="C23" r:id="rId2"/>
    <hyperlink ref="C44" r:id="rId3"/>
    <hyperlink ref="C95" r:id="rId4"/>
    <hyperlink ref="C122" r:id="rId5"/>
    <hyperlink ref="C65" r:id="rId6"/>
    <hyperlink ref="C66" r:id="rId7"/>
    <hyperlink ref="C45" r:id="rId8"/>
    <hyperlink ref="B126" r:id="rId9"/>
    <hyperlink ref="C2" r:id="rId10"/>
    <hyperlink ref="C38" r:id="rId11"/>
    <hyperlink ref="C132" r:id="rId12"/>
    <hyperlink ref="C62" r:id="rId13"/>
    <hyperlink ref="C48" r:id="rId14"/>
    <hyperlink ref="C28" r:id="rId15"/>
    <hyperlink ref="C49" r:id="rId16"/>
    <hyperlink ref="C50" r:id="rId17"/>
    <hyperlink ref="C119" r:id="rId18"/>
    <hyperlink ref="B46" r:id="rId19"/>
    <hyperlink ref="C105" r:id="rId20"/>
    <hyperlink ref="C34" r:id="rId21"/>
    <hyperlink ref="C131" r:id="rId22"/>
    <hyperlink ref="C35" r:id="rId23"/>
    <hyperlink ref="C19" r:id="rId24"/>
    <hyperlink ref="C83" r:id="rId25"/>
    <hyperlink ref="C10" r:id="rId26"/>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RP_Chart</vt:lpstr>
      <vt:lpstr>RP_Chart!test2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2012-04-19T18:23:10Z</dcterms:created>
  <dcterms:modified xsi:type="dcterms:W3CDTF">2012-06-26T15:26:34Z</dcterms:modified>
</cp:coreProperties>
</file>