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UDES\ProjetMemo\ECOLE\"/>
    </mc:Choice>
  </mc:AlternateContent>
  <xr:revisionPtr revIDLastSave="0" documentId="13_ncr:1_{DEB70E2C-5556-4C4A-A5FB-591613E1F7D6}" xr6:coauthVersionLast="47" xr6:coauthVersionMax="47" xr10:uidLastSave="{00000000-0000-0000-0000-000000000000}"/>
  <bookViews>
    <workbookView xWindow="-120" yWindow="-120" windowWidth="20730" windowHeight="11160" firstSheet="2" activeTab="4" xr2:uid="{F78EDEB8-AB6B-4F4F-8FFC-8D89D175A7E8}"/>
  </bookViews>
  <sheets>
    <sheet name="BD_Nettoyage" sheetId="12" r:id="rId1"/>
    <sheet name="ELEVES INSCRITS (3)" sheetId="11" r:id="rId2"/>
    <sheet name="ELEVES INSCRITS (2)" sheetId="10" r:id="rId3"/>
    <sheet name="ELEVES INSCRITS" sheetId="8" r:id="rId4"/>
    <sheet name="POPULATION SCOLARISABLE 2019" sheetId="7" r:id="rId5"/>
    <sheet name="POPULATION SCOLARISABLE 2020" sheetId="6" r:id="rId6"/>
    <sheet name="POPULATION SCOLARISABLE 2021" sheetId="3" r:id="rId7"/>
    <sheet name="POPULATION SCOLARISABLE 2022" sheetId="4" r:id="rId8"/>
    <sheet name="POPULATION SCOLARISABLE 2023" sheetId="2" r:id="rId9"/>
    <sheet name="POPULATION SCOLARISABLE 2024" sheetId="5" r:id="rId10"/>
    <sheet name="POPULATION SCOLARISABLE 2025" sheetId="9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12" l="1"/>
  <c r="E21" i="12"/>
  <c r="D20" i="12"/>
  <c r="M33" i="11"/>
  <c r="L33" i="11"/>
  <c r="K28" i="11"/>
  <c r="K29" i="11" s="1"/>
  <c r="K30" i="11" s="1"/>
  <c r="K31" i="11" s="1"/>
  <c r="K32" i="11" s="1"/>
  <c r="K33" i="11" s="1"/>
  <c r="K27" i="11"/>
  <c r="E27" i="11"/>
  <c r="E28" i="11"/>
  <c r="E29" i="11"/>
  <c r="E30" i="11"/>
  <c r="E31" i="11"/>
  <c r="E32" i="11"/>
  <c r="E33" i="11"/>
  <c r="E26" i="11"/>
  <c r="D33" i="11"/>
  <c r="D28" i="11"/>
  <c r="D29" i="11" s="1"/>
  <c r="D30" i="11" s="1"/>
  <c r="D31" i="11" s="1"/>
  <c r="D32" i="11" s="1"/>
  <c r="D27" i="11"/>
  <c r="C28" i="11"/>
  <c r="C29" i="11" s="1"/>
  <c r="C30" i="11" s="1"/>
  <c r="C31" i="11" s="1"/>
  <c r="C32" i="11" s="1"/>
  <c r="C33" i="11" s="1"/>
  <c r="C27" i="11"/>
  <c r="D19" i="11"/>
  <c r="D18" i="11"/>
  <c r="D17" i="11" s="1"/>
  <c r="D16" i="11" s="1"/>
  <c r="D15" i="11" s="1"/>
  <c r="D14" i="11" s="1"/>
  <c r="D13" i="11" s="1"/>
  <c r="D12" i="11" s="1"/>
  <c r="D11" i="11" s="1"/>
  <c r="D10" i="11" s="1"/>
  <c r="D9" i="11" s="1"/>
  <c r="D8" i="11" s="1"/>
  <c r="D7" i="11" s="1"/>
  <c r="D6" i="11" s="1"/>
  <c r="D5" i="11" s="1"/>
  <c r="D4" i="11" s="1"/>
  <c r="D3" i="11" s="1"/>
  <c r="D20" i="11"/>
  <c r="P26" i="11"/>
  <c r="N26" i="11"/>
  <c r="O26" i="11" s="1"/>
  <c r="I26" i="11"/>
  <c r="P25" i="11"/>
  <c r="N25" i="11"/>
  <c r="O25" i="11" s="1"/>
  <c r="E25" i="11"/>
  <c r="Q25" i="11" s="1"/>
  <c r="P24" i="11"/>
  <c r="N24" i="11"/>
  <c r="O24" i="11" s="1"/>
  <c r="E24" i="11"/>
  <c r="H24" i="11" s="1"/>
  <c r="P23" i="11"/>
  <c r="N23" i="11"/>
  <c r="O23" i="11" s="1"/>
  <c r="E23" i="11"/>
  <c r="Q23" i="11" s="1"/>
  <c r="P22" i="11"/>
  <c r="O22" i="11"/>
  <c r="N22" i="11"/>
  <c r="E22" i="11"/>
  <c r="Q22" i="11" s="1"/>
  <c r="P21" i="11"/>
  <c r="N21" i="11"/>
  <c r="O21" i="11" s="1"/>
  <c r="E21" i="11"/>
  <c r="Q21" i="11" s="1"/>
  <c r="P20" i="11"/>
  <c r="N20" i="11"/>
  <c r="O20" i="11" s="1"/>
  <c r="P19" i="11"/>
  <c r="N19" i="11"/>
  <c r="O19" i="11" s="1"/>
  <c r="P18" i="11"/>
  <c r="O18" i="11"/>
  <c r="N18" i="11"/>
  <c r="P17" i="11"/>
  <c r="N17" i="11"/>
  <c r="O17" i="11" s="1"/>
  <c r="P16" i="11"/>
  <c r="N16" i="11"/>
  <c r="O16" i="11" s="1"/>
  <c r="P15" i="11"/>
  <c r="N15" i="11"/>
  <c r="O15" i="11" s="1"/>
  <c r="P14" i="11"/>
  <c r="N14" i="11"/>
  <c r="O14" i="11" s="1"/>
  <c r="P13" i="11"/>
  <c r="N13" i="11"/>
  <c r="O13" i="11" s="1"/>
  <c r="P12" i="11"/>
  <c r="N12" i="11"/>
  <c r="O12" i="11" s="1"/>
  <c r="P11" i="11"/>
  <c r="N11" i="11"/>
  <c r="O11" i="11" s="1"/>
  <c r="P10" i="11"/>
  <c r="O10" i="11"/>
  <c r="N10" i="11"/>
  <c r="P9" i="11"/>
  <c r="N9" i="11"/>
  <c r="O9" i="11" s="1"/>
  <c r="P8" i="11"/>
  <c r="N8" i="11"/>
  <c r="O8" i="11" s="1"/>
  <c r="P7" i="11"/>
  <c r="N7" i="11"/>
  <c r="O7" i="11" s="1"/>
  <c r="C7" i="11"/>
  <c r="C6" i="11" s="1"/>
  <c r="P6" i="11"/>
  <c r="N6" i="11"/>
  <c r="O6" i="11" s="1"/>
  <c r="P5" i="11"/>
  <c r="O5" i="11"/>
  <c r="N5" i="11"/>
  <c r="P4" i="11"/>
  <c r="N4" i="11"/>
  <c r="O4" i="11" s="1"/>
  <c r="P3" i="11"/>
  <c r="N3" i="11"/>
  <c r="O3" i="11" s="1"/>
  <c r="N3" i="10"/>
  <c r="O3" i="10"/>
  <c r="P27" i="10"/>
  <c r="P3" i="10"/>
  <c r="Q21" i="10"/>
  <c r="Q22" i="10"/>
  <c r="Q23" i="10"/>
  <c r="Q24" i="10"/>
  <c r="Q25" i="10"/>
  <c r="Q26" i="10"/>
  <c r="P26" i="10"/>
  <c r="N26" i="10"/>
  <c r="O26" i="10" s="1"/>
  <c r="I26" i="10"/>
  <c r="H26" i="10"/>
  <c r="E26" i="10"/>
  <c r="P25" i="10"/>
  <c r="O25" i="10"/>
  <c r="N25" i="10"/>
  <c r="H25" i="10"/>
  <c r="E25" i="10"/>
  <c r="I25" i="10" s="1"/>
  <c r="P24" i="10"/>
  <c r="O24" i="10"/>
  <c r="N24" i="10"/>
  <c r="E24" i="10"/>
  <c r="I24" i="10" s="1"/>
  <c r="P23" i="10"/>
  <c r="N23" i="10"/>
  <c r="O23" i="10" s="1"/>
  <c r="E23" i="10"/>
  <c r="I23" i="10" s="1"/>
  <c r="P22" i="10"/>
  <c r="N22" i="10"/>
  <c r="O22" i="10" s="1"/>
  <c r="I22" i="10"/>
  <c r="H22" i="10"/>
  <c r="E22" i="10"/>
  <c r="P21" i="10"/>
  <c r="O21" i="10"/>
  <c r="N21" i="10"/>
  <c r="H21" i="10"/>
  <c r="E21" i="10"/>
  <c r="I21" i="10" s="1"/>
  <c r="P20" i="10"/>
  <c r="O20" i="10"/>
  <c r="N20" i="10"/>
  <c r="D20" i="10"/>
  <c r="E20" i="10" s="1"/>
  <c r="Q20" i="10" s="1"/>
  <c r="P19" i="10"/>
  <c r="N19" i="10"/>
  <c r="O19" i="10" s="1"/>
  <c r="P18" i="10"/>
  <c r="N18" i="10"/>
  <c r="O18" i="10" s="1"/>
  <c r="P17" i="10"/>
  <c r="O17" i="10"/>
  <c r="N17" i="10"/>
  <c r="P16" i="10"/>
  <c r="O16" i="10"/>
  <c r="N16" i="10"/>
  <c r="P15" i="10"/>
  <c r="N15" i="10"/>
  <c r="O15" i="10" s="1"/>
  <c r="P14" i="10"/>
  <c r="N14" i="10"/>
  <c r="O14" i="10" s="1"/>
  <c r="P13" i="10"/>
  <c r="O13" i="10"/>
  <c r="N13" i="10"/>
  <c r="P12" i="10"/>
  <c r="O12" i="10"/>
  <c r="N12" i="10"/>
  <c r="P11" i="10"/>
  <c r="N11" i="10"/>
  <c r="O11" i="10" s="1"/>
  <c r="P10" i="10"/>
  <c r="N10" i="10"/>
  <c r="O10" i="10" s="1"/>
  <c r="P9" i="10"/>
  <c r="O9" i="10"/>
  <c r="N9" i="10"/>
  <c r="P8" i="10"/>
  <c r="O8" i="10"/>
  <c r="N8" i="10"/>
  <c r="P7" i="10"/>
  <c r="N7" i="10"/>
  <c r="O7" i="10" s="1"/>
  <c r="C7" i="10"/>
  <c r="P6" i="10"/>
  <c r="O6" i="10"/>
  <c r="N6" i="10"/>
  <c r="C6" i="10"/>
  <c r="P5" i="10"/>
  <c r="N5" i="10"/>
  <c r="O5" i="10" s="1"/>
  <c r="P4" i="10"/>
  <c r="N4" i="10"/>
  <c r="O4" i="10" s="1"/>
  <c r="D20" i="8"/>
  <c r="D19" i="8" s="1"/>
  <c r="D18" i="8" s="1"/>
  <c r="D17" i="8" s="1"/>
  <c r="D16" i="8" s="1"/>
  <c r="D15" i="8" s="1"/>
  <c r="D14" i="8" s="1"/>
  <c r="D13" i="8" s="1"/>
  <c r="D12" i="8" s="1"/>
  <c r="D11" i="8" s="1"/>
  <c r="D10" i="8" s="1"/>
  <c r="D9" i="8" s="1"/>
  <c r="D8" i="8" s="1"/>
  <c r="D7" i="8" s="1"/>
  <c r="D6" i="8" s="1"/>
  <c r="D5" i="8" s="1"/>
  <c r="D4" i="8" s="1"/>
  <c r="D3" i="8" s="1"/>
  <c r="E26" i="8"/>
  <c r="Q4" i="8"/>
  <c r="Q3" i="8"/>
  <c r="O3" i="8"/>
  <c r="P3" i="8" s="1"/>
  <c r="O4" i="8"/>
  <c r="D19" i="12" l="1"/>
  <c r="E25" i="12"/>
  <c r="E20" i="12"/>
  <c r="D23" i="12"/>
  <c r="E24" i="12"/>
  <c r="E19" i="12"/>
  <c r="D21" i="12"/>
  <c r="D25" i="12"/>
  <c r="D22" i="12"/>
  <c r="E23" i="12"/>
  <c r="D26" i="12"/>
  <c r="E22" i="12"/>
  <c r="E26" i="12"/>
  <c r="E19" i="11"/>
  <c r="H19" i="11" s="1"/>
  <c r="E18" i="11"/>
  <c r="H18" i="11" s="1"/>
  <c r="E20" i="11"/>
  <c r="H20" i="11" s="1"/>
  <c r="I25" i="11"/>
  <c r="H21" i="11"/>
  <c r="I21" i="11"/>
  <c r="H23" i="11"/>
  <c r="H25" i="11"/>
  <c r="C5" i="11"/>
  <c r="I19" i="11"/>
  <c r="Q19" i="11"/>
  <c r="I24" i="11"/>
  <c r="Q24" i="11"/>
  <c r="H22" i="11"/>
  <c r="I23" i="11"/>
  <c r="H26" i="11"/>
  <c r="Q26" i="11"/>
  <c r="I22" i="11"/>
  <c r="I20" i="10"/>
  <c r="H20" i="10"/>
  <c r="D19" i="10"/>
  <c r="H24" i="10"/>
  <c r="H23" i="10"/>
  <c r="C5" i="10"/>
  <c r="I20" i="11" l="1"/>
  <c r="I18" i="11"/>
  <c r="Q20" i="11"/>
  <c r="Q18" i="11"/>
  <c r="C4" i="11"/>
  <c r="E19" i="10"/>
  <c r="Q19" i="10" s="1"/>
  <c r="D18" i="10"/>
  <c r="C4" i="10"/>
  <c r="D18" i="12" l="1"/>
  <c r="E18" i="12"/>
  <c r="E17" i="11"/>
  <c r="C3" i="11"/>
  <c r="E18" i="10"/>
  <c r="Q18" i="10" s="1"/>
  <c r="D17" i="10"/>
  <c r="I19" i="10"/>
  <c r="H19" i="10"/>
  <c r="C3" i="10"/>
  <c r="D17" i="12" l="1"/>
  <c r="E17" i="12"/>
  <c r="H17" i="11"/>
  <c r="Q17" i="11"/>
  <c r="I17" i="11"/>
  <c r="E16" i="11"/>
  <c r="E17" i="10"/>
  <c r="Q17" i="10" s="1"/>
  <c r="D16" i="10"/>
  <c r="I18" i="10"/>
  <c r="H18" i="10"/>
  <c r="D16" i="12" l="1"/>
  <c r="E16" i="12"/>
  <c r="E15" i="11"/>
  <c r="H16" i="11"/>
  <c r="I16" i="11"/>
  <c r="Q16" i="11"/>
  <c r="E16" i="10"/>
  <c r="Q16" i="10" s="1"/>
  <c r="D15" i="10"/>
  <c r="I17" i="10"/>
  <c r="H17" i="10"/>
  <c r="D15" i="12" l="1"/>
  <c r="E15" i="12"/>
  <c r="E14" i="11"/>
  <c r="H15" i="11"/>
  <c r="I15" i="11"/>
  <c r="Q15" i="11"/>
  <c r="E15" i="10"/>
  <c r="Q15" i="10" s="1"/>
  <c r="D14" i="10"/>
  <c r="I16" i="10"/>
  <c r="H16" i="10"/>
  <c r="D14" i="12" l="1"/>
  <c r="E14" i="12"/>
  <c r="E13" i="11"/>
  <c r="Q14" i="11"/>
  <c r="H14" i="11"/>
  <c r="I14" i="11"/>
  <c r="E14" i="10"/>
  <c r="Q14" i="10" s="1"/>
  <c r="D13" i="10"/>
  <c r="I15" i="10"/>
  <c r="H15" i="10"/>
  <c r="D13" i="12" l="1"/>
  <c r="E13" i="12"/>
  <c r="Q13" i="11"/>
  <c r="H13" i="11"/>
  <c r="I13" i="11"/>
  <c r="E12" i="11"/>
  <c r="E13" i="10"/>
  <c r="Q13" i="10" s="1"/>
  <c r="D12" i="10"/>
  <c r="I14" i="10"/>
  <c r="H14" i="10"/>
  <c r="D12" i="12" l="1"/>
  <c r="E12" i="12"/>
  <c r="I12" i="11"/>
  <c r="Q12" i="11"/>
  <c r="H12" i="11"/>
  <c r="E11" i="11"/>
  <c r="E12" i="10"/>
  <c r="Q12" i="10" s="1"/>
  <c r="D11" i="10"/>
  <c r="I13" i="10"/>
  <c r="H13" i="10"/>
  <c r="D11" i="12" l="1"/>
  <c r="E11" i="12"/>
  <c r="E10" i="11"/>
  <c r="I11" i="11"/>
  <c r="H11" i="11"/>
  <c r="Q11" i="11"/>
  <c r="E11" i="10"/>
  <c r="Q11" i="10" s="1"/>
  <c r="D10" i="10"/>
  <c r="I12" i="10"/>
  <c r="H12" i="10"/>
  <c r="D10" i="12" l="1"/>
  <c r="E10" i="12"/>
  <c r="H10" i="11"/>
  <c r="I10" i="11"/>
  <c r="Q10" i="11"/>
  <c r="E9" i="11"/>
  <c r="E10" i="10"/>
  <c r="Q10" i="10" s="1"/>
  <c r="D9" i="10"/>
  <c r="I11" i="10"/>
  <c r="H11" i="10"/>
  <c r="D9" i="12" l="1"/>
  <c r="E9" i="12"/>
  <c r="H9" i="11"/>
  <c r="I9" i="11"/>
  <c r="Q9" i="11"/>
  <c r="E8" i="11"/>
  <c r="I10" i="10"/>
  <c r="H10" i="10"/>
  <c r="E9" i="10"/>
  <c r="Q9" i="10" s="1"/>
  <c r="D8" i="10"/>
  <c r="D8" i="12" l="1"/>
  <c r="E8" i="12"/>
  <c r="H8" i="11"/>
  <c r="I8" i="11"/>
  <c r="Q8" i="11"/>
  <c r="E7" i="11"/>
  <c r="I9" i="10"/>
  <c r="H9" i="10"/>
  <c r="D7" i="10"/>
  <c r="E8" i="10"/>
  <c r="Q8" i="10" s="1"/>
  <c r="D7" i="12" l="1"/>
  <c r="E7" i="12"/>
  <c r="H7" i="11"/>
  <c r="I7" i="11"/>
  <c r="Q7" i="11"/>
  <c r="E6" i="11"/>
  <c r="I8" i="10"/>
  <c r="H8" i="10"/>
  <c r="D6" i="10"/>
  <c r="E7" i="10"/>
  <c r="Q7" i="10" s="1"/>
  <c r="D6" i="12" l="1"/>
  <c r="E6" i="12"/>
  <c r="I6" i="11"/>
  <c r="Q6" i="11"/>
  <c r="H6" i="11"/>
  <c r="E5" i="11"/>
  <c r="I7" i="10"/>
  <c r="H7" i="10"/>
  <c r="D5" i="10"/>
  <c r="E6" i="10"/>
  <c r="Q6" i="10" s="1"/>
  <c r="I22" i="8"/>
  <c r="I25" i="8"/>
  <c r="I26" i="8"/>
  <c r="H25" i="8"/>
  <c r="H26" i="8"/>
  <c r="E22" i="8"/>
  <c r="H22" i="8" s="1"/>
  <c r="E23" i="8"/>
  <c r="I23" i="8" s="1"/>
  <c r="E24" i="8"/>
  <c r="I24" i="8" s="1"/>
  <c r="E25" i="8"/>
  <c r="E8" i="8"/>
  <c r="I8" i="8" s="1"/>
  <c r="E9" i="8"/>
  <c r="H9" i="8" s="1"/>
  <c r="E10" i="8"/>
  <c r="I10" i="8" s="1"/>
  <c r="E11" i="8"/>
  <c r="H11" i="8" s="1"/>
  <c r="E12" i="8"/>
  <c r="H12" i="8" s="1"/>
  <c r="E13" i="8"/>
  <c r="H13" i="8" s="1"/>
  <c r="E14" i="8"/>
  <c r="I14" i="8" s="1"/>
  <c r="E15" i="8"/>
  <c r="H15" i="8" s="1"/>
  <c r="E16" i="8"/>
  <c r="H16" i="8" s="1"/>
  <c r="E17" i="8"/>
  <c r="H17" i="8" s="1"/>
  <c r="E18" i="8"/>
  <c r="I18" i="8" s="1"/>
  <c r="E19" i="8"/>
  <c r="H19" i="8" s="1"/>
  <c r="E20" i="8"/>
  <c r="I20" i="8" s="1"/>
  <c r="E21" i="8"/>
  <c r="H21" i="8" s="1"/>
  <c r="H24" i="8" l="1"/>
  <c r="I21" i="8"/>
  <c r="H23" i="8"/>
  <c r="E5" i="12"/>
  <c r="D5" i="12"/>
  <c r="I5" i="11"/>
  <c r="H5" i="11"/>
  <c r="Q5" i="11"/>
  <c r="E4" i="11"/>
  <c r="E3" i="11"/>
  <c r="H6" i="10"/>
  <c r="I6" i="10"/>
  <c r="D4" i="10"/>
  <c r="D3" i="10" s="1"/>
  <c r="E5" i="10"/>
  <c r="Q5" i="10" s="1"/>
  <c r="I9" i="8"/>
  <c r="H8" i="8"/>
  <c r="I17" i="8"/>
  <c r="I13" i="8"/>
  <c r="H10" i="8"/>
  <c r="H18" i="8"/>
  <c r="I16" i="8"/>
  <c r="I12" i="8"/>
  <c r="I19" i="8"/>
  <c r="I15" i="8"/>
  <c r="I11" i="8"/>
  <c r="H14" i="8"/>
  <c r="H20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P4" i="8"/>
  <c r="O5" i="8"/>
  <c r="P5" i="8" s="1"/>
  <c r="O6" i="8"/>
  <c r="P6" i="8" s="1"/>
  <c r="O7" i="8"/>
  <c r="P7" i="8" s="1"/>
  <c r="O8" i="8"/>
  <c r="P8" i="8"/>
  <c r="O9" i="8"/>
  <c r="P9" i="8" s="1"/>
  <c r="O10" i="8"/>
  <c r="P10" i="8" s="1"/>
  <c r="O11" i="8"/>
  <c r="P11" i="8" s="1"/>
  <c r="O12" i="8"/>
  <c r="P12" i="8" s="1"/>
  <c r="O13" i="8"/>
  <c r="P13" i="8" s="1"/>
  <c r="O14" i="8"/>
  <c r="P14" i="8"/>
  <c r="O15" i="8"/>
  <c r="P15" i="8" s="1"/>
  <c r="O16" i="8"/>
  <c r="P16" i="8"/>
  <c r="O17" i="8"/>
  <c r="P17" i="8" s="1"/>
  <c r="O18" i="8"/>
  <c r="P18" i="8" s="1"/>
  <c r="O19" i="8"/>
  <c r="P19" i="8" s="1"/>
  <c r="O20" i="8"/>
  <c r="P20" i="8"/>
  <c r="O21" i="8"/>
  <c r="P21" i="8" s="1"/>
  <c r="O22" i="8"/>
  <c r="P22" i="8"/>
  <c r="O23" i="8"/>
  <c r="P23" i="8" s="1"/>
  <c r="O24" i="8"/>
  <c r="P24" i="8"/>
  <c r="O25" i="8"/>
  <c r="P25" i="8" s="1"/>
  <c r="O26" i="8"/>
  <c r="P26" i="8" s="1"/>
  <c r="C7" i="8"/>
  <c r="F28" i="4"/>
  <c r="F28" i="3"/>
  <c r="F28" i="7"/>
  <c r="F28" i="6"/>
  <c r="F28" i="2"/>
  <c r="E3" i="12" l="1"/>
  <c r="D3" i="12"/>
  <c r="D4" i="12"/>
  <c r="E4" i="12"/>
  <c r="Q3" i="11"/>
  <c r="I3" i="11"/>
  <c r="H3" i="11"/>
  <c r="Q4" i="11"/>
  <c r="I4" i="11"/>
  <c r="H4" i="11"/>
  <c r="I5" i="10"/>
  <c r="H5" i="10"/>
  <c r="E3" i="10"/>
  <c r="Q3" i="10" s="1"/>
  <c r="E4" i="10"/>
  <c r="Q4" i="10" s="1"/>
  <c r="R26" i="8"/>
  <c r="C6" i="8"/>
  <c r="E6" i="8" s="1"/>
  <c r="E7" i="8"/>
  <c r="Q27" i="10" l="1"/>
  <c r="I4" i="10"/>
  <c r="H4" i="10"/>
  <c r="H3" i="10"/>
  <c r="I3" i="10"/>
  <c r="I6" i="8"/>
  <c r="H6" i="8"/>
  <c r="C5" i="8"/>
  <c r="E5" i="8" s="1"/>
  <c r="H5" i="8" s="1"/>
  <c r="I7" i="8"/>
  <c r="H7" i="8"/>
  <c r="C4" i="8" l="1"/>
  <c r="E4" i="8" s="1"/>
  <c r="H4" i="8" s="1"/>
  <c r="I5" i="8"/>
  <c r="I4" i="8"/>
  <c r="C3" i="8"/>
  <c r="E3" i="8" s="1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" i="9"/>
  <c r="I3" i="8" l="1"/>
  <c r="H3" i="8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" i="5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" i="4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" i="3"/>
</calcChain>
</file>

<file path=xl/sharedStrings.xml><?xml version="1.0" encoding="utf-8"?>
<sst xmlns="http://schemas.openxmlformats.org/spreadsheetml/2006/main" count="580" uniqueCount="125">
  <si>
    <t>Nombre d'Ecoles  Primaires</t>
  </si>
  <si>
    <t>Effectif Enseignants au primaire</t>
  </si>
  <si>
    <t>Taux d'Accroissement des Élèves au primaire</t>
  </si>
  <si>
    <r>
      <t xml:space="preserve">Nombre de Classe </t>
    </r>
    <r>
      <rPr>
        <b/>
        <sz val="11"/>
        <color rgb="FFC00000"/>
        <rFont val="Arial"/>
        <family val="2"/>
      </rPr>
      <t>organisée</t>
    </r>
    <r>
      <rPr>
        <b/>
        <sz val="11"/>
        <color theme="1"/>
        <rFont val="Arial"/>
        <family val="2"/>
      </rPr>
      <t xml:space="preserve"> au primaire</t>
    </r>
  </si>
  <si>
    <t>-</t>
  </si>
  <si>
    <t xml:space="preserve">PROVINCE </t>
  </si>
  <si>
    <t>CHEF-LIEU</t>
  </si>
  <si>
    <t>KINSHASA</t>
  </si>
  <si>
    <t>Kinshasa</t>
  </si>
  <si>
    <r>
      <t>KONGO</t>
    </r>
    <r>
      <rPr>
        <sz val="8"/>
        <color rgb="FF000000"/>
        <rFont val="Arial Black"/>
        <family val="2"/>
      </rPr>
      <t>-</t>
    </r>
    <r>
      <rPr>
        <sz val="7"/>
        <color rgb="FF000000"/>
        <rFont val="Arial Black"/>
        <family val="2"/>
      </rPr>
      <t>CENTRAL</t>
    </r>
  </si>
  <si>
    <t>Matadi</t>
  </si>
  <si>
    <t>MAI-NDOMBE</t>
  </si>
  <si>
    <t>Inongo</t>
  </si>
  <si>
    <t>KWILU</t>
  </si>
  <si>
    <t>Bandundu-Ville</t>
  </si>
  <si>
    <t>KWANGO</t>
  </si>
  <si>
    <t>Kenge</t>
  </si>
  <si>
    <t>EQUATEUR</t>
  </si>
  <si>
    <t>Mbandaka</t>
  </si>
  <si>
    <t>SUD-UBANGI</t>
  </si>
  <si>
    <t>Gemena</t>
  </si>
  <si>
    <t>NORD-UBANGI</t>
  </si>
  <si>
    <t>Gbadolite</t>
  </si>
  <si>
    <t>MONGALA</t>
  </si>
  <si>
    <t>Lisala</t>
  </si>
  <si>
    <t>TSHUAPA</t>
  </si>
  <si>
    <t>Boende</t>
  </si>
  <si>
    <t>TSHOPO</t>
  </si>
  <si>
    <t>Kisangani</t>
  </si>
  <si>
    <t>ITURI</t>
  </si>
  <si>
    <t>Bunia</t>
  </si>
  <si>
    <t>BAS-UELE</t>
  </si>
  <si>
    <t>Buta</t>
  </si>
  <si>
    <t>HAUT-UELE</t>
  </si>
  <si>
    <t>Isiro</t>
  </si>
  <si>
    <t>NORD-KIVU</t>
  </si>
  <si>
    <t>Goma</t>
  </si>
  <si>
    <t>SUD-KIVU</t>
  </si>
  <si>
    <t>Bukavu</t>
  </si>
  <si>
    <t>MANIEMA</t>
  </si>
  <si>
    <t>Kindu</t>
  </si>
  <si>
    <t>KASAI-CENTRAL</t>
  </si>
  <si>
    <t>Kananga</t>
  </si>
  <si>
    <t>KASAI</t>
  </si>
  <si>
    <t>Tshikapa</t>
  </si>
  <si>
    <t>KASAI-ORIENTAL</t>
  </si>
  <si>
    <t>Mbuji-Mayi</t>
  </si>
  <si>
    <t>SANKURU</t>
  </si>
  <si>
    <t>Lusambo</t>
  </si>
  <si>
    <t>LOMAMI</t>
  </si>
  <si>
    <t>Kabinda</t>
  </si>
  <si>
    <t>HAUT-KATANGA</t>
  </si>
  <si>
    <t>Lubumbashi</t>
  </si>
  <si>
    <t>LUALABA</t>
  </si>
  <si>
    <t>Kolwezi</t>
  </si>
  <si>
    <t>TANGANYIKA</t>
  </si>
  <si>
    <t>Kalemie</t>
  </si>
  <si>
    <t>HAUT - LOMAMI</t>
  </si>
  <si>
    <t>Kamina</t>
  </si>
  <si>
    <t>G</t>
  </si>
  <si>
    <t>F</t>
  </si>
  <si>
    <t>GF</t>
  </si>
  <si>
    <t>SOMME</t>
  </si>
  <si>
    <t xml:space="preserve"> COMMUNE</t>
  </si>
  <si>
    <t>NB: l'effectif des élèves inscrits est inférieur au nombres de classe de différentes années</t>
  </si>
  <si>
    <t xml:space="preserve">NB: le nombre de classe est supérieur aux élèves inscrits , ce qui est l'inverse </t>
  </si>
  <si>
    <t>NB: la sommes de la population sc olarisable est inférieur au nombres des élèves inscrits. C'est la meme chose dans différente année</t>
  </si>
  <si>
    <t>*</t>
  </si>
  <si>
    <t>Année Lumière</t>
  </si>
  <si>
    <t>Année Scolaire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</si>
  <si>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</si>
  <si>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</si>
  <si>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</si>
  <si>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</si>
  <si>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</si>
  <si>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</si>
  <si>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</si>
  <si>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</si>
  <si>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</si>
  <si>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</si>
  <si>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</si>
  <si>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</si>
  <si>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</si>
  <si>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</si>
  <si>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</si>
  <si>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</si>
  <si>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</si>
  <si>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</si>
  <si>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</si>
  <si>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</si>
  <si>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</si>
  <si>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</si>
  <si>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</si>
  <si>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</si>
  <si>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Population scolarisable 6 à 11 ans</t>
  </si>
  <si>
    <t>Élèves inscrits au primaire</t>
  </si>
  <si>
    <t>Coef Proj</t>
  </si>
  <si>
    <t>Population Scolarisable 12 ans</t>
  </si>
  <si>
    <t>Pop Sco pt  au primaire</t>
  </si>
  <si>
    <t>Nbr elevesVacation</t>
  </si>
  <si>
    <t>Nbr elv/nbr Clas</t>
  </si>
  <si>
    <t>Hors système</t>
  </si>
  <si>
    <t>Nbr eleves/Vacation</t>
  </si>
  <si>
    <t>MOYENNE</t>
  </si>
  <si>
    <t>Coef de Project</t>
  </si>
  <si>
    <t>Elève Hors Système</t>
  </si>
  <si>
    <t>Taux des élèves Hors Système</t>
  </si>
  <si>
    <t>Ration Elève-Classe d'une Vacation</t>
  </si>
  <si>
    <t>Ration élève- classe d'une vaction</t>
  </si>
  <si>
    <t>2024-2025</t>
  </si>
  <si>
    <t>2026-2027</t>
  </si>
  <si>
    <t>2025-2026</t>
  </si>
  <si>
    <t>2027-2028</t>
  </si>
  <si>
    <t>2028-2029</t>
  </si>
  <si>
    <t>2029-2030</t>
  </si>
  <si>
    <t>2030-2031</t>
  </si>
  <si>
    <t>2050-2051</t>
  </si>
  <si>
    <t>2040-2041</t>
  </si>
  <si>
    <t>Coef Proj 1</t>
  </si>
  <si>
    <t xml:space="preserve">classe </t>
  </si>
  <si>
    <t>Ecoles</t>
  </si>
  <si>
    <t>Population Scolarisable potientiel au primaire</t>
  </si>
  <si>
    <t xml:space="preserve">Gratuité d'Enseignement </t>
  </si>
  <si>
    <t>Guerre</t>
  </si>
  <si>
    <t>Taux de scolarisation en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</si>
</sst>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0.0%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11"/>
      <color rgb="FFC00000"/>
      <name val="Arial"/>
      <family val="2"/>
    </font>
    <font>
      <sz val="12.5"/>
      <color theme="1"/>
      <name val="Arial"/>
      <family val="2"/>
    </font>
    <font>
      <sz val="12.5"/>
      <color rgb="FF4472C4"/>
      <name val="Arial"/>
      <family val="2"/>
    </font>
    <font>
      <sz val="12.5"/>
      <name val="Arial"/>
      <family val="2"/>
    </font>
    <font>
      <sz val="12.5"/>
      <color rgb="FF000000"/>
      <name val="Arial"/>
      <family val="2"/>
    </font>
    <font>
      <sz val="12.5"/>
      <color rgb="FF0070C0"/>
      <name val="Arial"/>
      <family val="2"/>
    </font>
    <font>
      <b/>
      <sz val="7"/>
      <color theme="1"/>
      <name val="Calibri"/>
      <family val="2"/>
    </font>
    <font>
      <b/>
      <sz val="7"/>
      <color rgb="FF000000"/>
      <name val="Calibri"/>
      <family val="2"/>
    </font>
    <font>
      <sz val="7"/>
      <color rgb="FF000000"/>
      <name val="Arial Black"/>
      <family val="2"/>
    </font>
    <font>
      <sz val="10"/>
      <color rgb="FF000000"/>
      <name val="Calibri"/>
      <family val="2"/>
      <scheme val="minor"/>
    </font>
    <font>
      <sz val="8"/>
      <color rgb="FF000000"/>
      <name val="Arial Black"/>
      <family val="2"/>
    </font>
    <font>
      <sz val="11"/>
      <color theme="4"/>
      <name val="Calibri"/>
      <family val="2"/>
      <scheme val="minor"/>
    </font>
    <font>
      <sz val="9"/>
      <color theme="1"/>
      <name val="Calibri"/>
      <family val="2"/>
    </font>
    <font>
      <b/>
      <sz val="8"/>
      <color rgb="FF000000"/>
      <name val="Arial Narrow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Agency FB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</cellStyleXfs>
  <cellXfs count="87">
    <xf numFmtId="0" fontId="0" fillId="0" borderId="0" xfId="0"/>
    <xf numFmtId="0" fontId="5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right" vertical="center" wrapText="1"/>
    </xf>
    <xf numFmtId="0" fontId="6" fillId="0" borderId="7" xfId="0" applyFont="1" applyBorder="1" applyAlignment="1">
      <alignment horizontal="right" vertical="center" wrapText="1"/>
    </xf>
    <xf numFmtId="164" fontId="7" fillId="0" borderId="7" xfId="0" quotePrefix="1" applyNumberFormat="1" applyFont="1" applyBorder="1" applyAlignment="1">
      <alignment horizontal="right" vertical="center" wrapText="1"/>
    </xf>
    <xf numFmtId="164" fontId="7" fillId="0" borderId="7" xfId="0" applyNumberFormat="1" applyFont="1" applyBorder="1" applyAlignment="1">
      <alignment horizontal="right" vertical="center" wrapText="1"/>
    </xf>
    <xf numFmtId="1" fontId="6" fillId="0" borderId="8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right" vertical="center" wrapText="1"/>
    </xf>
    <xf numFmtId="1" fontId="8" fillId="0" borderId="7" xfId="0" applyNumberFormat="1" applyFont="1" applyBorder="1" applyAlignment="1">
      <alignment horizontal="right" vertical="center" wrapText="1"/>
    </xf>
    <xf numFmtId="1" fontId="7" fillId="0" borderId="7" xfId="0" applyNumberFormat="1" applyFont="1" applyBorder="1" applyAlignment="1">
      <alignment horizontal="right" vertical="center" wrapText="1"/>
    </xf>
    <xf numFmtId="1" fontId="9" fillId="0" borderId="7" xfId="0" applyNumberFormat="1" applyFont="1" applyBorder="1" applyAlignment="1">
      <alignment horizontal="right" vertical="center" wrapText="1"/>
    </xf>
    <xf numFmtId="0" fontId="5" fillId="0" borderId="5" xfId="0" applyFont="1" applyBorder="1" applyAlignment="1">
      <alignment horizontal="center" vertical="center" wrapText="1"/>
    </xf>
    <xf numFmtId="0" fontId="12" fillId="4" borderId="8" xfId="0" applyFont="1" applyFill="1" applyBorder="1" applyAlignment="1">
      <alignment vertical="center" wrapText="1"/>
    </xf>
    <xf numFmtId="0" fontId="10" fillId="0" borderId="8" xfId="0" applyFont="1" applyBorder="1" applyAlignment="1">
      <alignment vertical="center"/>
    </xf>
    <xf numFmtId="0" fontId="13" fillId="5" borderId="8" xfId="0" applyFont="1" applyFill="1" applyBorder="1" applyAlignment="1">
      <alignment vertical="center"/>
    </xf>
    <xf numFmtId="0" fontId="10" fillId="0" borderId="8" xfId="0" applyFont="1" applyBorder="1" applyAlignment="1">
      <alignment vertical="center" wrapText="1"/>
    </xf>
    <xf numFmtId="0" fontId="10" fillId="2" borderId="8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0" fillId="0" borderId="8" xfId="0" applyBorder="1"/>
    <xf numFmtId="0" fontId="0" fillId="6" borderId="8" xfId="0" applyFill="1" applyBorder="1"/>
    <xf numFmtId="0" fontId="12" fillId="4" borderId="11" xfId="0" applyFont="1" applyFill="1" applyBorder="1" applyAlignment="1">
      <alignment vertical="center" wrapText="1"/>
    </xf>
    <xf numFmtId="0" fontId="15" fillId="0" borderId="0" xfId="0" applyFont="1"/>
    <xf numFmtId="0" fontId="16" fillId="0" borderId="7" xfId="0" applyFont="1" applyBorder="1" applyAlignment="1">
      <alignment horizontal="right" vertical="center"/>
    </xf>
    <xf numFmtId="0" fontId="17" fillId="7" borderId="7" xfId="0" applyFont="1" applyFill="1" applyBorder="1" applyAlignment="1">
      <alignment horizontal="right" vertical="center"/>
    </xf>
    <xf numFmtId="0" fontId="19" fillId="3" borderId="10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9" fillId="3" borderId="0" xfId="0" applyFont="1" applyFill="1" applyAlignment="1">
      <alignment horizontal="center" vertical="center" wrapText="1"/>
    </xf>
    <xf numFmtId="0" fontId="12" fillId="4" borderId="0" xfId="0" applyFont="1" applyFill="1" applyAlignment="1">
      <alignment vertical="center" wrapText="1"/>
    </xf>
    <xf numFmtId="0" fontId="10" fillId="0" borderId="0" xfId="0" applyFont="1" applyAlignment="1">
      <alignment vertical="center"/>
    </xf>
    <xf numFmtId="0" fontId="13" fillId="5" borderId="0" xfId="0" applyFont="1" applyFill="1" applyAlignment="1">
      <alignment vertical="center"/>
    </xf>
    <xf numFmtId="0" fontId="10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8" borderId="9" xfId="0" applyFont="1" applyFill="1" applyBorder="1" applyAlignment="1">
      <alignment horizontal="right" vertical="center" wrapText="1"/>
    </xf>
    <xf numFmtId="1" fontId="8" fillId="8" borderId="9" xfId="0" applyNumberFormat="1" applyFont="1" applyFill="1" applyBorder="1" applyAlignment="1">
      <alignment horizontal="right" vertical="center" wrapText="1"/>
    </xf>
    <xf numFmtId="1" fontId="9" fillId="8" borderId="9" xfId="0" applyNumberFormat="1" applyFont="1" applyFill="1" applyBorder="1" applyAlignment="1">
      <alignment horizontal="right" vertical="center" wrapText="1"/>
    </xf>
    <xf numFmtId="1" fontId="9" fillId="8" borderId="12" xfId="0" applyNumberFormat="1" applyFont="1" applyFill="1" applyBorder="1" applyAlignment="1">
      <alignment horizontal="right" vertical="center" wrapText="1"/>
    </xf>
    <xf numFmtId="0" fontId="18" fillId="0" borderId="0" xfId="0" applyFont="1" applyAlignment="1">
      <alignment wrapText="1"/>
    </xf>
    <xf numFmtId="0" fontId="6" fillId="9" borderId="7" xfId="0" applyFont="1" applyFill="1" applyBorder="1" applyAlignment="1">
      <alignment horizontal="right" vertical="center" wrapText="1"/>
    </xf>
    <xf numFmtId="1" fontId="8" fillId="9" borderId="7" xfId="0" applyNumberFormat="1" applyFont="1" applyFill="1" applyBorder="1" applyAlignment="1">
      <alignment horizontal="right" vertical="center" wrapText="1"/>
    </xf>
    <xf numFmtId="1" fontId="9" fillId="9" borderId="7" xfId="0" applyNumberFormat="1" applyFont="1" applyFill="1" applyBorder="1" applyAlignment="1">
      <alignment horizontal="right" vertical="center" wrapText="1"/>
    </xf>
    <xf numFmtId="0" fontId="20" fillId="8" borderId="0" xfId="0" applyFont="1" applyFill="1" applyAlignment="1">
      <alignment wrapText="1"/>
    </xf>
    <xf numFmtId="0" fontId="18" fillId="10" borderId="0" xfId="0" applyFont="1" applyFill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1" fontId="8" fillId="8" borderId="0" xfId="0" applyNumberFormat="1" applyFont="1" applyFill="1" applyAlignment="1">
      <alignment horizontal="right" vertical="center" wrapText="1"/>
    </xf>
    <xf numFmtId="0" fontId="22" fillId="0" borderId="0" xfId="0" applyFont="1" applyAlignment="1">
      <alignment horizontal="right" vertical="center" wrapText="1"/>
    </xf>
    <xf numFmtId="1" fontId="22" fillId="0" borderId="0" xfId="0" applyNumberFormat="1" applyFont="1" applyAlignment="1">
      <alignment horizontal="center" vertical="center" wrapText="1"/>
    </xf>
    <xf numFmtId="1" fontId="22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65" fontId="21" fillId="0" borderId="0" xfId="1" applyNumberFormat="1" applyFont="1" applyBorder="1" applyAlignment="1">
      <alignment vertical="center" wrapText="1"/>
    </xf>
    <xf numFmtId="1" fontId="0" fillId="0" borderId="0" xfId="0" applyNumberFormat="1"/>
    <xf numFmtId="0" fontId="6" fillId="0" borderId="9" xfId="0" applyFont="1" applyBorder="1" applyAlignment="1">
      <alignment horizontal="right" vertical="center" wrapText="1"/>
    </xf>
    <xf numFmtId="1" fontId="8" fillId="0" borderId="9" xfId="0" applyNumberFormat="1" applyFont="1" applyBorder="1" applyAlignment="1">
      <alignment horizontal="right" vertical="center" wrapText="1"/>
    </xf>
    <xf numFmtId="1" fontId="9" fillId="0" borderId="9" xfId="0" applyNumberFormat="1" applyFont="1" applyBorder="1" applyAlignment="1">
      <alignment horizontal="right" vertical="center" wrapText="1"/>
    </xf>
    <xf numFmtId="1" fontId="9" fillId="0" borderId="0" xfId="0" applyNumberFormat="1" applyFont="1" applyAlignment="1">
      <alignment horizontal="right" vertical="center" wrapText="1"/>
    </xf>
    <xf numFmtId="1" fontId="6" fillId="0" borderId="9" xfId="0" applyNumberFormat="1" applyFont="1" applyBorder="1" applyAlignment="1">
      <alignment horizontal="right" vertical="center" wrapText="1"/>
    </xf>
    <xf numFmtId="166" fontId="6" fillId="0" borderId="9" xfId="2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0" xfId="0" applyFont="1"/>
    <xf numFmtId="0" fontId="1" fillId="11" borderId="0" xfId="0" applyFont="1" applyFill="1"/>
    <xf numFmtId="0" fontId="0" fillId="11" borderId="0" xfId="0" applyFill="1"/>
    <xf numFmtId="0" fontId="20" fillId="11" borderId="0" xfId="0" applyFont="1" applyFill="1" applyAlignment="1">
      <alignment wrapText="1"/>
    </xf>
    <xf numFmtId="0" fontId="18" fillId="11" borderId="0" xfId="0" applyFont="1" applyFill="1" applyAlignment="1">
      <alignment wrapText="1"/>
    </xf>
    <xf numFmtId="1" fontId="1" fillId="11" borderId="0" xfId="0" applyNumberFormat="1" applyFont="1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5" fillId="10" borderId="4" xfId="0" applyFont="1" applyFill="1" applyBorder="1" applyAlignment="1">
      <alignment horizontal="center" vertical="center" wrapText="1"/>
    </xf>
    <xf numFmtId="0" fontId="5" fillId="12" borderId="5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DA52-9EBF-47BC-B10E-4F68889E400E}">
  <dimension ref="A1:J28"/>
  <sheetViews>
    <sheetView zoomScale="120" zoomScaleNormal="120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J26" sqref="J26"/>
    </sheetView>
  </sheetViews>
  <sheetFormatPr baseColWidth="10" defaultRowHeight="15" x14ac:dyDescent="0.25"/>
  <cols>
    <col min="1" max="1" width="14.28515625" customWidth="1"/>
    <col min="2" max="2" width="15.5703125" customWidth="1"/>
    <col min="3" max="3" width="18" customWidth="1"/>
    <col min="4" max="6" width="15.28515625" hidden="1" customWidth="1"/>
    <col min="7" max="8" width="15.28515625" customWidth="1"/>
    <col min="9" max="9" width="26.28515625" customWidth="1"/>
    <col min="10" max="10" width="15.85546875" customWidth="1"/>
  </cols>
  <sheetData>
    <row r="1" spans="1:10" ht="60" x14ac:dyDescent="0.25">
      <c r="A1" s="78" t="s">
        <v>68</v>
      </c>
      <c r="B1" s="78" t="s">
        <v>69</v>
      </c>
      <c r="C1" s="34" t="s">
        <v>121</v>
      </c>
      <c r="D1" s="35"/>
      <c r="E1" s="35"/>
      <c r="F1" s="35"/>
      <c r="G1" s="35" t="s">
        <v>122</v>
      </c>
      <c r="H1" s="35" t="s">
        <v>123</v>
      </c>
      <c r="I1" s="80" t="s">
        <v>95</v>
      </c>
      <c r="J1" s="76" t="s">
        <v>3</v>
      </c>
    </row>
    <row r="2" spans="1:10" ht="15.75" thickBot="1" x14ac:dyDescent="0.3">
      <c r="A2" s="79"/>
      <c r="B2" s="79"/>
      <c r="C2" s="47"/>
      <c r="D2" s="36"/>
      <c r="E2" s="36"/>
      <c r="F2" s="36"/>
      <c r="G2" s="36"/>
      <c r="H2" s="36"/>
      <c r="I2" s="81"/>
      <c r="J2" s="77"/>
    </row>
    <row r="3" spans="1:10" ht="17.25" thickBot="1" x14ac:dyDescent="0.3">
      <c r="A3" s="1">
        <v>2000</v>
      </c>
      <c r="B3" s="48" t="s">
        <v>70</v>
      </c>
      <c r="C3" s="51">
        <v>10886126.950820399</v>
      </c>
      <c r="D3" s="61">
        <f t="shared" ref="D3:D26" si="0">C3-I3</f>
        <v>1805172.9508203994</v>
      </c>
      <c r="E3" s="62">
        <f t="shared" ref="E3:E26" si="1">(C3-I3)/I3</f>
        <v>0.19878670796266554</v>
      </c>
      <c r="F3" s="61"/>
      <c r="G3" s="61">
        <v>0</v>
      </c>
      <c r="H3" s="61"/>
      <c r="I3" s="37">
        <v>9080954</v>
      </c>
      <c r="J3" s="42">
        <v>197893</v>
      </c>
    </row>
    <row r="4" spans="1:10" ht="17.25" thickBot="1" x14ac:dyDescent="0.3">
      <c r="A4" s="1">
        <v>2001</v>
      </c>
      <c r="B4" s="48" t="s">
        <v>71</v>
      </c>
      <c r="C4" s="51">
        <v>11201500.558328636</v>
      </c>
      <c r="D4" s="61">
        <f t="shared" si="0"/>
        <v>1998123.558328636</v>
      </c>
      <c r="E4" s="62">
        <f t="shared" si="1"/>
        <v>0.21710765062961521</v>
      </c>
      <c r="F4" s="57"/>
      <c r="G4" s="57">
        <v>0</v>
      </c>
      <c r="H4" s="57"/>
      <c r="I4" s="37">
        <v>9203377</v>
      </c>
      <c r="J4" s="42">
        <v>203899</v>
      </c>
    </row>
    <row r="5" spans="1:10" ht="17.25" thickBot="1" x14ac:dyDescent="0.3">
      <c r="A5" s="1">
        <v>2002</v>
      </c>
      <c r="B5" s="48" t="s">
        <v>72</v>
      </c>
      <c r="C5" s="51">
        <v>11527343.375418214</v>
      </c>
      <c r="D5" s="61">
        <f t="shared" si="0"/>
        <v>2199892.3754182141</v>
      </c>
      <c r="E5" s="62">
        <f t="shared" si="1"/>
        <v>0.23585139985385226</v>
      </c>
      <c r="F5" s="57"/>
      <c r="G5" s="57">
        <v>0</v>
      </c>
      <c r="H5" s="57"/>
      <c r="I5" s="37">
        <v>9327451</v>
      </c>
      <c r="J5" s="42">
        <v>210087</v>
      </c>
    </row>
    <row r="6" spans="1:10" ht="17.25" thickBot="1" x14ac:dyDescent="0.3">
      <c r="A6" s="1">
        <v>2003</v>
      </c>
      <c r="B6" s="48" t="s">
        <v>73</v>
      </c>
      <c r="C6" s="51">
        <v>11864014.486831537</v>
      </c>
      <c r="D6" s="61">
        <f t="shared" si="0"/>
        <v>2410817.4868315365</v>
      </c>
      <c r="E6" s="62">
        <f t="shared" si="1"/>
        <v>0.25502668428802833</v>
      </c>
      <c r="F6" s="57"/>
      <c r="G6" s="57">
        <v>0</v>
      </c>
      <c r="H6" s="57"/>
      <c r="I6" s="37">
        <v>9453197</v>
      </c>
      <c r="J6" s="42">
        <v>216463</v>
      </c>
    </row>
    <row r="7" spans="1:10" ht="17.25" thickBot="1" x14ac:dyDescent="0.3">
      <c r="A7" s="1">
        <v>2004</v>
      </c>
      <c r="B7" s="48" t="s">
        <v>74</v>
      </c>
      <c r="C7" s="51">
        <v>12211885.38090523</v>
      </c>
      <c r="D7" s="61">
        <f t="shared" si="0"/>
        <v>2631246.3809052296</v>
      </c>
      <c r="E7" s="62">
        <f t="shared" si="1"/>
        <v>0.27464205476328141</v>
      </c>
      <c r="F7" s="57"/>
      <c r="G7" s="57">
        <v>0</v>
      </c>
      <c r="H7" s="57"/>
      <c r="I7" s="37">
        <v>9580639</v>
      </c>
      <c r="J7" s="42">
        <v>223033</v>
      </c>
    </row>
    <row r="8" spans="1:10" ht="17.25" thickBot="1" x14ac:dyDescent="0.3">
      <c r="A8" s="1">
        <v>2005</v>
      </c>
      <c r="B8" s="48" t="s">
        <v>75</v>
      </c>
      <c r="C8" s="51">
        <v>12571340.378657022</v>
      </c>
      <c r="D8" s="61">
        <f t="shared" si="0"/>
        <v>2861542.3786570225</v>
      </c>
      <c r="E8" s="62">
        <f t="shared" si="1"/>
        <v>0.29470668479993328</v>
      </c>
      <c r="F8" s="57"/>
      <c r="G8" s="57">
        <v>0</v>
      </c>
      <c r="H8" s="57"/>
      <c r="I8" s="37">
        <v>9709798</v>
      </c>
      <c r="J8" s="42">
        <v>229802</v>
      </c>
    </row>
    <row r="9" spans="1:10" ht="17.25" thickBot="1" x14ac:dyDescent="0.3">
      <c r="A9" s="1">
        <v>2006</v>
      </c>
      <c r="B9" s="48" t="s">
        <v>76</v>
      </c>
      <c r="C9" s="51">
        <v>12942776.904506892</v>
      </c>
      <c r="D9" s="61">
        <f t="shared" si="0"/>
        <v>4102888.904506892</v>
      </c>
      <c r="E9" s="62">
        <f t="shared" si="1"/>
        <v>0.46413358455524456</v>
      </c>
      <c r="F9" s="57"/>
      <c r="G9" s="57">
        <v>0</v>
      </c>
      <c r="H9" s="57"/>
      <c r="I9" s="38">
        <v>8839888</v>
      </c>
      <c r="J9" s="42">
        <v>236776</v>
      </c>
    </row>
    <row r="10" spans="1:10" ht="17.25" thickBot="1" x14ac:dyDescent="0.3">
      <c r="A10" s="7">
        <v>2007</v>
      </c>
      <c r="B10" s="48" t="s">
        <v>77</v>
      </c>
      <c r="C10" s="51">
        <v>13326606.768436352</v>
      </c>
      <c r="D10" s="61">
        <f t="shared" si="0"/>
        <v>3353241.7684363518</v>
      </c>
      <c r="E10" s="62">
        <f t="shared" si="1"/>
        <v>0.33621969800928292</v>
      </c>
      <c r="F10" s="58"/>
      <c r="G10" s="58">
        <v>0</v>
      </c>
      <c r="H10" s="58"/>
      <c r="I10" s="38">
        <v>9973365</v>
      </c>
      <c r="J10" s="43">
        <v>232686</v>
      </c>
    </row>
    <row r="11" spans="1:10" ht="17.25" thickBot="1" x14ac:dyDescent="0.3">
      <c r="A11" s="7">
        <v>2008</v>
      </c>
      <c r="B11" s="48" t="s">
        <v>78</v>
      </c>
      <c r="C11" s="51">
        <v>13723254.857695768</v>
      </c>
      <c r="D11" s="61">
        <f t="shared" si="0"/>
        <v>3479168.8576957677</v>
      </c>
      <c r="E11" s="62">
        <f t="shared" si="1"/>
        <v>0.33962706460056735</v>
      </c>
      <c r="F11" s="58"/>
      <c r="G11" s="58">
        <v>0</v>
      </c>
      <c r="H11" s="58"/>
      <c r="I11" s="38">
        <v>10244086</v>
      </c>
      <c r="J11" s="43">
        <v>251366</v>
      </c>
    </row>
    <row r="12" spans="1:10" ht="17.25" thickBot="1" x14ac:dyDescent="0.3">
      <c r="A12" s="7">
        <v>2009</v>
      </c>
      <c r="B12" s="48" t="s">
        <v>79</v>
      </c>
      <c r="C12" s="51">
        <v>14042838.065970238</v>
      </c>
      <c r="D12" s="61">
        <f t="shared" si="0"/>
        <v>3470426.0659702383</v>
      </c>
      <c r="E12" s="62">
        <f t="shared" si="1"/>
        <v>0.32825301037930021</v>
      </c>
      <c r="F12" s="58"/>
      <c r="G12" s="58">
        <v>0</v>
      </c>
      <c r="H12" s="58"/>
      <c r="I12" s="38">
        <v>10572412</v>
      </c>
      <c r="J12" s="43">
        <v>266855</v>
      </c>
    </row>
    <row r="13" spans="1:10" ht="17.25" thickBot="1" x14ac:dyDescent="0.3">
      <c r="A13" s="7">
        <v>2010</v>
      </c>
      <c r="B13" s="48" t="s">
        <v>80</v>
      </c>
      <c r="C13" s="51">
        <v>14364984.293426272</v>
      </c>
      <c r="D13" s="61">
        <f t="shared" si="0"/>
        <v>3282483.2934262715</v>
      </c>
      <c r="E13" s="62">
        <f t="shared" si="1"/>
        <v>0.29618614908550622</v>
      </c>
      <c r="F13" s="58"/>
      <c r="G13" s="58">
        <v>0</v>
      </c>
      <c r="H13" s="58"/>
      <c r="I13" s="38">
        <v>11082501</v>
      </c>
      <c r="J13" s="43">
        <v>276983</v>
      </c>
    </row>
    <row r="14" spans="1:10" ht="17.25" thickBot="1" x14ac:dyDescent="0.3">
      <c r="A14" s="7">
        <v>2011</v>
      </c>
      <c r="B14" s="48" t="s">
        <v>81</v>
      </c>
      <c r="C14" s="51">
        <v>14625477.446758777</v>
      </c>
      <c r="D14" s="61">
        <f t="shared" si="0"/>
        <v>2698642.4467587769</v>
      </c>
      <c r="E14" s="62">
        <f t="shared" si="1"/>
        <v>0.22626643587831782</v>
      </c>
      <c r="F14" s="58"/>
      <c r="G14" s="58">
        <v>0</v>
      </c>
      <c r="H14" s="58"/>
      <c r="I14" s="38">
        <v>11926835</v>
      </c>
      <c r="J14" s="43">
        <v>286908</v>
      </c>
    </row>
    <row r="15" spans="1:10" ht="17.25" thickBot="1" x14ac:dyDescent="0.3">
      <c r="A15" s="7">
        <v>2012</v>
      </c>
      <c r="B15" s="48" t="s">
        <v>82</v>
      </c>
      <c r="C15" s="51">
        <v>14887739.439238423</v>
      </c>
      <c r="D15" s="61">
        <f t="shared" si="0"/>
        <v>2286863.4392384235</v>
      </c>
      <c r="E15" s="62">
        <f t="shared" si="1"/>
        <v>0.181484480859777</v>
      </c>
      <c r="F15" s="58"/>
      <c r="G15" s="58">
        <v>0</v>
      </c>
      <c r="H15" s="58"/>
      <c r="I15" s="38">
        <v>12600876</v>
      </c>
      <c r="J15" s="43">
        <v>306967</v>
      </c>
    </row>
    <row r="16" spans="1:10" ht="17.25" thickBot="1" x14ac:dyDescent="0.3">
      <c r="A16" s="1">
        <v>2013</v>
      </c>
      <c r="B16" s="48" t="s">
        <v>83</v>
      </c>
      <c r="C16" s="51">
        <v>15137529.190759331</v>
      </c>
      <c r="D16" s="61">
        <f t="shared" si="0"/>
        <v>1602904.190759331</v>
      </c>
      <c r="E16" s="62">
        <f t="shared" si="1"/>
        <v>0.11842989301582652</v>
      </c>
      <c r="F16" s="58"/>
      <c r="G16" s="58">
        <v>0</v>
      </c>
      <c r="H16" s="58"/>
      <c r="I16" s="38">
        <v>13534625</v>
      </c>
      <c r="J16" s="43">
        <v>326533</v>
      </c>
    </row>
    <row r="17" spans="1:10" ht="17.25" thickBot="1" x14ac:dyDescent="0.3">
      <c r="A17" s="1">
        <v>2014</v>
      </c>
      <c r="B17" s="48" t="s">
        <v>84</v>
      </c>
      <c r="C17" s="51">
        <v>15452051.627887096</v>
      </c>
      <c r="D17" s="61">
        <f t="shared" si="0"/>
        <v>1150613.6278870963</v>
      </c>
      <c r="E17" s="62">
        <f t="shared" si="1"/>
        <v>8.0454401011079882E-2</v>
      </c>
      <c r="F17" s="58"/>
      <c r="G17" s="58">
        <v>0</v>
      </c>
      <c r="H17" s="58"/>
      <c r="I17" s="38">
        <v>14301438</v>
      </c>
      <c r="J17" s="43">
        <v>363249</v>
      </c>
    </row>
    <row r="18" spans="1:10" ht="17.25" thickBot="1" x14ac:dyDescent="0.3">
      <c r="A18" s="1">
        <v>2015</v>
      </c>
      <c r="B18" s="48" t="s">
        <v>85</v>
      </c>
      <c r="C18" s="51">
        <v>17313470.683907188</v>
      </c>
      <c r="D18" s="61">
        <f t="shared" si="0"/>
        <v>2119735.6839071885</v>
      </c>
      <c r="E18" s="62">
        <f t="shared" si="1"/>
        <v>0.13951379854309612</v>
      </c>
      <c r="F18" s="58"/>
      <c r="G18" s="58">
        <v>0</v>
      </c>
      <c r="H18" s="58"/>
      <c r="I18" s="38">
        <v>15193735</v>
      </c>
      <c r="J18" s="43">
        <v>388197</v>
      </c>
    </row>
    <row r="19" spans="1:10" ht="17.25" thickBot="1" x14ac:dyDescent="0.3">
      <c r="A19" s="1">
        <v>2016</v>
      </c>
      <c r="B19" s="48" t="s">
        <v>86</v>
      </c>
      <c r="C19" s="51">
        <v>17962787.56887367</v>
      </c>
      <c r="D19" s="61">
        <f t="shared" si="0"/>
        <v>1821083.56887367</v>
      </c>
      <c r="E19" s="62">
        <f t="shared" si="1"/>
        <v>0.11281854560544971</v>
      </c>
      <c r="F19" s="58"/>
      <c r="G19" s="58">
        <v>0</v>
      </c>
      <c r="H19" s="58"/>
      <c r="I19" s="38">
        <v>16141704</v>
      </c>
      <c r="J19" s="43">
        <v>419797</v>
      </c>
    </row>
    <row r="20" spans="1:10" ht="17.25" thickBot="1" x14ac:dyDescent="0.3">
      <c r="A20" s="1">
        <v>2017</v>
      </c>
      <c r="B20" s="48" t="s">
        <v>87</v>
      </c>
      <c r="C20" s="51">
        <v>18639130.339658309</v>
      </c>
      <c r="D20" s="61">
        <f t="shared" si="0"/>
        <v>1829717.3396583088</v>
      </c>
      <c r="E20" s="62">
        <f t="shared" si="1"/>
        <v>0.10885075758792462</v>
      </c>
      <c r="F20" s="58"/>
      <c r="G20" s="58">
        <v>0</v>
      </c>
      <c r="H20" s="58"/>
      <c r="I20" s="38">
        <v>16809413</v>
      </c>
      <c r="J20" s="43">
        <v>453969</v>
      </c>
    </row>
    <row r="21" spans="1:10" ht="17.25" thickBot="1" x14ac:dyDescent="0.3">
      <c r="A21" s="1">
        <v>2018</v>
      </c>
      <c r="B21" s="48" t="s">
        <v>88</v>
      </c>
      <c r="C21" s="51">
        <v>19343646</v>
      </c>
      <c r="D21" s="61">
        <f t="shared" si="0"/>
        <v>1544429</v>
      </c>
      <c r="E21" s="62">
        <f t="shared" si="1"/>
        <v>8.6769491039971031E-2</v>
      </c>
      <c r="F21" s="58"/>
      <c r="G21" s="58">
        <v>0</v>
      </c>
      <c r="H21" s="58"/>
      <c r="I21" s="38">
        <v>17799217</v>
      </c>
      <c r="J21" s="43">
        <v>373342</v>
      </c>
    </row>
    <row r="22" spans="1:10" ht="17.25" thickBot="1" x14ac:dyDescent="0.3">
      <c r="A22" s="1">
        <v>2019</v>
      </c>
      <c r="B22" s="48" t="s">
        <v>89</v>
      </c>
      <c r="C22" s="51">
        <v>20134694</v>
      </c>
      <c r="D22" s="61">
        <f t="shared" si="0"/>
        <v>1345674</v>
      </c>
      <c r="E22" s="62">
        <f t="shared" si="1"/>
        <v>7.1620233519363974E-2</v>
      </c>
      <c r="F22" s="58"/>
      <c r="G22" s="58">
        <v>1</v>
      </c>
      <c r="H22" s="58"/>
      <c r="I22" s="38">
        <v>18789020</v>
      </c>
      <c r="J22" s="43">
        <v>368518</v>
      </c>
    </row>
    <row r="23" spans="1:10" ht="17.25" thickBot="1" x14ac:dyDescent="0.3">
      <c r="A23" s="1">
        <v>2020</v>
      </c>
      <c r="B23" s="48" t="s">
        <v>90</v>
      </c>
      <c r="C23" s="51">
        <v>20691026</v>
      </c>
      <c r="D23" s="61">
        <f t="shared" si="0"/>
        <v>521751</v>
      </c>
      <c r="E23" s="62">
        <f t="shared" si="1"/>
        <v>2.5868604597835073E-2</v>
      </c>
      <c r="F23" s="58"/>
      <c r="G23" s="58">
        <v>1</v>
      </c>
      <c r="H23" s="58"/>
      <c r="I23" s="38">
        <v>20169275</v>
      </c>
      <c r="J23" s="43">
        <v>457087</v>
      </c>
    </row>
    <row r="24" spans="1:10" ht="17.25" thickBot="1" x14ac:dyDescent="0.3">
      <c r="A24" s="7">
        <v>2021</v>
      </c>
      <c r="B24" s="48" t="s">
        <v>91</v>
      </c>
      <c r="C24" s="51">
        <v>20994827</v>
      </c>
      <c r="D24" s="61">
        <f t="shared" si="0"/>
        <v>457464</v>
      </c>
      <c r="E24" s="62">
        <f t="shared" si="1"/>
        <v>2.2274719495389939E-2</v>
      </c>
      <c r="F24" s="58"/>
      <c r="G24" s="58">
        <v>1</v>
      </c>
      <c r="H24" s="58"/>
      <c r="I24" s="39">
        <v>20537363</v>
      </c>
      <c r="J24" s="43">
        <v>572167</v>
      </c>
    </row>
    <row r="25" spans="1:10" ht="17.25" thickBot="1" x14ac:dyDescent="0.3">
      <c r="A25" s="1">
        <v>2022</v>
      </c>
      <c r="B25" s="48" t="s">
        <v>92</v>
      </c>
      <c r="C25" s="51">
        <v>21303077</v>
      </c>
      <c r="D25" s="61">
        <f t="shared" si="0"/>
        <v>390909</v>
      </c>
      <c r="E25" s="62">
        <f t="shared" si="1"/>
        <v>1.8692896881853667E-2</v>
      </c>
      <c r="F25" s="59"/>
      <c r="G25" s="59">
        <v>1</v>
      </c>
      <c r="H25" s="59"/>
      <c r="I25" s="40">
        <v>20912168</v>
      </c>
      <c r="J25" s="44">
        <v>716220</v>
      </c>
    </row>
    <row r="26" spans="1:10" ht="17.25" thickBot="1" x14ac:dyDescent="0.3">
      <c r="A26" s="12">
        <v>2023</v>
      </c>
      <c r="B26" s="48" t="s">
        <v>93</v>
      </c>
      <c r="C26" s="51">
        <v>21615730</v>
      </c>
      <c r="D26" s="61">
        <f t="shared" si="0"/>
        <v>321917</v>
      </c>
      <c r="E26" s="62">
        <f t="shared" si="1"/>
        <v>1.5117865456975695E-2</v>
      </c>
      <c r="F26" s="60"/>
      <c r="G26" s="60">
        <v>1</v>
      </c>
      <c r="H26" s="60"/>
      <c r="I26" s="49">
        <v>21293813</v>
      </c>
      <c r="J26" s="44">
        <v>896542</v>
      </c>
    </row>
    <row r="27" spans="1:10" ht="15.75" x14ac:dyDescent="0.25">
      <c r="A27" s="66" t="s">
        <v>103</v>
      </c>
      <c r="B27" s="67"/>
      <c r="C27" s="67"/>
      <c r="D27" s="67"/>
      <c r="E27" s="67"/>
      <c r="F27" s="67"/>
      <c r="G27" s="67"/>
      <c r="H27" s="67"/>
      <c r="I27" s="68"/>
      <c r="J27" s="69"/>
    </row>
    <row r="28" spans="1:10" x14ac:dyDescent="0.25">
      <c r="A28" s="65" t="s">
        <v>104</v>
      </c>
      <c r="B28" s="71">
        <v>1.00725244640101</v>
      </c>
    </row>
  </sheetData>
  <mergeCells count="4">
    <mergeCell ref="J1:J2"/>
    <mergeCell ref="A1:A2"/>
    <mergeCell ref="B1:B2"/>
    <mergeCell ref="I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3A6FD-AF32-49DE-A179-55C2793F91CE}">
  <dimension ref="A1:U53"/>
  <sheetViews>
    <sheetView zoomScale="120" zoomScaleNormal="12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8" sqref="F8"/>
    </sheetView>
  </sheetViews>
  <sheetFormatPr baseColWidth="10" defaultRowHeight="15" x14ac:dyDescent="0.25"/>
  <cols>
    <col min="1" max="1" width="14.28515625" customWidth="1"/>
    <col min="2" max="2" width="15.5703125" customWidth="1"/>
    <col min="3" max="3" width="20.5703125" customWidth="1"/>
    <col min="4" max="4" width="14.85546875" customWidth="1"/>
    <col min="5" max="5" width="18" customWidth="1"/>
    <col min="6" max="6" width="18.140625" customWidth="1"/>
    <col min="7" max="7" width="19.140625" customWidth="1"/>
    <col min="8" max="10" width="15.28515625" hidden="1" customWidth="1"/>
    <col min="11" max="11" width="26.28515625" customWidth="1"/>
    <col min="12" max="12" width="21.7109375" customWidth="1"/>
    <col min="13" max="13" width="15.85546875" customWidth="1"/>
    <col min="14" max="14" width="17.7109375" customWidth="1"/>
    <col min="15" max="15" width="24.28515625" customWidth="1"/>
    <col min="16" max="16" width="14.42578125" customWidth="1"/>
    <col min="17" max="17" width="13.140625" customWidth="1"/>
  </cols>
  <sheetData>
    <row r="1" spans="1:21" ht="45" x14ac:dyDescent="0.25">
      <c r="A1" s="78" t="s">
        <v>68</v>
      </c>
      <c r="B1" s="78" t="s">
        <v>69</v>
      </c>
      <c r="C1" s="78" t="s">
        <v>94</v>
      </c>
      <c r="D1" s="34" t="s">
        <v>97</v>
      </c>
      <c r="E1" s="34" t="s">
        <v>98</v>
      </c>
      <c r="F1" s="85" t="s">
        <v>0</v>
      </c>
      <c r="G1" s="78" t="s">
        <v>1</v>
      </c>
      <c r="H1" s="35"/>
      <c r="I1" s="35"/>
      <c r="J1" s="35"/>
      <c r="K1" s="80" t="s">
        <v>95</v>
      </c>
      <c r="L1" s="82" t="s">
        <v>2</v>
      </c>
      <c r="M1" s="76" t="s">
        <v>3</v>
      </c>
      <c r="N1" s="73" t="s">
        <v>102</v>
      </c>
      <c r="O1" s="73" t="s">
        <v>108</v>
      </c>
      <c r="P1" s="41" t="s">
        <v>100</v>
      </c>
      <c r="Q1" s="73" t="s">
        <v>101</v>
      </c>
      <c r="R1" t="s">
        <v>96</v>
      </c>
      <c r="S1">
        <v>1.03460744</v>
      </c>
      <c r="T1" t="s">
        <v>118</v>
      </c>
      <c r="U1">
        <v>1.00725244640101</v>
      </c>
    </row>
    <row r="2" spans="1:21" ht="15.75" thickBot="1" x14ac:dyDescent="0.3">
      <c r="A2" s="79"/>
      <c r="B2" s="79"/>
      <c r="C2" s="84"/>
      <c r="D2" s="47"/>
      <c r="E2" s="47"/>
      <c r="F2" s="86"/>
      <c r="G2" s="79"/>
      <c r="H2" s="36"/>
      <c r="I2" s="36"/>
      <c r="J2" s="36"/>
      <c r="K2" s="81"/>
      <c r="L2" s="83"/>
      <c r="M2" s="77"/>
      <c r="U2">
        <v>1.0147036524192454</v>
      </c>
    </row>
    <row r="3" spans="1:21" ht="17.25" thickBot="1" x14ac:dyDescent="0.3">
      <c r="A3" s="1">
        <v>2000</v>
      </c>
      <c r="B3" s="48" t="s">
        <v>70</v>
      </c>
      <c r="C3" s="52">
        <f>C4/$S$1</f>
        <v>8642756.7393599916</v>
      </c>
      <c r="D3" s="56">
        <f t="shared" ref="D3:D18" si="0">D4/$U$1</f>
        <v>2243370.2114604083</v>
      </c>
      <c r="E3" s="51">
        <f>SUM(C3,D3)</f>
        <v>10886126.950820399</v>
      </c>
      <c r="F3" s="2">
        <v>22996</v>
      </c>
      <c r="G3" s="3">
        <v>140018</v>
      </c>
      <c r="H3" s="61">
        <f>E3-K3</f>
        <v>1805172.9508203994</v>
      </c>
      <c r="I3" s="62">
        <f>(E3-K3)/K3</f>
        <v>0.19878670796266554</v>
      </c>
      <c r="J3" s="61"/>
      <c r="K3" s="37">
        <v>9080954</v>
      </c>
      <c r="L3" s="4" t="s">
        <v>4</v>
      </c>
      <c r="M3" s="42">
        <v>197893</v>
      </c>
      <c r="N3" s="56">
        <f>K3/2</f>
        <v>4540477</v>
      </c>
      <c r="O3" s="56">
        <f>N3/M3</f>
        <v>22.944101105142678</v>
      </c>
      <c r="P3" s="56">
        <f>K3/M3</f>
        <v>45.888202210285357</v>
      </c>
      <c r="Q3" s="56">
        <f>E3-K3</f>
        <v>1805172.9508203994</v>
      </c>
      <c r="U3">
        <v>1.0072524464010109</v>
      </c>
    </row>
    <row r="4" spans="1:21" ht="17.25" thickBot="1" x14ac:dyDescent="0.3">
      <c r="A4" s="1">
        <v>2001</v>
      </c>
      <c r="B4" s="48" t="s">
        <v>71</v>
      </c>
      <c r="C4" s="52">
        <f>C5/$S$1</f>
        <v>8941860.4246519879</v>
      </c>
      <c r="D4" s="56">
        <f t="shared" si="0"/>
        <v>2259640.1336766472</v>
      </c>
      <c r="E4" s="51">
        <f t="shared" ref="E4:E25" si="1">SUM(C4,D4)</f>
        <v>11201500.558328636</v>
      </c>
      <c r="F4" s="2">
        <v>24964</v>
      </c>
      <c r="G4" s="3">
        <v>145256</v>
      </c>
      <c r="H4" s="61">
        <f t="shared" ref="H4:H26" si="2">E4-K4</f>
        <v>1998123.558328636</v>
      </c>
      <c r="I4" s="62">
        <f t="shared" ref="I4:I26" si="3">(E4-K4)/K4</f>
        <v>0.21710765062961521</v>
      </c>
      <c r="J4" s="57"/>
      <c r="K4" s="37">
        <v>9203377</v>
      </c>
      <c r="L4" s="5">
        <v>1.3</v>
      </c>
      <c r="M4" s="42">
        <v>203899</v>
      </c>
      <c r="N4" s="56">
        <f>K4/2</f>
        <v>4601688.5</v>
      </c>
      <c r="O4" s="56">
        <f t="shared" ref="O4:O26" si="4">N4/M4</f>
        <v>22.568470173958676</v>
      </c>
      <c r="P4" s="56">
        <f>K4/M4</f>
        <v>45.136940347917353</v>
      </c>
      <c r="Q4" s="56">
        <f t="shared" ref="Q4:Q26" si="5">E4-K4</f>
        <v>1998123.558328636</v>
      </c>
    </row>
    <row r="5" spans="1:21" ht="17.25" thickBot="1" x14ac:dyDescent="0.3">
      <c r="A5" s="1">
        <v>2002</v>
      </c>
      <c r="B5" s="48" t="s">
        <v>72</v>
      </c>
      <c r="C5" s="52">
        <f>C6/$S$1</f>
        <v>9251315.3227865063</v>
      </c>
      <c r="D5" s="56">
        <f t="shared" si="0"/>
        <v>2276028.0526317083</v>
      </c>
      <c r="E5" s="51">
        <f t="shared" si="1"/>
        <v>11527343.375418214</v>
      </c>
      <c r="F5" s="6">
        <v>27101</v>
      </c>
      <c r="G5" s="3">
        <v>150690</v>
      </c>
      <c r="H5" s="61">
        <f t="shared" si="2"/>
        <v>2199892.3754182141</v>
      </c>
      <c r="I5" s="62">
        <f t="shared" si="3"/>
        <v>0.23585139985385226</v>
      </c>
      <c r="J5" s="57"/>
      <c r="K5" s="37">
        <v>9327451</v>
      </c>
      <c r="L5" s="5">
        <v>1.3</v>
      </c>
      <c r="M5" s="42">
        <v>210087</v>
      </c>
      <c r="N5" s="56">
        <f t="shared" ref="N5:N26" si="6">K5/2</f>
        <v>4663725.5</v>
      </c>
      <c r="O5" s="56">
        <f t="shared" si="4"/>
        <v>22.199019929838592</v>
      </c>
      <c r="P5" s="56">
        <f t="shared" ref="P5:P26" si="7">K5/M5</f>
        <v>44.398039859677183</v>
      </c>
      <c r="Q5" s="56">
        <f t="shared" si="5"/>
        <v>2199892.3754182141</v>
      </c>
    </row>
    <row r="6" spans="1:21" ht="17.25" thickBot="1" x14ac:dyDescent="0.3">
      <c r="A6" s="1">
        <v>2003</v>
      </c>
      <c r="B6" s="48" t="s">
        <v>73</v>
      </c>
      <c r="C6" s="52">
        <f>C7/$S$1</f>
        <v>9571479.6627409216</v>
      </c>
      <c r="D6" s="56">
        <f t="shared" si="0"/>
        <v>2292534.8240906149</v>
      </c>
      <c r="E6" s="51">
        <f t="shared" si="1"/>
        <v>11864014.486831537</v>
      </c>
      <c r="F6" s="2">
        <v>29420</v>
      </c>
      <c r="G6" s="3">
        <v>156327</v>
      </c>
      <c r="H6" s="61">
        <f t="shared" si="2"/>
        <v>2410817.4868315365</v>
      </c>
      <c r="I6" s="62">
        <f t="shared" si="3"/>
        <v>0.25502668428802833</v>
      </c>
      <c r="J6" s="57"/>
      <c r="K6" s="37">
        <v>9453197</v>
      </c>
      <c r="L6" s="5">
        <v>1.3</v>
      </c>
      <c r="M6" s="42">
        <v>216463</v>
      </c>
      <c r="N6" s="56">
        <f t="shared" si="6"/>
        <v>4726598.5</v>
      </c>
      <c r="O6" s="56">
        <f t="shared" si="4"/>
        <v>21.835595459732147</v>
      </c>
      <c r="P6" s="56">
        <f t="shared" si="7"/>
        <v>43.671190919464294</v>
      </c>
      <c r="Q6" s="56">
        <f t="shared" si="5"/>
        <v>2410817.4868315365</v>
      </c>
    </row>
    <row r="7" spans="1:21" ht="17.25" thickBot="1" x14ac:dyDescent="0.3">
      <c r="A7" s="1">
        <v>2004</v>
      </c>
      <c r="B7" s="48" t="s">
        <v>74</v>
      </c>
      <c r="C7" s="52">
        <f>C8/$S$1</f>
        <v>9902724.0708804484</v>
      </c>
      <c r="D7" s="56">
        <f t="shared" si="0"/>
        <v>2309161.3100247812</v>
      </c>
      <c r="E7" s="51">
        <f t="shared" si="1"/>
        <v>12211885.38090523</v>
      </c>
      <c r="F7" s="2">
        <v>31938</v>
      </c>
      <c r="G7" s="3">
        <v>162175</v>
      </c>
      <c r="H7" s="61">
        <f t="shared" si="2"/>
        <v>2631246.3809052296</v>
      </c>
      <c r="I7" s="62">
        <f t="shared" si="3"/>
        <v>0.27464205476328141</v>
      </c>
      <c r="J7" s="57"/>
      <c r="K7" s="37">
        <v>9580639</v>
      </c>
      <c r="L7" s="5">
        <v>1.3</v>
      </c>
      <c r="M7" s="42">
        <v>223033</v>
      </c>
      <c r="N7" s="56">
        <f t="shared" si="6"/>
        <v>4790319.5</v>
      </c>
      <c r="O7" s="56">
        <f t="shared" si="4"/>
        <v>21.478074993386628</v>
      </c>
      <c r="P7" s="56">
        <f t="shared" si="7"/>
        <v>42.956149986773255</v>
      </c>
      <c r="Q7" s="56">
        <f t="shared" si="5"/>
        <v>2631246.3809052296</v>
      </c>
    </row>
    <row r="8" spans="1:21" ht="17.25" thickBot="1" x14ac:dyDescent="0.3">
      <c r="A8" s="1">
        <v>2005</v>
      </c>
      <c r="B8" s="48" t="s">
        <v>75</v>
      </c>
      <c r="C8" s="53">
        <v>10245432</v>
      </c>
      <c r="D8" s="56">
        <f t="shared" si="0"/>
        <v>2325908.378657022</v>
      </c>
      <c r="E8" s="51">
        <f t="shared" si="1"/>
        <v>12571340.378657022</v>
      </c>
      <c r="F8" s="3">
        <v>34512</v>
      </c>
      <c r="G8" s="3">
        <v>168241</v>
      </c>
      <c r="H8" s="61">
        <f t="shared" si="2"/>
        <v>2861542.3786570225</v>
      </c>
      <c r="I8" s="62">
        <f t="shared" si="3"/>
        <v>0.29470668479993328</v>
      </c>
      <c r="J8" s="57"/>
      <c r="K8" s="37">
        <v>9709798</v>
      </c>
      <c r="L8" s="5">
        <v>1.3</v>
      </c>
      <c r="M8" s="42">
        <v>229802</v>
      </c>
      <c r="N8" s="56">
        <f t="shared" si="6"/>
        <v>4854899</v>
      </c>
      <c r="O8" s="56">
        <f t="shared" si="4"/>
        <v>21.126443634084996</v>
      </c>
      <c r="P8" s="56">
        <f t="shared" si="7"/>
        <v>42.252887268169992</v>
      </c>
      <c r="Q8" s="56">
        <f t="shared" si="5"/>
        <v>2861542.3786570225</v>
      </c>
    </row>
    <row r="9" spans="1:21" ht="17.25" thickBot="1" x14ac:dyDescent="0.3">
      <c r="A9" s="1">
        <v>2006</v>
      </c>
      <c r="B9" s="48" t="s">
        <v>76</v>
      </c>
      <c r="C9" s="53">
        <v>10600000</v>
      </c>
      <c r="D9" s="56">
        <f t="shared" si="0"/>
        <v>2342776.904506892</v>
      </c>
      <c r="E9" s="51">
        <f t="shared" si="1"/>
        <v>12942776.904506892</v>
      </c>
      <c r="F9" s="3">
        <v>35890</v>
      </c>
      <c r="G9" s="3">
        <v>174535</v>
      </c>
      <c r="H9" s="61">
        <f t="shared" si="2"/>
        <v>4102888.904506892</v>
      </c>
      <c r="I9" s="62">
        <f t="shared" si="3"/>
        <v>0.46413358455524456</v>
      </c>
      <c r="J9" s="57"/>
      <c r="K9" s="38">
        <v>8839888</v>
      </c>
      <c r="L9" s="5">
        <v>1.3</v>
      </c>
      <c r="M9" s="42">
        <v>236776</v>
      </c>
      <c r="N9" s="56">
        <f t="shared" si="6"/>
        <v>4419944</v>
      </c>
      <c r="O9" s="56">
        <f t="shared" si="4"/>
        <v>18.667195999594554</v>
      </c>
      <c r="P9" s="56">
        <f t="shared" si="7"/>
        <v>37.334391999189108</v>
      </c>
      <c r="Q9" s="56">
        <f t="shared" si="5"/>
        <v>4102888.904506892</v>
      </c>
    </row>
    <row r="10" spans="1:21" ht="17.25" thickBot="1" x14ac:dyDescent="0.3">
      <c r="A10" s="7">
        <v>2007</v>
      </c>
      <c r="B10" s="48" t="s">
        <v>77</v>
      </c>
      <c r="C10" s="53">
        <v>10966839</v>
      </c>
      <c r="D10" s="56">
        <f t="shared" si="0"/>
        <v>2359767.7684363523</v>
      </c>
      <c r="E10" s="51">
        <f t="shared" si="1"/>
        <v>13326606.768436352</v>
      </c>
      <c r="F10" s="8">
        <v>37749</v>
      </c>
      <c r="G10" s="9">
        <v>179635</v>
      </c>
      <c r="H10" s="61">
        <f t="shared" si="2"/>
        <v>3353241.7684363518</v>
      </c>
      <c r="I10" s="62">
        <f t="shared" si="3"/>
        <v>0.33621969800928292</v>
      </c>
      <c r="J10" s="58"/>
      <c r="K10" s="38">
        <v>9973365</v>
      </c>
      <c r="L10" s="5">
        <v>-9</v>
      </c>
      <c r="M10" s="43">
        <v>232686</v>
      </c>
      <c r="N10" s="56">
        <f t="shared" si="6"/>
        <v>4986682.5</v>
      </c>
      <c r="O10" s="56">
        <f t="shared" si="4"/>
        <v>21.430952012583482</v>
      </c>
      <c r="P10" s="56">
        <f t="shared" si="7"/>
        <v>42.861904025166965</v>
      </c>
      <c r="Q10" s="56">
        <f t="shared" si="5"/>
        <v>3353241.7684363518</v>
      </c>
    </row>
    <row r="11" spans="1:21" ht="17.25" thickBot="1" x14ac:dyDescent="0.3">
      <c r="A11" s="7">
        <v>2008</v>
      </c>
      <c r="B11" s="48" t="s">
        <v>78</v>
      </c>
      <c r="C11" s="53">
        <v>11346373</v>
      </c>
      <c r="D11" s="56">
        <f t="shared" si="0"/>
        <v>2376881.8576957677</v>
      </c>
      <c r="E11" s="51">
        <f t="shared" si="1"/>
        <v>13723254.857695768</v>
      </c>
      <c r="F11" s="8">
        <v>40484</v>
      </c>
      <c r="G11" s="9">
        <v>255594</v>
      </c>
      <c r="H11" s="61">
        <f t="shared" si="2"/>
        <v>3479168.8576957677</v>
      </c>
      <c r="I11" s="62">
        <f t="shared" si="3"/>
        <v>0.33962706460056735</v>
      </c>
      <c r="J11" s="58"/>
      <c r="K11" s="38">
        <v>10244086</v>
      </c>
      <c r="L11" s="5">
        <v>12.8</v>
      </c>
      <c r="M11" s="43">
        <v>251366</v>
      </c>
      <c r="N11" s="56">
        <f t="shared" si="6"/>
        <v>5122043</v>
      </c>
      <c r="O11" s="56">
        <f t="shared" si="4"/>
        <v>20.376832984572296</v>
      </c>
      <c r="P11" s="56">
        <f t="shared" si="7"/>
        <v>40.753665969144592</v>
      </c>
      <c r="Q11" s="56">
        <f t="shared" si="5"/>
        <v>3479168.8576957677</v>
      </c>
    </row>
    <row r="12" spans="1:21" ht="17.25" thickBot="1" x14ac:dyDescent="0.3">
      <c r="A12" s="7">
        <v>2009</v>
      </c>
      <c r="B12" s="48" t="s">
        <v>79</v>
      </c>
      <c r="C12" s="53">
        <v>11648718</v>
      </c>
      <c r="D12" s="56">
        <f t="shared" si="0"/>
        <v>2394120.0659702392</v>
      </c>
      <c r="E12" s="51">
        <f t="shared" si="1"/>
        <v>14042838.065970238</v>
      </c>
      <c r="F12" s="8">
        <v>43218</v>
      </c>
      <c r="G12" s="9">
        <v>274453</v>
      </c>
      <c r="H12" s="61">
        <f t="shared" si="2"/>
        <v>3470426.0659702383</v>
      </c>
      <c r="I12" s="62">
        <f t="shared" si="3"/>
        <v>0.32825301037930021</v>
      </c>
      <c r="J12" s="58"/>
      <c r="K12" s="38">
        <v>10572412</v>
      </c>
      <c r="L12" s="5">
        <v>2.7</v>
      </c>
      <c r="M12" s="43">
        <v>266855</v>
      </c>
      <c r="N12" s="56">
        <f t="shared" si="6"/>
        <v>5286206</v>
      </c>
      <c r="O12" s="56">
        <f t="shared" si="4"/>
        <v>19.809282194450169</v>
      </c>
      <c r="P12" s="56">
        <f t="shared" si="7"/>
        <v>39.618564388900339</v>
      </c>
      <c r="Q12" s="56">
        <f t="shared" si="5"/>
        <v>3470426.0659702383</v>
      </c>
    </row>
    <row r="13" spans="1:21" ht="17.25" thickBot="1" x14ac:dyDescent="0.3">
      <c r="A13" s="7">
        <v>2010</v>
      </c>
      <c r="B13" s="48" t="s">
        <v>80</v>
      </c>
      <c r="C13" s="53">
        <v>11953501</v>
      </c>
      <c r="D13" s="56">
        <f t="shared" si="0"/>
        <v>2411483.2934262711</v>
      </c>
      <c r="E13" s="51">
        <f t="shared" si="1"/>
        <v>14364984.293426272</v>
      </c>
      <c r="F13" s="8">
        <v>48147</v>
      </c>
      <c r="G13" s="9">
        <v>285620</v>
      </c>
      <c r="H13" s="61">
        <f t="shared" si="2"/>
        <v>3282483.2934262715</v>
      </c>
      <c r="I13" s="62">
        <f t="shared" si="3"/>
        <v>0.29618614908550622</v>
      </c>
      <c r="J13" s="58"/>
      <c r="K13" s="38">
        <v>11082501</v>
      </c>
      <c r="L13" s="5">
        <v>3.2</v>
      </c>
      <c r="M13" s="43">
        <v>276983</v>
      </c>
      <c r="N13" s="56">
        <f t="shared" si="6"/>
        <v>5541250.5</v>
      </c>
      <c r="O13" s="56">
        <f t="shared" si="4"/>
        <v>20.005742229667526</v>
      </c>
      <c r="P13" s="56">
        <f t="shared" si="7"/>
        <v>40.011484459335051</v>
      </c>
      <c r="Q13" s="56">
        <f t="shared" si="5"/>
        <v>3282483.2934262715</v>
      </c>
    </row>
    <row r="14" spans="1:21" ht="17.25" thickBot="1" x14ac:dyDescent="0.3">
      <c r="A14" s="7">
        <v>2011</v>
      </c>
      <c r="B14" s="48" t="s">
        <v>81</v>
      </c>
      <c r="C14" s="53">
        <v>12196505</v>
      </c>
      <c r="D14" s="56">
        <f t="shared" si="0"/>
        <v>2428972.446758776</v>
      </c>
      <c r="E14" s="51">
        <f t="shared" si="1"/>
        <v>14625477.446758777</v>
      </c>
      <c r="F14" s="8">
        <v>51578</v>
      </c>
      <c r="G14" s="9">
        <v>296554</v>
      </c>
      <c r="H14" s="61">
        <f t="shared" si="2"/>
        <v>2698642.4467587769</v>
      </c>
      <c r="I14" s="62">
        <f t="shared" si="3"/>
        <v>0.22626643587831782</v>
      </c>
      <c r="J14" s="58"/>
      <c r="K14" s="38">
        <v>11926835</v>
      </c>
      <c r="L14" s="5">
        <v>4.8</v>
      </c>
      <c r="M14" s="43">
        <v>286908</v>
      </c>
      <c r="N14" s="56">
        <f t="shared" si="6"/>
        <v>5963417.5</v>
      </c>
      <c r="O14" s="56">
        <f t="shared" si="4"/>
        <v>20.785121014401827</v>
      </c>
      <c r="P14" s="56">
        <f t="shared" si="7"/>
        <v>41.570242028803655</v>
      </c>
      <c r="Q14" s="56">
        <f t="shared" si="5"/>
        <v>2698642.4467587769</v>
      </c>
    </row>
    <row r="15" spans="1:21" ht="17.25" thickBot="1" x14ac:dyDescent="0.3">
      <c r="A15" s="7">
        <v>2012</v>
      </c>
      <c r="B15" s="48" t="s">
        <v>82</v>
      </c>
      <c r="C15" s="53">
        <v>12441151</v>
      </c>
      <c r="D15" s="56">
        <f t="shared" si="0"/>
        <v>2446588.4392384239</v>
      </c>
      <c r="E15" s="51">
        <f t="shared" si="1"/>
        <v>14887739.439238423</v>
      </c>
      <c r="F15" s="8">
        <v>55253</v>
      </c>
      <c r="G15" s="9">
        <v>321618</v>
      </c>
      <c r="H15" s="61">
        <f t="shared" si="2"/>
        <v>2286863.4392384235</v>
      </c>
      <c r="I15" s="62">
        <f t="shared" si="3"/>
        <v>0.181484480859777</v>
      </c>
      <c r="J15" s="58"/>
      <c r="K15" s="38">
        <v>12600876</v>
      </c>
      <c r="L15" s="5">
        <v>7.6</v>
      </c>
      <c r="M15" s="43">
        <v>306967</v>
      </c>
      <c r="N15" s="56">
        <f t="shared" si="6"/>
        <v>6300438</v>
      </c>
      <c r="O15" s="56">
        <f t="shared" si="4"/>
        <v>20.524805597995876</v>
      </c>
      <c r="P15" s="56">
        <f t="shared" si="7"/>
        <v>41.049611195991751</v>
      </c>
      <c r="Q15" s="56">
        <f t="shared" si="5"/>
        <v>2286863.4392384235</v>
      </c>
    </row>
    <row r="16" spans="1:21" ht="17.25" thickBot="1" x14ac:dyDescent="0.3">
      <c r="A16" s="1">
        <v>2013</v>
      </c>
      <c r="B16" s="48" t="s">
        <v>83</v>
      </c>
      <c r="C16" s="53">
        <v>12673197</v>
      </c>
      <c r="D16" s="56">
        <f t="shared" si="0"/>
        <v>2464332.1907593315</v>
      </c>
      <c r="E16" s="51">
        <f t="shared" si="1"/>
        <v>15137529.190759331</v>
      </c>
      <c r="F16" s="8">
        <v>59191</v>
      </c>
      <c r="G16" s="9">
        <v>339951</v>
      </c>
      <c r="H16" s="61">
        <f t="shared" si="2"/>
        <v>1602904.190759331</v>
      </c>
      <c r="I16" s="62">
        <f t="shared" si="3"/>
        <v>0.11842989301582652</v>
      </c>
      <c r="J16" s="58"/>
      <c r="K16" s="38">
        <v>13534625</v>
      </c>
      <c r="L16" s="5">
        <v>5.7</v>
      </c>
      <c r="M16" s="43">
        <v>326533</v>
      </c>
      <c r="N16" s="56">
        <f t="shared" si="6"/>
        <v>6767312.5</v>
      </c>
      <c r="O16" s="56">
        <f t="shared" si="4"/>
        <v>20.724742981566948</v>
      </c>
      <c r="P16" s="56">
        <f t="shared" si="7"/>
        <v>41.449485963133895</v>
      </c>
      <c r="Q16" s="56">
        <f t="shared" si="5"/>
        <v>1602904.190759331</v>
      </c>
    </row>
    <row r="17" spans="1:17" ht="17.25" thickBot="1" x14ac:dyDescent="0.3">
      <c r="A17" s="1">
        <v>2014</v>
      </c>
      <c r="B17" s="48" t="s">
        <v>84</v>
      </c>
      <c r="C17" s="53">
        <v>12969847</v>
      </c>
      <c r="D17" s="56">
        <f t="shared" si="0"/>
        <v>2482204.6278870972</v>
      </c>
      <c r="E17" s="51">
        <f t="shared" si="1"/>
        <v>15452051.627887096</v>
      </c>
      <c r="F17" s="8">
        <v>53471</v>
      </c>
      <c r="G17" s="9">
        <v>383207</v>
      </c>
      <c r="H17" s="61">
        <f t="shared" si="2"/>
        <v>1150613.6278870963</v>
      </c>
      <c r="I17" s="62">
        <f t="shared" si="3"/>
        <v>8.0454401011079882E-2</v>
      </c>
      <c r="J17" s="58"/>
      <c r="K17" s="38">
        <v>14301438</v>
      </c>
      <c r="L17" s="5">
        <v>7.4</v>
      </c>
      <c r="M17" s="43">
        <v>363249</v>
      </c>
      <c r="N17" s="56">
        <f t="shared" si="6"/>
        <v>7150719</v>
      </c>
      <c r="O17" s="56">
        <f t="shared" si="4"/>
        <v>19.685447172600611</v>
      </c>
      <c r="P17" s="56">
        <f t="shared" si="7"/>
        <v>39.370894345201222</v>
      </c>
      <c r="Q17" s="56">
        <f t="shared" si="5"/>
        <v>1150613.6278870963</v>
      </c>
    </row>
    <row r="18" spans="1:17" ht="17.25" thickBot="1" x14ac:dyDescent="0.3">
      <c r="A18" s="1">
        <v>2015</v>
      </c>
      <c r="B18" s="48" t="s">
        <v>85</v>
      </c>
      <c r="C18" s="53">
        <v>14813264</v>
      </c>
      <c r="D18" s="56">
        <f t="shared" si="0"/>
        <v>2500206.6839071871</v>
      </c>
      <c r="E18" s="51">
        <f t="shared" si="1"/>
        <v>17313470.683907188</v>
      </c>
      <c r="F18" s="8">
        <v>51350</v>
      </c>
      <c r="G18" s="9">
        <v>414580</v>
      </c>
      <c r="H18" s="61">
        <f t="shared" si="2"/>
        <v>2119735.6839071885</v>
      </c>
      <c r="I18" s="62">
        <f t="shared" si="3"/>
        <v>0.13951379854309612</v>
      </c>
      <c r="J18" s="58"/>
      <c r="K18" s="38">
        <v>15193735</v>
      </c>
      <c r="L18" s="5">
        <v>5.7</v>
      </c>
      <c r="M18" s="43">
        <v>388197</v>
      </c>
      <c r="N18" s="56">
        <f t="shared" si="6"/>
        <v>7596867.5</v>
      </c>
      <c r="O18" s="56">
        <f t="shared" si="4"/>
        <v>19.569619291236151</v>
      </c>
      <c r="P18" s="56">
        <f t="shared" si="7"/>
        <v>39.139238582472302</v>
      </c>
      <c r="Q18" s="56">
        <f t="shared" si="5"/>
        <v>2119735.6839071885</v>
      </c>
    </row>
    <row r="19" spans="1:17" ht="17.25" thickBot="1" x14ac:dyDescent="0.3">
      <c r="A19" s="1">
        <v>2016</v>
      </c>
      <c r="B19" s="48" t="s">
        <v>86</v>
      </c>
      <c r="C19" s="55">
        <v>15444448.27</v>
      </c>
      <c r="D19" s="56">
        <f>D20/$U$1</f>
        <v>2518339.2988736709</v>
      </c>
      <c r="E19" s="51">
        <f t="shared" si="1"/>
        <v>17962787.56887367</v>
      </c>
      <c r="F19" s="8">
        <v>59987</v>
      </c>
      <c r="G19" s="9">
        <v>501885</v>
      </c>
      <c r="H19" s="61">
        <f>E19-K19</f>
        <v>1821083.56887367</v>
      </c>
      <c r="I19" s="62">
        <f t="shared" si="3"/>
        <v>0.11281854560544971</v>
      </c>
      <c r="J19" s="58"/>
      <c r="K19" s="38">
        <v>16141704</v>
      </c>
      <c r="L19" s="5">
        <v>6.2</v>
      </c>
      <c r="M19" s="43">
        <v>419797</v>
      </c>
      <c r="N19" s="56">
        <f t="shared" si="6"/>
        <v>8070852</v>
      </c>
      <c r="O19" s="56">
        <f t="shared" si="4"/>
        <v>19.225606662267715</v>
      </c>
      <c r="P19" s="56">
        <f t="shared" si="7"/>
        <v>38.451213324535431</v>
      </c>
      <c r="Q19" s="56">
        <f t="shared" si="5"/>
        <v>1821083.56887367</v>
      </c>
    </row>
    <row r="20" spans="1:17" ht="17.25" thickBot="1" x14ac:dyDescent="0.3">
      <c r="A20" s="1">
        <v>2017</v>
      </c>
      <c r="B20" s="48" t="s">
        <v>87</v>
      </c>
      <c r="C20" s="55">
        <v>16102526.92</v>
      </c>
      <c r="D20" s="56">
        <f>D21/$U$1</f>
        <v>2536603.4196583093</v>
      </c>
      <c r="E20" s="51">
        <f t="shared" si="1"/>
        <v>18639130.339658309</v>
      </c>
      <c r="F20" s="8">
        <v>70077</v>
      </c>
      <c r="G20" s="9">
        <v>607575</v>
      </c>
      <c r="H20" s="61">
        <f t="shared" si="2"/>
        <v>1829717.3396583088</v>
      </c>
      <c r="I20" s="62">
        <f t="shared" si="3"/>
        <v>0.10885075758792462</v>
      </c>
      <c r="J20" s="58"/>
      <c r="K20" s="38">
        <v>16809413</v>
      </c>
      <c r="L20" s="5">
        <v>6.2</v>
      </c>
      <c r="M20" s="43">
        <v>453969</v>
      </c>
      <c r="N20" s="56">
        <f t="shared" si="6"/>
        <v>8404706.5</v>
      </c>
      <c r="O20" s="56">
        <f t="shared" si="4"/>
        <v>18.51383354370012</v>
      </c>
      <c r="P20" s="56">
        <f t="shared" si="7"/>
        <v>37.027667087400239</v>
      </c>
      <c r="Q20" s="56">
        <f t="shared" si="5"/>
        <v>1829717.3396583088</v>
      </c>
    </row>
    <row r="21" spans="1:17" ht="17.25" thickBot="1" x14ac:dyDescent="0.3">
      <c r="A21" s="1">
        <v>2018</v>
      </c>
      <c r="B21" s="48" t="s">
        <v>88</v>
      </c>
      <c r="C21" s="55">
        <v>16788646</v>
      </c>
      <c r="D21">
        <v>2555000</v>
      </c>
      <c r="E21" s="51">
        <f t="shared" si="1"/>
        <v>19343646</v>
      </c>
      <c r="F21" s="8">
        <v>81864</v>
      </c>
      <c r="G21" s="9">
        <v>544039</v>
      </c>
      <c r="H21" s="61">
        <f t="shared" si="2"/>
        <v>1544429</v>
      </c>
      <c r="I21" s="62">
        <f t="shared" si="3"/>
        <v>8.6769491039971031E-2</v>
      </c>
      <c r="J21" s="58"/>
      <c r="K21" s="38">
        <v>17799217</v>
      </c>
      <c r="L21" s="5">
        <v>4.0999999999999996</v>
      </c>
      <c r="M21" s="43">
        <v>373342</v>
      </c>
      <c r="N21" s="56">
        <f t="shared" si="6"/>
        <v>8899608.5</v>
      </c>
      <c r="O21" s="56">
        <f t="shared" si="4"/>
        <v>23.837683678771743</v>
      </c>
      <c r="P21" s="56">
        <f t="shared" si="7"/>
        <v>47.675367357543486</v>
      </c>
      <c r="Q21" s="56">
        <f t="shared" si="5"/>
        <v>1544429</v>
      </c>
    </row>
    <row r="22" spans="1:17" ht="17.25" thickBot="1" x14ac:dyDescent="0.3">
      <c r="A22" s="1">
        <v>2019</v>
      </c>
      <c r="B22" s="48" t="s">
        <v>89</v>
      </c>
      <c r="C22" s="54">
        <v>17504000</v>
      </c>
      <c r="D22">
        <v>2630694</v>
      </c>
      <c r="E22" s="51">
        <f t="shared" si="1"/>
        <v>20134694</v>
      </c>
      <c r="F22" s="10">
        <v>95634</v>
      </c>
      <c r="G22" s="9">
        <v>595622</v>
      </c>
      <c r="H22" s="61">
        <f>E22-K22</f>
        <v>1345674</v>
      </c>
      <c r="I22" s="62">
        <f t="shared" si="3"/>
        <v>7.1620233519363974E-2</v>
      </c>
      <c r="J22" s="58"/>
      <c r="K22" s="38">
        <v>18789020</v>
      </c>
      <c r="L22" s="5">
        <v>5.9</v>
      </c>
      <c r="M22" s="43">
        <v>368518</v>
      </c>
      <c r="N22" s="56">
        <f t="shared" si="6"/>
        <v>9394510</v>
      </c>
      <c r="O22" s="56">
        <f t="shared" si="4"/>
        <v>25.492676070096984</v>
      </c>
      <c r="P22" s="56">
        <f t="shared" si="7"/>
        <v>50.985352140193967</v>
      </c>
      <c r="Q22" s="56">
        <f t="shared" si="5"/>
        <v>1345674</v>
      </c>
    </row>
    <row r="23" spans="1:17" ht="17.25" thickBot="1" x14ac:dyDescent="0.3">
      <c r="A23" s="1">
        <v>2020</v>
      </c>
      <c r="B23" s="48" t="s">
        <v>90</v>
      </c>
      <c r="C23" s="53">
        <v>18021655</v>
      </c>
      <c r="D23" s="50">
        <v>2669371</v>
      </c>
      <c r="E23" s="51">
        <f t="shared" si="1"/>
        <v>20691026</v>
      </c>
      <c r="F23" s="8">
        <v>59987</v>
      </c>
      <c r="G23" s="9">
        <v>446205</v>
      </c>
      <c r="H23" s="61">
        <f t="shared" si="2"/>
        <v>521751</v>
      </c>
      <c r="I23" s="62">
        <f t="shared" si="3"/>
        <v>2.5868604597835073E-2</v>
      </c>
      <c r="J23" s="58"/>
      <c r="K23" s="38">
        <v>20169275</v>
      </c>
      <c r="L23" s="5">
        <v>5.6</v>
      </c>
      <c r="M23" s="43">
        <v>457087</v>
      </c>
      <c r="N23" s="56">
        <f t="shared" si="6"/>
        <v>10084637.5</v>
      </c>
      <c r="O23" s="56">
        <f t="shared" si="4"/>
        <v>22.062840334553378</v>
      </c>
      <c r="P23" s="56">
        <f t="shared" si="7"/>
        <v>44.125680669106757</v>
      </c>
      <c r="Q23" s="56">
        <f t="shared" si="5"/>
        <v>521751</v>
      </c>
    </row>
    <row r="24" spans="1:17" ht="17.25" thickBot="1" x14ac:dyDescent="0.3">
      <c r="A24" s="7">
        <v>2021</v>
      </c>
      <c r="B24" s="48" t="s">
        <v>91</v>
      </c>
      <c r="C24" s="53">
        <v>18286208</v>
      </c>
      <c r="D24" s="50">
        <v>2708619</v>
      </c>
      <c r="E24" s="51">
        <f t="shared" si="1"/>
        <v>20994827</v>
      </c>
      <c r="F24" s="8">
        <v>70077</v>
      </c>
      <c r="G24" s="9">
        <v>511999</v>
      </c>
      <c r="H24" s="61">
        <f t="shared" si="2"/>
        <v>457464</v>
      </c>
      <c r="I24" s="62">
        <f t="shared" si="3"/>
        <v>2.2274719495389939E-2</v>
      </c>
      <c r="J24" s="58"/>
      <c r="K24" s="39">
        <v>20537363</v>
      </c>
      <c r="L24" s="5">
        <v>7.3</v>
      </c>
      <c r="M24" s="43">
        <v>572167</v>
      </c>
      <c r="N24" s="56">
        <f t="shared" si="6"/>
        <v>10268681.5</v>
      </c>
      <c r="O24" s="56">
        <f t="shared" si="4"/>
        <v>17.947000613457259</v>
      </c>
      <c r="P24" s="56">
        <f t="shared" si="7"/>
        <v>35.894001226914519</v>
      </c>
      <c r="Q24" s="56">
        <f t="shared" si="5"/>
        <v>457464</v>
      </c>
    </row>
    <row r="25" spans="1:17" ht="17.25" thickBot="1" x14ac:dyDescent="0.3">
      <c r="A25" s="1">
        <v>2022</v>
      </c>
      <c r="B25" s="48" t="s">
        <v>92</v>
      </c>
      <c r="C25" s="53">
        <v>18554632</v>
      </c>
      <c r="D25" s="50">
        <v>2748445</v>
      </c>
      <c r="E25" s="51">
        <f t="shared" si="1"/>
        <v>21303077</v>
      </c>
      <c r="F25" s="3">
        <v>81864</v>
      </c>
      <c r="G25" s="11">
        <v>587494</v>
      </c>
      <c r="H25" s="61">
        <f t="shared" si="2"/>
        <v>390909</v>
      </c>
      <c r="I25" s="62">
        <f t="shared" si="3"/>
        <v>1.8692896881853667E-2</v>
      </c>
      <c r="J25" s="59"/>
      <c r="K25" s="40">
        <v>20912168</v>
      </c>
      <c r="L25" s="5">
        <v>7.3</v>
      </c>
      <c r="M25" s="44">
        <v>716220</v>
      </c>
      <c r="N25" s="56">
        <f t="shared" si="6"/>
        <v>10456084</v>
      </c>
      <c r="O25" s="56">
        <f t="shared" si="4"/>
        <v>14.598983552539723</v>
      </c>
      <c r="P25" s="56">
        <f t="shared" si="7"/>
        <v>29.197967105079446</v>
      </c>
      <c r="Q25" s="56">
        <f t="shared" si="5"/>
        <v>390909</v>
      </c>
    </row>
    <row r="26" spans="1:17" ht="17.25" thickBot="1" x14ac:dyDescent="0.3">
      <c r="A26" s="75">
        <v>2023</v>
      </c>
      <c r="B26" s="48" t="s">
        <v>93</v>
      </c>
      <c r="C26" s="53">
        <v>18826873</v>
      </c>
      <c r="D26" s="50">
        <v>2788857</v>
      </c>
      <c r="E26" s="51">
        <f>SUM(C26,D26)</f>
        <v>21615730</v>
      </c>
      <c r="F26" s="3">
        <v>95634</v>
      </c>
      <c r="G26" s="11">
        <v>674122</v>
      </c>
      <c r="H26" s="61">
        <f t="shared" si="2"/>
        <v>321917</v>
      </c>
      <c r="I26" s="62">
        <f t="shared" si="3"/>
        <v>1.5117865456975695E-2</v>
      </c>
      <c r="J26" s="60"/>
      <c r="K26" s="49">
        <v>21293813</v>
      </c>
      <c r="L26" s="5">
        <v>7.3</v>
      </c>
      <c r="M26" s="44">
        <v>896542</v>
      </c>
      <c r="N26" s="56">
        <f t="shared" si="6"/>
        <v>10646906.5</v>
      </c>
      <c r="O26" s="56">
        <f t="shared" si="4"/>
        <v>11.875524515304358</v>
      </c>
      <c r="P26" s="56">
        <f t="shared" si="7"/>
        <v>23.751049030608716</v>
      </c>
      <c r="Q26" s="56">
        <f t="shared" si="5"/>
        <v>321917</v>
      </c>
    </row>
    <row r="27" spans="1:17" ht="17.25" thickBot="1" x14ac:dyDescent="0.3">
      <c r="A27" s="1">
        <v>2024</v>
      </c>
      <c r="B27" s="48" t="s">
        <v>109</v>
      </c>
      <c r="C27" s="56">
        <f>C26*$U$2</f>
        <v>19103696.796733275</v>
      </c>
      <c r="D27" s="56">
        <f>D26*$U$2</f>
        <v>2829863.3839749796</v>
      </c>
      <c r="E27" s="51">
        <f t="shared" ref="E27:E33" si="8">SUM(C27,D27)</f>
        <v>21933560.180708256</v>
      </c>
      <c r="K27" s="56">
        <f>K26*$U$2</f>
        <v>21606909.825032409</v>
      </c>
    </row>
    <row r="28" spans="1:17" ht="16.5" x14ac:dyDescent="0.25">
      <c r="A28" s="12">
        <v>2025</v>
      </c>
      <c r="B28" s="48" t="s">
        <v>111</v>
      </c>
      <c r="C28" s="56">
        <f t="shared" ref="C28:C33" si="9">C27*$U$2</f>
        <v>19384590.914355092</v>
      </c>
      <c r="D28" s="56">
        <f t="shared" ref="D28:D32" si="10">D27*$U$2</f>
        <v>2871472.7115668976</v>
      </c>
      <c r="E28" s="51">
        <f t="shared" si="8"/>
        <v>22256063.625921991</v>
      </c>
      <c r="K28" s="56">
        <f t="shared" ref="K28:K33" si="11">K27*$U$2</f>
        <v>21924610.316953667</v>
      </c>
    </row>
    <row r="29" spans="1:17" ht="17.25" thickBot="1" x14ac:dyDescent="0.3">
      <c r="A29" s="1">
        <v>2026</v>
      </c>
      <c r="B29" s="48" t="s">
        <v>110</v>
      </c>
      <c r="C29" s="56">
        <f t="shared" si="9"/>
        <v>19669615.201449033</v>
      </c>
      <c r="D29" s="56">
        <f t="shared" si="10"/>
        <v>2913693.8482491253</v>
      </c>
      <c r="E29" s="51">
        <f t="shared" si="8"/>
        <v>22583309.049698159</v>
      </c>
      <c r="K29" s="56">
        <f t="shared" si="11"/>
        <v>22246982.166481555</v>
      </c>
    </row>
    <row r="30" spans="1:17" ht="16.5" x14ac:dyDescent="0.25">
      <c r="A30" s="12">
        <v>2027</v>
      </c>
      <c r="B30" s="48" t="s">
        <v>112</v>
      </c>
      <c r="C30" s="56">
        <f t="shared" si="9"/>
        <v>19958830.386591446</v>
      </c>
      <c r="D30" s="56">
        <f t="shared" si="10"/>
        <v>2956535.7898498741</v>
      </c>
      <c r="E30" s="51">
        <f t="shared" si="8"/>
        <v>22915366.176441319</v>
      </c>
      <c r="K30" s="56">
        <f t="shared" si="11"/>
        <v>22574094.059634652</v>
      </c>
    </row>
    <row r="31" spans="1:17" ht="17.25" thickBot="1" x14ac:dyDescent="0.3">
      <c r="A31" s="1">
        <v>2028</v>
      </c>
      <c r="B31" s="48" t="s">
        <v>113</v>
      </c>
      <c r="C31" s="56">
        <f t="shared" si="9"/>
        <v>20252298.09129056</v>
      </c>
      <c r="D31" s="56">
        <f t="shared" si="10"/>
        <v>3000007.6644688859</v>
      </c>
      <c r="E31" s="51">
        <f t="shared" si="8"/>
        <v>23252305.755759444</v>
      </c>
      <c r="K31" s="56">
        <f t="shared" si="11"/>
        <v>22906015.692366872</v>
      </c>
    </row>
    <row r="32" spans="1:17" ht="16.5" x14ac:dyDescent="0.25">
      <c r="A32" s="12">
        <v>2029</v>
      </c>
      <c r="B32" s="48" t="s">
        <v>114</v>
      </c>
      <c r="C32" s="56">
        <f t="shared" si="9"/>
        <v>20550080.843115844</v>
      </c>
      <c r="D32" s="56">
        <f t="shared" si="10"/>
        <v>3044118.7344223084</v>
      </c>
      <c r="E32" s="51">
        <f t="shared" si="8"/>
        <v>23594199.577538151</v>
      </c>
      <c r="K32" s="56">
        <f t="shared" si="11"/>
        <v>23242817.785417214</v>
      </c>
      <c r="L32" t="s">
        <v>119</v>
      </c>
      <c r="M32" t="s">
        <v>120</v>
      </c>
    </row>
    <row r="33" spans="1:13" ht="17.25" thickBot="1" x14ac:dyDescent="0.3">
      <c r="A33" s="74">
        <v>2030</v>
      </c>
      <c r="B33" s="48" t="s">
        <v>115</v>
      </c>
      <c r="C33" s="56">
        <f t="shared" si="9"/>
        <v>20852242.089020412</v>
      </c>
      <c r="D33" s="56">
        <f>D32*$U$2</f>
        <v>3088878.3982161675</v>
      </c>
      <c r="E33" s="51">
        <f t="shared" si="8"/>
        <v>23941120.487236582</v>
      </c>
      <c r="K33" s="56">
        <f t="shared" si="11"/>
        <v>23584572.099377844</v>
      </c>
      <c r="L33" s="56">
        <f>K33/40</f>
        <v>589614.30248444609</v>
      </c>
      <c r="M33" s="56">
        <f>L33/6</f>
        <v>98269.050414074343</v>
      </c>
    </row>
    <row r="34" spans="1:13" ht="16.5" x14ac:dyDescent="0.25">
      <c r="A34" s="12">
        <v>2031</v>
      </c>
    </row>
    <row r="35" spans="1:13" ht="17.25" thickBot="1" x14ac:dyDescent="0.3">
      <c r="A35" s="1">
        <v>2032</v>
      </c>
    </row>
    <row r="36" spans="1:13" ht="16.5" x14ac:dyDescent="0.25">
      <c r="A36" s="12">
        <v>2033</v>
      </c>
    </row>
    <row r="37" spans="1:13" ht="17.25" thickBot="1" x14ac:dyDescent="0.3">
      <c r="A37" s="1">
        <v>2034</v>
      </c>
    </row>
    <row r="38" spans="1:13" ht="16.5" x14ac:dyDescent="0.25">
      <c r="A38" s="12">
        <v>2035</v>
      </c>
    </row>
    <row r="39" spans="1:13" ht="17.25" thickBot="1" x14ac:dyDescent="0.3">
      <c r="A39" s="1">
        <v>2036</v>
      </c>
    </row>
    <row r="40" spans="1:13" ht="16.5" x14ac:dyDescent="0.25">
      <c r="A40" s="12">
        <v>2037</v>
      </c>
    </row>
    <row r="41" spans="1:13" ht="17.25" thickBot="1" x14ac:dyDescent="0.3">
      <c r="A41" s="1">
        <v>2038</v>
      </c>
    </row>
    <row r="42" spans="1:13" ht="16.5" x14ac:dyDescent="0.25">
      <c r="A42" s="12">
        <v>2039</v>
      </c>
    </row>
    <row r="43" spans="1:13" ht="17.25" thickBot="1" x14ac:dyDescent="0.3">
      <c r="A43" s="74">
        <v>2040</v>
      </c>
      <c r="B43" t="s">
        <v>117</v>
      </c>
    </row>
    <row r="44" spans="1:13" ht="16.5" x14ac:dyDescent="0.25">
      <c r="A44" s="12">
        <v>2041</v>
      </c>
    </row>
    <row r="45" spans="1:13" ht="17.25" thickBot="1" x14ac:dyDescent="0.3">
      <c r="A45" s="1">
        <v>2042</v>
      </c>
    </row>
    <row r="46" spans="1:13" ht="16.5" x14ac:dyDescent="0.25">
      <c r="A46" s="12">
        <v>2043</v>
      </c>
    </row>
    <row r="47" spans="1:13" ht="17.25" thickBot="1" x14ac:dyDescent="0.3">
      <c r="A47" s="1">
        <v>2044</v>
      </c>
    </row>
    <row r="48" spans="1:13" ht="16.5" x14ac:dyDescent="0.25">
      <c r="A48" s="12">
        <v>2045</v>
      </c>
    </row>
    <row r="49" spans="1:2" ht="17.25" thickBot="1" x14ac:dyDescent="0.3">
      <c r="A49" s="1">
        <v>2046</v>
      </c>
    </row>
    <row r="50" spans="1:2" ht="16.5" x14ac:dyDescent="0.25">
      <c r="A50" s="12">
        <v>2047</v>
      </c>
    </row>
    <row r="51" spans="1:2" ht="17.25" thickBot="1" x14ac:dyDescent="0.3">
      <c r="A51" s="1">
        <v>2048</v>
      </c>
    </row>
    <row r="52" spans="1:2" ht="16.5" x14ac:dyDescent="0.25">
      <c r="A52" s="12">
        <v>2049</v>
      </c>
    </row>
    <row r="53" spans="1:2" ht="17.25" thickBot="1" x14ac:dyDescent="0.3">
      <c r="A53" s="74">
        <v>2050</v>
      </c>
      <c r="B53" t="s">
        <v>116</v>
      </c>
    </row>
  </sheetData>
  <mergeCells count="8">
    <mergeCell ref="L1:L2"/>
    <mergeCell ref="M1:M2"/>
    <mergeCell ref="A1:A2"/>
    <mergeCell ref="B1:B2"/>
    <mergeCell ref="C1:C2"/>
    <mergeCell ref="F1:F2"/>
    <mergeCell ref="G1:G2"/>
    <mergeCell ref="K1:K2"/>
  </mergeCells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ECB77-0BED-4CA2-BE76-757A6062D06A}">
  <dimension ref="A1:S29"/>
  <sheetViews>
    <sheetView zoomScale="120" zoomScaleNormal="12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" sqref="D1"/>
    </sheetView>
  </sheetViews>
  <sheetFormatPr baseColWidth="10" defaultRowHeight="15" x14ac:dyDescent="0.25"/>
  <cols>
    <col min="1" max="1" width="14.28515625" customWidth="1"/>
    <col min="2" max="2" width="15.5703125" customWidth="1"/>
    <col min="3" max="3" width="20.5703125" customWidth="1"/>
    <col min="4" max="4" width="14.85546875" customWidth="1"/>
    <col min="5" max="5" width="18" customWidth="1"/>
    <col min="6" max="6" width="18.140625" customWidth="1"/>
    <col min="7" max="7" width="19.140625" customWidth="1"/>
    <col min="8" max="10" width="15.28515625" hidden="1" customWidth="1"/>
    <col min="11" max="11" width="26.28515625" customWidth="1"/>
    <col min="12" max="12" width="21.7109375" customWidth="1"/>
    <col min="13" max="13" width="15.85546875" customWidth="1"/>
    <col min="14" max="14" width="17.7109375" customWidth="1"/>
    <col min="15" max="15" width="24.28515625" customWidth="1"/>
    <col min="16" max="16" width="14.42578125" customWidth="1"/>
    <col min="17" max="17" width="13.140625" customWidth="1"/>
  </cols>
  <sheetData>
    <row r="1" spans="1:19" ht="45" x14ac:dyDescent="0.25">
      <c r="A1" s="78" t="s">
        <v>68</v>
      </c>
      <c r="B1" s="78" t="s">
        <v>69</v>
      </c>
      <c r="C1" s="78" t="s">
        <v>94</v>
      </c>
      <c r="D1" s="34" t="s">
        <v>97</v>
      </c>
      <c r="E1" s="34" t="s">
        <v>98</v>
      </c>
      <c r="F1" s="85" t="s">
        <v>0</v>
      </c>
      <c r="G1" s="78" t="s">
        <v>1</v>
      </c>
      <c r="H1" s="35"/>
      <c r="I1" s="35"/>
      <c r="J1" s="35"/>
      <c r="K1" s="80" t="s">
        <v>95</v>
      </c>
      <c r="L1" s="82" t="s">
        <v>2</v>
      </c>
      <c r="M1" s="76" t="s">
        <v>3</v>
      </c>
      <c r="N1" s="73" t="s">
        <v>102</v>
      </c>
      <c r="O1" s="73" t="s">
        <v>108</v>
      </c>
      <c r="P1" s="41" t="s">
        <v>100</v>
      </c>
      <c r="Q1" s="73" t="s">
        <v>101</v>
      </c>
      <c r="R1" t="s">
        <v>96</v>
      </c>
      <c r="S1">
        <v>1.03460744</v>
      </c>
    </row>
    <row r="2" spans="1:19" ht="15.75" thickBot="1" x14ac:dyDescent="0.3">
      <c r="A2" s="79"/>
      <c r="B2" s="79"/>
      <c r="C2" s="84"/>
      <c r="D2" s="47"/>
      <c r="E2" s="47"/>
      <c r="F2" s="86"/>
      <c r="G2" s="79"/>
      <c r="H2" s="36"/>
      <c r="I2" s="36"/>
      <c r="J2" s="36"/>
      <c r="K2" s="81"/>
      <c r="L2" s="83"/>
      <c r="M2" s="77"/>
    </row>
    <row r="3" spans="1:19" ht="17.25" thickBot="1" x14ac:dyDescent="0.3">
      <c r="A3" s="1">
        <v>2000</v>
      </c>
      <c r="B3" s="48" t="s">
        <v>70</v>
      </c>
      <c r="C3" s="52">
        <f>C4/$S$1</f>
        <v>8642756.7393599916</v>
      </c>
      <c r="D3" s="56">
        <f t="shared" ref="D3:D20" si="0">D4/$B$28</f>
        <v>2243370.2114604083</v>
      </c>
      <c r="E3" s="51">
        <f>SUM(C3,D3)</f>
        <v>10886126.950820399</v>
      </c>
      <c r="F3" s="2">
        <v>22996</v>
      </c>
      <c r="G3" s="3">
        <v>140018</v>
      </c>
      <c r="H3" s="61">
        <f>E3-K3</f>
        <v>1805172.9508203994</v>
      </c>
      <c r="I3" s="62">
        <f>(E3-K3)/K3</f>
        <v>0.19878670796266554</v>
      </c>
      <c r="J3" s="61"/>
      <c r="K3" s="37">
        <v>9080954</v>
      </c>
      <c r="L3" s="4" t="s">
        <v>4</v>
      </c>
      <c r="M3" s="42">
        <v>197893</v>
      </c>
      <c r="N3" s="56">
        <f>K3/2</f>
        <v>4540477</v>
      </c>
      <c r="O3" s="56">
        <f>N3/M3</f>
        <v>22.944101105142678</v>
      </c>
      <c r="P3" s="56">
        <f>K3/M3</f>
        <v>45.888202210285357</v>
      </c>
      <c r="Q3" s="56">
        <f>E3-K3</f>
        <v>1805172.9508203994</v>
      </c>
    </row>
    <row r="4" spans="1:19" ht="17.25" thickBot="1" x14ac:dyDescent="0.3">
      <c r="A4" s="1">
        <v>2001</v>
      </c>
      <c r="B4" s="48" t="s">
        <v>71</v>
      </c>
      <c r="C4" s="52">
        <f>C5/$S$1</f>
        <v>8941860.4246519879</v>
      </c>
      <c r="D4" s="56">
        <f t="shared" si="0"/>
        <v>2259640.1336766472</v>
      </c>
      <c r="E4" s="51">
        <f t="shared" ref="E4:E25" si="1">SUM(C4,D4)</f>
        <v>11201500.558328636</v>
      </c>
      <c r="F4" s="2">
        <v>24964</v>
      </c>
      <c r="G4" s="3">
        <v>145256</v>
      </c>
      <c r="H4" s="61">
        <f t="shared" ref="H4:H26" si="2">E4-K4</f>
        <v>1998123.558328636</v>
      </c>
      <c r="I4" s="62">
        <f t="shared" ref="I4:I26" si="3">(E4-K4)/K4</f>
        <v>0.21710765062961521</v>
      </c>
      <c r="J4" s="57"/>
      <c r="K4" s="37">
        <v>9203377</v>
      </c>
      <c r="L4" s="5">
        <v>1.3</v>
      </c>
      <c r="M4" s="42">
        <v>203899</v>
      </c>
      <c r="N4" s="56">
        <f>K4/2</f>
        <v>4601688.5</v>
      </c>
      <c r="O4" s="56">
        <f t="shared" ref="O4:O26" si="4">N4/M4</f>
        <v>22.568470173958676</v>
      </c>
      <c r="P4" s="56">
        <f>K4/M4</f>
        <v>45.136940347917353</v>
      </c>
      <c r="Q4" s="56">
        <f t="shared" ref="Q4:Q26" si="5">E4-K4</f>
        <v>1998123.558328636</v>
      </c>
    </row>
    <row r="5" spans="1:19" ht="17.25" thickBot="1" x14ac:dyDescent="0.3">
      <c r="A5" s="1">
        <v>2002</v>
      </c>
      <c r="B5" s="48" t="s">
        <v>72</v>
      </c>
      <c r="C5" s="52">
        <f>C6/$S$1</f>
        <v>9251315.3227865063</v>
      </c>
      <c r="D5" s="56">
        <f t="shared" si="0"/>
        <v>2276028.0526317083</v>
      </c>
      <c r="E5" s="51">
        <f t="shared" si="1"/>
        <v>11527343.375418214</v>
      </c>
      <c r="F5" s="6">
        <v>27101</v>
      </c>
      <c r="G5" s="3">
        <v>150690</v>
      </c>
      <c r="H5" s="61">
        <f t="shared" si="2"/>
        <v>2199892.3754182141</v>
      </c>
      <c r="I5" s="62">
        <f t="shared" si="3"/>
        <v>0.23585139985385226</v>
      </c>
      <c r="J5" s="57"/>
      <c r="K5" s="37">
        <v>9327451</v>
      </c>
      <c r="L5" s="5">
        <v>1.3</v>
      </c>
      <c r="M5" s="42">
        <v>210087</v>
      </c>
      <c r="N5" s="56">
        <f t="shared" ref="N5:N26" si="6">K5/2</f>
        <v>4663725.5</v>
      </c>
      <c r="O5" s="56">
        <f t="shared" si="4"/>
        <v>22.199019929838592</v>
      </c>
      <c r="P5" s="56">
        <f t="shared" ref="P5:P26" si="7">K5/M5</f>
        <v>44.398039859677183</v>
      </c>
      <c r="Q5" s="56">
        <f t="shared" si="5"/>
        <v>2199892.3754182141</v>
      </c>
    </row>
    <row r="6" spans="1:19" ht="17.25" thickBot="1" x14ac:dyDescent="0.3">
      <c r="A6" s="1">
        <v>2003</v>
      </c>
      <c r="B6" s="48" t="s">
        <v>73</v>
      </c>
      <c r="C6" s="52">
        <f>C7/$S$1</f>
        <v>9571479.6627409216</v>
      </c>
      <c r="D6" s="56">
        <f t="shared" si="0"/>
        <v>2292534.8240906149</v>
      </c>
      <c r="E6" s="51">
        <f t="shared" si="1"/>
        <v>11864014.486831537</v>
      </c>
      <c r="F6" s="2">
        <v>29420</v>
      </c>
      <c r="G6" s="3">
        <v>156327</v>
      </c>
      <c r="H6" s="61">
        <f t="shared" si="2"/>
        <v>2410817.4868315365</v>
      </c>
      <c r="I6" s="62">
        <f t="shared" si="3"/>
        <v>0.25502668428802833</v>
      </c>
      <c r="J6" s="57"/>
      <c r="K6" s="37">
        <v>9453197</v>
      </c>
      <c r="L6" s="5">
        <v>1.3</v>
      </c>
      <c r="M6" s="42">
        <v>216463</v>
      </c>
      <c r="N6" s="56">
        <f t="shared" si="6"/>
        <v>4726598.5</v>
      </c>
      <c r="O6" s="56">
        <f t="shared" si="4"/>
        <v>21.835595459732147</v>
      </c>
      <c r="P6" s="56">
        <f t="shared" si="7"/>
        <v>43.671190919464294</v>
      </c>
      <c r="Q6" s="56">
        <f t="shared" si="5"/>
        <v>2410817.4868315365</v>
      </c>
    </row>
    <row r="7" spans="1:19" ht="17.25" thickBot="1" x14ac:dyDescent="0.3">
      <c r="A7" s="1">
        <v>2004</v>
      </c>
      <c r="B7" s="48" t="s">
        <v>74</v>
      </c>
      <c r="C7" s="52">
        <f>C8/$S$1</f>
        <v>9902724.0708804484</v>
      </c>
      <c r="D7" s="56">
        <f t="shared" si="0"/>
        <v>2309161.3100247812</v>
      </c>
      <c r="E7" s="51">
        <f t="shared" si="1"/>
        <v>12211885.38090523</v>
      </c>
      <c r="F7" s="2">
        <v>31938</v>
      </c>
      <c r="G7" s="3">
        <v>162175</v>
      </c>
      <c r="H7" s="61">
        <f t="shared" si="2"/>
        <v>2631246.3809052296</v>
      </c>
      <c r="I7" s="62">
        <f t="shared" si="3"/>
        <v>0.27464205476328141</v>
      </c>
      <c r="J7" s="57"/>
      <c r="K7" s="37">
        <v>9580639</v>
      </c>
      <c r="L7" s="5">
        <v>1.3</v>
      </c>
      <c r="M7" s="42">
        <v>223033</v>
      </c>
      <c r="N7" s="56">
        <f t="shared" si="6"/>
        <v>4790319.5</v>
      </c>
      <c r="O7" s="56">
        <f t="shared" si="4"/>
        <v>21.478074993386628</v>
      </c>
      <c r="P7" s="56">
        <f t="shared" si="7"/>
        <v>42.956149986773255</v>
      </c>
      <c r="Q7" s="56">
        <f t="shared" si="5"/>
        <v>2631246.3809052296</v>
      </c>
    </row>
    <row r="8" spans="1:19" ht="17.25" thickBot="1" x14ac:dyDescent="0.3">
      <c r="A8" s="1">
        <v>2005</v>
      </c>
      <c r="B8" s="48" t="s">
        <v>75</v>
      </c>
      <c r="C8" s="53">
        <v>10245432</v>
      </c>
      <c r="D8" s="56">
        <f t="shared" si="0"/>
        <v>2325908.378657022</v>
      </c>
      <c r="E8" s="51">
        <f t="shared" si="1"/>
        <v>12571340.378657022</v>
      </c>
      <c r="F8" s="3">
        <v>34512</v>
      </c>
      <c r="G8" s="3">
        <v>168241</v>
      </c>
      <c r="H8" s="61">
        <f t="shared" si="2"/>
        <v>2861542.3786570225</v>
      </c>
      <c r="I8" s="62">
        <f t="shared" si="3"/>
        <v>0.29470668479993328</v>
      </c>
      <c r="J8" s="57"/>
      <c r="K8" s="37">
        <v>9709798</v>
      </c>
      <c r="L8" s="5">
        <v>1.3</v>
      </c>
      <c r="M8" s="42">
        <v>229802</v>
      </c>
      <c r="N8" s="56">
        <f t="shared" si="6"/>
        <v>4854899</v>
      </c>
      <c r="O8" s="56">
        <f t="shared" si="4"/>
        <v>21.126443634084996</v>
      </c>
      <c r="P8" s="56">
        <f t="shared" si="7"/>
        <v>42.252887268169992</v>
      </c>
      <c r="Q8" s="56">
        <f t="shared" si="5"/>
        <v>2861542.3786570225</v>
      </c>
    </row>
    <row r="9" spans="1:19" ht="17.25" thickBot="1" x14ac:dyDescent="0.3">
      <c r="A9" s="1">
        <v>2006</v>
      </c>
      <c r="B9" s="48" t="s">
        <v>76</v>
      </c>
      <c r="C9" s="53">
        <v>10600000</v>
      </c>
      <c r="D9" s="56">
        <f t="shared" si="0"/>
        <v>2342776.904506892</v>
      </c>
      <c r="E9" s="51">
        <f t="shared" si="1"/>
        <v>12942776.904506892</v>
      </c>
      <c r="F9" s="3">
        <v>35890</v>
      </c>
      <c r="G9" s="3">
        <v>174535</v>
      </c>
      <c r="H9" s="61">
        <f t="shared" si="2"/>
        <v>4102888.904506892</v>
      </c>
      <c r="I9" s="62">
        <f t="shared" si="3"/>
        <v>0.46413358455524456</v>
      </c>
      <c r="J9" s="57"/>
      <c r="K9" s="38">
        <v>8839888</v>
      </c>
      <c r="L9" s="5">
        <v>1.3</v>
      </c>
      <c r="M9" s="42">
        <v>236776</v>
      </c>
      <c r="N9" s="56">
        <f t="shared" si="6"/>
        <v>4419944</v>
      </c>
      <c r="O9" s="56">
        <f t="shared" si="4"/>
        <v>18.667195999594554</v>
      </c>
      <c r="P9" s="56">
        <f t="shared" si="7"/>
        <v>37.334391999189108</v>
      </c>
      <c r="Q9" s="56">
        <f t="shared" si="5"/>
        <v>4102888.904506892</v>
      </c>
    </row>
    <row r="10" spans="1:19" ht="17.25" thickBot="1" x14ac:dyDescent="0.3">
      <c r="A10" s="7">
        <v>2007</v>
      </c>
      <c r="B10" s="48" t="s">
        <v>77</v>
      </c>
      <c r="C10" s="53">
        <v>10966839</v>
      </c>
      <c r="D10" s="56">
        <f t="shared" si="0"/>
        <v>2359767.7684363523</v>
      </c>
      <c r="E10" s="51">
        <f t="shared" si="1"/>
        <v>13326606.768436352</v>
      </c>
      <c r="F10" s="8">
        <v>37749</v>
      </c>
      <c r="G10" s="9">
        <v>179635</v>
      </c>
      <c r="H10" s="61">
        <f t="shared" si="2"/>
        <v>3353241.7684363518</v>
      </c>
      <c r="I10" s="62">
        <f t="shared" si="3"/>
        <v>0.33621969800928292</v>
      </c>
      <c r="J10" s="58"/>
      <c r="K10" s="38">
        <v>9973365</v>
      </c>
      <c r="L10" s="5">
        <v>-9</v>
      </c>
      <c r="M10" s="43">
        <v>232686</v>
      </c>
      <c r="N10" s="56">
        <f t="shared" si="6"/>
        <v>4986682.5</v>
      </c>
      <c r="O10" s="56">
        <f t="shared" si="4"/>
        <v>21.430952012583482</v>
      </c>
      <c r="P10" s="56">
        <f t="shared" si="7"/>
        <v>42.861904025166965</v>
      </c>
      <c r="Q10" s="56">
        <f t="shared" si="5"/>
        <v>3353241.7684363518</v>
      </c>
    </row>
    <row r="11" spans="1:19" ht="17.25" thickBot="1" x14ac:dyDescent="0.3">
      <c r="A11" s="7">
        <v>2008</v>
      </c>
      <c r="B11" s="48" t="s">
        <v>78</v>
      </c>
      <c r="C11" s="53">
        <v>11346373</v>
      </c>
      <c r="D11" s="56">
        <f t="shared" si="0"/>
        <v>2376881.8576957677</v>
      </c>
      <c r="E11" s="51">
        <f t="shared" si="1"/>
        <v>13723254.857695768</v>
      </c>
      <c r="F11" s="8">
        <v>40484</v>
      </c>
      <c r="G11" s="9">
        <v>255594</v>
      </c>
      <c r="H11" s="61">
        <f t="shared" si="2"/>
        <v>3479168.8576957677</v>
      </c>
      <c r="I11" s="62">
        <f t="shared" si="3"/>
        <v>0.33962706460056735</v>
      </c>
      <c r="J11" s="58"/>
      <c r="K11" s="38">
        <v>10244086</v>
      </c>
      <c r="L11" s="5">
        <v>12.8</v>
      </c>
      <c r="M11" s="43">
        <v>251366</v>
      </c>
      <c r="N11" s="56">
        <f t="shared" si="6"/>
        <v>5122043</v>
      </c>
      <c r="O11" s="56">
        <f t="shared" si="4"/>
        <v>20.376832984572296</v>
      </c>
      <c r="P11" s="56">
        <f t="shared" si="7"/>
        <v>40.753665969144592</v>
      </c>
      <c r="Q11" s="56">
        <f t="shared" si="5"/>
        <v>3479168.8576957677</v>
      </c>
    </row>
    <row r="12" spans="1:19" ht="17.25" thickBot="1" x14ac:dyDescent="0.3">
      <c r="A12" s="7">
        <v>2009</v>
      </c>
      <c r="B12" s="48" t="s">
        <v>79</v>
      </c>
      <c r="C12" s="53">
        <v>11648718</v>
      </c>
      <c r="D12" s="56">
        <f t="shared" si="0"/>
        <v>2394120.0659702392</v>
      </c>
      <c r="E12" s="51">
        <f t="shared" si="1"/>
        <v>14042838.065970238</v>
      </c>
      <c r="F12" s="8">
        <v>43218</v>
      </c>
      <c r="G12" s="9">
        <v>274453</v>
      </c>
      <c r="H12" s="61">
        <f t="shared" si="2"/>
        <v>3470426.0659702383</v>
      </c>
      <c r="I12" s="62">
        <f t="shared" si="3"/>
        <v>0.32825301037930021</v>
      </c>
      <c r="J12" s="58"/>
      <c r="K12" s="38">
        <v>10572412</v>
      </c>
      <c r="L12" s="5">
        <v>2.7</v>
      </c>
      <c r="M12" s="43">
        <v>266855</v>
      </c>
      <c r="N12" s="56">
        <f t="shared" si="6"/>
        <v>5286206</v>
      </c>
      <c r="O12" s="56">
        <f t="shared" si="4"/>
        <v>19.809282194450169</v>
      </c>
      <c r="P12" s="56">
        <f t="shared" si="7"/>
        <v>39.618564388900339</v>
      </c>
      <c r="Q12" s="56">
        <f t="shared" si="5"/>
        <v>3470426.0659702383</v>
      </c>
    </row>
    <row r="13" spans="1:19" ht="17.25" thickBot="1" x14ac:dyDescent="0.3">
      <c r="A13" s="7">
        <v>2010</v>
      </c>
      <c r="B13" s="48" t="s">
        <v>80</v>
      </c>
      <c r="C13" s="53">
        <v>11953501</v>
      </c>
      <c r="D13" s="56">
        <f t="shared" si="0"/>
        <v>2411483.2934262711</v>
      </c>
      <c r="E13" s="51">
        <f t="shared" si="1"/>
        <v>14364984.293426272</v>
      </c>
      <c r="F13" s="8">
        <v>48147</v>
      </c>
      <c r="G13" s="9">
        <v>285620</v>
      </c>
      <c r="H13" s="61">
        <f t="shared" si="2"/>
        <v>3282483.2934262715</v>
      </c>
      <c r="I13" s="62">
        <f t="shared" si="3"/>
        <v>0.29618614908550622</v>
      </c>
      <c r="J13" s="58"/>
      <c r="K13" s="38">
        <v>11082501</v>
      </c>
      <c r="L13" s="5">
        <v>3.2</v>
      </c>
      <c r="M13" s="43">
        <v>276983</v>
      </c>
      <c r="N13" s="56">
        <f t="shared" si="6"/>
        <v>5541250.5</v>
      </c>
      <c r="O13" s="56">
        <f t="shared" si="4"/>
        <v>20.005742229667526</v>
      </c>
      <c r="P13" s="56">
        <f t="shared" si="7"/>
        <v>40.011484459335051</v>
      </c>
      <c r="Q13" s="56">
        <f t="shared" si="5"/>
        <v>3282483.2934262715</v>
      </c>
    </row>
    <row r="14" spans="1:19" ht="17.25" thickBot="1" x14ac:dyDescent="0.3">
      <c r="A14" s="7">
        <v>2011</v>
      </c>
      <c r="B14" s="48" t="s">
        <v>81</v>
      </c>
      <c r="C14" s="53">
        <v>12196505</v>
      </c>
      <c r="D14" s="56">
        <f t="shared" si="0"/>
        <v>2428972.446758776</v>
      </c>
      <c r="E14" s="51">
        <f t="shared" si="1"/>
        <v>14625477.446758777</v>
      </c>
      <c r="F14" s="8">
        <v>51578</v>
      </c>
      <c r="G14" s="9">
        <v>296554</v>
      </c>
      <c r="H14" s="61">
        <f t="shared" si="2"/>
        <v>2698642.4467587769</v>
      </c>
      <c r="I14" s="62">
        <f t="shared" si="3"/>
        <v>0.22626643587831782</v>
      </c>
      <c r="J14" s="58"/>
      <c r="K14" s="38">
        <v>11926835</v>
      </c>
      <c r="L14" s="5">
        <v>4.8</v>
      </c>
      <c r="M14" s="43">
        <v>286908</v>
      </c>
      <c r="N14" s="56">
        <f t="shared" si="6"/>
        <v>5963417.5</v>
      </c>
      <c r="O14" s="56">
        <f t="shared" si="4"/>
        <v>20.785121014401827</v>
      </c>
      <c r="P14" s="56">
        <f t="shared" si="7"/>
        <v>41.570242028803655</v>
      </c>
      <c r="Q14" s="56">
        <f t="shared" si="5"/>
        <v>2698642.4467587769</v>
      </c>
    </row>
    <row r="15" spans="1:19" ht="17.25" thickBot="1" x14ac:dyDescent="0.3">
      <c r="A15" s="7">
        <v>2012</v>
      </c>
      <c r="B15" s="48" t="s">
        <v>82</v>
      </c>
      <c r="C15" s="53">
        <v>12441151</v>
      </c>
      <c r="D15" s="56">
        <f t="shared" si="0"/>
        <v>2446588.4392384239</v>
      </c>
      <c r="E15" s="51">
        <f t="shared" si="1"/>
        <v>14887739.439238423</v>
      </c>
      <c r="F15" s="8">
        <v>55253</v>
      </c>
      <c r="G15" s="9">
        <v>321618</v>
      </c>
      <c r="H15" s="61">
        <f t="shared" si="2"/>
        <v>2286863.4392384235</v>
      </c>
      <c r="I15" s="62">
        <f t="shared" si="3"/>
        <v>0.181484480859777</v>
      </c>
      <c r="J15" s="58"/>
      <c r="K15" s="38">
        <v>12600876</v>
      </c>
      <c r="L15" s="5">
        <v>7.6</v>
      </c>
      <c r="M15" s="43">
        <v>306967</v>
      </c>
      <c r="N15" s="56">
        <f t="shared" si="6"/>
        <v>6300438</v>
      </c>
      <c r="O15" s="56">
        <f t="shared" si="4"/>
        <v>20.524805597995876</v>
      </c>
      <c r="P15" s="56">
        <f t="shared" si="7"/>
        <v>41.049611195991751</v>
      </c>
      <c r="Q15" s="56">
        <f t="shared" si="5"/>
        <v>2286863.4392384235</v>
      </c>
    </row>
    <row r="16" spans="1:19" ht="17.25" thickBot="1" x14ac:dyDescent="0.3">
      <c r="A16" s="1">
        <v>2013</v>
      </c>
      <c r="B16" s="48" t="s">
        <v>83</v>
      </c>
      <c r="C16" s="53">
        <v>12673197</v>
      </c>
      <c r="D16" s="56">
        <f t="shared" si="0"/>
        <v>2464332.1907593315</v>
      </c>
      <c r="E16" s="51">
        <f t="shared" si="1"/>
        <v>15137529.190759331</v>
      </c>
      <c r="F16" s="8">
        <v>59191</v>
      </c>
      <c r="G16" s="9">
        <v>339951</v>
      </c>
      <c r="H16" s="61">
        <f t="shared" si="2"/>
        <v>1602904.190759331</v>
      </c>
      <c r="I16" s="62">
        <f t="shared" si="3"/>
        <v>0.11842989301582652</v>
      </c>
      <c r="J16" s="58"/>
      <c r="K16" s="38">
        <v>13534625</v>
      </c>
      <c r="L16" s="5">
        <v>5.7</v>
      </c>
      <c r="M16" s="43">
        <v>326533</v>
      </c>
      <c r="N16" s="56">
        <f t="shared" si="6"/>
        <v>6767312.5</v>
      </c>
      <c r="O16" s="56">
        <f t="shared" si="4"/>
        <v>20.724742981566948</v>
      </c>
      <c r="P16" s="56">
        <f t="shared" si="7"/>
        <v>41.449485963133895</v>
      </c>
      <c r="Q16" s="56">
        <f t="shared" si="5"/>
        <v>1602904.190759331</v>
      </c>
    </row>
    <row r="17" spans="1:17" ht="17.25" thickBot="1" x14ac:dyDescent="0.3">
      <c r="A17" s="1">
        <v>2014</v>
      </c>
      <c r="B17" s="48" t="s">
        <v>84</v>
      </c>
      <c r="C17" s="53">
        <v>12969847</v>
      </c>
      <c r="D17" s="56">
        <f t="shared" si="0"/>
        <v>2482204.6278870972</v>
      </c>
      <c r="E17" s="51">
        <f t="shared" si="1"/>
        <v>15452051.627887096</v>
      </c>
      <c r="F17" s="8">
        <v>53471</v>
      </c>
      <c r="G17" s="9">
        <v>383207</v>
      </c>
      <c r="H17" s="61">
        <f t="shared" si="2"/>
        <v>1150613.6278870963</v>
      </c>
      <c r="I17" s="62">
        <f t="shared" si="3"/>
        <v>8.0454401011079882E-2</v>
      </c>
      <c r="J17" s="58"/>
      <c r="K17" s="38">
        <v>14301438</v>
      </c>
      <c r="L17" s="5">
        <v>7.4</v>
      </c>
      <c r="M17" s="43">
        <v>363249</v>
      </c>
      <c r="N17" s="56">
        <f t="shared" si="6"/>
        <v>7150719</v>
      </c>
      <c r="O17" s="56">
        <f t="shared" si="4"/>
        <v>19.685447172600611</v>
      </c>
      <c r="P17" s="56">
        <f t="shared" si="7"/>
        <v>39.370894345201222</v>
      </c>
      <c r="Q17" s="56">
        <f t="shared" si="5"/>
        <v>1150613.6278870963</v>
      </c>
    </row>
    <row r="18" spans="1:17" ht="17.25" thickBot="1" x14ac:dyDescent="0.3">
      <c r="A18" s="1">
        <v>2015</v>
      </c>
      <c r="B18" s="48" t="s">
        <v>85</v>
      </c>
      <c r="C18" s="53">
        <v>14813264</v>
      </c>
      <c r="D18" s="56">
        <f t="shared" si="0"/>
        <v>2500206.6839071871</v>
      </c>
      <c r="E18" s="51">
        <f t="shared" si="1"/>
        <v>17313470.683907188</v>
      </c>
      <c r="F18" s="8">
        <v>51350</v>
      </c>
      <c r="G18" s="9">
        <v>414580</v>
      </c>
      <c r="H18" s="61">
        <f t="shared" si="2"/>
        <v>2119735.6839071885</v>
      </c>
      <c r="I18" s="62">
        <f t="shared" si="3"/>
        <v>0.13951379854309612</v>
      </c>
      <c r="J18" s="58"/>
      <c r="K18" s="38">
        <v>15193735</v>
      </c>
      <c r="L18" s="5">
        <v>5.7</v>
      </c>
      <c r="M18" s="43">
        <v>388197</v>
      </c>
      <c r="N18" s="56">
        <f t="shared" si="6"/>
        <v>7596867.5</v>
      </c>
      <c r="O18" s="56">
        <f t="shared" si="4"/>
        <v>19.569619291236151</v>
      </c>
      <c r="P18" s="56">
        <f t="shared" si="7"/>
        <v>39.139238582472302</v>
      </c>
      <c r="Q18" s="56">
        <f t="shared" si="5"/>
        <v>2119735.6839071885</v>
      </c>
    </row>
    <row r="19" spans="1:17" ht="17.25" thickBot="1" x14ac:dyDescent="0.3">
      <c r="A19" s="1">
        <v>2016</v>
      </c>
      <c r="B19" s="48" t="s">
        <v>86</v>
      </c>
      <c r="C19" s="55">
        <v>15444448.27</v>
      </c>
      <c r="D19" s="56">
        <f t="shared" si="0"/>
        <v>2518339.2988736709</v>
      </c>
      <c r="E19" s="51">
        <f t="shared" si="1"/>
        <v>17962787.56887367</v>
      </c>
      <c r="F19" s="8">
        <v>59987</v>
      </c>
      <c r="G19" s="9">
        <v>501885</v>
      </c>
      <c r="H19" s="61">
        <f>E19-K19</f>
        <v>1821083.56887367</v>
      </c>
      <c r="I19" s="62">
        <f t="shared" si="3"/>
        <v>0.11281854560544971</v>
      </c>
      <c r="J19" s="58"/>
      <c r="K19" s="38">
        <v>16141704</v>
      </c>
      <c r="L19" s="5">
        <v>6.2</v>
      </c>
      <c r="M19" s="43">
        <v>419797</v>
      </c>
      <c r="N19" s="56">
        <f t="shared" si="6"/>
        <v>8070852</v>
      </c>
      <c r="O19" s="56">
        <f t="shared" si="4"/>
        <v>19.225606662267715</v>
      </c>
      <c r="P19" s="56">
        <f t="shared" si="7"/>
        <v>38.451213324535431</v>
      </c>
      <c r="Q19" s="56">
        <f t="shared" si="5"/>
        <v>1821083.56887367</v>
      </c>
    </row>
    <row r="20" spans="1:17" ht="17.25" thickBot="1" x14ac:dyDescent="0.3">
      <c r="A20" s="1">
        <v>2017</v>
      </c>
      <c r="B20" s="48" t="s">
        <v>87</v>
      </c>
      <c r="C20" s="55">
        <v>16102526.92</v>
      </c>
      <c r="D20" s="56">
        <f t="shared" si="0"/>
        <v>2536603.4196583093</v>
      </c>
      <c r="E20" s="51">
        <f t="shared" si="1"/>
        <v>18639130.339658309</v>
      </c>
      <c r="F20" s="8">
        <v>70077</v>
      </c>
      <c r="G20" s="9">
        <v>607575</v>
      </c>
      <c r="H20" s="61">
        <f t="shared" si="2"/>
        <v>1829717.3396583088</v>
      </c>
      <c r="I20" s="62">
        <f t="shared" si="3"/>
        <v>0.10885075758792462</v>
      </c>
      <c r="J20" s="58"/>
      <c r="K20" s="38">
        <v>16809413</v>
      </c>
      <c r="L20" s="5">
        <v>6.2</v>
      </c>
      <c r="M20" s="43">
        <v>453969</v>
      </c>
      <c r="N20" s="56">
        <f t="shared" si="6"/>
        <v>8404706.5</v>
      </c>
      <c r="O20" s="56">
        <f t="shared" si="4"/>
        <v>18.51383354370012</v>
      </c>
      <c r="P20" s="56">
        <f t="shared" si="7"/>
        <v>37.027667087400239</v>
      </c>
      <c r="Q20" s="56">
        <f t="shared" si="5"/>
        <v>1829717.3396583088</v>
      </c>
    </row>
    <row r="21" spans="1:17" ht="17.25" thickBot="1" x14ac:dyDescent="0.3">
      <c r="A21" s="1">
        <v>2018</v>
      </c>
      <c r="B21" s="48" t="s">
        <v>88</v>
      </c>
      <c r="C21" s="55">
        <v>16788646</v>
      </c>
      <c r="D21">
        <v>2555000</v>
      </c>
      <c r="E21" s="51">
        <f t="shared" si="1"/>
        <v>19343646</v>
      </c>
      <c r="F21" s="8">
        <v>81864</v>
      </c>
      <c r="G21" s="9">
        <v>544039</v>
      </c>
      <c r="H21" s="61">
        <f t="shared" si="2"/>
        <v>1544429</v>
      </c>
      <c r="I21" s="62">
        <f t="shared" si="3"/>
        <v>8.6769491039971031E-2</v>
      </c>
      <c r="J21" s="58"/>
      <c r="K21" s="38">
        <v>17799217</v>
      </c>
      <c r="L21" s="5">
        <v>4.0999999999999996</v>
      </c>
      <c r="M21" s="43">
        <v>373342</v>
      </c>
      <c r="N21" s="56">
        <f t="shared" si="6"/>
        <v>8899608.5</v>
      </c>
      <c r="O21" s="56">
        <f t="shared" si="4"/>
        <v>23.837683678771743</v>
      </c>
      <c r="P21" s="56">
        <f t="shared" si="7"/>
        <v>47.675367357543486</v>
      </c>
      <c r="Q21" s="56">
        <f t="shared" si="5"/>
        <v>1544429</v>
      </c>
    </row>
    <row r="22" spans="1:17" ht="17.25" thickBot="1" x14ac:dyDescent="0.3">
      <c r="A22" s="1">
        <v>2019</v>
      </c>
      <c r="B22" s="48" t="s">
        <v>89</v>
      </c>
      <c r="C22" s="54">
        <v>17504000</v>
      </c>
      <c r="D22">
        <v>2630694</v>
      </c>
      <c r="E22" s="51">
        <f t="shared" si="1"/>
        <v>20134694</v>
      </c>
      <c r="F22" s="10">
        <v>95634</v>
      </c>
      <c r="G22" s="9">
        <v>595622</v>
      </c>
      <c r="H22" s="61">
        <f>E22-K22</f>
        <v>1345674</v>
      </c>
      <c r="I22" s="62">
        <f t="shared" si="3"/>
        <v>7.1620233519363974E-2</v>
      </c>
      <c r="J22" s="58"/>
      <c r="K22" s="38">
        <v>18789020</v>
      </c>
      <c r="L22" s="5">
        <v>5.9</v>
      </c>
      <c r="M22" s="43">
        <v>368518</v>
      </c>
      <c r="N22" s="56">
        <f t="shared" si="6"/>
        <v>9394510</v>
      </c>
      <c r="O22" s="56">
        <f t="shared" si="4"/>
        <v>25.492676070096984</v>
      </c>
      <c r="P22" s="56">
        <f t="shared" si="7"/>
        <v>50.985352140193967</v>
      </c>
      <c r="Q22" s="56">
        <f t="shared" si="5"/>
        <v>1345674</v>
      </c>
    </row>
    <row r="23" spans="1:17" ht="17.25" thickBot="1" x14ac:dyDescent="0.3">
      <c r="A23" s="1">
        <v>2020</v>
      </c>
      <c r="B23" s="48" t="s">
        <v>90</v>
      </c>
      <c r="C23" s="53">
        <v>18021655</v>
      </c>
      <c r="D23" s="50">
        <v>2669371</v>
      </c>
      <c r="E23" s="51">
        <f t="shared" si="1"/>
        <v>20691026</v>
      </c>
      <c r="F23" s="8">
        <v>59987</v>
      </c>
      <c r="G23" s="9">
        <v>446205</v>
      </c>
      <c r="H23" s="61">
        <f t="shared" si="2"/>
        <v>521751</v>
      </c>
      <c r="I23" s="62">
        <f t="shared" si="3"/>
        <v>2.5868604597835073E-2</v>
      </c>
      <c r="J23" s="58"/>
      <c r="K23" s="38">
        <v>20169275</v>
      </c>
      <c r="L23" s="5">
        <v>5.6</v>
      </c>
      <c r="M23" s="43">
        <v>457087</v>
      </c>
      <c r="N23" s="56">
        <f t="shared" si="6"/>
        <v>10084637.5</v>
      </c>
      <c r="O23" s="56">
        <f t="shared" si="4"/>
        <v>22.062840334553378</v>
      </c>
      <c r="P23" s="56">
        <f t="shared" si="7"/>
        <v>44.125680669106757</v>
      </c>
      <c r="Q23" s="56">
        <f t="shared" si="5"/>
        <v>521751</v>
      </c>
    </row>
    <row r="24" spans="1:17" ht="17.25" thickBot="1" x14ac:dyDescent="0.3">
      <c r="A24" s="7">
        <v>2021</v>
      </c>
      <c r="B24" s="48" t="s">
        <v>91</v>
      </c>
      <c r="C24" s="53">
        <v>18286208</v>
      </c>
      <c r="D24" s="50">
        <v>2708619</v>
      </c>
      <c r="E24" s="51">
        <f t="shared" si="1"/>
        <v>20994827</v>
      </c>
      <c r="F24" s="8">
        <v>70077</v>
      </c>
      <c r="G24" s="9">
        <v>511999</v>
      </c>
      <c r="H24" s="61">
        <f t="shared" si="2"/>
        <v>457464</v>
      </c>
      <c r="I24" s="62">
        <f t="shared" si="3"/>
        <v>2.2274719495389939E-2</v>
      </c>
      <c r="J24" s="58"/>
      <c r="K24" s="39">
        <v>20537363</v>
      </c>
      <c r="L24" s="5">
        <v>7.3</v>
      </c>
      <c r="M24" s="43">
        <v>572167</v>
      </c>
      <c r="N24" s="56">
        <f t="shared" si="6"/>
        <v>10268681.5</v>
      </c>
      <c r="O24" s="56">
        <f t="shared" si="4"/>
        <v>17.947000613457259</v>
      </c>
      <c r="P24" s="56">
        <f t="shared" si="7"/>
        <v>35.894001226914519</v>
      </c>
      <c r="Q24" s="56">
        <f t="shared" si="5"/>
        <v>457464</v>
      </c>
    </row>
    <row r="25" spans="1:17" ht="17.25" thickBot="1" x14ac:dyDescent="0.3">
      <c r="A25" s="1">
        <v>2022</v>
      </c>
      <c r="B25" s="48" t="s">
        <v>92</v>
      </c>
      <c r="C25" s="53">
        <v>18554632</v>
      </c>
      <c r="D25" s="50">
        <v>2748445</v>
      </c>
      <c r="E25" s="51">
        <f t="shared" si="1"/>
        <v>21303077</v>
      </c>
      <c r="F25" s="3">
        <v>81864</v>
      </c>
      <c r="G25" s="11">
        <v>587494</v>
      </c>
      <c r="H25" s="61">
        <f t="shared" si="2"/>
        <v>390909</v>
      </c>
      <c r="I25" s="62">
        <f t="shared" si="3"/>
        <v>1.8692896881853667E-2</v>
      </c>
      <c r="J25" s="59"/>
      <c r="K25" s="40">
        <v>20912168</v>
      </c>
      <c r="L25" s="5">
        <v>7.3</v>
      </c>
      <c r="M25" s="44">
        <v>716220</v>
      </c>
      <c r="N25" s="56">
        <f t="shared" si="6"/>
        <v>10456084</v>
      </c>
      <c r="O25" s="56">
        <f t="shared" si="4"/>
        <v>14.598983552539723</v>
      </c>
      <c r="P25" s="56">
        <f t="shared" si="7"/>
        <v>29.197967105079446</v>
      </c>
      <c r="Q25" s="56">
        <f t="shared" si="5"/>
        <v>390909</v>
      </c>
    </row>
    <row r="26" spans="1:17" ht="17.25" thickBot="1" x14ac:dyDescent="0.3">
      <c r="A26" s="12">
        <v>2023</v>
      </c>
      <c r="B26" s="48" t="s">
        <v>93</v>
      </c>
      <c r="C26" s="53">
        <v>18826873</v>
      </c>
      <c r="D26" s="50">
        <v>2788857</v>
      </c>
      <c r="E26" s="51">
        <f>SUM(C26,D26)</f>
        <v>21615730</v>
      </c>
      <c r="F26" s="3">
        <v>95634</v>
      </c>
      <c r="G26" s="11">
        <v>674122</v>
      </c>
      <c r="H26" s="61">
        <f t="shared" si="2"/>
        <v>321917</v>
      </c>
      <c r="I26" s="62">
        <f t="shared" si="3"/>
        <v>1.5117865456975695E-2</v>
      </c>
      <c r="J26" s="60"/>
      <c r="K26" s="49">
        <v>21293813</v>
      </c>
      <c r="L26" s="5">
        <v>7.3</v>
      </c>
      <c r="M26" s="44">
        <v>896542</v>
      </c>
      <c r="N26" s="56">
        <f t="shared" si="6"/>
        <v>10646906.5</v>
      </c>
      <c r="O26" s="56">
        <f t="shared" si="4"/>
        <v>11.875524515304358</v>
      </c>
      <c r="P26" s="56">
        <f t="shared" si="7"/>
        <v>23.751049030608716</v>
      </c>
      <c r="Q26" s="56">
        <f t="shared" si="5"/>
        <v>321917</v>
      </c>
    </row>
    <row r="27" spans="1:17" ht="15.75" x14ac:dyDescent="0.25">
      <c r="A27" s="66" t="s">
        <v>103</v>
      </c>
      <c r="B27" s="67"/>
      <c r="C27" s="67"/>
      <c r="D27" s="67"/>
      <c r="E27" s="67"/>
      <c r="F27" s="67"/>
      <c r="G27" s="67"/>
      <c r="H27" s="67"/>
      <c r="I27" s="67"/>
      <c r="J27" s="67"/>
      <c r="K27" s="68"/>
      <c r="L27" s="67"/>
      <c r="M27" s="69"/>
      <c r="N27" s="67"/>
      <c r="O27" s="67"/>
      <c r="P27" s="70">
        <f>AVERAGE(P3:P26)</f>
        <v>40.607132978792031</v>
      </c>
      <c r="Q27" s="70">
        <f>AVERAGE(Q3:Q26)</f>
        <v>2070279.5132533058</v>
      </c>
    </row>
    <row r="28" spans="1:17" x14ac:dyDescent="0.25">
      <c r="A28" s="65" t="s">
        <v>104</v>
      </c>
      <c r="B28" s="71">
        <v>1.00725244640101</v>
      </c>
    </row>
    <row r="29" spans="1:17" x14ac:dyDescent="0.25">
      <c r="C29">
        <v>1.0147036524192454</v>
      </c>
    </row>
  </sheetData>
  <mergeCells count="8">
    <mergeCell ref="L1:L2"/>
    <mergeCell ref="M1:M2"/>
    <mergeCell ref="A1:A2"/>
    <mergeCell ref="B1:B2"/>
    <mergeCell ref="C1:C2"/>
    <mergeCell ref="F1:F2"/>
    <mergeCell ref="G1:G2"/>
    <mergeCell ref="K1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14969-412B-40CA-98B2-A3A48E568C12}">
  <dimension ref="A1:S28"/>
  <sheetViews>
    <sheetView zoomScale="120" zoomScaleNormal="120" workbookViewId="0">
      <pane xSplit="3" ySplit="1" topLeftCell="K2" activePane="bottomRight" state="frozen"/>
      <selection pane="topRight" activeCell="D1" sqref="D1"/>
      <selection pane="bottomLeft" activeCell="A2" sqref="A2"/>
      <selection pane="bottomRight" activeCell="M7" sqref="M7"/>
    </sheetView>
  </sheetViews>
  <sheetFormatPr baseColWidth="10" defaultRowHeight="15" x14ac:dyDescent="0.25"/>
  <cols>
    <col min="1" max="1" width="14.28515625" customWidth="1"/>
    <col min="2" max="2" width="15.5703125" customWidth="1"/>
    <col min="3" max="3" width="20.5703125" customWidth="1"/>
    <col min="4" max="4" width="14.85546875" customWidth="1"/>
    <col min="5" max="5" width="18" customWidth="1"/>
    <col min="6" max="6" width="18.140625" customWidth="1"/>
    <col min="7" max="7" width="19.140625" customWidth="1"/>
    <col min="8" max="10" width="15.28515625" customWidth="1"/>
    <col min="11" max="11" width="26.28515625" customWidth="1"/>
    <col min="12" max="13" width="21.7109375" customWidth="1"/>
    <col min="14" max="14" width="15.85546875" customWidth="1"/>
    <col min="15" max="15" width="17.7109375" customWidth="1"/>
    <col min="16" max="16" width="24.28515625" customWidth="1"/>
    <col min="17" max="17" width="14.42578125" customWidth="1"/>
    <col min="19" max="19" width="13.140625" customWidth="1"/>
  </cols>
  <sheetData>
    <row r="1" spans="1:19" ht="45" x14ac:dyDescent="0.25">
      <c r="A1" s="78" t="s">
        <v>68</v>
      </c>
      <c r="B1" s="78" t="s">
        <v>69</v>
      </c>
      <c r="C1" s="78" t="s">
        <v>94</v>
      </c>
      <c r="D1" s="34" t="s">
        <v>97</v>
      </c>
      <c r="E1" s="34" t="s">
        <v>98</v>
      </c>
      <c r="F1" s="85" t="s">
        <v>0</v>
      </c>
      <c r="G1" s="78" t="s">
        <v>1</v>
      </c>
      <c r="H1" s="35" t="s">
        <v>105</v>
      </c>
      <c r="I1" s="35" t="s">
        <v>106</v>
      </c>
      <c r="J1" s="35"/>
      <c r="K1" s="80" t="s">
        <v>95</v>
      </c>
      <c r="L1" s="82" t="s">
        <v>2</v>
      </c>
      <c r="M1" s="63" t="s">
        <v>124</v>
      </c>
      <c r="N1" s="76" t="s">
        <v>3</v>
      </c>
      <c r="P1" s="72" t="s">
        <v>107</v>
      </c>
      <c r="Q1" t="s">
        <v>96</v>
      </c>
      <c r="R1">
        <v>1.03460744</v>
      </c>
    </row>
    <row r="2" spans="1:19" ht="15.75" thickBot="1" x14ac:dyDescent="0.3">
      <c r="A2" s="79"/>
      <c r="B2" s="79"/>
      <c r="C2" s="84"/>
      <c r="D2" s="47"/>
      <c r="E2" s="47"/>
      <c r="F2" s="86"/>
      <c r="G2" s="79"/>
      <c r="H2" s="36"/>
      <c r="I2" s="36"/>
      <c r="J2" s="36"/>
      <c r="K2" s="81"/>
      <c r="L2" s="83"/>
      <c r="M2" s="64"/>
      <c r="N2" s="77"/>
      <c r="O2" t="s">
        <v>99</v>
      </c>
      <c r="Q2" t="s">
        <v>100</v>
      </c>
    </row>
    <row r="3" spans="1:19" ht="17.25" thickBot="1" x14ac:dyDescent="0.3">
      <c r="A3" s="1">
        <v>2000</v>
      </c>
      <c r="B3" s="48" t="s">
        <v>70</v>
      </c>
      <c r="C3" s="52">
        <f>C4/$R$1</f>
        <v>8642756.7393599916</v>
      </c>
      <c r="D3" s="56">
        <f t="shared" ref="D3:D19" si="0">D4/$F$28</f>
        <v>2243370.2114603738</v>
      </c>
      <c r="E3" s="51">
        <f>SUM(C3,D3)</f>
        <v>10886126.950820366</v>
      </c>
      <c r="F3" s="2">
        <v>22996</v>
      </c>
      <c r="G3" s="3">
        <v>140018</v>
      </c>
      <c r="H3" s="61">
        <f>E3-K3</f>
        <v>1805172.9508203659</v>
      </c>
      <c r="I3" s="62">
        <f>(E3-K3)/K3</f>
        <v>0.19878670796266185</v>
      </c>
      <c r="J3" s="61"/>
      <c r="K3" s="37">
        <v>9080954</v>
      </c>
      <c r="L3" s="4" t="s">
        <v>4</v>
      </c>
      <c r="M3" s="4">
        <v>105.070109848683</v>
      </c>
      <c r="N3" s="42">
        <v>197893</v>
      </c>
      <c r="O3">
        <f>K3/2</f>
        <v>4540477</v>
      </c>
      <c r="P3">
        <f>O3/N3</f>
        <v>22.944101105142678</v>
      </c>
      <c r="Q3">
        <f>K3/N3</f>
        <v>45.888202210285357</v>
      </c>
      <c r="S3" s="56"/>
    </row>
    <row r="4" spans="1:19" ht="17.25" thickBot="1" x14ac:dyDescent="0.3">
      <c r="A4" s="1">
        <v>2001</v>
      </c>
      <c r="B4" s="48" t="s">
        <v>71</v>
      </c>
      <c r="C4" s="52">
        <f>C5/$R$1</f>
        <v>8941860.4246519879</v>
      </c>
      <c r="D4" s="56">
        <f t="shared" si="0"/>
        <v>2259640.1336766146</v>
      </c>
      <c r="E4" s="51">
        <f t="shared" ref="E4:E25" si="1">SUM(C4,D4)</f>
        <v>11201500.558328602</v>
      </c>
      <c r="F4" s="2">
        <v>24964</v>
      </c>
      <c r="G4" s="3">
        <v>145256</v>
      </c>
      <c r="H4" s="61">
        <f t="shared" ref="H4:H26" si="2">E4-K4</f>
        <v>1998123.5583286025</v>
      </c>
      <c r="I4" s="62">
        <f t="shared" ref="I4:I26" si="3">(E4-K4)/K4</f>
        <v>0.21710765062961154</v>
      </c>
      <c r="J4" s="57"/>
      <c r="K4" s="37">
        <v>9203377</v>
      </c>
      <c r="L4" s="5">
        <v>1.3</v>
      </c>
      <c r="M4" s="4">
        <v>102.92463271543618</v>
      </c>
      <c r="N4" s="42">
        <v>203899</v>
      </c>
      <c r="O4">
        <f>K4/2</f>
        <v>4601688.5</v>
      </c>
      <c r="P4">
        <f t="shared" ref="P4:P26" si="4">O4/N4</f>
        <v>22.568470173958676</v>
      </c>
      <c r="Q4">
        <f>K4/N4</f>
        <v>45.136940347917353</v>
      </c>
      <c r="S4" s="56"/>
    </row>
    <row r="5" spans="1:19" ht="17.25" thickBot="1" x14ac:dyDescent="0.3">
      <c r="A5" s="1">
        <v>2002</v>
      </c>
      <c r="B5" s="48" t="s">
        <v>72</v>
      </c>
      <c r="C5" s="52">
        <f>C6/$R$1</f>
        <v>9251315.3227865063</v>
      </c>
      <c r="D5" s="56">
        <f t="shared" si="0"/>
        <v>2276028.0526316771</v>
      </c>
      <c r="E5" s="51">
        <f t="shared" si="1"/>
        <v>11527343.375418182</v>
      </c>
      <c r="F5" s="6">
        <v>27101</v>
      </c>
      <c r="G5" s="3">
        <v>150690</v>
      </c>
      <c r="H5" s="61">
        <f>E5-K5</f>
        <v>2199892.3754181825</v>
      </c>
      <c r="I5" s="62">
        <f t="shared" si="3"/>
        <v>0.23585139985384887</v>
      </c>
      <c r="J5" s="57"/>
      <c r="K5" s="37">
        <v>9327451</v>
      </c>
      <c r="L5" s="5">
        <v>1.3</v>
      </c>
      <c r="M5" s="4">
        <v>100.82297137819924</v>
      </c>
      <c r="N5" s="42">
        <v>210087</v>
      </c>
      <c r="O5">
        <f t="shared" ref="O5:O26" si="5">K5/2</f>
        <v>4663725.5</v>
      </c>
      <c r="P5">
        <f t="shared" si="4"/>
        <v>22.199019929838592</v>
      </c>
      <c r="Q5">
        <f t="shared" ref="Q5:Q26" si="6">K5/N5</f>
        <v>44.398039859677183</v>
      </c>
      <c r="S5" s="56"/>
    </row>
    <row r="6" spans="1:19" ht="17.25" thickBot="1" x14ac:dyDescent="0.3">
      <c r="A6" s="1">
        <v>2003</v>
      </c>
      <c r="B6" s="48" t="s">
        <v>73</v>
      </c>
      <c r="C6" s="52">
        <f>C7/$R$1</f>
        <v>9571479.6627409216</v>
      </c>
      <c r="D6" s="56">
        <f t="shared" si="0"/>
        <v>2292534.8240905856</v>
      </c>
      <c r="E6" s="51">
        <f t="shared" si="1"/>
        <v>11864014.486831507</v>
      </c>
      <c r="F6" s="2">
        <v>29420</v>
      </c>
      <c r="G6" s="3">
        <v>156327</v>
      </c>
      <c r="H6" s="61">
        <f t="shared" si="2"/>
        <v>2410817.4868315067</v>
      </c>
      <c r="I6" s="62">
        <f t="shared" si="3"/>
        <v>0.25502668428802516</v>
      </c>
      <c r="J6" s="57"/>
      <c r="K6" s="37">
        <v>9453197</v>
      </c>
      <c r="L6" s="5">
        <v>1.3</v>
      </c>
      <c r="M6" s="4">
        <v>98.76421758276976</v>
      </c>
      <c r="N6" s="42">
        <v>216463</v>
      </c>
      <c r="O6">
        <f t="shared" si="5"/>
        <v>4726598.5</v>
      </c>
      <c r="P6">
        <f t="shared" si="4"/>
        <v>21.835595459732147</v>
      </c>
      <c r="Q6">
        <f t="shared" si="6"/>
        <v>43.671190919464294</v>
      </c>
      <c r="S6" s="56"/>
    </row>
    <row r="7" spans="1:19" ht="17.25" thickBot="1" x14ac:dyDescent="0.3">
      <c r="A7" s="1">
        <v>2004</v>
      </c>
      <c r="B7" s="48" t="s">
        <v>74</v>
      </c>
      <c r="C7" s="52">
        <f>C8/$R$1</f>
        <v>9902724.0708804484</v>
      </c>
      <c r="D7" s="56">
        <f t="shared" si="0"/>
        <v>2309161.3100247532</v>
      </c>
      <c r="E7" s="51">
        <f t="shared" si="1"/>
        <v>12211885.380905202</v>
      </c>
      <c r="F7" s="2">
        <v>31938</v>
      </c>
      <c r="G7" s="3">
        <v>162175</v>
      </c>
      <c r="H7" s="61">
        <f t="shared" si="2"/>
        <v>2631246.3809052017</v>
      </c>
      <c r="I7" s="62">
        <f t="shared" si="3"/>
        <v>0.27464205476327846</v>
      </c>
      <c r="J7" s="57"/>
      <c r="K7" s="37">
        <v>9580639</v>
      </c>
      <c r="L7" s="5">
        <v>1.3</v>
      </c>
      <c r="M7" s="4">
        <v>96.747510396381145</v>
      </c>
      <c r="N7" s="42">
        <v>223033</v>
      </c>
      <c r="O7">
        <f t="shared" si="5"/>
        <v>4790319.5</v>
      </c>
      <c r="P7">
        <f t="shared" si="4"/>
        <v>21.478074993386628</v>
      </c>
      <c r="Q7">
        <f t="shared" si="6"/>
        <v>42.956149986773255</v>
      </c>
      <c r="S7" s="56"/>
    </row>
    <row r="8" spans="1:19" ht="17.25" thickBot="1" x14ac:dyDescent="0.3">
      <c r="A8" s="1">
        <v>2005</v>
      </c>
      <c r="B8" s="48" t="s">
        <v>75</v>
      </c>
      <c r="C8" s="53">
        <v>10245432</v>
      </c>
      <c r="D8" s="56">
        <f t="shared" si="0"/>
        <v>2325908.3786569959</v>
      </c>
      <c r="E8" s="51">
        <f t="shared" si="1"/>
        <v>12571340.378656996</v>
      </c>
      <c r="F8" s="3">
        <v>34512</v>
      </c>
      <c r="G8" s="3">
        <v>168241</v>
      </c>
      <c r="H8" s="61">
        <f t="shared" si="2"/>
        <v>2861542.3786569964</v>
      </c>
      <c r="I8" s="62">
        <f t="shared" si="3"/>
        <v>0.29470668479993056</v>
      </c>
      <c r="J8" s="57"/>
      <c r="K8" s="37">
        <v>9709798</v>
      </c>
      <c r="L8" s="5">
        <v>1.3</v>
      </c>
      <c r="M8" s="4">
        <v>94.771972523950183</v>
      </c>
      <c r="N8" s="42">
        <v>229802</v>
      </c>
      <c r="O8">
        <f t="shared" si="5"/>
        <v>4854899</v>
      </c>
      <c r="P8">
        <f t="shared" si="4"/>
        <v>21.126443634084996</v>
      </c>
      <c r="Q8">
        <f t="shared" si="6"/>
        <v>42.252887268169992</v>
      </c>
      <c r="S8" s="56"/>
    </row>
    <row r="9" spans="1:19" ht="17.25" thickBot="1" x14ac:dyDescent="0.3">
      <c r="A9" s="1">
        <v>2006</v>
      </c>
      <c r="B9" s="48" t="s">
        <v>76</v>
      </c>
      <c r="C9" s="53">
        <v>10600000</v>
      </c>
      <c r="D9" s="56">
        <f t="shared" si="0"/>
        <v>2342776.9045068678</v>
      </c>
      <c r="E9" s="51">
        <f t="shared" si="1"/>
        <v>12942776.904506868</v>
      </c>
      <c r="F9" s="3">
        <v>35890</v>
      </c>
      <c r="G9" s="3">
        <v>174535</v>
      </c>
      <c r="H9" s="61">
        <f t="shared" si="2"/>
        <v>4102888.9045068678</v>
      </c>
      <c r="I9" s="62">
        <f t="shared" si="3"/>
        <v>0.46413358455524184</v>
      </c>
      <c r="J9" s="57"/>
      <c r="K9" s="38">
        <v>8839888</v>
      </c>
      <c r="L9" s="5">
        <v>1.3</v>
      </c>
      <c r="M9" s="4">
        <v>83.395169811320756</v>
      </c>
      <c r="N9" s="42">
        <v>236776</v>
      </c>
      <c r="O9">
        <f t="shared" si="5"/>
        <v>4419944</v>
      </c>
      <c r="P9">
        <f t="shared" si="4"/>
        <v>18.667195999594554</v>
      </c>
      <c r="Q9">
        <f t="shared" si="6"/>
        <v>37.334391999189108</v>
      </c>
      <c r="S9" s="56"/>
    </row>
    <row r="10" spans="1:19" ht="17.25" thickBot="1" x14ac:dyDescent="0.3">
      <c r="A10" s="7">
        <v>2007</v>
      </c>
      <c r="B10" s="48" t="s">
        <v>77</v>
      </c>
      <c r="C10" s="53">
        <v>10966839</v>
      </c>
      <c r="D10" s="56">
        <f t="shared" si="0"/>
        <v>2359767.7684363299</v>
      </c>
      <c r="E10" s="51">
        <f t="shared" si="1"/>
        <v>13326606.768436329</v>
      </c>
      <c r="F10" s="8">
        <v>37749</v>
      </c>
      <c r="G10" s="9">
        <v>179635</v>
      </c>
      <c r="H10" s="61">
        <f t="shared" si="2"/>
        <v>3353241.7684363294</v>
      </c>
      <c r="I10" s="62">
        <f t="shared" si="3"/>
        <v>0.33621969800928064</v>
      </c>
      <c r="J10" s="58"/>
      <c r="K10" s="38">
        <v>9973365</v>
      </c>
      <c r="L10" s="5">
        <v>-9</v>
      </c>
      <c r="M10" s="4">
        <v>90.941108919352246</v>
      </c>
      <c r="N10" s="43">
        <v>232686</v>
      </c>
      <c r="O10">
        <f t="shared" si="5"/>
        <v>4986682.5</v>
      </c>
      <c r="P10">
        <f t="shared" si="4"/>
        <v>21.430952012583482</v>
      </c>
      <c r="Q10">
        <f t="shared" si="6"/>
        <v>42.861904025166965</v>
      </c>
      <c r="S10" s="56"/>
    </row>
    <row r="11" spans="1:19" ht="17.25" thickBot="1" x14ac:dyDescent="0.3">
      <c r="A11" s="7">
        <v>2008</v>
      </c>
      <c r="B11" s="48" t="s">
        <v>78</v>
      </c>
      <c r="C11" s="53">
        <v>11346373</v>
      </c>
      <c r="D11" s="56">
        <f t="shared" si="0"/>
        <v>2376881.8576957472</v>
      </c>
      <c r="E11" s="51">
        <f t="shared" si="1"/>
        <v>13723254.857695747</v>
      </c>
      <c r="F11" s="8">
        <v>40484</v>
      </c>
      <c r="G11" s="9">
        <v>255594</v>
      </c>
      <c r="H11" s="61">
        <f t="shared" si="2"/>
        <v>3479168.8576957472</v>
      </c>
      <c r="I11" s="62">
        <f t="shared" si="3"/>
        <v>0.33962706460056535</v>
      </c>
      <c r="J11" s="58"/>
      <c r="K11" s="38">
        <v>10244086</v>
      </c>
      <c r="L11" s="5">
        <v>12.8</v>
      </c>
      <c r="M11" s="4">
        <v>90.2851157810518</v>
      </c>
      <c r="N11" s="43">
        <v>251366</v>
      </c>
      <c r="O11">
        <f t="shared" si="5"/>
        <v>5122043</v>
      </c>
      <c r="P11">
        <f t="shared" si="4"/>
        <v>20.376832984572296</v>
      </c>
      <c r="Q11">
        <f t="shared" si="6"/>
        <v>40.753665969144592</v>
      </c>
      <c r="S11" s="56"/>
    </row>
    <row r="12" spans="1:19" ht="17.25" thickBot="1" x14ac:dyDescent="0.3">
      <c r="A12" s="7">
        <v>2009</v>
      </c>
      <c r="B12" s="48" t="s">
        <v>79</v>
      </c>
      <c r="C12" s="53">
        <v>11648718</v>
      </c>
      <c r="D12" s="56">
        <f t="shared" si="0"/>
        <v>2394120.0659702206</v>
      </c>
      <c r="E12" s="51">
        <f t="shared" si="1"/>
        <v>14042838.06597022</v>
      </c>
      <c r="F12" s="8">
        <v>43218</v>
      </c>
      <c r="G12" s="9">
        <v>274453</v>
      </c>
      <c r="H12" s="61">
        <f t="shared" si="2"/>
        <v>3470426.0659702197</v>
      </c>
      <c r="I12" s="62">
        <f t="shared" si="3"/>
        <v>0.32825301037929849</v>
      </c>
      <c r="J12" s="58"/>
      <c r="K12" s="38">
        <v>10572412</v>
      </c>
      <c r="L12" s="5">
        <v>2.7</v>
      </c>
      <c r="M12" s="4">
        <v>90.760305125422377</v>
      </c>
      <c r="N12" s="43">
        <v>266855</v>
      </c>
      <c r="O12">
        <f t="shared" si="5"/>
        <v>5286206</v>
      </c>
      <c r="P12">
        <f t="shared" si="4"/>
        <v>19.809282194450169</v>
      </c>
      <c r="Q12">
        <f t="shared" si="6"/>
        <v>39.618564388900339</v>
      </c>
      <c r="S12" s="56"/>
    </row>
    <row r="13" spans="1:19" ht="17.25" thickBot="1" x14ac:dyDescent="0.3">
      <c r="A13" s="7">
        <v>2010</v>
      </c>
      <c r="B13" s="48" t="s">
        <v>80</v>
      </c>
      <c r="C13" s="53">
        <v>11953501</v>
      </c>
      <c r="D13" s="56">
        <f t="shared" si="0"/>
        <v>2411483.2934262543</v>
      </c>
      <c r="E13" s="51">
        <f t="shared" si="1"/>
        <v>14364984.293426255</v>
      </c>
      <c r="F13" s="8">
        <v>48147</v>
      </c>
      <c r="G13" s="9">
        <v>285620</v>
      </c>
      <c r="H13" s="61">
        <f t="shared" si="2"/>
        <v>3282483.2934262548</v>
      </c>
      <c r="I13" s="62">
        <f t="shared" si="3"/>
        <v>0.29618614908550467</v>
      </c>
      <c r="J13" s="58"/>
      <c r="K13" s="38">
        <v>11082501</v>
      </c>
      <c r="L13" s="5">
        <v>3.2</v>
      </c>
      <c r="M13" s="4">
        <v>92.713431822191666</v>
      </c>
      <c r="N13" s="43">
        <v>276983</v>
      </c>
      <c r="O13">
        <f t="shared" si="5"/>
        <v>5541250.5</v>
      </c>
      <c r="P13">
        <f t="shared" si="4"/>
        <v>20.005742229667526</v>
      </c>
      <c r="Q13">
        <f t="shared" si="6"/>
        <v>40.011484459335051</v>
      </c>
      <c r="S13" s="56"/>
    </row>
    <row r="14" spans="1:19" ht="17.25" thickBot="1" x14ac:dyDescent="0.3">
      <c r="A14" s="7">
        <v>2011</v>
      </c>
      <c r="B14" s="48" t="s">
        <v>81</v>
      </c>
      <c r="C14" s="53">
        <v>12196505</v>
      </c>
      <c r="D14" s="56">
        <f t="shared" si="0"/>
        <v>2428972.4467587615</v>
      </c>
      <c r="E14" s="51">
        <f t="shared" si="1"/>
        <v>14625477.446758762</v>
      </c>
      <c r="F14" s="8">
        <v>51578</v>
      </c>
      <c r="G14" s="9">
        <v>296554</v>
      </c>
      <c r="H14" s="61">
        <f t="shared" si="2"/>
        <v>2698642.446758762</v>
      </c>
      <c r="I14" s="62">
        <f t="shared" si="3"/>
        <v>0.22626643587831657</v>
      </c>
      <c r="J14" s="58"/>
      <c r="K14" s="38">
        <v>11926835</v>
      </c>
      <c r="L14" s="5">
        <v>4.8</v>
      </c>
      <c r="M14" s="4">
        <v>97.788956754414485</v>
      </c>
      <c r="N14" s="43">
        <v>286908</v>
      </c>
      <c r="O14">
        <f t="shared" si="5"/>
        <v>5963417.5</v>
      </c>
      <c r="P14">
        <f t="shared" si="4"/>
        <v>20.785121014401827</v>
      </c>
      <c r="Q14">
        <f t="shared" si="6"/>
        <v>41.570242028803655</v>
      </c>
      <c r="S14" s="56"/>
    </row>
    <row r="15" spans="1:19" ht="17.25" thickBot="1" x14ac:dyDescent="0.3">
      <c r="A15" s="7">
        <v>2012</v>
      </c>
      <c r="B15" s="48" t="s">
        <v>82</v>
      </c>
      <c r="C15" s="53">
        <v>12441151</v>
      </c>
      <c r="D15" s="56">
        <f t="shared" si="0"/>
        <v>2446588.4392384118</v>
      </c>
      <c r="E15" s="51">
        <f t="shared" si="1"/>
        <v>14887739.439238412</v>
      </c>
      <c r="F15" s="8">
        <v>55253</v>
      </c>
      <c r="G15" s="9">
        <v>321618</v>
      </c>
      <c r="H15" s="61">
        <f t="shared" si="2"/>
        <v>2286863.4392384123</v>
      </c>
      <c r="I15" s="62">
        <f t="shared" si="3"/>
        <v>0.18148448085977611</v>
      </c>
      <c r="J15" s="58"/>
      <c r="K15" s="38">
        <v>12600876</v>
      </c>
      <c r="L15" s="5">
        <v>7.6</v>
      </c>
      <c r="M15" s="4">
        <v>101.28384423595533</v>
      </c>
      <c r="N15" s="43">
        <v>306967</v>
      </c>
      <c r="O15">
        <f t="shared" si="5"/>
        <v>6300438</v>
      </c>
      <c r="P15">
        <f t="shared" si="4"/>
        <v>20.524805597995876</v>
      </c>
      <c r="Q15">
        <f t="shared" si="6"/>
        <v>41.049611195991751</v>
      </c>
      <c r="S15" s="56"/>
    </row>
    <row r="16" spans="1:19" ht="17.25" thickBot="1" x14ac:dyDescent="0.3">
      <c r="A16" s="1">
        <v>2013</v>
      </c>
      <c r="B16" s="48" t="s">
        <v>83</v>
      </c>
      <c r="C16" s="53">
        <v>12673197</v>
      </c>
      <c r="D16" s="56">
        <f t="shared" si="0"/>
        <v>2464332.1907593212</v>
      </c>
      <c r="E16" s="51">
        <f t="shared" si="1"/>
        <v>15137529.190759322</v>
      </c>
      <c r="F16" s="8">
        <v>59191</v>
      </c>
      <c r="G16" s="9">
        <v>339951</v>
      </c>
      <c r="H16" s="61">
        <f t="shared" si="2"/>
        <v>1602904.1907593217</v>
      </c>
      <c r="I16" s="62">
        <f t="shared" si="3"/>
        <v>0.11842989301582584</v>
      </c>
      <c r="J16" s="58"/>
      <c r="K16" s="38">
        <v>13534625</v>
      </c>
      <c r="L16" s="5">
        <v>5.7</v>
      </c>
      <c r="M16" s="4">
        <v>106.79724303188848</v>
      </c>
      <c r="N16" s="43">
        <v>326533</v>
      </c>
      <c r="O16">
        <f t="shared" si="5"/>
        <v>6767312.5</v>
      </c>
      <c r="P16">
        <f t="shared" si="4"/>
        <v>20.724742981566948</v>
      </c>
      <c r="Q16">
        <f t="shared" si="6"/>
        <v>41.449485963133895</v>
      </c>
      <c r="S16" s="56"/>
    </row>
    <row r="17" spans="1:19" ht="17.25" thickBot="1" x14ac:dyDescent="0.3">
      <c r="A17" s="1">
        <v>2014</v>
      </c>
      <c r="B17" s="48" t="s">
        <v>84</v>
      </c>
      <c r="C17" s="53">
        <v>12969847</v>
      </c>
      <c r="D17" s="56">
        <f t="shared" si="0"/>
        <v>2482204.6278870888</v>
      </c>
      <c r="E17" s="51">
        <f t="shared" si="1"/>
        <v>15452051.627887089</v>
      </c>
      <c r="F17" s="8">
        <v>53471</v>
      </c>
      <c r="G17" s="9">
        <v>383207</v>
      </c>
      <c r="H17" s="61">
        <f t="shared" si="2"/>
        <v>1150613.6278870888</v>
      </c>
      <c r="I17" s="62">
        <f t="shared" si="3"/>
        <v>8.0454401011079368E-2</v>
      </c>
      <c r="J17" s="58"/>
      <c r="K17" s="38">
        <v>14301438</v>
      </c>
      <c r="L17" s="5">
        <v>7.4</v>
      </c>
      <c r="M17" s="4">
        <v>110.26682118917826</v>
      </c>
      <c r="N17" s="43">
        <v>363249</v>
      </c>
      <c r="O17">
        <f t="shared" si="5"/>
        <v>7150719</v>
      </c>
      <c r="P17">
        <f t="shared" si="4"/>
        <v>19.685447172600611</v>
      </c>
      <c r="Q17">
        <f t="shared" si="6"/>
        <v>39.370894345201222</v>
      </c>
      <c r="S17" s="56"/>
    </row>
    <row r="18" spans="1:19" ht="17.25" thickBot="1" x14ac:dyDescent="0.3">
      <c r="A18" s="1">
        <v>2015</v>
      </c>
      <c r="B18" s="48" t="s">
        <v>85</v>
      </c>
      <c r="C18" s="53">
        <v>14813264</v>
      </c>
      <c r="D18" s="56">
        <f t="shared" si="0"/>
        <v>2500206.683907181</v>
      </c>
      <c r="E18" s="51">
        <f t="shared" si="1"/>
        <v>17313470.683907181</v>
      </c>
      <c r="F18" s="8">
        <v>51350</v>
      </c>
      <c r="G18" s="9">
        <v>414580</v>
      </c>
      <c r="H18" s="61">
        <f t="shared" si="2"/>
        <v>2119735.683907181</v>
      </c>
      <c r="I18" s="62">
        <f t="shared" si="3"/>
        <v>0.13951379854309562</v>
      </c>
      <c r="J18" s="58"/>
      <c r="K18" s="38">
        <v>15193735</v>
      </c>
      <c r="L18" s="5">
        <v>5.7</v>
      </c>
      <c r="M18" s="4">
        <v>102.5684481151487</v>
      </c>
      <c r="N18" s="43">
        <v>388197</v>
      </c>
      <c r="O18">
        <f t="shared" si="5"/>
        <v>7596867.5</v>
      </c>
      <c r="P18">
        <f t="shared" si="4"/>
        <v>19.569619291236151</v>
      </c>
      <c r="Q18">
        <f t="shared" si="6"/>
        <v>39.139238582472302</v>
      </c>
      <c r="S18" s="56"/>
    </row>
    <row r="19" spans="1:19" ht="17.25" thickBot="1" x14ac:dyDescent="0.3">
      <c r="A19" s="1">
        <v>2016</v>
      </c>
      <c r="B19" s="48" t="s">
        <v>86</v>
      </c>
      <c r="C19" s="55">
        <v>15444448.27</v>
      </c>
      <c r="D19" s="56">
        <f t="shared" si="0"/>
        <v>2518339.2988736671</v>
      </c>
      <c r="E19" s="51">
        <f t="shared" si="1"/>
        <v>17962787.568873666</v>
      </c>
      <c r="F19" s="8">
        <v>59987</v>
      </c>
      <c r="G19" s="9">
        <v>501885</v>
      </c>
      <c r="H19" s="61">
        <f>E19-K19</f>
        <v>1821083.5688736662</v>
      </c>
      <c r="I19" s="62">
        <f t="shared" si="3"/>
        <v>0.11281854560544947</v>
      </c>
      <c r="J19" s="58"/>
      <c r="K19" s="38">
        <v>16141704</v>
      </c>
      <c r="L19" s="5">
        <v>6.2</v>
      </c>
      <c r="M19" s="4">
        <v>104.51460432778541</v>
      </c>
      <c r="N19" s="43">
        <v>419797</v>
      </c>
      <c r="O19">
        <f t="shared" si="5"/>
        <v>8070852</v>
      </c>
      <c r="P19">
        <f t="shared" si="4"/>
        <v>19.225606662267715</v>
      </c>
      <c r="Q19">
        <f t="shared" si="6"/>
        <v>38.451213324535431</v>
      </c>
      <c r="S19" s="56"/>
    </row>
    <row r="20" spans="1:19" ht="17.25" thickBot="1" x14ac:dyDescent="0.3">
      <c r="A20" s="1">
        <v>2017</v>
      </c>
      <c r="B20" s="48" t="s">
        <v>87</v>
      </c>
      <c r="C20" s="55">
        <v>16102526.92</v>
      </c>
      <c r="D20" s="56">
        <f>D21/$F$28</f>
        <v>2536603.4196583075</v>
      </c>
      <c r="E20" s="51">
        <f t="shared" si="1"/>
        <v>18639130.339658309</v>
      </c>
      <c r="F20" s="8">
        <v>70077</v>
      </c>
      <c r="G20" s="9">
        <v>607575</v>
      </c>
      <c r="H20" s="61">
        <f t="shared" si="2"/>
        <v>1829717.3396583088</v>
      </c>
      <c r="I20" s="62">
        <f t="shared" si="3"/>
        <v>0.10885075758792462</v>
      </c>
      <c r="J20" s="58"/>
      <c r="K20" s="38">
        <v>16809413</v>
      </c>
      <c r="L20" s="5">
        <v>6.2</v>
      </c>
      <c r="M20" s="4">
        <v>104.38990776734562</v>
      </c>
      <c r="N20" s="43">
        <v>453969</v>
      </c>
      <c r="O20">
        <f t="shared" si="5"/>
        <v>8404706.5</v>
      </c>
      <c r="P20">
        <f t="shared" si="4"/>
        <v>18.51383354370012</v>
      </c>
      <c r="Q20">
        <f t="shared" si="6"/>
        <v>37.027667087400239</v>
      </c>
      <c r="S20" s="56"/>
    </row>
    <row r="21" spans="1:19" ht="17.25" thickBot="1" x14ac:dyDescent="0.3">
      <c r="A21" s="1">
        <v>2018</v>
      </c>
      <c r="B21" s="48" t="s">
        <v>88</v>
      </c>
      <c r="C21" s="55">
        <v>16788646</v>
      </c>
      <c r="D21">
        <v>2555000</v>
      </c>
      <c r="E21" s="51">
        <f t="shared" si="1"/>
        <v>19343646</v>
      </c>
      <c r="F21" s="8">
        <v>81864</v>
      </c>
      <c r="G21" s="9">
        <v>544039</v>
      </c>
      <c r="H21" s="61">
        <f t="shared" si="2"/>
        <v>1544429</v>
      </c>
      <c r="I21" s="62">
        <f t="shared" si="3"/>
        <v>8.6769491039971031E-2</v>
      </c>
      <c r="J21" s="58"/>
      <c r="K21" s="38">
        <v>17799217</v>
      </c>
      <c r="L21" s="5">
        <v>4.0999999999999996</v>
      </c>
      <c r="M21" s="4">
        <v>106.01937166344445</v>
      </c>
      <c r="N21" s="43">
        <v>373342</v>
      </c>
      <c r="O21">
        <f t="shared" si="5"/>
        <v>8899608.5</v>
      </c>
      <c r="P21">
        <f t="shared" si="4"/>
        <v>23.837683678771743</v>
      </c>
      <c r="Q21">
        <f t="shared" si="6"/>
        <v>47.675367357543486</v>
      </c>
      <c r="S21" s="56"/>
    </row>
    <row r="22" spans="1:19" ht="17.25" thickBot="1" x14ac:dyDescent="0.3">
      <c r="A22" s="1">
        <v>2019</v>
      </c>
      <c r="B22" s="48" t="s">
        <v>89</v>
      </c>
      <c r="C22" s="54">
        <v>17504000</v>
      </c>
      <c r="D22">
        <v>2630694</v>
      </c>
      <c r="E22" s="51">
        <f t="shared" si="1"/>
        <v>20134694</v>
      </c>
      <c r="F22" s="10">
        <v>95634</v>
      </c>
      <c r="G22" s="9">
        <v>595622</v>
      </c>
      <c r="H22" s="61">
        <f>E22-K22</f>
        <v>1345674</v>
      </c>
      <c r="I22" s="62">
        <f t="shared" si="3"/>
        <v>7.1620233519363974E-2</v>
      </c>
      <c r="J22" s="58"/>
      <c r="K22" s="38">
        <v>18789020</v>
      </c>
      <c r="L22" s="5">
        <v>5.9</v>
      </c>
      <c r="M22" s="4">
        <v>107.34129341864718</v>
      </c>
      <c r="N22" s="43">
        <v>368518</v>
      </c>
      <c r="O22">
        <f t="shared" si="5"/>
        <v>9394510</v>
      </c>
      <c r="P22">
        <f t="shared" si="4"/>
        <v>25.492676070096984</v>
      </c>
      <c r="Q22">
        <f t="shared" si="6"/>
        <v>50.985352140193967</v>
      </c>
      <c r="S22" s="56"/>
    </row>
    <row r="23" spans="1:19" ht="17.25" thickBot="1" x14ac:dyDescent="0.3">
      <c r="A23" s="1">
        <v>2020</v>
      </c>
      <c r="B23" s="48" t="s">
        <v>90</v>
      </c>
      <c r="C23" s="53">
        <v>18021655</v>
      </c>
      <c r="D23" s="50">
        <v>2669371</v>
      </c>
      <c r="E23" s="51">
        <f t="shared" si="1"/>
        <v>20691026</v>
      </c>
      <c r="F23" s="8">
        <v>59987</v>
      </c>
      <c r="G23" s="9">
        <v>446205</v>
      </c>
      <c r="H23" s="61">
        <f t="shared" si="2"/>
        <v>521751</v>
      </c>
      <c r="I23" s="62">
        <f t="shared" si="3"/>
        <v>2.5868604597835073E-2</v>
      </c>
      <c r="J23" s="58"/>
      <c r="K23" s="38">
        <v>20169275</v>
      </c>
      <c r="L23" s="5">
        <v>5.6</v>
      </c>
      <c r="M23" s="4">
        <v>111.91688554686014</v>
      </c>
      <c r="N23" s="43">
        <v>457087</v>
      </c>
      <c r="O23">
        <f t="shared" si="5"/>
        <v>10084637.5</v>
      </c>
      <c r="P23">
        <f t="shared" si="4"/>
        <v>22.062840334553378</v>
      </c>
      <c r="Q23">
        <f t="shared" si="6"/>
        <v>44.125680669106757</v>
      </c>
      <c r="S23" s="56"/>
    </row>
    <row r="24" spans="1:19" ht="17.25" thickBot="1" x14ac:dyDescent="0.3">
      <c r="A24" s="7">
        <v>2021</v>
      </c>
      <c r="B24" s="48" t="s">
        <v>91</v>
      </c>
      <c r="C24" s="53">
        <v>18286208</v>
      </c>
      <c r="D24" s="50">
        <v>2708619</v>
      </c>
      <c r="E24" s="51">
        <f t="shared" si="1"/>
        <v>20994827</v>
      </c>
      <c r="F24" s="8">
        <v>70077</v>
      </c>
      <c r="G24" s="9">
        <v>511999</v>
      </c>
      <c r="H24" s="61">
        <f t="shared" si="2"/>
        <v>457464</v>
      </c>
      <c r="I24" s="62">
        <f t="shared" si="3"/>
        <v>2.2274719495389939E-2</v>
      </c>
      <c r="J24" s="58"/>
      <c r="K24" s="39">
        <v>20537363</v>
      </c>
      <c r="L24" s="5">
        <v>7.3</v>
      </c>
      <c r="M24" s="4">
        <v>112.31067151811899</v>
      </c>
      <c r="N24" s="43">
        <v>572167</v>
      </c>
      <c r="O24">
        <f t="shared" si="5"/>
        <v>10268681.5</v>
      </c>
      <c r="P24">
        <f t="shared" si="4"/>
        <v>17.947000613457259</v>
      </c>
      <c r="Q24">
        <f t="shared" si="6"/>
        <v>35.894001226914519</v>
      </c>
      <c r="S24" s="56"/>
    </row>
    <row r="25" spans="1:19" ht="17.25" thickBot="1" x14ac:dyDescent="0.3">
      <c r="A25" s="1">
        <v>2022</v>
      </c>
      <c r="B25" s="48" t="s">
        <v>92</v>
      </c>
      <c r="C25" s="53">
        <v>18554632</v>
      </c>
      <c r="D25" s="50">
        <v>2748445</v>
      </c>
      <c r="E25" s="51">
        <f t="shared" si="1"/>
        <v>21303077</v>
      </c>
      <c r="F25" s="3">
        <v>81864</v>
      </c>
      <c r="G25" s="11">
        <v>587494</v>
      </c>
      <c r="H25" s="61">
        <f t="shared" si="2"/>
        <v>390909</v>
      </c>
      <c r="I25" s="62">
        <f t="shared" si="3"/>
        <v>1.8692896881853667E-2</v>
      </c>
      <c r="J25" s="59"/>
      <c r="K25" s="40">
        <v>20912168</v>
      </c>
      <c r="L25" s="5">
        <v>7.3</v>
      </c>
      <c r="M25" s="4">
        <v>112.70591623698061</v>
      </c>
      <c r="N25" s="44">
        <v>716220</v>
      </c>
      <c r="O25">
        <f t="shared" si="5"/>
        <v>10456084</v>
      </c>
      <c r="P25">
        <f t="shared" si="4"/>
        <v>14.598983552539723</v>
      </c>
      <c r="Q25">
        <f t="shared" si="6"/>
        <v>29.197967105079446</v>
      </c>
      <c r="S25" s="56"/>
    </row>
    <row r="26" spans="1:19" ht="17.25" thickBot="1" x14ac:dyDescent="0.3">
      <c r="A26" s="12">
        <v>2023</v>
      </c>
      <c r="B26" s="48" t="s">
        <v>93</v>
      </c>
      <c r="C26" s="53">
        <v>18826873</v>
      </c>
      <c r="D26" s="50">
        <v>2788857</v>
      </c>
      <c r="E26" s="51">
        <f>SUM(C26,D26)</f>
        <v>21615730</v>
      </c>
      <c r="F26" s="3">
        <v>95634</v>
      </c>
      <c r="G26" s="11">
        <v>674122</v>
      </c>
      <c r="H26" s="61">
        <f t="shared" si="2"/>
        <v>321917</v>
      </c>
      <c r="I26" s="62">
        <f t="shared" si="3"/>
        <v>1.5117865456975695E-2</v>
      </c>
      <c r="J26" s="60"/>
      <c r="K26" s="49">
        <v>21293813</v>
      </c>
      <c r="L26" s="5">
        <v>7.3</v>
      </c>
      <c r="M26" s="4">
        <v>113.10329123694601</v>
      </c>
      <c r="N26" s="44">
        <v>896542</v>
      </c>
      <c r="O26">
        <f t="shared" si="5"/>
        <v>10646906.5</v>
      </c>
      <c r="P26">
        <f t="shared" si="4"/>
        <v>11.875524515304358</v>
      </c>
      <c r="Q26">
        <f t="shared" si="6"/>
        <v>23.751049030608716</v>
      </c>
      <c r="R26">
        <f>AVERAGE(Q3:Q26)</f>
        <v>40.607132978792031</v>
      </c>
      <c r="S26" s="56"/>
    </row>
    <row r="27" spans="1:19" ht="90.75" thickBot="1" x14ac:dyDescent="0.3">
      <c r="K27" s="45" t="s">
        <v>64</v>
      </c>
      <c r="M27" s="4"/>
      <c r="N27" s="41" t="s">
        <v>65</v>
      </c>
      <c r="P27" t="s">
        <v>67</v>
      </c>
    </row>
    <row r="28" spans="1:19" x14ac:dyDescent="0.25">
      <c r="F28" s="54">
        <v>1.0072524464010109</v>
      </c>
    </row>
  </sheetData>
  <mergeCells count="8">
    <mergeCell ref="N1:N2"/>
    <mergeCell ref="A1:A2"/>
    <mergeCell ref="F1:F2"/>
    <mergeCell ref="G1:G2"/>
    <mergeCell ref="K1:K2"/>
    <mergeCell ref="L1:L2"/>
    <mergeCell ref="B1:B2"/>
    <mergeCell ref="C1:C2"/>
  </mergeCells>
  <phoneticPr fontId="2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9C24A-6932-44F0-906B-C53A810B40FA}">
  <dimension ref="A1:G28"/>
  <sheetViews>
    <sheetView tabSelected="1" workbookViewId="0">
      <selection activeCell="F11" sqref="F11"/>
    </sheetView>
  </sheetViews>
  <sheetFormatPr baseColWidth="10" defaultRowHeight="15" x14ac:dyDescent="0.25"/>
  <sheetData>
    <row r="1" spans="1:6" x14ac:dyDescent="0.25">
      <c r="A1" s="17" t="s">
        <v>5</v>
      </c>
      <c r="B1" s="18" t="s">
        <v>6</v>
      </c>
      <c r="C1" s="25" t="s">
        <v>63</v>
      </c>
      <c r="D1" s="26" t="s">
        <v>59</v>
      </c>
      <c r="E1" s="26" t="s">
        <v>60</v>
      </c>
      <c r="F1" s="26" t="s">
        <v>61</v>
      </c>
    </row>
    <row r="2" spans="1:6" ht="15.75" thickBot="1" x14ac:dyDescent="0.3">
      <c r="A2" s="13" t="s">
        <v>7</v>
      </c>
      <c r="B2" s="14" t="s">
        <v>8</v>
      </c>
      <c r="C2" s="15">
        <v>24</v>
      </c>
      <c r="D2" s="23">
        <v>709048</v>
      </c>
      <c r="E2" s="23">
        <v>705923</v>
      </c>
      <c r="F2" s="24">
        <v>1414971</v>
      </c>
    </row>
    <row r="3" spans="1:6" ht="22.5" thickBot="1" x14ac:dyDescent="0.3">
      <c r="A3" s="13" t="s">
        <v>9</v>
      </c>
      <c r="B3" s="14" t="s">
        <v>10</v>
      </c>
      <c r="C3" s="15">
        <v>12</v>
      </c>
      <c r="D3" s="23">
        <v>434389</v>
      </c>
      <c r="E3" s="23">
        <v>433888</v>
      </c>
      <c r="F3" s="24">
        <v>868277</v>
      </c>
    </row>
    <row r="4" spans="1:6" ht="15.75" thickBot="1" x14ac:dyDescent="0.3">
      <c r="A4" s="13" t="s">
        <v>11</v>
      </c>
      <c r="B4" s="14" t="s">
        <v>12</v>
      </c>
      <c r="C4" s="15">
        <v>5</v>
      </c>
      <c r="D4" s="23">
        <v>255235</v>
      </c>
      <c r="E4" s="23">
        <v>261143</v>
      </c>
      <c r="F4" s="24">
        <v>516378</v>
      </c>
    </row>
    <row r="5" spans="1:6" ht="18.75" thickBot="1" x14ac:dyDescent="0.3">
      <c r="A5" s="13" t="s">
        <v>13</v>
      </c>
      <c r="B5" s="16" t="s">
        <v>14</v>
      </c>
      <c r="C5" s="15">
        <v>7</v>
      </c>
      <c r="D5" s="23">
        <v>649904</v>
      </c>
      <c r="E5" s="23">
        <v>664084</v>
      </c>
      <c r="F5" s="24">
        <v>1313988</v>
      </c>
    </row>
    <row r="6" spans="1:6" ht="15.75" thickBot="1" x14ac:dyDescent="0.3">
      <c r="A6" s="13" t="s">
        <v>15</v>
      </c>
      <c r="B6" s="14" t="s">
        <v>16</v>
      </c>
      <c r="C6" s="15">
        <v>8</v>
      </c>
      <c r="D6" s="23">
        <v>218604</v>
      </c>
      <c r="E6" s="23">
        <v>223331</v>
      </c>
      <c r="F6" s="24">
        <v>441935</v>
      </c>
    </row>
    <row r="7" spans="1:6" ht="15.75" thickBot="1" x14ac:dyDescent="0.3">
      <c r="A7" s="13" t="s">
        <v>17</v>
      </c>
      <c r="B7" s="14" t="s">
        <v>18</v>
      </c>
      <c r="C7" s="15">
        <v>8</v>
      </c>
      <c r="D7" s="23">
        <v>159522</v>
      </c>
      <c r="E7" s="23">
        <v>160704</v>
      </c>
      <c r="F7" s="24">
        <v>320225</v>
      </c>
    </row>
    <row r="8" spans="1:6" ht="15.75" thickBot="1" x14ac:dyDescent="0.3">
      <c r="A8" s="13" t="s">
        <v>19</v>
      </c>
      <c r="B8" s="14" t="s">
        <v>20</v>
      </c>
      <c r="C8" s="15">
        <v>6</v>
      </c>
      <c r="D8" s="23">
        <v>257598</v>
      </c>
      <c r="E8" s="23">
        <v>256417</v>
      </c>
      <c r="F8" s="24">
        <v>514015</v>
      </c>
    </row>
    <row r="9" spans="1:6" ht="15.75" thickBot="1" x14ac:dyDescent="0.3">
      <c r="A9" s="13" t="s">
        <v>21</v>
      </c>
      <c r="B9" s="14" t="s">
        <v>22</v>
      </c>
      <c r="C9" s="15">
        <v>3</v>
      </c>
      <c r="D9" s="23">
        <v>133526</v>
      </c>
      <c r="E9" s="23">
        <v>133526</v>
      </c>
      <c r="F9" s="24">
        <v>267051</v>
      </c>
    </row>
    <row r="10" spans="1:6" ht="15.75" thickBot="1" x14ac:dyDescent="0.3">
      <c r="A10" s="13" t="s">
        <v>23</v>
      </c>
      <c r="B10" s="14" t="s">
        <v>24</v>
      </c>
      <c r="C10" s="15">
        <v>5</v>
      </c>
      <c r="D10" s="23">
        <v>180791</v>
      </c>
      <c r="E10" s="23">
        <v>180791</v>
      </c>
      <c r="F10" s="24">
        <v>361583</v>
      </c>
    </row>
    <row r="11" spans="1:6" ht="15.75" thickBot="1" x14ac:dyDescent="0.3">
      <c r="A11" s="13" t="s">
        <v>25</v>
      </c>
      <c r="B11" s="14" t="s">
        <v>26</v>
      </c>
      <c r="C11" s="15">
        <v>5</v>
      </c>
      <c r="D11" s="23">
        <v>167793</v>
      </c>
      <c r="E11" s="23">
        <v>167793</v>
      </c>
      <c r="F11" s="24">
        <v>335587</v>
      </c>
    </row>
    <row r="12" spans="1:6" ht="15.75" thickBot="1" x14ac:dyDescent="0.3">
      <c r="A12" s="13" t="s">
        <v>27</v>
      </c>
      <c r="B12" s="14" t="s">
        <v>28</v>
      </c>
      <c r="C12" s="15">
        <v>8</v>
      </c>
      <c r="D12" s="23">
        <v>218604</v>
      </c>
      <c r="E12" s="23">
        <v>216241</v>
      </c>
      <c r="F12" s="24">
        <v>434845</v>
      </c>
    </row>
    <row r="13" spans="1:6" ht="15.75" thickBot="1" x14ac:dyDescent="0.3">
      <c r="A13" s="13" t="s">
        <v>29</v>
      </c>
      <c r="B13" s="14" t="s">
        <v>30</v>
      </c>
      <c r="C13" s="15">
        <v>6</v>
      </c>
      <c r="D13" s="23">
        <v>341495</v>
      </c>
      <c r="E13" s="23">
        <v>336768</v>
      </c>
      <c r="F13" s="24">
        <v>678263</v>
      </c>
    </row>
    <row r="14" spans="1:6" ht="15.75" thickBot="1" x14ac:dyDescent="0.3">
      <c r="A14" s="13" t="s">
        <v>31</v>
      </c>
      <c r="B14" s="14" t="s">
        <v>32</v>
      </c>
      <c r="C14" s="15">
        <v>8</v>
      </c>
      <c r="D14" s="23">
        <v>176065</v>
      </c>
      <c r="E14" s="23">
        <v>171338</v>
      </c>
      <c r="F14" s="24">
        <v>347403</v>
      </c>
    </row>
    <row r="15" spans="1:6" ht="15.75" thickBot="1" x14ac:dyDescent="0.3">
      <c r="A15" s="13" t="s">
        <v>33</v>
      </c>
      <c r="B15" s="14" t="s">
        <v>34</v>
      </c>
      <c r="C15" s="15">
        <v>6</v>
      </c>
      <c r="D15" s="23">
        <v>106348</v>
      </c>
      <c r="E15" s="23">
        <v>106348</v>
      </c>
      <c r="F15" s="24">
        <v>212696</v>
      </c>
    </row>
    <row r="16" spans="1:6" ht="15.75" thickBot="1" x14ac:dyDescent="0.3">
      <c r="A16" s="13" t="s">
        <v>35</v>
      </c>
      <c r="B16" s="14" t="s">
        <v>36</v>
      </c>
      <c r="C16" s="15">
        <v>9</v>
      </c>
      <c r="D16" s="23">
        <v>716076</v>
      </c>
      <c r="E16" s="23">
        <v>720803</v>
      </c>
      <c r="F16" s="24">
        <v>1436879</v>
      </c>
    </row>
    <row r="17" spans="1:7" ht="15.75" thickBot="1" x14ac:dyDescent="0.3">
      <c r="A17" s="13" t="s">
        <v>37</v>
      </c>
      <c r="B17" s="14" t="s">
        <v>38</v>
      </c>
      <c r="C17" s="15">
        <v>9</v>
      </c>
      <c r="D17" s="23">
        <v>595548</v>
      </c>
      <c r="E17" s="23">
        <v>609728</v>
      </c>
      <c r="F17" s="24">
        <v>1205277</v>
      </c>
    </row>
    <row r="18" spans="1:7" ht="15.75" thickBot="1" x14ac:dyDescent="0.3">
      <c r="A18" s="13" t="s">
        <v>39</v>
      </c>
      <c r="B18" s="14" t="s">
        <v>40</v>
      </c>
      <c r="C18" s="15">
        <v>8</v>
      </c>
      <c r="D18" s="23">
        <v>242237</v>
      </c>
      <c r="E18" s="23">
        <v>232784</v>
      </c>
      <c r="F18" s="24">
        <v>475021</v>
      </c>
    </row>
    <row r="19" spans="1:7" ht="18.75" thickBot="1" x14ac:dyDescent="0.3">
      <c r="A19" s="13" t="s">
        <v>41</v>
      </c>
      <c r="B19" s="14" t="s">
        <v>42</v>
      </c>
      <c r="C19" s="15">
        <v>6</v>
      </c>
      <c r="D19" s="23">
        <v>382853</v>
      </c>
      <c r="E19" s="23">
        <v>382853</v>
      </c>
      <c r="F19" s="24">
        <v>765705</v>
      </c>
    </row>
    <row r="20" spans="1:7" ht="15.75" thickBot="1" x14ac:dyDescent="0.3">
      <c r="A20" s="13" t="s">
        <v>43</v>
      </c>
      <c r="B20" s="14" t="s">
        <v>44</v>
      </c>
      <c r="C20" s="15">
        <v>6</v>
      </c>
      <c r="D20" s="23">
        <v>321407</v>
      </c>
      <c r="E20" s="23">
        <v>323770</v>
      </c>
      <c r="F20" s="24">
        <v>645177</v>
      </c>
    </row>
    <row r="21" spans="1:7" ht="18.75" thickBot="1" x14ac:dyDescent="0.3">
      <c r="A21" s="13" t="s">
        <v>45</v>
      </c>
      <c r="B21" s="14" t="s">
        <v>46</v>
      </c>
      <c r="C21" s="15">
        <v>6</v>
      </c>
      <c r="D21" s="23">
        <v>362765</v>
      </c>
      <c r="E21" s="23">
        <v>359220</v>
      </c>
      <c r="F21" s="24">
        <v>721984</v>
      </c>
    </row>
    <row r="22" spans="1:7" ht="15.75" thickBot="1" x14ac:dyDescent="0.3">
      <c r="A22" s="13" t="s">
        <v>47</v>
      </c>
      <c r="B22" s="14" t="s">
        <v>48</v>
      </c>
      <c r="C22" s="15">
        <v>6</v>
      </c>
      <c r="D22" s="23">
        <v>242237</v>
      </c>
      <c r="E22" s="23">
        <v>242237</v>
      </c>
      <c r="F22" s="24">
        <v>484474</v>
      </c>
    </row>
    <row r="23" spans="1:7" ht="15.75" thickBot="1" x14ac:dyDescent="0.3">
      <c r="A23" s="13" t="s">
        <v>49</v>
      </c>
      <c r="B23" s="14" t="s">
        <v>50</v>
      </c>
      <c r="C23" s="15">
        <v>6</v>
      </c>
      <c r="D23" s="23">
        <v>281231</v>
      </c>
      <c r="E23" s="23">
        <v>278868</v>
      </c>
      <c r="F23" s="24">
        <v>560099</v>
      </c>
    </row>
    <row r="24" spans="1:7" ht="18.75" thickBot="1" x14ac:dyDescent="0.3">
      <c r="A24" s="13" t="s">
        <v>51</v>
      </c>
      <c r="B24" s="14" t="s">
        <v>52</v>
      </c>
      <c r="C24" s="15">
        <v>8</v>
      </c>
      <c r="D24" s="23">
        <v>558917</v>
      </c>
      <c r="E24" s="23">
        <v>555373</v>
      </c>
      <c r="F24" s="24">
        <v>1114290</v>
      </c>
    </row>
    <row r="25" spans="1:7" ht="15.75" thickBot="1" x14ac:dyDescent="0.3">
      <c r="A25" s="13" t="s">
        <v>53</v>
      </c>
      <c r="B25" s="14" t="s">
        <v>54</v>
      </c>
      <c r="C25" s="15">
        <v>6</v>
      </c>
      <c r="D25" s="23">
        <v>310772</v>
      </c>
      <c r="E25" s="23">
        <v>307227</v>
      </c>
      <c r="F25" s="24">
        <v>618000</v>
      </c>
    </row>
    <row r="26" spans="1:7" ht="15.75" thickBot="1" x14ac:dyDescent="0.3">
      <c r="A26" s="13" t="s">
        <v>55</v>
      </c>
      <c r="B26" s="14" t="s">
        <v>56</v>
      </c>
      <c r="C26" s="15">
        <v>7</v>
      </c>
      <c r="D26" s="23">
        <v>369854</v>
      </c>
      <c r="E26" s="23">
        <v>368673</v>
      </c>
      <c r="F26" s="24">
        <v>738527</v>
      </c>
    </row>
    <row r="27" spans="1:7" ht="15.75" thickBot="1" x14ac:dyDescent="0.3">
      <c r="A27" s="13" t="s">
        <v>57</v>
      </c>
      <c r="B27" s="14" t="s">
        <v>58</v>
      </c>
      <c r="C27" s="15">
        <v>5</v>
      </c>
      <c r="D27" s="23">
        <v>356856</v>
      </c>
      <c r="E27" s="23">
        <v>354493</v>
      </c>
      <c r="F27" s="24">
        <v>711350</v>
      </c>
    </row>
    <row r="28" spans="1:7" ht="240" x14ac:dyDescent="0.25">
      <c r="A28" s="21" t="s">
        <v>62</v>
      </c>
      <c r="F28">
        <f>SUM(F2:F27)</f>
        <v>17504000</v>
      </c>
      <c r="G28" s="46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CBD3-B00E-4DA5-BE22-98ACF6EB4761}">
  <dimension ref="A1:F28"/>
  <sheetViews>
    <sheetView topLeftCell="A3" workbookViewId="0">
      <selection activeCell="J7" sqref="J7"/>
    </sheetView>
  </sheetViews>
  <sheetFormatPr baseColWidth="10" defaultRowHeight="15" x14ac:dyDescent="0.25"/>
  <sheetData>
    <row r="1" spans="1:6" x14ac:dyDescent="0.25">
      <c r="A1" s="17" t="s">
        <v>5</v>
      </c>
      <c r="B1" s="18" t="s">
        <v>6</v>
      </c>
      <c r="C1" s="25" t="s">
        <v>63</v>
      </c>
      <c r="D1" s="26" t="s">
        <v>59</v>
      </c>
      <c r="E1" s="26" t="s">
        <v>60</v>
      </c>
      <c r="F1" s="26" t="s">
        <v>61</v>
      </c>
    </row>
    <row r="2" spans="1:6" ht="15.75" thickBot="1" x14ac:dyDescent="0.3">
      <c r="A2" s="13" t="s">
        <v>7</v>
      </c>
      <c r="B2" s="14" t="s">
        <v>8</v>
      </c>
      <c r="C2" s="15">
        <v>24</v>
      </c>
      <c r="D2" s="23">
        <v>730017</v>
      </c>
      <c r="E2" s="23">
        <v>726800</v>
      </c>
      <c r="F2" s="24">
        <v>1456817</v>
      </c>
    </row>
    <row r="3" spans="1:6" ht="22.5" thickBot="1" x14ac:dyDescent="0.3">
      <c r="A3" s="13" t="s">
        <v>9</v>
      </c>
      <c r="B3" s="14" t="s">
        <v>10</v>
      </c>
      <c r="C3" s="15">
        <v>12</v>
      </c>
      <c r="D3" s="23">
        <v>447235</v>
      </c>
      <c r="E3" s="23">
        <v>446719</v>
      </c>
      <c r="F3" s="24">
        <v>893955</v>
      </c>
    </row>
    <row r="4" spans="1:6" ht="15.75" thickBot="1" x14ac:dyDescent="0.3">
      <c r="A4" s="13" t="s">
        <v>11</v>
      </c>
      <c r="B4" s="14" t="s">
        <v>12</v>
      </c>
      <c r="C4" s="15">
        <v>5</v>
      </c>
      <c r="D4" s="23">
        <v>262783</v>
      </c>
      <c r="E4" s="23">
        <v>268866</v>
      </c>
      <c r="F4" s="24">
        <v>531649</v>
      </c>
    </row>
    <row r="5" spans="1:6" ht="18.75" thickBot="1" x14ac:dyDescent="0.3">
      <c r="A5" s="13" t="s">
        <v>13</v>
      </c>
      <c r="B5" s="16" t="s">
        <v>14</v>
      </c>
      <c r="C5" s="15">
        <v>7</v>
      </c>
      <c r="D5" s="23">
        <v>669124</v>
      </c>
      <c r="E5" s="23">
        <v>683723</v>
      </c>
      <c r="F5" s="24">
        <v>1352847</v>
      </c>
    </row>
    <row r="6" spans="1:6" ht="15.75" thickBot="1" x14ac:dyDescent="0.3">
      <c r="A6" s="13" t="s">
        <v>15</v>
      </c>
      <c r="B6" s="14" t="s">
        <v>16</v>
      </c>
      <c r="C6" s="15">
        <v>8</v>
      </c>
      <c r="D6" s="23">
        <v>225069</v>
      </c>
      <c r="E6" s="23">
        <v>229935</v>
      </c>
      <c r="F6" s="24">
        <v>455004</v>
      </c>
    </row>
    <row r="7" spans="1:6" ht="15.75" thickBot="1" x14ac:dyDescent="0.3">
      <c r="A7" s="13" t="s">
        <v>17</v>
      </c>
      <c r="B7" s="14" t="s">
        <v>18</v>
      </c>
      <c r="C7" s="15">
        <v>8</v>
      </c>
      <c r="D7" s="23">
        <v>164240</v>
      </c>
      <c r="E7" s="23">
        <v>165456</v>
      </c>
      <c r="F7" s="24">
        <v>329696</v>
      </c>
    </row>
    <row r="8" spans="1:6" ht="15.75" thickBot="1" x14ac:dyDescent="0.3">
      <c r="A8" s="13" t="s">
        <v>19</v>
      </c>
      <c r="B8" s="14" t="s">
        <v>20</v>
      </c>
      <c r="C8" s="15">
        <v>6</v>
      </c>
      <c r="D8" s="23">
        <v>265216</v>
      </c>
      <c r="E8" s="23">
        <v>264000</v>
      </c>
      <c r="F8" s="24">
        <v>529216</v>
      </c>
    </row>
    <row r="9" spans="1:6" ht="15.75" thickBot="1" x14ac:dyDescent="0.3">
      <c r="A9" s="13" t="s">
        <v>21</v>
      </c>
      <c r="B9" s="14" t="s">
        <v>22</v>
      </c>
      <c r="C9" s="15">
        <v>3</v>
      </c>
      <c r="D9" s="23">
        <v>137475</v>
      </c>
      <c r="E9" s="23">
        <v>137475</v>
      </c>
      <c r="F9" s="24">
        <v>274949</v>
      </c>
    </row>
    <row r="10" spans="1:6" ht="15.75" thickBot="1" x14ac:dyDescent="0.3">
      <c r="A10" s="13" t="s">
        <v>23</v>
      </c>
      <c r="B10" s="14" t="s">
        <v>24</v>
      </c>
      <c r="C10" s="15">
        <v>5</v>
      </c>
      <c r="D10" s="23">
        <v>186138</v>
      </c>
      <c r="E10" s="23">
        <v>186138</v>
      </c>
      <c r="F10" s="24">
        <v>372276</v>
      </c>
    </row>
    <row r="11" spans="1:6" ht="15.75" thickBot="1" x14ac:dyDescent="0.3">
      <c r="A11" s="13" t="s">
        <v>25</v>
      </c>
      <c r="B11" s="14" t="s">
        <v>26</v>
      </c>
      <c r="C11" s="15">
        <v>5</v>
      </c>
      <c r="D11" s="23">
        <v>172756</v>
      </c>
      <c r="E11" s="23">
        <v>172756</v>
      </c>
      <c r="F11" s="24">
        <v>345511</v>
      </c>
    </row>
    <row r="12" spans="1:6" ht="15.75" thickBot="1" x14ac:dyDescent="0.3">
      <c r="A12" s="13" t="s">
        <v>27</v>
      </c>
      <c r="B12" s="14" t="s">
        <v>28</v>
      </c>
      <c r="C12" s="15">
        <v>8</v>
      </c>
      <c r="D12" s="23">
        <v>225069</v>
      </c>
      <c r="E12" s="23">
        <v>222636</v>
      </c>
      <c r="F12" s="24">
        <v>447705</v>
      </c>
    </row>
    <row r="13" spans="1:6" ht="15.75" thickBot="1" x14ac:dyDescent="0.3">
      <c r="A13" s="13" t="s">
        <v>29</v>
      </c>
      <c r="B13" s="14" t="s">
        <v>30</v>
      </c>
      <c r="C13" s="15">
        <v>6</v>
      </c>
      <c r="D13" s="23">
        <v>351594</v>
      </c>
      <c r="E13" s="23">
        <v>346728</v>
      </c>
      <c r="F13" s="24">
        <v>698322</v>
      </c>
    </row>
    <row r="14" spans="1:6" ht="15.75" thickBot="1" x14ac:dyDescent="0.3">
      <c r="A14" s="13" t="s">
        <v>31</v>
      </c>
      <c r="B14" s="14" t="s">
        <v>32</v>
      </c>
      <c r="C14" s="15">
        <v>8</v>
      </c>
      <c r="D14" s="23">
        <v>181272</v>
      </c>
      <c r="E14" s="23">
        <v>176405</v>
      </c>
      <c r="F14" s="24">
        <v>357677</v>
      </c>
    </row>
    <row r="15" spans="1:6" ht="15.75" thickBot="1" x14ac:dyDescent="0.3">
      <c r="A15" s="13" t="s">
        <v>33</v>
      </c>
      <c r="B15" s="14" t="s">
        <v>34</v>
      </c>
      <c r="C15" s="15">
        <v>6</v>
      </c>
      <c r="D15" s="23">
        <v>109493</v>
      </c>
      <c r="E15" s="23">
        <v>109493</v>
      </c>
      <c r="F15" s="24">
        <v>218986</v>
      </c>
    </row>
    <row r="16" spans="1:6" ht="15.75" thickBot="1" x14ac:dyDescent="0.3">
      <c r="A16" s="13" t="s">
        <v>35</v>
      </c>
      <c r="B16" s="14" t="s">
        <v>36</v>
      </c>
      <c r="C16" s="15">
        <v>9</v>
      </c>
      <c r="D16" s="23">
        <v>737253</v>
      </c>
      <c r="E16" s="23">
        <v>742119</v>
      </c>
      <c r="F16" s="24">
        <v>1479372</v>
      </c>
    </row>
    <row r="17" spans="1:6" ht="15.75" thickBot="1" x14ac:dyDescent="0.3">
      <c r="A17" s="13" t="s">
        <v>37</v>
      </c>
      <c r="B17" s="14" t="s">
        <v>38</v>
      </c>
      <c r="C17" s="15">
        <v>9</v>
      </c>
      <c r="D17" s="23">
        <v>613161</v>
      </c>
      <c r="E17" s="23">
        <v>627760</v>
      </c>
      <c r="F17" s="24">
        <v>1240921</v>
      </c>
    </row>
    <row r="18" spans="1:6" ht="15.75" thickBot="1" x14ac:dyDescent="0.3">
      <c r="A18" s="13" t="s">
        <v>39</v>
      </c>
      <c r="B18" s="14" t="s">
        <v>40</v>
      </c>
      <c r="C18" s="15">
        <v>8</v>
      </c>
      <c r="D18" s="23">
        <v>249401</v>
      </c>
      <c r="E18" s="23">
        <v>239668</v>
      </c>
      <c r="F18" s="24">
        <v>489069</v>
      </c>
    </row>
    <row r="19" spans="1:6" ht="18.75" thickBot="1" x14ac:dyDescent="0.3">
      <c r="A19" s="13" t="s">
        <v>41</v>
      </c>
      <c r="B19" s="14" t="s">
        <v>42</v>
      </c>
      <c r="C19" s="15">
        <v>6</v>
      </c>
      <c r="D19" s="23">
        <v>394175</v>
      </c>
      <c r="E19" s="23">
        <v>394175</v>
      </c>
      <c r="F19" s="24">
        <v>788350</v>
      </c>
    </row>
    <row r="20" spans="1:6" ht="15.75" thickBot="1" x14ac:dyDescent="0.3">
      <c r="A20" s="13" t="s">
        <v>43</v>
      </c>
      <c r="B20" s="14" t="s">
        <v>44</v>
      </c>
      <c r="C20" s="15">
        <v>6</v>
      </c>
      <c r="D20" s="23">
        <v>330912</v>
      </c>
      <c r="E20" s="23">
        <v>333345</v>
      </c>
      <c r="F20" s="24">
        <v>664258</v>
      </c>
    </row>
    <row r="21" spans="1:6" ht="18.75" thickBot="1" x14ac:dyDescent="0.3">
      <c r="A21" s="13" t="s">
        <v>45</v>
      </c>
      <c r="B21" s="14" t="s">
        <v>46</v>
      </c>
      <c r="C21" s="15">
        <v>6</v>
      </c>
      <c r="D21" s="23">
        <v>373493</v>
      </c>
      <c r="E21" s="23">
        <v>369843</v>
      </c>
      <c r="F21" s="24">
        <v>743336</v>
      </c>
    </row>
    <row r="22" spans="1:6" ht="15.75" thickBot="1" x14ac:dyDescent="0.3">
      <c r="A22" s="13" t="s">
        <v>47</v>
      </c>
      <c r="B22" s="14" t="s">
        <v>48</v>
      </c>
      <c r="C22" s="15">
        <v>6</v>
      </c>
      <c r="D22" s="23">
        <v>249401</v>
      </c>
      <c r="E22" s="23">
        <v>249401</v>
      </c>
      <c r="F22" s="24">
        <v>498802</v>
      </c>
    </row>
    <row r="23" spans="1:6" ht="15.75" thickBot="1" x14ac:dyDescent="0.3">
      <c r="A23" s="13" t="s">
        <v>49</v>
      </c>
      <c r="B23" s="14" t="s">
        <v>50</v>
      </c>
      <c r="C23" s="15">
        <v>6</v>
      </c>
      <c r="D23" s="23">
        <v>289548</v>
      </c>
      <c r="E23" s="23">
        <v>287115</v>
      </c>
      <c r="F23" s="24">
        <v>576663</v>
      </c>
    </row>
    <row r="24" spans="1:6" ht="18.75" thickBot="1" x14ac:dyDescent="0.3">
      <c r="A24" s="13" t="s">
        <v>51</v>
      </c>
      <c r="B24" s="14" t="s">
        <v>52</v>
      </c>
      <c r="C24" s="15">
        <v>8</v>
      </c>
      <c r="D24" s="23">
        <v>575447</v>
      </c>
      <c r="E24" s="23">
        <v>571797</v>
      </c>
      <c r="F24" s="24">
        <v>1147243</v>
      </c>
    </row>
    <row r="25" spans="1:6" ht="15.75" thickBot="1" x14ac:dyDescent="0.3">
      <c r="A25" s="13" t="s">
        <v>53</v>
      </c>
      <c r="B25" s="14" t="s">
        <v>54</v>
      </c>
      <c r="C25" s="15">
        <v>6</v>
      </c>
      <c r="D25" s="23">
        <v>319963</v>
      </c>
      <c r="E25" s="23">
        <v>316313</v>
      </c>
      <c r="F25" s="24">
        <v>636276</v>
      </c>
    </row>
    <row r="26" spans="1:6" ht="15.75" thickBot="1" x14ac:dyDescent="0.3">
      <c r="A26" s="13" t="s">
        <v>55</v>
      </c>
      <c r="B26" s="14" t="s">
        <v>56</v>
      </c>
      <c r="C26" s="15">
        <v>7</v>
      </c>
      <c r="D26" s="23">
        <v>380792</v>
      </c>
      <c r="E26" s="23">
        <v>379576</v>
      </c>
      <c r="F26" s="24">
        <v>760368</v>
      </c>
    </row>
    <row r="27" spans="1:6" ht="15.75" thickBot="1" x14ac:dyDescent="0.3">
      <c r="A27" s="13" t="s">
        <v>57</v>
      </c>
      <c r="B27" s="14" t="s">
        <v>58</v>
      </c>
      <c r="C27" s="15">
        <v>5</v>
      </c>
      <c r="D27" s="23">
        <v>367410</v>
      </c>
      <c r="E27" s="23">
        <v>364977</v>
      </c>
      <c r="F27" s="24">
        <v>732387</v>
      </c>
    </row>
    <row r="28" spans="1:6" x14ac:dyDescent="0.25">
      <c r="A28" s="21"/>
      <c r="F28">
        <f>SUM(F2:F27)</f>
        <v>18021655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E1E2-6E63-4E27-A576-313E511A14B8}">
  <dimension ref="A1:F28"/>
  <sheetViews>
    <sheetView topLeftCell="A8" workbookViewId="0">
      <selection activeCell="F29" sqref="F29"/>
    </sheetView>
  </sheetViews>
  <sheetFormatPr baseColWidth="10" defaultRowHeight="15" x14ac:dyDescent="0.25"/>
  <sheetData>
    <row r="1" spans="1:6" x14ac:dyDescent="0.25">
      <c r="A1" s="17" t="s">
        <v>5</v>
      </c>
      <c r="B1" s="18" t="s">
        <v>6</v>
      </c>
      <c r="C1" s="25" t="s">
        <v>63</v>
      </c>
      <c r="D1" s="26" t="s">
        <v>59</v>
      </c>
      <c r="E1" s="26" t="s">
        <v>60</v>
      </c>
      <c r="F1" s="26" t="s">
        <v>61</v>
      </c>
    </row>
    <row r="2" spans="1:6" x14ac:dyDescent="0.25">
      <c r="A2" s="13" t="s">
        <v>7</v>
      </c>
      <c r="B2" s="14" t="s">
        <v>8</v>
      </c>
      <c r="C2" s="15">
        <v>24</v>
      </c>
      <c r="D2" s="19">
        <v>740733</v>
      </c>
      <c r="E2" s="19">
        <v>737469</v>
      </c>
      <c r="F2">
        <f>SUM(D2,E2)</f>
        <v>1478202</v>
      </c>
    </row>
    <row r="3" spans="1:6" ht="21.75" x14ac:dyDescent="0.25">
      <c r="A3" s="13" t="s">
        <v>9</v>
      </c>
      <c r="B3" s="14" t="s">
        <v>10</v>
      </c>
      <c r="C3" s="15">
        <v>12</v>
      </c>
      <c r="D3" s="19">
        <v>453800</v>
      </c>
      <c r="E3" s="19">
        <v>453276</v>
      </c>
      <c r="F3">
        <f t="shared" ref="F3:F27" si="0">SUM(D3,E3)</f>
        <v>907076</v>
      </c>
    </row>
    <row r="4" spans="1:6" x14ac:dyDescent="0.25">
      <c r="A4" s="13" t="s">
        <v>11</v>
      </c>
      <c r="B4" s="14" t="s">
        <v>12</v>
      </c>
      <c r="C4" s="15">
        <v>5</v>
      </c>
      <c r="D4" s="19">
        <v>228373</v>
      </c>
      <c r="E4" s="19">
        <v>233310</v>
      </c>
      <c r="F4">
        <f t="shared" si="0"/>
        <v>461683</v>
      </c>
    </row>
    <row r="5" spans="1:6" ht="18" x14ac:dyDescent="0.25">
      <c r="A5" s="13" t="s">
        <v>13</v>
      </c>
      <c r="B5" s="16" t="s">
        <v>14</v>
      </c>
      <c r="C5" s="15">
        <v>7</v>
      </c>
      <c r="D5" s="19">
        <v>678946</v>
      </c>
      <c r="E5" s="19">
        <v>693759</v>
      </c>
      <c r="F5">
        <f t="shared" si="0"/>
        <v>1372705</v>
      </c>
    </row>
    <row r="6" spans="1:6" x14ac:dyDescent="0.25">
      <c r="A6" s="13" t="s">
        <v>15</v>
      </c>
      <c r="B6" s="14" t="s">
        <v>16</v>
      </c>
      <c r="C6" s="15">
        <v>8</v>
      </c>
      <c r="D6" s="19">
        <v>266640</v>
      </c>
      <c r="E6" s="19">
        <v>272813</v>
      </c>
      <c r="F6">
        <f t="shared" si="0"/>
        <v>539453</v>
      </c>
    </row>
    <row r="7" spans="1:6" x14ac:dyDescent="0.25">
      <c r="A7" s="13" t="s">
        <v>17</v>
      </c>
      <c r="B7" s="14" t="s">
        <v>18</v>
      </c>
      <c r="C7" s="15">
        <v>8</v>
      </c>
      <c r="D7" s="19">
        <v>166651</v>
      </c>
      <c r="E7" s="19">
        <v>167884</v>
      </c>
      <c r="F7">
        <f t="shared" si="0"/>
        <v>334535</v>
      </c>
    </row>
    <row r="8" spans="1:6" x14ac:dyDescent="0.25">
      <c r="A8" s="13" t="s">
        <v>19</v>
      </c>
      <c r="B8" s="14" t="s">
        <v>20</v>
      </c>
      <c r="C8" s="15">
        <v>6</v>
      </c>
      <c r="D8" s="19">
        <v>269109</v>
      </c>
      <c r="E8" s="19">
        <v>267875</v>
      </c>
      <c r="F8">
        <f t="shared" si="0"/>
        <v>536984</v>
      </c>
    </row>
    <row r="9" spans="1:6" x14ac:dyDescent="0.25">
      <c r="A9" s="13" t="s">
        <v>21</v>
      </c>
      <c r="B9" s="14" t="s">
        <v>22</v>
      </c>
      <c r="C9" s="15">
        <v>3</v>
      </c>
      <c r="D9" s="19">
        <v>139493</v>
      </c>
      <c r="E9" s="19">
        <v>139493</v>
      </c>
      <c r="F9">
        <f t="shared" si="0"/>
        <v>278986</v>
      </c>
    </row>
    <row r="10" spans="1:6" x14ac:dyDescent="0.25">
      <c r="A10" s="13" t="s">
        <v>23</v>
      </c>
      <c r="B10" s="14" t="s">
        <v>24</v>
      </c>
      <c r="C10" s="15">
        <v>5</v>
      </c>
      <c r="D10" s="19">
        <v>188871</v>
      </c>
      <c r="E10" s="19">
        <v>188870</v>
      </c>
      <c r="F10">
        <f t="shared" si="0"/>
        <v>377741</v>
      </c>
    </row>
    <row r="11" spans="1:6" x14ac:dyDescent="0.25">
      <c r="A11" s="13" t="s">
        <v>25</v>
      </c>
      <c r="B11" s="14" t="s">
        <v>26</v>
      </c>
      <c r="C11" s="15">
        <v>5</v>
      </c>
      <c r="D11" s="19">
        <v>175292</v>
      </c>
      <c r="E11" s="19">
        <v>175291</v>
      </c>
      <c r="F11">
        <f t="shared" si="0"/>
        <v>350583</v>
      </c>
    </row>
    <row r="12" spans="1:6" x14ac:dyDescent="0.25">
      <c r="A12" s="13" t="s">
        <v>27</v>
      </c>
      <c r="B12" s="14" t="s">
        <v>28</v>
      </c>
      <c r="C12" s="15">
        <v>8</v>
      </c>
      <c r="D12" s="19">
        <v>228373</v>
      </c>
      <c r="E12" s="19">
        <v>225904</v>
      </c>
      <c r="F12">
        <f t="shared" si="0"/>
        <v>454277</v>
      </c>
    </row>
    <row r="13" spans="1:6" x14ac:dyDescent="0.25">
      <c r="A13" s="13" t="s">
        <v>29</v>
      </c>
      <c r="B13" s="14" t="s">
        <v>30</v>
      </c>
      <c r="C13" s="15">
        <v>6</v>
      </c>
      <c r="D13" s="19">
        <v>356756</v>
      </c>
      <c r="E13" s="19">
        <v>351816</v>
      </c>
      <c r="F13">
        <f t="shared" si="0"/>
        <v>708572</v>
      </c>
    </row>
    <row r="14" spans="1:6" x14ac:dyDescent="0.25">
      <c r="A14" s="13" t="s">
        <v>31</v>
      </c>
      <c r="B14" s="14" t="s">
        <v>32</v>
      </c>
      <c r="C14" s="15">
        <v>8</v>
      </c>
      <c r="D14" s="19">
        <v>111100</v>
      </c>
      <c r="E14" s="19">
        <v>111101</v>
      </c>
      <c r="F14">
        <f t="shared" si="0"/>
        <v>222201</v>
      </c>
    </row>
    <row r="15" spans="1:6" x14ac:dyDescent="0.25">
      <c r="A15" s="13" t="s">
        <v>33</v>
      </c>
      <c r="B15" s="14" t="s">
        <v>34</v>
      </c>
      <c r="C15" s="15">
        <v>6</v>
      </c>
      <c r="D15" s="19">
        <v>183933</v>
      </c>
      <c r="E15" s="19">
        <v>178995</v>
      </c>
      <c r="F15">
        <f t="shared" si="0"/>
        <v>362928</v>
      </c>
    </row>
    <row r="16" spans="1:6" x14ac:dyDescent="0.25">
      <c r="A16" s="13" t="s">
        <v>35</v>
      </c>
      <c r="B16" s="14" t="s">
        <v>36</v>
      </c>
      <c r="C16" s="15">
        <v>9</v>
      </c>
      <c r="D16" s="19">
        <v>748075</v>
      </c>
      <c r="E16" s="19">
        <v>753015</v>
      </c>
      <c r="F16">
        <f t="shared" si="0"/>
        <v>1501090</v>
      </c>
    </row>
    <row r="17" spans="1:6" x14ac:dyDescent="0.25">
      <c r="A17" s="13" t="s">
        <v>37</v>
      </c>
      <c r="B17" s="14" t="s">
        <v>38</v>
      </c>
      <c r="C17" s="15">
        <v>9</v>
      </c>
      <c r="D17" s="19">
        <v>622162</v>
      </c>
      <c r="E17" s="19">
        <v>636976</v>
      </c>
      <c r="F17">
        <f t="shared" si="0"/>
        <v>1259138</v>
      </c>
    </row>
    <row r="18" spans="1:6" x14ac:dyDescent="0.25">
      <c r="A18" s="13" t="s">
        <v>39</v>
      </c>
      <c r="B18" s="14" t="s">
        <v>40</v>
      </c>
      <c r="C18" s="15">
        <v>8</v>
      </c>
      <c r="D18" s="19">
        <v>253062</v>
      </c>
      <c r="E18" s="19">
        <v>243187</v>
      </c>
      <c r="F18">
        <f t="shared" si="0"/>
        <v>496249</v>
      </c>
    </row>
    <row r="19" spans="1:6" ht="18" x14ac:dyDescent="0.25">
      <c r="A19" s="13" t="s">
        <v>41</v>
      </c>
      <c r="B19" s="14" t="s">
        <v>42</v>
      </c>
      <c r="C19" s="15">
        <v>6</v>
      </c>
      <c r="D19" s="19">
        <v>399961</v>
      </c>
      <c r="E19" s="19">
        <v>399962</v>
      </c>
      <c r="F19">
        <f t="shared" si="0"/>
        <v>799923</v>
      </c>
    </row>
    <row r="20" spans="1:6" x14ac:dyDescent="0.25">
      <c r="A20" s="13" t="s">
        <v>43</v>
      </c>
      <c r="B20" s="14" t="s">
        <v>44</v>
      </c>
      <c r="C20" s="15">
        <v>6</v>
      </c>
      <c r="D20" s="19">
        <v>335770</v>
      </c>
      <c r="E20" s="19">
        <v>338239</v>
      </c>
      <c r="F20">
        <f t="shared" si="0"/>
        <v>674009</v>
      </c>
    </row>
    <row r="21" spans="1:6" ht="18" x14ac:dyDescent="0.25">
      <c r="A21" s="13" t="s">
        <v>45</v>
      </c>
      <c r="B21" s="14" t="s">
        <v>46</v>
      </c>
      <c r="C21" s="15">
        <v>6</v>
      </c>
      <c r="D21" s="19">
        <v>378976</v>
      </c>
      <c r="E21" s="19">
        <v>375273</v>
      </c>
      <c r="F21">
        <f t="shared" si="0"/>
        <v>754249</v>
      </c>
    </row>
    <row r="22" spans="1:6" x14ac:dyDescent="0.25">
      <c r="A22" s="13" t="s">
        <v>47</v>
      </c>
      <c r="B22" s="14" t="s">
        <v>48</v>
      </c>
      <c r="C22" s="15">
        <v>6</v>
      </c>
      <c r="D22" s="19">
        <v>253062</v>
      </c>
      <c r="E22" s="19">
        <v>253062</v>
      </c>
      <c r="F22">
        <f t="shared" si="0"/>
        <v>506124</v>
      </c>
    </row>
    <row r="23" spans="1:6" x14ac:dyDescent="0.25">
      <c r="A23" s="13" t="s">
        <v>49</v>
      </c>
      <c r="B23" s="14" t="s">
        <v>50</v>
      </c>
      <c r="C23" s="15">
        <v>6</v>
      </c>
      <c r="D23" s="19">
        <v>293798</v>
      </c>
      <c r="E23" s="19">
        <v>291330</v>
      </c>
      <c r="F23">
        <f t="shared" si="0"/>
        <v>585128</v>
      </c>
    </row>
    <row r="24" spans="1:6" ht="18" x14ac:dyDescent="0.25">
      <c r="A24" s="13" t="s">
        <v>51</v>
      </c>
      <c r="B24" s="14" t="s">
        <v>52</v>
      </c>
      <c r="C24" s="15">
        <v>8</v>
      </c>
      <c r="D24" s="19">
        <v>583894</v>
      </c>
      <c r="E24" s="19">
        <v>580192</v>
      </c>
      <c r="F24">
        <f t="shared" si="0"/>
        <v>1164086</v>
      </c>
    </row>
    <row r="25" spans="1:6" x14ac:dyDescent="0.25">
      <c r="A25" s="13" t="s">
        <v>53</v>
      </c>
      <c r="B25" s="14" t="s">
        <v>54</v>
      </c>
      <c r="C25" s="15">
        <v>6</v>
      </c>
      <c r="D25" s="19">
        <v>324660</v>
      </c>
      <c r="E25" s="19">
        <v>320957</v>
      </c>
      <c r="F25">
        <f t="shared" si="0"/>
        <v>645617</v>
      </c>
    </row>
    <row r="26" spans="1:6" x14ac:dyDescent="0.25">
      <c r="A26" s="13" t="s">
        <v>55</v>
      </c>
      <c r="B26" s="14" t="s">
        <v>56</v>
      </c>
      <c r="C26" s="15">
        <v>7</v>
      </c>
      <c r="D26" s="19">
        <v>386382</v>
      </c>
      <c r="E26" s="19">
        <v>385149</v>
      </c>
      <c r="F26">
        <f t="shared" si="0"/>
        <v>771531</v>
      </c>
    </row>
    <row r="27" spans="1:6" x14ac:dyDescent="0.25">
      <c r="A27" s="13" t="s">
        <v>57</v>
      </c>
      <c r="B27" s="14" t="s">
        <v>58</v>
      </c>
      <c r="C27" s="15">
        <v>5</v>
      </c>
      <c r="D27" s="19">
        <v>372803</v>
      </c>
      <c r="E27" s="19">
        <v>370335</v>
      </c>
      <c r="F27">
        <f t="shared" si="0"/>
        <v>743138</v>
      </c>
    </row>
    <row r="28" spans="1:6" x14ac:dyDescent="0.25">
      <c r="A28" s="21"/>
      <c r="D28" s="22"/>
      <c r="E28" s="22"/>
      <c r="F28" s="22">
        <f>SUM(F2:F27)</f>
        <v>18286208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613F-D16A-4C87-AA6A-C2D8D8133B6D}">
  <dimension ref="A1:F33"/>
  <sheetViews>
    <sheetView topLeftCell="A14" workbookViewId="0">
      <selection activeCell="F29" sqref="F29"/>
    </sheetView>
  </sheetViews>
  <sheetFormatPr baseColWidth="10" defaultRowHeight="15" x14ac:dyDescent="0.25"/>
  <sheetData>
    <row r="1" spans="1:6" x14ac:dyDescent="0.25">
      <c r="A1" s="17" t="s">
        <v>5</v>
      </c>
      <c r="B1" s="18" t="s">
        <v>6</v>
      </c>
      <c r="C1" s="25" t="s">
        <v>63</v>
      </c>
      <c r="D1" s="26" t="s">
        <v>59</v>
      </c>
      <c r="E1" s="26" t="s">
        <v>60</v>
      </c>
      <c r="F1" s="26" t="s">
        <v>61</v>
      </c>
    </row>
    <row r="2" spans="1:6" x14ac:dyDescent="0.25">
      <c r="A2" s="13" t="s">
        <v>7</v>
      </c>
      <c r="B2" s="14" t="s">
        <v>8</v>
      </c>
      <c r="C2" s="15">
        <v>24</v>
      </c>
      <c r="D2" s="19">
        <v>751606</v>
      </c>
      <c r="E2" s="19">
        <v>748294</v>
      </c>
      <c r="F2">
        <f>SUM(D2,E2)</f>
        <v>1499900</v>
      </c>
    </row>
    <row r="3" spans="1:6" ht="21.75" x14ac:dyDescent="0.25">
      <c r="A3" s="13" t="s">
        <v>9</v>
      </c>
      <c r="B3" s="14" t="s">
        <v>10</v>
      </c>
      <c r="C3" s="15">
        <v>12</v>
      </c>
      <c r="D3" s="19">
        <v>460461</v>
      </c>
      <c r="E3" s="19">
        <v>459929</v>
      </c>
      <c r="F3">
        <f t="shared" ref="F3:F27" si="0">SUM(D3,E3)</f>
        <v>920390</v>
      </c>
    </row>
    <row r="4" spans="1:6" x14ac:dyDescent="0.25">
      <c r="A4" s="13" t="s">
        <v>11</v>
      </c>
      <c r="B4" s="14" t="s">
        <v>12</v>
      </c>
      <c r="C4" s="15">
        <v>5</v>
      </c>
      <c r="D4" s="19">
        <v>231725</v>
      </c>
      <c r="E4" s="19">
        <v>236734</v>
      </c>
      <c r="F4">
        <f t="shared" si="0"/>
        <v>468459</v>
      </c>
    </row>
    <row r="5" spans="1:6" ht="18" x14ac:dyDescent="0.25">
      <c r="A5" s="13" t="s">
        <v>13</v>
      </c>
      <c r="B5" s="16" t="s">
        <v>14</v>
      </c>
      <c r="C5" s="15">
        <v>7</v>
      </c>
      <c r="D5" s="19">
        <v>688912</v>
      </c>
      <c r="E5" s="19">
        <v>703943</v>
      </c>
      <c r="F5">
        <f t="shared" si="0"/>
        <v>1392855</v>
      </c>
    </row>
    <row r="6" spans="1:6" x14ac:dyDescent="0.25">
      <c r="A6" s="13" t="s">
        <v>15</v>
      </c>
      <c r="B6" s="14" t="s">
        <v>16</v>
      </c>
      <c r="C6" s="15">
        <v>8</v>
      </c>
      <c r="D6" s="19">
        <v>270554</v>
      </c>
      <c r="E6" s="19">
        <v>276817</v>
      </c>
      <c r="F6">
        <f t="shared" si="0"/>
        <v>547371</v>
      </c>
    </row>
    <row r="7" spans="1:6" x14ac:dyDescent="0.25">
      <c r="A7" s="13" t="s">
        <v>17</v>
      </c>
      <c r="B7" s="14" t="s">
        <v>18</v>
      </c>
      <c r="C7" s="15">
        <v>8</v>
      </c>
      <c r="D7" s="19">
        <v>169098</v>
      </c>
      <c r="E7" s="19">
        <v>170349</v>
      </c>
      <c r="F7">
        <f t="shared" si="0"/>
        <v>339447</v>
      </c>
    </row>
    <row r="8" spans="1:6" x14ac:dyDescent="0.25">
      <c r="A8" s="13" t="s">
        <v>19</v>
      </c>
      <c r="B8" s="14" t="s">
        <v>20</v>
      </c>
      <c r="C8" s="15">
        <v>6</v>
      </c>
      <c r="D8" s="19">
        <v>273059</v>
      </c>
      <c r="E8" s="19">
        <v>271808</v>
      </c>
      <c r="F8">
        <f t="shared" si="0"/>
        <v>544867</v>
      </c>
    </row>
    <row r="9" spans="1:6" x14ac:dyDescent="0.25">
      <c r="A9" s="13" t="s">
        <v>21</v>
      </c>
      <c r="B9" s="14" t="s">
        <v>22</v>
      </c>
      <c r="C9" s="15">
        <v>3</v>
      </c>
      <c r="D9" s="19">
        <v>141540</v>
      </c>
      <c r="E9" s="19">
        <v>141540</v>
      </c>
      <c r="F9">
        <f t="shared" si="0"/>
        <v>283080</v>
      </c>
    </row>
    <row r="10" spans="1:6" x14ac:dyDescent="0.25">
      <c r="A10" s="13" t="s">
        <v>23</v>
      </c>
      <c r="B10" s="14" t="s">
        <v>24</v>
      </c>
      <c r="C10" s="15">
        <v>5</v>
      </c>
      <c r="D10" s="19">
        <v>191643</v>
      </c>
      <c r="E10" s="19">
        <v>191642</v>
      </c>
      <c r="F10">
        <f t="shared" si="0"/>
        <v>383285</v>
      </c>
    </row>
    <row r="11" spans="1:6" x14ac:dyDescent="0.25">
      <c r="A11" s="13" t="s">
        <v>25</v>
      </c>
      <c r="B11" s="14" t="s">
        <v>26</v>
      </c>
      <c r="C11" s="15">
        <v>5</v>
      </c>
      <c r="D11" s="19">
        <v>177865</v>
      </c>
      <c r="E11" s="19">
        <v>177864</v>
      </c>
      <c r="F11">
        <f t="shared" si="0"/>
        <v>355729</v>
      </c>
    </row>
    <row r="12" spans="1:6" x14ac:dyDescent="0.25">
      <c r="A12" s="13" t="s">
        <v>27</v>
      </c>
      <c r="B12" s="14" t="s">
        <v>28</v>
      </c>
      <c r="C12" s="15">
        <v>8</v>
      </c>
      <c r="D12" s="19">
        <v>231725</v>
      </c>
      <c r="E12" s="19">
        <v>229220</v>
      </c>
      <c r="F12">
        <f t="shared" si="0"/>
        <v>460945</v>
      </c>
    </row>
    <row r="13" spans="1:6" x14ac:dyDescent="0.25">
      <c r="A13" s="13" t="s">
        <v>29</v>
      </c>
      <c r="B13" s="14" t="s">
        <v>30</v>
      </c>
      <c r="C13" s="15">
        <v>6</v>
      </c>
      <c r="D13" s="19">
        <v>361993</v>
      </c>
      <c r="E13" s="19">
        <v>356980</v>
      </c>
      <c r="F13">
        <f t="shared" si="0"/>
        <v>718973</v>
      </c>
    </row>
    <row r="14" spans="1:6" x14ac:dyDescent="0.25">
      <c r="A14" s="13" t="s">
        <v>31</v>
      </c>
      <c r="B14" s="14" t="s">
        <v>32</v>
      </c>
      <c r="C14" s="15">
        <v>8</v>
      </c>
      <c r="D14" s="19">
        <v>112731</v>
      </c>
      <c r="E14" s="19">
        <v>112732</v>
      </c>
      <c r="F14">
        <f t="shared" si="0"/>
        <v>225463</v>
      </c>
    </row>
    <row r="15" spans="1:6" x14ac:dyDescent="0.25">
      <c r="A15" s="13" t="s">
        <v>33</v>
      </c>
      <c r="B15" s="14" t="s">
        <v>34</v>
      </c>
      <c r="C15" s="15">
        <v>6</v>
      </c>
      <c r="D15" s="19">
        <v>186633</v>
      </c>
      <c r="E15" s="19">
        <v>181623</v>
      </c>
      <c r="F15">
        <f t="shared" si="0"/>
        <v>368256</v>
      </c>
    </row>
    <row r="16" spans="1:6" x14ac:dyDescent="0.25">
      <c r="A16" s="13" t="s">
        <v>35</v>
      </c>
      <c r="B16" s="14" t="s">
        <v>36</v>
      </c>
      <c r="C16" s="15">
        <v>9</v>
      </c>
      <c r="D16" s="19">
        <v>759056</v>
      </c>
      <c r="E16" s="19">
        <v>764069</v>
      </c>
      <c r="F16">
        <f t="shared" si="0"/>
        <v>1523125</v>
      </c>
    </row>
    <row r="17" spans="1:6" x14ac:dyDescent="0.25">
      <c r="A17" s="13" t="s">
        <v>37</v>
      </c>
      <c r="B17" s="14" t="s">
        <v>38</v>
      </c>
      <c r="C17" s="15">
        <v>9</v>
      </c>
      <c r="D17" s="19">
        <v>631294</v>
      </c>
      <c r="E17" s="19">
        <v>646327</v>
      </c>
      <c r="F17">
        <f t="shared" si="0"/>
        <v>1277621</v>
      </c>
    </row>
    <row r="18" spans="1:6" x14ac:dyDescent="0.25">
      <c r="A18" s="13" t="s">
        <v>39</v>
      </c>
      <c r="B18" s="14" t="s">
        <v>40</v>
      </c>
      <c r="C18" s="15">
        <v>8</v>
      </c>
      <c r="D18" s="19">
        <v>256777</v>
      </c>
      <c r="E18" s="19">
        <v>246757</v>
      </c>
      <c r="F18">
        <f t="shared" si="0"/>
        <v>503534</v>
      </c>
    </row>
    <row r="19" spans="1:6" ht="18" x14ac:dyDescent="0.25">
      <c r="A19" s="13" t="s">
        <v>41</v>
      </c>
      <c r="B19" s="14" t="s">
        <v>42</v>
      </c>
      <c r="C19" s="15">
        <v>6</v>
      </c>
      <c r="D19" s="19">
        <v>405832</v>
      </c>
      <c r="E19" s="19">
        <v>405834</v>
      </c>
      <c r="F19">
        <f t="shared" si="0"/>
        <v>811666</v>
      </c>
    </row>
    <row r="20" spans="1:6" x14ac:dyDescent="0.25">
      <c r="A20" s="13" t="s">
        <v>43</v>
      </c>
      <c r="B20" s="14" t="s">
        <v>44</v>
      </c>
      <c r="C20" s="15">
        <v>6</v>
      </c>
      <c r="D20" s="19">
        <v>340698</v>
      </c>
      <c r="E20" s="19">
        <v>343204</v>
      </c>
      <c r="F20">
        <f t="shared" si="0"/>
        <v>683902</v>
      </c>
    </row>
    <row r="21" spans="1:6" ht="18" x14ac:dyDescent="0.25">
      <c r="A21" s="13" t="s">
        <v>45</v>
      </c>
      <c r="B21" s="14" t="s">
        <v>46</v>
      </c>
      <c r="C21" s="15">
        <v>6</v>
      </c>
      <c r="D21" s="19">
        <v>384539</v>
      </c>
      <c r="E21" s="19">
        <v>380782</v>
      </c>
      <c r="F21">
        <f t="shared" si="0"/>
        <v>765321</v>
      </c>
    </row>
    <row r="22" spans="1:6" x14ac:dyDescent="0.25">
      <c r="A22" s="13" t="s">
        <v>47</v>
      </c>
      <c r="B22" s="14" t="s">
        <v>48</v>
      </c>
      <c r="C22" s="15">
        <v>6</v>
      </c>
      <c r="D22" s="19">
        <v>256777</v>
      </c>
      <c r="E22" s="19">
        <v>256777</v>
      </c>
      <c r="F22">
        <f t="shared" si="0"/>
        <v>513554</v>
      </c>
    </row>
    <row r="23" spans="1:6" x14ac:dyDescent="0.25">
      <c r="A23" s="13" t="s">
        <v>49</v>
      </c>
      <c r="B23" s="14" t="s">
        <v>50</v>
      </c>
      <c r="C23" s="15">
        <v>6</v>
      </c>
      <c r="D23" s="19">
        <v>298111</v>
      </c>
      <c r="E23" s="19">
        <v>295607</v>
      </c>
      <c r="F23">
        <f t="shared" si="0"/>
        <v>593718</v>
      </c>
    </row>
    <row r="24" spans="1:6" ht="18" x14ac:dyDescent="0.25">
      <c r="A24" s="13" t="s">
        <v>51</v>
      </c>
      <c r="B24" s="14" t="s">
        <v>52</v>
      </c>
      <c r="C24" s="15">
        <v>8</v>
      </c>
      <c r="D24" s="19">
        <v>592465</v>
      </c>
      <c r="E24" s="19">
        <v>588709</v>
      </c>
      <c r="F24">
        <f t="shared" si="0"/>
        <v>1181174</v>
      </c>
    </row>
    <row r="25" spans="1:6" x14ac:dyDescent="0.25">
      <c r="A25" s="13" t="s">
        <v>53</v>
      </c>
      <c r="B25" s="14" t="s">
        <v>54</v>
      </c>
      <c r="C25" s="15">
        <v>6</v>
      </c>
      <c r="D25" s="19">
        <v>329425</v>
      </c>
      <c r="E25" s="19">
        <v>325668</v>
      </c>
      <c r="F25">
        <f t="shared" si="0"/>
        <v>655093</v>
      </c>
    </row>
    <row r="26" spans="1:6" x14ac:dyDescent="0.25">
      <c r="A26" s="13" t="s">
        <v>55</v>
      </c>
      <c r="B26" s="14" t="s">
        <v>56</v>
      </c>
      <c r="C26" s="15">
        <v>7</v>
      </c>
      <c r="D26" s="19">
        <v>392053</v>
      </c>
      <c r="E26" s="19">
        <v>390803</v>
      </c>
      <c r="F26">
        <f t="shared" si="0"/>
        <v>782856</v>
      </c>
    </row>
    <row r="27" spans="1:6" x14ac:dyDescent="0.25">
      <c r="A27" s="13" t="s">
        <v>57</v>
      </c>
      <c r="B27" s="14" t="s">
        <v>58</v>
      </c>
      <c r="C27" s="15">
        <v>5</v>
      </c>
      <c r="D27" s="19">
        <v>378276</v>
      </c>
      <c r="E27" s="19">
        <v>375772</v>
      </c>
      <c r="F27">
        <f t="shared" si="0"/>
        <v>754048</v>
      </c>
    </row>
    <row r="28" spans="1:6" x14ac:dyDescent="0.25">
      <c r="A28" s="21"/>
      <c r="D28" s="22"/>
      <c r="E28" s="22"/>
      <c r="F28" s="22">
        <f>SUM(F2:F27)</f>
        <v>18554632</v>
      </c>
    </row>
    <row r="33" spans="4:4" x14ac:dyDescent="0.25">
      <c r="D33" s="1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E14B-33AF-4A31-A8C1-B3ADCA3AC328}">
  <dimension ref="A1:F28"/>
  <sheetViews>
    <sheetView topLeftCell="A13" workbookViewId="0">
      <selection activeCell="F29" sqref="F29"/>
    </sheetView>
  </sheetViews>
  <sheetFormatPr baseColWidth="10" defaultRowHeight="15" x14ac:dyDescent="0.25"/>
  <cols>
    <col min="1" max="1" width="14.7109375" customWidth="1"/>
    <col min="2" max="2" width="15.85546875" customWidth="1"/>
    <col min="3" max="3" width="12.42578125" customWidth="1"/>
  </cols>
  <sheetData>
    <row r="1" spans="1:6" x14ac:dyDescent="0.25">
      <c r="A1" s="17" t="s">
        <v>5</v>
      </c>
      <c r="B1" s="18" t="s">
        <v>6</v>
      </c>
      <c r="C1" s="25" t="s">
        <v>63</v>
      </c>
      <c r="D1" s="26" t="s">
        <v>59</v>
      </c>
      <c r="E1" s="26" t="s">
        <v>60</v>
      </c>
      <c r="F1" s="26" t="s">
        <v>61</v>
      </c>
    </row>
    <row r="2" spans="1:6" ht="15" customHeight="1" x14ac:dyDescent="0.25">
      <c r="A2" s="13" t="s">
        <v>7</v>
      </c>
      <c r="B2" s="14" t="s">
        <v>8</v>
      </c>
      <c r="C2" s="15">
        <v>24</v>
      </c>
      <c r="D2" s="19">
        <v>702639</v>
      </c>
      <c r="E2" s="19">
        <v>739279</v>
      </c>
      <c r="F2" s="20">
        <v>1441918</v>
      </c>
    </row>
    <row r="3" spans="1:6" x14ac:dyDescent="0.25">
      <c r="A3" s="13" t="s">
        <v>9</v>
      </c>
      <c r="B3" s="14" t="s">
        <v>10</v>
      </c>
      <c r="C3" s="15">
        <v>12</v>
      </c>
      <c r="D3" s="19">
        <v>437220</v>
      </c>
      <c r="E3" s="19">
        <v>465680</v>
      </c>
      <c r="F3" s="20">
        <v>902900</v>
      </c>
    </row>
    <row r="4" spans="1:6" x14ac:dyDescent="0.25">
      <c r="A4" s="13" t="s">
        <v>11</v>
      </c>
      <c r="B4" s="14" t="s">
        <v>12</v>
      </c>
      <c r="C4" s="15">
        <v>5</v>
      </c>
      <c r="D4" s="19">
        <v>235127</v>
      </c>
      <c r="E4" s="19">
        <v>240209</v>
      </c>
      <c r="F4" s="20">
        <v>475336</v>
      </c>
    </row>
    <row r="5" spans="1:6" x14ac:dyDescent="0.25">
      <c r="A5" s="13" t="s">
        <v>13</v>
      </c>
      <c r="B5" s="16" t="s">
        <v>14</v>
      </c>
      <c r="C5" s="15">
        <v>7</v>
      </c>
      <c r="D5" s="19">
        <v>698025</v>
      </c>
      <c r="E5" s="19">
        <v>713276</v>
      </c>
      <c r="F5" s="20">
        <v>1411301</v>
      </c>
    </row>
    <row r="6" spans="1:6" ht="21.75" customHeight="1" x14ac:dyDescent="0.25">
      <c r="A6" s="13" t="s">
        <v>15</v>
      </c>
      <c r="B6" s="14" t="s">
        <v>16</v>
      </c>
      <c r="C6" s="15">
        <v>8</v>
      </c>
      <c r="D6" s="19">
        <v>274526</v>
      </c>
      <c r="E6" s="19">
        <v>280881</v>
      </c>
      <c r="F6" s="20">
        <v>555407</v>
      </c>
    </row>
    <row r="7" spans="1:6" x14ac:dyDescent="0.25">
      <c r="A7" s="13" t="s">
        <v>17</v>
      </c>
      <c r="B7" s="14" t="s">
        <v>18</v>
      </c>
      <c r="C7" s="15">
        <v>8</v>
      </c>
      <c r="D7" s="19">
        <v>189580</v>
      </c>
      <c r="E7" s="19">
        <v>172849</v>
      </c>
      <c r="F7" s="20">
        <v>362429</v>
      </c>
    </row>
    <row r="8" spans="1:6" ht="18" customHeight="1" x14ac:dyDescent="0.25">
      <c r="A8" s="13" t="s">
        <v>19</v>
      </c>
      <c r="B8" s="14" t="s">
        <v>20</v>
      </c>
      <c r="C8" s="15">
        <v>6</v>
      </c>
      <c r="D8" s="19">
        <v>277068</v>
      </c>
      <c r="E8" s="19">
        <v>275798</v>
      </c>
      <c r="F8" s="20">
        <v>552866</v>
      </c>
    </row>
    <row r="9" spans="1:6" x14ac:dyDescent="0.25">
      <c r="A9" s="13" t="s">
        <v>21</v>
      </c>
      <c r="B9" s="14" t="s">
        <v>22</v>
      </c>
      <c r="C9" s="15">
        <v>3</v>
      </c>
      <c r="D9" s="19">
        <v>193618</v>
      </c>
      <c r="E9" s="19">
        <v>153618</v>
      </c>
      <c r="F9" s="20">
        <v>347236</v>
      </c>
    </row>
    <row r="10" spans="1:6" x14ac:dyDescent="0.25">
      <c r="A10" s="13" t="s">
        <v>23</v>
      </c>
      <c r="B10" s="14" t="s">
        <v>24</v>
      </c>
      <c r="C10" s="15">
        <v>5</v>
      </c>
      <c r="D10" s="19">
        <v>194456</v>
      </c>
      <c r="E10" s="19">
        <v>194455</v>
      </c>
      <c r="F10" s="20">
        <v>388911</v>
      </c>
    </row>
    <row r="11" spans="1:6" x14ac:dyDescent="0.25">
      <c r="A11" s="13" t="s">
        <v>25</v>
      </c>
      <c r="B11" s="14" t="s">
        <v>26</v>
      </c>
      <c r="C11" s="15">
        <v>5</v>
      </c>
      <c r="D11" s="19">
        <v>220476</v>
      </c>
      <c r="E11" s="19">
        <v>190475</v>
      </c>
      <c r="F11" s="20">
        <v>410951</v>
      </c>
    </row>
    <row r="12" spans="1:6" x14ac:dyDescent="0.25">
      <c r="A12" s="13" t="s">
        <v>27</v>
      </c>
      <c r="B12" s="14" t="s">
        <v>28</v>
      </c>
      <c r="C12" s="15">
        <v>8</v>
      </c>
      <c r="D12" s="19">
        <v>235126</v>
      </c>
      <c r="E12" s="19">
        <v>232585</v>
      </c>
      <c r="F12" s="20">
        <v>467711</v>
      </c>
    </row>
    <row r="13" spans="1:6" x14ac:dyDescent="0.25">
      <c r="A13" s="13" t="s">
        <v>29</v>
      </c>
      <c r="B13" s="14" t="s">
        <v>30</v>
      </c>
      <c r="C13" s="15">
        <v>6</v>
      </c>
      <c r="D13" s="19">
        <v>367307</v>
      </c>
      <c r="E13" s="19">
        <v>362219</v>
      </c>
      <c r="F13" s="20">
        <v>729526</v>
      </c>
    </row>
    <row r="14" spans="1:6" x14ac:dyDescent="0.25">
      <c r="A14" s="13" t="s">
        <v>31</v>
      </c>
      <c r="B14" s="14" t="s">
        <v>32</v>
      </c>
      <c r="C14" s="15">
        <v>8</v>
      </c>
      <c r="D14" s="19">
        <v>114386</v>
      </c>
      <c r="E14" s="19">
        <v>114386</v>
      </c>
      <c r="F14" s="20">
        <v>228772</v>
      </c>
    </row>
    <row r="15" spans="1:6" x14ac:dyDescent="0.25">
      <c r="A15" s="13" t="s">
        <v>33</v>
      </c>
      <c r="B15" s="14" t="s">
        <v>34</v>
      </c>
      <c r="C15" s="15">
        <v>6</v>
      </c>
      <c r="D15" s="19">
        <v>189372</v>
      </c>
      <c r="E15" s="19">
        <v>183289</v>
      </c>
      <c r="F15" s="20">
        <v>372661</v>
      </c>
    </row>
    <row r="16" spans="1:6" x14ac:dyDescent="0.25">
      <c r="A16" s="13" t="s">
        <v>35</v>
      </c>
      <c r="B16" s="14" t="s">
        <v>36</v>
      </c>
      <c r="C16" s="15">
        <v>9</v>
      </c>
      <c r="D16" s="19">
        <v>770199</v>
      </c>
      <c r="E16" s="19">
        <v>775286</v>
      </c>
      <c r="F16" s="20">
        <v>1545485</v>
      </c>
    </row>
    <row r="17" spans="1:6" x14ac:dyDescent="0.25">
      <c r="A17" s="13" t="s">
        <v>37</v>
      </c>
      <c r="B17" s="14" t="s">
        <v>38</v>
      </c>
      <c r="C17" s="15">
        <v>9</v>
      </c>
      <c r="D17" s="19">
        <v>640561</v>
      </c>
      <c r="E17" s="19">
        <v>655815</v>
      </c>
      <c r="F17" s="20">
        <v>1296376</v>
      </c>
    </row>
    <row r="18" spans="1:6" x14ac:dyDescent="0.25">
      <c r="A18" s="13" t="s">
        <v>39</v>
      </c>
      <c r="B18" s="14" t="s">
        <v>40</v>
      </c>
      <c r="C18" s="15">
        <v>8</v>
      </c>
      <c r="D18" s="19">
        <v>260546</v>
      </c>
      <c r="E18" s="19">
        <v>250379</v>
      </c>
      <c r="F18" s="20">
        <v>510925</v>
      </c>
    </row>
    <row r="19" spans="1:6" x14ac:dyDescent="0.25">
      <c r="A19" s="13" t="s">
        <v>41</v>
      </c>
      <c r="B19" s="14" t="s">
        <v>42</v>
      </c>
      <c r="C19" s="15">
        <v>6</v>
      </c>
      <c r="D19" s="19">
        <v>411790</v>
      </c>
      <c r="E19" s="19">
        <v>411241</v>
      </c>
      <c r="F19" s="20">
        <v>823031</v>
      </c>
    </row>
    <row r="20" spans="1:6" x14ac:dyDescent="0.25">
      <c r="A20" s="13" t="s">
        <v>43</v>
      </c>
      <c r="B20" s="14" t="s">
        <v>44</v>
      </c>
      <c r="C20" s="15">
        <v>6</v>
      </c>
      <c r="D20" s="19">
        <v>345700</v>
      </c>
      <c r="E20" s="19">
        <v>348243</v>
      </c>
      <c r="F20" s="20">
        <v>693943</v>
      </c>
    </row>
    <row r="21" spans="1:6" x14ac:dyDescent="0.25">
      <c r="A21" s="13" t="s">
        <v>45</v>
      </c>
      <c r="B21" s="14" t="s">
        <v>46</v>
      </c>
      <c r="C21" s="15">
        <v>6</v>
      </c>
      <c r="D21" s="19">
        <v>390152</v>
      </c>
      <c r="E21" s="19">
        <v>386372</v>
      </c>
      <c r="F21" s="20">
        <v>776524</v>
      </c>
    </row>
    <row r="22" spans="1:6" ht="18" customHeight="1" x14ac:dyDescent="0.25">
      <c r="A22" s="13" t="s">
        <v>47</v>
      </c>
      <c r="B22" s="14" t="s">
        <v>48</v>
      </c>
      <c r="C22" s="15">
        <v>6</v>
      </c>
      <c r="D22" s="19">
        <v>260546</v>
      </c>
      <c r="E22" s="19">
        <v>260547</v>
      </c>
      <c r="F22" s="20">
        <v>521093</v>
      </c>
    </row>
    <row r="23" spans="1:6" x14ac:dyDescent="0.25">
      <c r="A23" s="13" t="s">
        <v>49</v>
      </c>
      <c r="B23" s="14" t="s">
        <v>50</v>
      </c>
      <c r="C23" s="15">
        <v>6</v>
      </c>
      <c r="D23" s="19">
        <v>302487</v>
      </c>
      <c r="E23" s="19">
        <v>299947</v>
      </c>
      <c r="F23" s="20">
        <v>602434</v>
      </c>
    </row>
    <row r="24" spans="1:6" ht="18" customHeight="1" x14ac:dyDescent="0.25">
      <c r="A24" s="13" t="s">
        <v>51</v>
      </c>
      <c r="B24" s="14" t="s">
        <v>52</v>
      </c>
      <c r="C24" s="15">
        <v>8</v>
      </c>
      <c r="D24" s="19">
        <v>600662</v>
      </c>
      <c r="E24" s="19">
        <v>597352</v>
      </c>
      <c r="F24" s="20">
        <v>1198014</v>
      </c>
    </row>
    <row r="25" spans="1:6" x14ac:dyDescent="0.25">
      <c r="A25" s="13" t="s">
        <v>53</v>
      </c>
      <c r="B25" s="14" t="s">
        <v>54</v>
      </c>
      <c r="C25" s="15">
        <v>6</v>
      </c>
      <c r="D25" s="19">
        <v>334211</v>
      </c>
      <c r="E25" s="19">
        <v>330449</v>
      </c>
      <c r="F25" s="20">
        <v>664660</v>
      </c>
    </row>
    <row r="26" spans="1:6" x14ac:dyDescent="0.25">
      <c r="A26" s="13" t="s">
        <v>55</v>
      </c>
      <c r="B26" s="14" t="s">
        <v>56</v>
      </c>
      <c r="C26" s="15">
        <v>7</v>
      </c>
      <c r="D26" s="19">
        <v>390809</v>
      </c>
      <c r="E26" s="19">
        <v>390540</v>
      </c>
      <c r="F26" s="20">
        <v>781349</v>
      </c>
    </row>
    <row r="27" spans="1:6" ht="18" customHeight="1" x14ac:dyDescent="0.25">
      <c r="A27" s="13" t="s">
        <v>57</v>
      </c>
      <c r="B27" s="14" t="s">
        <v>58</v>
      </c>
      <c r="C27" s="15">
        <v>5</v>
      </c>
      <c r="D27" s="19">
        <v>383828</v>
      </c>
      <c r="E27" s="19">
        <v>381286</v>
      </c>
      <c r="F27" s="20">
        <v>765114</v>
      </c>
    </row>
    <row r="28" spans="1:6" x14ac:dyDescent="0.25">
      <c r="A28" s="21"/>
      <c r="D28" s="22"/>
      <c r="E28" s="22"/>
      <c r="F28" s="22">
        <f>SUM(F2:F27)</f>
        <v>18826873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346B-6368-4B1C-82F7-6A55EEA7448B}">
  <dimension ref="A1:F43"/>
  <sheetViews>
    <sheetView workbookViewId="0">
      <selection activeCell="A15" sqref="A15"/>
    </sheetView>
  </sheetViews>
  <sheetFormatPr baseColWidth="10" defaultRowHeight="15" x14ac:dyDescent="0.25"/>
  <sheetData>
    <row r="1" spans="1:6" x14ac:dyDescent="0.25">
      <c r="A1" s="17" t="s">
        <v>5</v>
      </c>
      <c r="B1" s="18" t="s">
        <v>6</v>
      </c>
      <c r="C1" s="25" t="s">
        <v>63</v>
      </c>
      <c r="D1" s="26" t="s">
        <v>59</v>
      </c>
      <c r="E1" s="26" t="s">
        <v>60</v>
      </c>
      <c r="F1" s="26" t="s">
        <v>61</v>
      </c>
    </row>
    <row r="2" spans="1:6" x14ac:dyDescent="0.25">
      <c r="A2" s="13" t="s">
        <v>7</v>
      </c>
      <c r="B2" s="14" t="s">
        <v>8</v>
      </c>
      <c r="C2" s="15">
        <v>24</v>
      </c>
      <c r="D2" s="19">
        <v>773834</v>
      </c>
      <c r="E2" s="19">
        <v>770425</v>
      </c>
      <c r="F2">
        <f>SUM(D2,E2)</f>
        <v>1544259</v>
      </c>
    </row>
    <row r="3" spans="1:6" ht="21.75" x14ac:dyDescent="0.25">
      <c r="A3" s="13" t="s">
        <v>9</v>
      </c>
      <c r="B3" s="14" t="s">
        <v>10</v>
      </c>
      <c r="C3" s="15">
        <v>12</v>
      </c>
      <c r="D3" s="19">
        <v>474078</v>
      </c>
      <c r="E3" s="19">
        <v>473531</v>
      </c>
      <c r="F3">
        <f t="shared" ref="F3:F27" si="0">SUM(D3,E3)</f>
        <v>947609</v>
      </c>
    </row>
    <row r="4" spans="1:6" x14ac:dyDescent="0.25">
      <c r="A4" s="13" t="s">
        <v>11</v>
      </c>
      <c r="B4" s="14" t="s">
        <v>12</v>
      </c>
      <c r="C4" s="15">
        <v>5</v>
      </c>
      <c r="D4" s="19">
        <v>238578</v>
      </c>
      <c r="E4" s="19">
        <v>243735</v>
      </c>
      <c r="F4">
        <f t="shared" si="0"/>
        <v>482313</v>
      </c>
    </row>
    <row r="5" spans="1:6" ht="18" x14ac:dyDescent="0.25">
      <c r="A5" s="13" t="s">
        <v>13</v>
      </c>
      <c r="B5" s="16" t="s">
        <v>14</v>
      </c>
      <c r="C5" s="15">
        <v>7</v>
      </c>
      <c r="D5" s="19">
        <v>709286</v>
      </c>
      <c r="E5" s="19">
        <v>724761</v>
      </c>
      <c r="F5">
        <f t="shared" si="0"/>
        <v>1434047</v>
      </c>
    </row>
    <row r="6" spans="1:6" x14ac:dyDescent="0.25">
      <c r="A6" s="13" t="s">
        <v>15</v>
      </c>
      <c r="B6" s="14" t="s">
        <v>16</v>
      </c>
      <c r="C6" s="15">
        <v>8</v>
      </c>
      <c r="D6" s="19">
        <v>278555</v>
      </c>
      <c r="E6" s="19">
        <v>285004</v>
      </c>
      <c r="F6">
        <f t="shared" si="0"/>
        <v>563559</v>
      </c>
    </row>
    <row r="7" spans="1:6" x14ac:dyDescent="0.25">
      <c r="A7" s="13" t="s">
        <v>17</v>
      </c>
      <c r="B7" s="14" t="s">
        <v>18</v>
      </c>
      <c r="C7" s="15">
        <v>8</v>
      </c>
      <c r="D7" s="19">
        <v>174099</v>
      </c>
      <c r="E7" s="19">
        <v>175386</v>
      </c>
      <c r="F7">
        <f t="shared" si="0"/>
        <v>349485</v>
      </c>
    </row>
    <row r="8" spans="1:6" x14ac:dyDescent="0.25">
      <c r="A8" s="13" t="s">
        <v>19</v>
      </c>
      <c r="B8" s="14" t="s">
        <v>20</v>
      </c>
      <c r="C8" s="15">
        <v>6</v>
      </c>
      <c r="D8" s="19">
        <v>281135</v>
      </c>
      <c r="E8" s="19">
        <v>279846</v>
      </c>
      <c r="F8">
        <f t="shared" si="0"/>
        <v>560981</v>
      </c>
    </row>
    <row r="9" spans="1:6" x14ac:dyDescent="0.25">
      <c r="A9" s="13" t="s">
        <v>21</v>
      </c>
      <c r="B9" s="14" t="s">
        <v>22</v>
      </c>
      <c r="C9" s="15">
        <v>3</v>
      </c>
      <c r="D9" s="19">
        <v>145726</v>
      </c>
      <c r="E9" s="19">
        <v>145726</v>
      </c>
      <c r="F9">
        <f t="shared" si="0"/>
        <v>291452</v>
      </c>
    </row>
    <row r="10" spans="1:6" x14ac:dyDescent="0.25">
      <c r="A10" s="13" t="s">
        <v>23</v>
      </c>
      <c r="B10" s="14" t="s">
        <v>24</v>
      </c>
      <c r="C10" s="15">
        <v>5</v>
      </c>
      <c r="D10" s="19">
        <v>197311</v>
      </c>
      <c r="E10" s="19">
        <v>197309</v>
      </c>
      <c r="F10">
        <f t="shared" si="0"/>
        <v>394620</v>
      </c>
    </row>
    <row r="11" spans="1:6" x14ac:dyDescent="0.25">
      <c r="A11" s="13" t="s">
        <v>25</v>
      </c>
      <c r="B11" s="14" t="s">
        <v>26</v>
      </c>
      <c r="C11" s="15">
        <v>5</v>
      </c>
      <c r="D11" s="19">
        <v>183125</v>
      </c>
      <c r="E11" s="19">
        <v>183124</v>
      </c>
      <c r="F11">
        <f t="shared" si="0"/>
        <v>366249</v>
      </c>
    </row>
    <row r="12" spans="1:6" x14ac:dyDescent="0.25">
      <c r="A12" s="13" t="s">
        <v>27</v>
      </c>
      <c r="B12" s="14" t="s">
        <v>28</v>
      </c>
      <c r="C12" s="15">
        <v>8</v>
      </c>
      <c r="D12" s="19">
        <v>238578</v>
      </c>
      <c r="E12" s="19">
        <v>235999</v>
      </c>
      <c r="F12">
        <f t="shared" si="0"/>
        <v>474577</v>
      </c>
    </row>
    <row r="13" spans="1:6" x14ac:dyDescent="0.25">
      <c r="A13" s="13" t="s">
        <v>29</v>
      </c>
      <c r="B13" s="14" t="s">
        <v>30</v>
      </c>
      <c r="C13" s="15">
        <v>6</v>
      </c>
      <c r="D13" s="19">
        <v>372699</v>
      </c>
      <c r="E13" s="19">
        <v>367536</v>
      </c>
      <c r="F13">
        <f t="shared" si="0"/>
        <v>740235</v>
      </c>
    </row>
    <row r="14" spans="1:6" x14ac:dyDescent="0.25">
      <c r="A14" s="13" t="s">
        <v>31</v>
      </c>
      <c r="B14" s="14" t="s">
        <v>32</v>
      </c>
      <c r="C14" s="15">
        <v>8</v>
      </c>
      <c r="D14" s="19">
        <v>116065</v>
      </c>
      <c r="E14" s="19">
        <v>116066</v>
      </c>
      <c r="F14">
        <f t="shared" si="0"/>
        <v>232131</v>
      </c>
    </row>
    <row r="15" spans="1:6" x14ac:dyDescent="0.25">
      <c r="A15" s="13" t="s">
        <v>33</v>
      </c>
      <c r="B15" s="14" t="s">
        <v>34</v>
      </c>
      <c r="C15" s="15">
        <v>6</v>
      </c>
      <c r="D15" s="19">
        <v>192152</v>
      </c>
      <c r="E15" s="19">
        <v>186994</v>
      </c>
      <c r="F15">
        <f t="shared" si="0"/>
        <v>379146</v>
      </c>
    </row>
    <row r="16" spans="1:6" x14ac:dyDescent="0.25">
      <c r="A16" s="13" t="s">
        <v>35</v>
      </c>
      <c r="B16" s="14" t="s">
        <v>36</v>
      </c>
      <c r="C16" s="15">
        <v>9</v>
      </c>
      <c r="D16" s="19">
        <v>781505</v>
      </c>
      <c r="E16" s="19">
        <v>786667</v>
      </c>
      <c r="F16">
        <f t="shared" si="0"/>
        <v>1568172</v>
      </c>
    </row>
    <row r="17" spans="1:6" x14ac:dyDescent="0.25">
      <c r="A17" s="13" t="s">
        <v>37</v>
      </c>
      <c r="B17" s="14" t="s">
        <v>38</v>
      </c>
      <c r="C17" s="15">
        <v>9</v>
      </c>
      <c r="D17" s="19">
        <v>649964</v>
      </c>
      <c r="E17" s="19">
        <v>665443</v>
      </c>
      <c r="F17">
        <f t="shared" si="0"/>
        <v>1315407</v>
      </c>
    </row>
    <row r="18" spans="1:6" x14ac:dyDescent="0.25">
      <c r="A18" s="13" t="s">
        <v>39</v>
      </c>
      <c r="B18" s="14" t="s">
        <v>40</v>
      </c>
      <c r="C18" s="15">
        <v>8</v>
      </c>
      <c r="D18" s="19">
        <v>264371</v>
      </c>
      <c r="E18" s="19">
        <v>254055</v>
      </c>
      <c r="F18">
        <f t="shared" si="0"/>
        <v>518426</v>
      </c>
    </row>
    <row r="19" spans="1:6" ht="18" x14ac:dyDescent="0.25">
      <c r="A19" s="13" t="s">
        <v>41</v>
      </c>
      <c r="B19" s="14" t="s">
        <v>42</v>
      </c>
      <c r="C19" s="15">
        <v>6</v>
      </c>
      <c r="D19" s="19">
        <v>417835</v>
      </c>
      <c r="E19" s="19">
        <v>417837</v>
      </c>
      <c r="F19">
        <f t="shared" si="0"/>
        <v>835672</v>
      </c>
    </row>
    <row r="20" spans="1:6" x14ac:dyDescent="0.25">
      <c r="A20" s="13" t="s">
        <v>43</v>
      </c>
      <c r="B20" s="14" t="s">
        <v>44</v>
      </c>
      <c r="C20" s="15">
        <v>6</v>
      </c>
      <c r="D20" s="19">
        <v>350774</v>
      </c>
      <c r="E20" s="19">
        <v>353355</v>
      </c>
      <c r="F20">
        <f t="shared" si="0"/>
        <v>704129</v>
      </c>
    </row>
    <row r="21" spans="1:6" ht="18" x14ac:dyDescent="0.25">
      <c r="A21" s="13" t="s">
        <v>45</v>
      </c>
      <c r="B21" s="14" t="s">
        <v>46</v>
      </c>
      <c r="C21" s="15">
        <v>6</v>
      </c>
      <c r="D21" s="19">
        <v>395911</v>
      </c>
      <c r="E21" s="19">
        <v>392044</v>
      </c>
      <c r="F21">
        <f t="shared" si="0"/>
        <v>787955</v>
      </c>
    </row>
    <row r="22" spans="1:6" x14ac:dyDescent="0.25">
      <c r="A22" s="13" t="s">
        <v>47</v>
      </c>
      <c r="B22" s="14" t="s">
        <v>48</v>
      </c>
      <c r="C22" s="15">
        <v>6</v>
      </c>
      <c r="D22" s="19">
        <v>264371</v>
      </c>
      <c r="E22" s="19">
        <v>264372</v>
      </c>
      <c r="F22">
        <f t="shared" si="0"/>
        <v>528743</v>
      </c>
    </row>
    <row r="23" spans="1:6" x14ac:dyDescent="0.25">
      <c r="A23" s="13" t="s">
        <v>49</v>
      </c>
      <c r="B23" s="14" t="s">
        <v>50</v>
      </c>
      <c r="C23" s="15">
        <v>6</v>
      </c>
      <c r="D23" s="19">
        <v>306927</v>
      </c>
      <c r="E23" s="19">
        <v>304350</v>
      </c>
      <c r="F23">
        <f t="shared" si="0"/>
        <v>611277</v>
      </c>
    </row>
    <row r="24" spans="1:6" ht="18" x14ac:dyDescent="0.25">
      <c r="A24" s="13" t="s">
        <v>51</v>
      </c>
      <c r="B24" s="14" t="s">
        <v>52</v>
      </c>
      <c r="C24" s="15">
        <v>8</v>
      </c>
      <c r="D24" s="19">
        <v>609986</v>
      </c>
      <c r="E24" s="19">
        <v>606121</v>
      </c>
      <c r="F24">
        <f t="shared" si="0"/>
        <v>1216107</v>
      </c>
    </row>
    <row r="25" spans="1:6" x14ac:dyDescent="0.25">
      <c r="A25" s="13" t="s">
        <v>53</v>
      </c>
      <c r="B25" s="14" t="s">
        <v>54</v>
      </c>
      <c r="C25" s="15">
        <v>6</v>
      </c>
      <c r="D25" s="19">
        <v>339168</v>
      </c>
      <c r="E25" s="19">
        <v>335300</v>
      </c>
      <c r="F25">
        <f t="shared" si="0"/>
        <v>674468</v>
      </c>
    </row>
    <row r="26" spans="1:6" x14ac:dyDescent="0.25">
      <c r="A26" s="13" t="s">
        <v>55</v>
      </c>
      <c r="B26" s="14" t="s">
        <v>56</v>
      </c>
      <c r="C26" s="15">
        <v>7</v>
      </c>
      <c r="D26" s="19">
        <v>403648</v>
      </c>
      <c r="E26" s="19">
        <v>402361</v>
      </c>
      <c r="F26">
        <f t="shared" si="0"/>
        <v>806009</v>
      </c>
    </row>
    <row r="27" spans="1:6" x14ac:dyDescent="0.25">
      <c r="A27" s="13" t="s">
        <v>57</v>
      </c>
      <c r="B27" s="14" t="s">
        <v>58</v>
      </c>
      <c r="C27" s="15">
        <v>5</v>
      </c>
      <c r="D27" s="19">
        <v>389463</v>
      </c>
      <c r="E27" s="19">
        <v>386886</v>
      </c>
      <c r="F27">
        <f t="shared" si="0"/>
        <v>776349</v>
      </c>
    </row>
    <row r="28" spans="1:6" x14ac:dyDescent="0.25">
      <c r="A28" s="21"/>
      <c r="D28" s="22"/>
      <c r="E28" s="22"/>
      <c r="F28" s="22"/>
    </row>
    <row r="43" spans="4:4" x14ac:dyDescent="0.25">
      <c r="D43" s="1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16FAD-0ED7-41ED-8A49-F7FC799E47CE}">
  <dimension ref="A1:F27"/>
  <sheetViews>
    <sheetView workbookViewId="0">
      <selection activeCell="E10" sqref="E10"/>
    </sheetView>
  </sheetViews>
  <sheetFormatPr baseColWidth="10" defaultRowHeight="15" x14ac:dyDescent="0.25"/>
  <sheetData>
    <row r="1" spans="1:6" x14ac:dyDescent="0.25">
      <c r="A1" s="27" t="s">
        <v>5</v>
      </c>
      <c r="B1" s="28" t="s">
        <v>6</v>
      </c>
      <c r="C1" s="29" t="s">
        <v>63</v>
      </c>
      <c r="D1" t="s">
        <v>59</v>
      </c>
      <c r="E1" t="s">
        <v>60</v>
      </c>
      <c r="F1" t="s">
        <v>61</v>
      </c>
    </row>
    <row r="2" spans="1:6" x14ac:dyDescent="0.25">
      <c r="A2" s="30" t="s">
        <v>7</v>
      </c>
      <c r="B2" s="31" t="s">
        <v>8</v>
      </c>
      <c r="C2" s="32">
        <v>24</v>
      </c>
      <c r="D2">
        <v>785193</v>
      </c>
      <c r="E2">
        <v>781734</v>
      </c>
      <c r="F2">
        <f>SUM(D2,E2)</f>
        <v>1566927</v>
      </c>
    </row>
    <row r="3" spans="1:6" ht="21.75" x14ac:dyDescent="0.25">
      <c r="A3" s="30" t="s">
        <v>9</v>
      </c>
      <c r="B3" s="31" t="s">
        <v>10</v>
      </c>
      <c r="C3" s="32">
        <v>12</v>
      </c>
      <c r="D3">
        <v>481037</v>
      </c>
      <c r="E3">
        <v>480481</v>
      </c>
      <c r="F3">
        <f t="shared" ref="F3:F27" si="0">SUM(D3,E3)</f>
        <v>961518</v>
      </c>
    </row>
    <row r="4" spans="1:6" x14ac:dyDescent="0.25">
      <c r="A4" s="30" t="s">
        <v>11</v>
      </c>
      <c r="B4" s="31" t="s">
        <v>12</v>
      </c>
      <c r="C4" s="32">
        <v>5</v>
      </c>
      <c r="D4">
        <v>242080</v>
      </c>
      <c r="E4">
        <v>247312</v>
      </c>
      <c r="F4">
        <f t="shared" si="0"/>
        <v>489392</v>
      </c>
    </row>
    <row r="5" spans="1:6" ht="18" x14ac:dyDescent="0.25">
      <c r="A5" s="30" t="s">
        <v>13</v>
      </c>
      <c r="B5" s="33" t="s">
        <v>14</v>
      </c>
      <c r="C5" s="32">
        <v>7</v>
      </c>
      <c r="D5">
        <v>719698</v>
      </c>
      <c r="E5">
        <v>735399</v>
      </c>
      <c r="F5">
        <f t="shared" si="0"/>
        <v>1455097</v>
      </c>
    </row>
    <row r="6" spans="1:6" x14ac:dyDescent="0.25">
      <c r="A6" s="30" t="s">
        <v>15</v>
      </c>
      <c r="B6" s="31" t="s">
        <v>16</v>
      </c>
      <c r="C6" s="32">
        <v>8</v>
      </c>
      <c r="D6">
        <v>282644</v>
      </c>
      <c r="E6">
        <v>289188</v>
      </c>
      <c r="F6">
        <f t="shared" si="0"/>
        <v>571832</v>
      </c>
    </row>
    <row r="7" spans="1:6" x14ac:dyDescent="0.25">
      <c r="A7" s="30" t="s">
        <v>17</v>
      </c>
      <c r="B7" s="31" t="s">
        <v>18</v>
      </c>
      <c r="C7" s="32">
        <v>8</v>
      </c>
      <c r="D7">
        <v>176655</v>
      </c>
      <c r="E7">
        <v>177960</v>
      </c>
      <c r="F7">
        <f t="shared" si="0"/>
        <v>354615</v>
      </c>
    </row>
    <row r="8" spans="1:6" x14ac:dyDescent="0.25">
      <c r="A8" s="30" t="s">
        <v>19</v>
      </c>
      <c r="B8" s="31" t="s">
        <v>20</v>
      </c>
      <c r="C8" s="32">
        <v>6</v>
      </c>
      <c r="D8">
        <v>285261</v>
      </c>
      <c r="E8">
        <v>283954</v>
      </c>
      <c r="F8">
        <f t="shared" si="0"/>
        <v>569215</v>
      </c>
    </row>
    <row r="9" spans="1:6" x14ac:dyDescent="0.25">
      <c r="A9" s="30" t="s">
        <v>21</v>
      </c>
      <c r="B9" s="31" t="s">
        <v>22</v>
      </c>
      <c r="C9" s="32">
        <v>3</v>
      </c>
      <c r="D9">
        <v>147865</v>
      </c>
      <c r="E9">
        <v>147865</v>
      </c>
      <c r="F9">
        <f t="shared" si="0"/>
        <v>295730</v>
      </c>
    </row>
    <row r="10" spans="1:6" x14ac:dyDescent="0.25">
      <c r="A10" s="30" t="s">
        <v>23</v>
      </c>
      <c r="B10" s="31" t="s">
        <v>24</v>
      </c>
      <c r="C10" s="32">
        <v>5</v>
      </c>
      <c r="D10">
        <v>200208</v>
      </c>
      <c r="E10">
        <v>200205</v>
      </c>
      <c r="F10">
        <f t="shared" si="0"/>
        <v>400413</v>
      </c>
    </row>
    <row r="11" spans="1:6" x14ac:dyDescent="0.25">
      <c r="A11" s="30" t="s">
        <v>25</v>
      </c>
      <c r="B11" s="31" t="s">
        <v>26</v>
      </c>
      <c r="C11" s="32">
        <v>5</v>
      </c>
      <c r="D11">
        <v>185813</v>
      </c>
      <c r="E11">
        <v>185813</v>
      </c>
      <c r="F11">
        <f t="shared" si="0"/>
        <v>371626</v>
      </c>
    </row>
    <row r="12" spans="1:6" x14ac:dyDescent="0.25">
      <c r="A12" s="30" t="s">
        <v>27</v>
      </c>
      <c r="B12" s="31" t="s">
        <v>28</v>
      </c>
      <c r="C12" s="32">
        <v>8</v>
      </c>
      <c r="D12">
        <v>242079</v>
      </c>
      <c r="E12">
        <v>239463</v>
      </c>
      <c r="F12">
        <f t="shared" si="0"/>
        <v>481542</v>
      </c>
    </row>
    <row r="13" spans="1:6" x14ac:dyDescent="0.25">
      <c r="A13" s="30" t="s">
        <v>29</v>
      </c>
      <c r="B13" s="31" t="s">
        <v>30</v>
      </c>
      <c r="C13" s="32">
        <v>6</v>
      </c>
      <c r="D13">
        <v>378171</v>
      </c>
      <c r="E13">
        <v>372930</v>
      </c>
      <c r="F13">
        <f t="shared" si="0"/>
        <v>751101</v>
      </c>
    </row>
    <row r="14" spans="1:6" x14ac:dyDescent="0.25">
      <c r="A14" s="30" t="s">
        <v>31</v>
      </c>
      <c r="B14" s="31" t="s">
        <v>32</v>
      </c>
      <c r="C14" s="32">
        <v>8</v>
      </c>
      <c r="D14">
        <v>117769</v>
      </c>
      <c r="E14">
        <v>117770</v>
      </c>
      <c r="F14">
        <f t="shared" si="0"/>
        <v>235539</v>
      </c>
    </row>
    <row r="15" spans="1:6" x14ac:dyDescent="0.25">
      <c r="A15" s="30" t="s">
        <v>33</v>
      </c>
      <c r="B15" s="31" t="s">
        <v>34</v>
      </c>
      <c r="C15" s="32">
        <v>6</v>
      </c>
      <c r="D15">
        <v>194973</v>
      </c>
      <c r="E15">
        <v>189739</v>
      </c>
      <c r="F15">
        <f t="shared" si="0"/>
        <v>384712</v>
      </c>
    </row>
    <row r="16" spans="1:6" x14ac:dyDescent="0.25">
      <c r="A16" s="30" t="s">
        <v>35</v>
      </c>
      <c r="B16" s="31" t="s">
        <v>36</v>
      </c>
      <c r="C16" s="32">
        <v>9</v>
      </c>
      <c r="D16">
        <v>792977</v>
      </c>
      <c r="E16">
        <v>798215</v>
      </c>
      <c r="F16">
        <f t="shared" si="0"/>
        <v>1591192</v>
      </c>
    </row>
    <row r="17" spans="1:6" x14ac:dyDescent="0.25">
      <c r="A17" s="30" t="s">
        <v>37</v>
      </c>
      <c r="B17" s="31" t="s">
        <v>38</v>
      </c>
      <c r="C17" s="32">
        <v>9</v>
      </c>
      <c r="D17">
        <v>659505</v>
      </c>
      <c r="E17">
        <v>675212</v>
      </c>
      <c r="F17">
        <f t="shared" si="0"/>
        <v>1334717</v>
      </c>
    </row>
    <row r="18" spans="1:6" x14ac:dyDescent="0.25">
      <c r="A18" s="30" t="s">
        <v>39</v>
      </c>
      <c r="B18" s="31" t="s">
        <v>40</v>
      </c>
      <c r="C18" s="32">
        <v>8</v>
      </c>
      <c r="D18">
        <v>268251</v>
      </c>
      <c r="E18">
        <v>257784</v>
      </c>
      <c r="F18">
        <f t="shared" si="0"/>
        <v>526035</v>
      </c>
    </row>
    <row r="19" spans="1:6" ht="18" x14ac:dyDescent="0.25">
      <c r="A19" s="30" t="s">
        <v>41</v>
      </c>
      <c r="B19" s="31" t="s">
        <v>42</v>
      </c>
      <c r="C19" s="32">
        <v>6</v>
      </c>
      <c r="D19">
        <v>423968</v>
      </c>
      <c r="E19">
        <v>423970</v>
      </c>
      <c r="F19">
        <f t="shared" si="0"/>
        <v>847938</v>
      </c>
    </row>
    <row r="20" spans="1:6" x14ac:dyDescent="0.25">
      <c r="A20" s="30" t="s">
        <v>43</v>
      </c>
      <c r="B20" s="31" t="s">
        <v>44</v>
      </c>
      <c r="C20" s="32">
        <v>6</v>
      </c>
      <c r="D20">
        <v>355923</v>
      </c>
      <c r="E20">
        <v>358542</v>
      </c>
      <c r="F20">
        <f t="shared" si="0"/>
        <v>714465</v>
      </c>
    </row>
    <row r="21" spans="1:6" ht="18" x14ac:dyDescent="0.25">
      <c r="A21" s="30" t="s">
        <v>45</v>
      </c>
      <c r="B21" s="31" t="s">
        <v>46</v>
      </c>
      <c r="C21" s="32">
        <v>6</v>
      </c>
      <c r="D21">
        <v>401723</v>
      </c>
      <c r="E21">
        <v>397799</v>
      </c>
      <c r="F21">
        <f t="shared" si="0"/>
        <v>799522</v>
      </c>
    </row>
    <row r="22" spans="1:6" x14ac:dyDescent="0.25">
      <c r="A22" s="30" t="s">
        <v>47</v>
      </c>
      <c r="B22" s="31" t="s">
        <v>48</v>
      </c>
      <c r="C22" s="32">
        <v>6</v>
      </c>
      <c r="D22">
        <v>268251</v>
      </c>
      <c r="E22">
        <v>268253</v>
      </c>
      <c r="F22">
        <f t="shared" si="0"/>
        <v>536504</v>
      </c>
    </row>
    <row r="23" spans="1:6" x14ac:dyDescent="0.25">
      <c r="A23" s="30" t="s">
        <v>49</v>
      </c>
      <c r="B23" s="31" t="s">
        <v>50</v>
      </c>
      <c r="C23" s="32">
        <v>6</v>
      </c>
      <c r="D23">
        <v>311433</v>
      </c>
      <c r="E23">
        <v>308818</v>
      </c>
      <c r="F23">
        <f t="shared" si="0"/>
        <v>620251</v>
      </c>
    </row>
    <row r="24" spans="1:6" ht="18" x14ac:dyDescent="0.25">
      <c r="A24" s="30" t="s">
        <v>51</v>
      </c>
      <c r="B24" s="31" t="s">
        <v>52</v>
      </c>
      <c r="C24" s="32">
        <v>8</v>
      </c>
      <c r="D24">
        <v>618940</v>
      </c>
      <c r="E24">
        <v>615019</v>
      </c>
      <c r="F24">
        <f t="shared" si="0"/>
        <v>1233959</v>
      </c>
    </row>
    <row r="25" spans="1:6" x14ac:dyDescent="0.25">
      <c r="A25" s="30" t="s">
        <v>53</v>
      </c>
      <c r="B25" s="31" t="s">
        <v>54</v>
      </c>
      <c r="C25" s="32">
        <v>6</v>
      </c>
      <c r="D25">
        <v>344146</v>
      </c>
      <c r="E25">
        <v>340223</v>
      </c>
      <c r="F25">
        <f t="shared" si="0"/>
        <v>684369</v>
      </c>
    </row>
    <row r="26" spans="1:6" x14ac:dyDescent="0.25">
      <c r="A26" s="30" t="s">
        <v>55</v>
      </c>
      <c r="B26" s="31" t="s">
        <v>56</v>
      </c>
      <c r="C26" s="32">
        <v>7</v>
      </c>
      <c r="D26">
        <v>409573</v>
      </c>
      <c r="E26">
        <v>408268</v>
      </c>
      <c r="F26">
        <f t="shared" si="0"/>
        <v>817841</v>
      </c>
    </row>
    <row r="27" spans="1:6" x14ac:dyDescent="0.25">
      <c r="A27" s="30" t="s">
        <v>57</v>
      </c>
      <c r="B27" s="31" t="s">
        <v>58</v>
      </c>
      <c r="C27" s="32">
        <v>5</v>
      </c>
      <c r="D27">
        <v>395180</v>
      </c>
      <c r="E27">
        <v>392565</v>
      </c>
      <c r="F27">
        <f t="shared" si="0"/>
        <v>787745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BD_Nettoyage</vt:lpstr>
      <vt:lpstr>ELEVES INSCRITS (3)</vt:lpstr>
      <vt:lpstr>ELEVES INSCRITS (2)</vt:lpstr>
      <vt:lpstr>ELEVES INSCRITS</vt:lpstr>
      <vt:lpstr>POPULATION SCOLARISABLE 2019</vt:lpstr>
      <vt:lpstr>POPULATION SCOLARISABLE 2020</vt:lpstr>
      <vt:lpstr>POPULATION SCOLARISABLE 2021</vt:lpstr>
      <vt:lpstr>POPULATION SCOLARISABLE 2022</vt:lpstr>
      <vt:lpstr>POPULATION SCOLARISABLE 2023</vt:lpstr>
      <vt:lpstr>POPULATION SCOLARISABLE 2024</vt:lpstr>
      <vt:lpstr>POPULATION SCOLARISABLE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mutomboilunga3220@outlook.com</dc:creator>
  <cp:lastModifiedBy>mutomboilunga3220@outlook.com</cp:lastModifiedBy>
  <dcterms:created xsi:type="dcterms:W3CDTF">2025-05-13T13:52:25Z</dcterms:created>
  <dcterms:modified xsi:type="dcterms:W3CDTF">2025-07-11T18:48:47Z</dcterms:modified>
</cp:coreProperties>
</file>