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arvalhoe\Documents\GITHUB\HeatExGA\"/>
    </mc:Choice>
  </mc:AlternateContent>
  <xr:revisionPtr revIDLastSave="0" documentId="13_ncr:1_{0D68EF81-2263-4E9D-8D97-39443A82ACEA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dados" sheetId="1" r:id="rId1"/>
    <sheet name="Apresentar" sheetId="2" r:id="rId2"/>
    <sheet name="constantes" sheetId="3" r:id="rId3"/>
    <sheet name="contagem_tubos" sheetId="4" r:id="rId4"/>
    <sheet name="propriedades" sheetId="5" r:id="rId5"/>
    <sheet name="passos" sheetId="6" r:id="rId6"/>
    <sheet name="SQ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dmJU4iHIfT68EAJeWbOInUt2EIQ=="/>
    </ext>
  </extLst>
</workbook>
</file>

<file path=xl/calcChain.xml><?xml version="1.0" encoding="utf-8"?>
<calcChain xmlns="http://schemas.openxmlformats.org/spreadsheetml/2006/main">
  <c r="N117" i="4" l="1"/>
  <c r="M117" i="4"/>
  <c r="L117" i="4"/>
  <c r="K117" i="4"/>
  <c r="N116" i="4"/>
  <c r="M116" i="4"/>
  <c r="L116" i="4"/>
  <c r="K116" i="4"/>
  <c r="N115" i="4"/>
  <c r="L115" i="4"/>
  <c r="K115" i="4"/>
  <c r="C115" i="4"/>
  <c r="M115" i="4" s="1"/>
  <c r="N114" i="4"/>
  <c r="L114" i="4"/>
  <c r="K114" i="4"/>
  <c r="C114" i="4"/>
  <c r="M114" i="4" s="1"/>
  <c r="N113" i="4"/>
  <c r="M113" i="4"/>
  <c r="L113" i="4"/>
  <c r="K113" i="4"/>
  <c r="C113" i="4"/>
  <c r="N112" i="4"/>
  <c r="M112" i="4"/>
  <c r="L112" i="4"/>
  <c r="K112" i="4"/>
  <c r="N111" i="4"/>
  <c r="M111" i="4"/>
  <c r="L111" i="4"/>
  <c r="K111" i="4"/>
  <c r="N110" i="4"/>
  <c r="L110" i="4"/>
  <c r="K110" i="4"/>
  <c r="C110" i="4"/>
  <c r="M110" i="4" s="1"/>
  <c r="N109" i="4"/>
  <c r="L109" i="4"/>
  <c r="K109" i="4"/>
  <c r="C109" i="4"/>
  <c r="M109" i="4" s="1"/>
  <c r="N108" i="4"/>
  <c r="M108" i="4"/>
  <c r="L108" i="4"/>
  <c r="K108" i="4"/>
  <c r="C108" i="4"/>
  <c r="N107" i="4"/>
  <c r="M107" i="4"/>
  <c r="L107" i="4"/>
  <c r="K107" i="4"/>
  <c r="N106" i="4"/>
  <c r="M106" i="4"/>
  <c r="L106" i="4"/>
  <c r="K106" i="4"/>
  <c r="N105" i="4"/>
  <c r="L105" i="4"/>
  <c r="K105" i="4"/>
  <c r="C105" i="4"/>
  <c r="M105" i="4" s="1"/>
  <c r="N104" i="4"/>
  <c r="L104" i="4"/>
  <c r="K104" i="4"/>
  <c r="C104" i="4"/>
  <c r="M104" i="4" s="1"/>
  <c r="N103" i="4"/>
  <c r="M103" i="4"/>
  <c r="L103" i="4"/>
  <c r="K103" i="4"/>
  <c r="C103" i="4"/>
  <c r="N102" i="4"/>
  <c r="M102" i="4"/>
  <c r="L102" i="4"/>
  <c r="K102" i="4"/>
  <c r="N101" i="4"/>
  <c r="M101" i="4"/>
  <c r="L101" i="4"/>
  <c r="K101" i="4"/>
  <c r="N100" i="4"/>
  <c r="L100" i="4"/>
  <c r="K100" i="4"/>
  <c r="C100" i="4"/>
  <c r="M100" i="4" s="1"/>
  <c r="N99" i="4"/>
  <c r="M99" i="4"/>
  <c r="L99" i="4"/>
  <c r="K99" i="4"/>
  <c r="C99" i="4"/>
  <c r="N98" i="4"/>
  <c r="M98" i="4"/>
  <c r="L98" i="4"/>
  <c r="K98" i="4"/>
  <c r="C98" i="4"/>
  <c r="N97" i="4"/>
  <c r="M97" i="4"/>
  <c r="L97" i="4"/>
  <c r="K97" i="4"/>
  <c r="N96" i="4"/>
  <c r="M96" i="4"/>
  <c r="L96" i="4"/>
  <c r="K96" i="4"/>
  <c r="N95" i="4"/>
  <c r="L95" i="4"/>
  <c r="K95" i="4"/>
  <c r="C95" i="4"/>
  <c r="M95" i="4" s="1"/>
  <c r="N94" i="4"/>
  <c r="M94" i="4"/>
  <c r="L94" i="4"/>
  <c r="K94" i="4"/>
  <c r="C94" i="4"/>
  <c r="N93" i="4"/>
  <c r="L93" i="4"/>
  <c r="K93" i="4"/>
  <c r="C93" i="4"/>
  <c r="M93" i="4" s="1"/>
  <c r="N92" i="4"/>
  <c r="M92" i="4"/>
  <c r="L92" i="4"/>
  <c r="K92" i="4"/>
  <c r="N91" i="4"/>
  <c r="M91" i="4"/>
  <c r="L91" i="4"/>
  <c r="K91" i="4"/>
  <c r="N90" i="4"/>
  <c r="L90" i="4"/>
  <c r="K90" i="4"/>
  <c r="C90" i="4"/>
  <c r="M90" i="4" s="1"/>
  <c r="N89" i="4"/>
  <c r="M89" i="4"/>
  <c r="L89" i="4"/>
  <c r="K89" i="4"/>
  <c r="C89" i="4"/>
  <c r="N88" i="4"/>
  <c r="L88" i="4"/>
  <c r="K88" i="4"/>
  <c r="C88" i="4"/>
  <c r="M88" i="4" s="1"/>
  <c r="N87" i="4"/>
  <c r="M87" i="4"/>
  <c r="L87" i="4"/>
  <c r="K87" i="4"/>
  <c r="N86" i="4"/>
  <c r="M86" i="4"/>
  <c r="L86" i="4"/>
  <c r="K86" i="4"/>
  <c r="N85" i="4"/>
  <c r="M85" i="4"/>
  <c r="L85" i="4"/>
  <c r="K85" i="4"/>
  <c r="C85" i="4"/>
  <c r="N84" i="4"/>
  <c r="M84" i="4"/>
  <c r="L84" i="4"/>
  <c r="K84" i="4"/>
  <c r="C84" i="4"/>
  <c r="N83" i="4"/>
  <c r="L83" i="4"/>
  <c r="K83" i="4"/>
  <c r="C83" i="4"/>
  <c r="M83" i="4" s="1"/>
  <c r="N82" i="4"/>
  <c r="M82" i="4"/>
  <c r="L82" i="4"/>
  <c r="K82" i="4"/>
  <c r="N81" i="4"/>
  <c r="M81" i="4"/>
  <c r="L81" i="4"/>
  <c r="K81" i="4"/>
  <c r="N80" i="4"/>
  <c r="M80" i="4"/>
  <c r="L80" i="4"/>
  <c r="K80" i="4"/>
  <c r="C80" i="4"/>
  <c r="N79" i="4"/>
  <c r="L79" i="4"/>
  <c r="K79" i="4"/>
  <c r="C79" i="4"/>
  <c r="M79" i="4" s="1"/>
  <c r="N78" i="4"/>
  <c r="L78" i="4"/>
  <c r="K78" i="4"/>
  <c r="C78" i="4"/>
  <c r="M78" i="4" s="1"/>
  <c r="N77" i="4"/>
  <c r="M77" i="4"/>
  <c r="L77" i="4"/>
  <c r="K77" i="4"/>
  <c r="N76" i="4"/>
  <c r="M76" i="4"/>
  <c r="L76" i="4"/>
  <c r="K76" i="4"/>
  <c r="N75" i="4"/>
  <c r="M75" i="4"/>
  <c r="L75" i="4"/>
  <c r="K75" i="4"/>
  <c r="C75" i="4"/>
  <c r="N74" i="4"/>
  <c r="M74" i="4"/>
  <c r="L74" i="4"/>
  <c r="K74" i="4"/>
  <c r="C74" i="4"/>
  <c r="N73" i="4"/>
  <c r="L73" i="4"/>
  <c r="K73" i="4"/>
  <c r="C73" i="4"/>
  <c r="M73" i="4" s="1"/>
  <c r="N72" i="4"/>
  <c r="M72" i="4"/>
  <c r="L72" i="4"/>
  <c r="K72" i="4"/>
  <c r="N71" i="4"/>
  <c r="M71" i="4"/>
  <c r="L71" i="4"/>
  <c r="K71" i="4"/>
  <c r="N70" i="4"/>
  <c r="M70" i="4"/>
  <c r="L70" i="4"/>
  <c r="K70" i="4"/>
  <c r="C70" i="4"/>
  <c r="N69" i="4"/>
  <c r="L69" i="4"/>
  <c r="K69" i="4"/>
  <c r="C69" i="4"/>
  <c r="M69" i="4" s="1"/>
  <c r="N68" i="4"/>
  <c r="M68" i="4"/>
  <c r="L68" i="4"/>
  <c r="K68" i="4"/>
  <c r="C68" i="4"/>
  <c r="N67" i="4"/>
  <c r="M67" i="4"/>
  <c r="L67" i="4"/>
  <c r="K67" i="4"/>
  <c r="N66" i="4"/>
  <c r="M66" i="4"/>
  <c r="L66" i="4"/>
  <c r="K66" i="4"/>
  <c r="N65" i="4"/>
  <c r="L65" i="4"/>
  <c r="K65" i="4"/>
  <c r="C65" i="4"/>
  <c r="M65" i="4" s="1"/>
  <c r="N64" i="4"/>
  <c r="L64" i="4"/>
  <c r="K64" i="4"/>
  <c r="C64" i="4"/>
  <c r="M64" i="4" s="1"/>
  <c r="N63" i="4"/>
  <c r="L63" i="4"/>
  <c r="K63" i="4"/>
  <c r="C63" i="4"/>
  <c r="M63" i="4" s="1"/>
  <c r="N62" i="4"/>
  <c r="M62" i="4"/>
  <c r="L62" i="4"/>
  <c r="K62" i="4"/>
  <c r="N61" i="4"/>
  <c r="M61" i="4"/>
  <c r="L61" i="4"/>
  <c r="K61" i="4"/>
  <c r="N60" i="4"/>
  <c r="L60" i="4"/>
  <c r="K60" i="4"/>
  <c r="C60" i="4"/>
  <c r="M60" i="4" s="1"/>
  <c r="N59" i="4"/>
  <c r="L59" i="4"/>
  <c r="K59" i="4"/>
  <c r="C59" i="4"/>
  <c r="M59" i="4" s="1"/>
  <c r="N58" i="4"/>
  <c r="L58" i="4"/>
  <c r="K58" i="4"/>
  <c r="C58" i="4"/>
  <c r="M58" i="4" s="1"/>
  <c r="N57" i="4"/>
  <c r="M57" i="4"/>
  <c r="L57" i="4"/>
  <c r="K57" i="4"/>
  <c r="N56" i="4"/>
  <c r="M56" i="4"/>
  <c r="L56" i="4"/>
  <c r="K56" i="4"/>
  <c r="N55" i="4"/>
  <c r="L55" i="4"/>
  <c r="K55" i="4"/>
  <c r="C55" i="4"/>
  <c r="M55" i="4" s="1"/>
  <c r="N54" i="4"/>
  <c r="M54" i="4"/>
  <c r="L54" i="4"/>
  <c r="K54" i="4"/>
  <c r="C54" i="4"/>
  <c r="N53" i="4"/>
  <c r="L53" i="4"/>
  <c r="K53" i="4"/>
  <c r="C53" i="4"/>
  <c r="M53" i="4" s="1"/>
  <c r="N52" i="4"/>
  <c r="M52" i="4"/>
  <c r="L52" i="4"/>
  <c r="K52" i="4"/>
  <c r="N51" i="4"/>
  <c r="M51" i="4"/>
  <c r="L51" i="4"/>
  <c r="K51" i="4"/>
  <c r="N50" i="4"/>
  <c r="L50" i="4"/>
  <c r="K50" i="4"/>
  <c r="C50" i="4"/>
  <c r="M50" i="4" s="1"/>
  <c r="N49" i="4"/>
  <c r="L49" i="4"/>
  <c r="K49" i="4"/>
  <c r="C49" i="4"/>
  <c r="M49" i="4" s="1"/>
  <c r="N48" i="4"/>
  <c r="M48" i="4"/>
  <c r="L48" i="4"/>
  <c r="K48" i="4"/>
  <c r="C48" i="4"/>
  <c r="N47" i="4"/>
  <c r="M47" i="4"/>
  <c r="L47" i="4"/>
  <c r="K47" i="4"/>
  <c r="N46" i="4"/>
  <c r="M46" i="4"/>
  <c r="L46" i="4"/>
  <c r="K46" i="4"/>
  <c r="N45" i="4"/>
  <c r="L45" i="4"/>
  <c r="K45" i="4"/>
  <c r="C45" i="4"/>
  <c r="M45" i="4" s="1"/>
  <c r="N44" i="4"/>
  <c r="L44" i="4"/>
  <c r="K44" i="4"/>
  <c r="C44" i="4"/>
  <c r="M44" i="4" s="1"/>
  <c r="N43" i="4"/>
  <c r="L43" i="4"/>
  <c r="K43" i="4"/>
  <c r="C43" i="4"/>
  <c r="M43" i="4" s="1"/>
  <c r="N42" i="4"/>
  <c r="M42" i="4"/>
  <c r="L42" i="4"/>
  <c r="K42" i="4"/>
  <c r="N41" i="4"/>
  <c r="M41" i="4"/>
  <c r="L41" i="4"/>
  <c r="K41" i="4"/>
  <c r="N40" i="4"/>
  <c r="M40" i="4"/>
  <c r="L40" i="4"/>
  <c r="K40" i="4"/>
  <c r="C40" i="4"/>
  <c r="N39" i="4"/>
  <c r="L39" i="4"/>
  <c r="K39" i="4"/>
  <c r="C39" i="4"/>
  <c r="M39" i="4" s="1"/>
  <c r="N38" i="4"/>
  <c r="L38" i="4"/>
  <c r="K38" i="4"/>
  <c r="C38" i="4"/>
  <c r="M38" i="4" s="1"/>
  <c r="N37" i="4"/>
  <c r="M37" i="4"/>
  <c r="L37" i="4"/>
  <c r="K37" i="4"/>
  <c r="N36" i="4"/>
  <c r="M36" i="4"/>
  <c r="L36" i="4"/>
  <c r="K36" i="4"/>
  <c r="N35" i="4"/>
  <c r="L35" i="4"/>
  <c r="K35" i="4"/>
  <c r="C35" i="4"/>
  <c r="M35" i="4" s="1"/>
  <c r="N34" i="4"/>
  <c r="M34" i="4"/>
  <c r="L34" i="4"/>
  <c r="K34" i="4"/>
  <c r="C34" i="4"/>
  <c r="N33" i="4"/>
  <c r="M33" i="4"/>
  <c r="L33" i="4"/>
  <c r="K33" i="4"/>
  <c r="C33" i="4"/>
  <c r="N32" i="4"/>
  <c r="M32" i="4"/>
  <c r="L32" i="4"/>
  <c r="K32" i="4"/>
  <c r="N31" i="4"/>
  <c r="M31" i="4"/>
  <c r="L31" i="4"/>
  <c r="K31" i="4"/>
  <c r="N30" i="4"/>
  <c r="L30" i="4"/>
  <c r="K30" i="4"/>
  <c r="C30" i="4"/>
  <c r="M30" i="4" s="1"/>
  <c r="N29" i="4"/>
  <c r="L29" i="4"/>
  <c r="K29" i="4"/>
  <c r="C29" i="4"/>
  <c r="M29" i="4" s="1"/>
  <c r="N28" i="4"/>
  <c r="M28" i="4"/>
  <c r="L28" i="4"/>
  <c r="K28" i="4"/>
  <c r="C28" i="4"/>
  <c r="N27" i="4"/>
  <c r="M27" i="4"/>
  <c r="L27" i="4"/>
  <c r="K27" i="4"/>
  <c r="N26" i="4"/>
  <c r="M26" i="4"/>
  <c r="L26" i="4"/>
  <c r="K26" i="4"/>
  <c r="N25" i="4"/>
  <c r="L25" i="4"/>
  <c r="K25" i="4"/>
  <c r="C25" i="4"/>
  <c r="M25" i="4" s="1"/>
  <c r="N24" i="4"/>
  <c r="L24" i="4"/>
  <c r="K24" i="4"/>
  <c r="C24" i="4"/>
  <c r="M24" i="4" s="1"/>
  <c r="N23" i="4"/>
  <c r="M23" i="4"/>
  <c r="L23" i="4"/>
  <c r="K23" i="4"/>
  <c r="C23" i="4"/>
  <c r="N22" i="4"/>
  <c r="M22" i="4"/>
  <c r="L22" i="4"/>
  <c r="K22" i="4"/>
  <c r="N21" i="4"/>
  <c r="M21" i="4"/>
  <c r="L21" i="4"/>
  <c r="K21" i="4"/>
  <c r="N20" i="4"/>
  <c r="M20" i="4"/>
  <c r="L20" i="4"/>
  <c r="K20" i="4"/>
  <c r="C20" i="4"/>
  <c r="N19" i="4"/>
  <c r="M19" i="4"/>
  <c r="L19" i="4"/>
  <c r="K19" i="4"/>
  <c r="C19" i="4"/>
  <c r="N18" i="4"/>
  <c r="M18" i="4"/>
  <c r="L18" i="4"/>
  <c r="K18" i="4"/>
  <c r="C18" i="4"/>
  <c r="N17" i="4"/>
  <c r="M17" i="4"/>
  <c r="L17" i="4"/>
  <c r="K17" i="4"/>
  <c r="N16" i="4"/>
  <c r="M16" i="4"/>
  <c r="L16" i="4"/>
  <c r="K16" i="4"/>
  <c r="N15" i="4"/>
  <c r="L15" i="4"/>
  <c r="K15" i="4"/>
  <c r="C15" i="4"/>
  <c r="M15" i="4" s="1"/>
  <c r="N14" i="4"/>
  <c r="M14" i="4"/>
  <c r="L14" i="4"/>
  <c r="K14" i="4"/>
  <c r="C14" i="4"/>
  <c r="N13" i="4"/>
  <c r="L13" i="4"/>
  <c r="K13" i="4"/>
  <c r="C13" i="4"/>
  <c r="M13" i="4" s="1"/>
  <c r="N12" i="4"/>
  <c r="M12" i="4"/>
  <c r="L12" i="4"/>
  <c r="K12" i="4"/>
  <c r="N11" i="4"/>
  <c r="M11" i="4"/>
  <c r="L11" i="4"/>
  <c r="K11" i="4"/>
  <c r="N10" i="4"/>
  <c r="L10" i="4"/>
  <c r="K10" i="4"/>
  <c r="C10" i="4"/>
  <c r="M10" i="4" s="1"/>
  <c r="N9" i="4"/>
  <c r="M9" i="4"/>
  <c r="L9" i="4"/>
  <c r="K9" i="4"/>
  <c r="C9" i="4"/>
  <c r="N8" i="4"/>
  <c r="L8" i="4"/>
  <c r="K8" i="4"/>
  <c r="C8" i="4"/>
  <c r="M8" i="4" s="1"/>
  <c r="N7" i="4"/>
  <c r="M7" i="4"/>
  <c r="L7" i="4"/>
  <c r="K7" i="4"/>
  <c r="N6" i="4"/>
  <c r="M6" i="4"/>
  <c r="L6" i="4"/>
  <c r="K6" i="4"/>
  <c r="N5" i="4"/>
  <c r="M5" i="4"/>
  <c r="L5" i="4"/>
  <c r="K5" i="4"/>
  <c r="C5" i="4"/>
  <c r="N4" i="4"/>
  <c r="M4" i="4"/>
  <c r="L4" i="4"/>
  <c r="K4" i="4"/>
  <c r="C4" i="4"/>
  <c r="N3" i="4"/>
  <c r="L3" i="4"/>
  <c r="K3" i="4"/>
  <c r="C3" i="4"/>
  <c r="M3" i="4" s="1"/>
  <c r="B17" i="3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D14" i="3"/>
  <c r="AC14" i="3"/>
  <c r="C14" i="3"/>
  <c r="B14" i="3" s="1"/>
  <c r="AD13" i="3"/>
  <c r="AC13" i="3"/>
  <c r="C13" i="3"/>
  <c r="B13" i="3"/>
  <c r="AD12" i="3"/>
  <c r="AC12" i="3"/>
  <c r="C12" i="3"/>
  <c r="B12" i="3" s="1"/>
  <c r="AD11" i="3"/>
  <c r="AC11" i="3" s="1"/>
  <c r="C11" i="3"/>
  <c r="B11" i="3" s="1"/>
  <c r="AD9" i="3"/>
  <c r="AC9" i="3"/>
  <c r="C9" i="3"/>
  <c r="B9" i="3" s="1"/>
  <c r="AD8" i="3"/>
  <c r="AC8" i="3"/>
  <c r="C8" i="3"/>
  <c r="B8" i="3"/>
  <c r="AD7" i="3"/>
  <c r="AC7" i="3"/>
  <c r="C7" i="3"/>
  <c r="B7" i="3" s="1"/>
  <c r="AD6" i="3"/>
  <c r="AC6" i="3" s="1"/>
  <c r="T6" i="3"/>
  <c r="R6" i="3"/>
  <c r="M6" i="3"/>
  <c r="C6" i="3"/>
  <c r="B6" i="3"/>
  <c r="U5" i="3"/>
  <c r="T5" i="3"/>
  <c r="R5" i="3"/>
  <c r="M5" i="3"/>
  <c r="J5" i="3"/>
  <c r="AD4" i="3"/>
  <c r="AC4" i="3"/>
  <c r="M4" i="3"/>
  <c r="J4" i="3"/>
  <c r="C4" i="3"/>
  <c r="B4" i="3" s="1"/>
  <c r="AD3" i="3"/>
  <c r="AC3" i="3" s="1"/>
  <c r="U3" i="3"/>
  <c r="T3" i="3"/>
  <c r="R3" i="3"/>
  <c r="N3" i="3"/>
  <c r="J3" i="3"/>
  <c r="C3" i="3"/>
  <c r="B3" i="3"/>
  <c r="AD2" i="3"/>
  <c r="AC2" i="3"/>
  <c r="U2" i="3"/>
  <c r="T2" i="3"/>
  <c r="R2" i="3"/>
  <c r="N2" i="3"/>
  <c r="M3" i="3" s="1"/>
  <c r="M2" i="3"/>
  <c r="J2" i="3"/>
  <c r="C2" i="3"/>
  <c r="B2" i="3" s="1"/>
  <c r="AD1" i="3"/>
  <c r="AC1" i="3" s="1"/>
  <c r="T1" i="3"/>
  <c r="J1" i="3"/>
  <c r="C1" i="3"/>
  <c r="B1" i="3" s="1"/>
  <c r="C17" i="1"/>
  <c r="C6" i="1"/>
</calcChain>
</file>

<file path=xl/sharedStrings.xml><?xml version="1.0" encoding="utf-8"?>
<sst xmlns="http://schemas.openxmlformats.org/spreadsheetml/2006/main" count="194" uniqueCount="147">
  <si>
    <t>Dados Iniciais</t>
  </si>
  <si>
    <t>Propriedades</t>
  </si>
  <si>
    <t>Resultados</t>
  </si>
  <si>
    <t>Nome</t>
  </si>
  <si>
    <t>Valor</t>
  </si>
  <si>
    <t>U.N.</t>
  </si>
  <si>
    <t>Passo 1</t>
  </si>
  <si>
    <t>N° de Passes no
Casco (N)</t>
  </si>
  <si>
    <t>Calor específico (Cpq)</t>
  </si>
  <si>
    <t>J/(kg*K)</t>
  </si>
  <si>
    <t>q</t>
  </si>
  <si>
    <t>J</t>
  </si>
  <si>
    <t>Diametro tubo externo (d)</t>
  </si>
  <si>
    <t>pol</t>
  </si>
  <si>
    <t>Passo 2</t>
  </si>
  <si>
    <t>Comprimento (L)</t>
  </si>
  <si>
    <t>m</t>
  </si>
  <si>
    <t>volume específico (vq)</t>
  </si>
  <si>
    <t>m^3/kg</t>
  </si>
  <si>
    <t>Delta t log</t>
  </si>
  <si>
    <t>Coeficiente global adotado (Ud)</t>
  </si>
  <si>
    <t>Viscosidade dinâmica (uq)</t>
  </si>
  <si>
    <t>kg/m s</t>
  </si>
  <si>
    <t>F</t>
  </si>
  <si>
    <t>Temperatura entrada
do fluído quente (T1)</t>
  </si>
  <si>
    <t>°C</t>
  </si>
  <si>
    <t>densidade (pq)</t>
  </si>
  <si>
    <t>kg/m^3</t>
  </si>
  <si>
    <t xml:space="preserve">Delta t </t>
  </si>
  <si>
    <t>Temperatura saída
do fluído quente (T2)</t>
  </si>
  <si>
    <t>coeficiente condutivo do quente (k_q)</t>
  </si>
  <si>
    <t>W/(mK)</t>
  </si>
  <si>
    <t>Passo 3</t>
  </si>
  <si>
    <t>Vazão fluído quente(wq)</t>
  </si>
  <si>
    <t>kg/s</t>
  </si>
  <si>
    <t>Calor específico
  (Cpf)</t>
  </si>
  <si>
    <t>Área à partir do Ud da tabela</t>
  </si>
  <si>
    <t>Temperatura entrada
do fluído quente (t1)</t>
  </si>
  <si>
    <t>Número de tubos calculado</t>
  </si>
  <si>
    <t>Temperatura entrada
do fluído quente (t2)</t>
  </si>
  <si>
    <t>volume específico (vf)</t>
  </si>
  <si>
    <t>1º</t>
  </si>
  <si>
    <t>Vazão fluído frio (wf)</t>
  </si>
  <si>
    <t>Viscosidade dinâmica (uf)</t>
  </si>
  <si>
    <t>L</t>
  </si>
  <si>
    <t>Diametro interno do casco (Dic)</t>
  </si>
  <si>
    <t>Colocar valores da tabela</t>
  </si>
  <si>
    <t>Densidade pf</t>
  </si>
  <si>
    <t>Dic</t>
  </si>
  <si>
    <t xml:space="preserve">Arranjo dos tubos(At) </t>
  </si>
  <si>
    <t>Opções:1,2,3,4 ou 5</t>
  </si>
  <si>
    <t>K_f</t>
  </si>
  <si>
    <t>Npt</t>
  </si>
  <si>
    <t>Coluna da tabela_Passes tubo(Col)</t>
  </si>
  <si>
    <t>Nt</t>
  </si>
  <si>
    <t xml:space="preserve"> Fluido no tubo (Ft)</t>
  </si>
  <si>
    <t>1- Frio; 2-Quentee</t>
  </si>
  <si>
    <t>Is</t>
  </si>
  <si>
    <t>Nº passe tubos (Npt)</t>
  </si>
  <si>
    <t>Nº de Chicanas</t>
  </si>
  <si>
    <t>Tipo de fluído tubo (tip_f)</t>
  </si>
  <si>
    <t>1-água</t>
  </si>
  <si>
    <t>At</t>
  </si>
  <si>
    <t>Arranjo dos tubos (At2)</t>
  </si>
  <si>
    <t>1- triangular;2-quadrado; 3-rodado</t>
  </si>
  <si>
    <t>At2</t>
  </si>
  <si>
    <t>Material do tubo (t_mat)</t>
  </si>
  <si>
    <t>1- ligas de aço e níquel</t>
  </si>
  <si>
    <t>tip_f</t>
  </si>
  <si>
    <t>Ft</t>
  </si>
  <si>
    <t>d</t>
  </si>
  <si>
    <t>Re_t</t>
  </si>
  <si>
    <t>v</t>
  </si>
  <si>
    <t>hi</t>
  </si>
  <si>
    <t>h_io</t>
  </si>
  <si>
    <t>Re_s</t>
  </si>
  <si>
    <t>ji</t>
  </si>
  <si>
    <t>hideal</t>
  </si>
  <si>
    <t>jc</t>
  </si>
  <si>
    <t>delta_sb</t>
  </si>
  <si>
    <t>delta_tb</t>
  </si>
  <si>
    <t>jl</t>
  </si>
  <si>
    <t>jb</t>
  </si>
  <si>
    <t>jr</t>
  </si>
  <si>
    <t>js</t>
  </si>
  <si>
    <t>hs</t>
  </si>
  <si>
    <t>m^2</t>
  </si>
  <si>
    <t>Área de Projeto</t>
  </si>
  <si>
    <t>Area necessária</t>
  </si>
  <si>
    <t>EA</t>
  </si>
  <si>
    <t>Ud1</t>
  </si>
  <si>
    <t>Ud pela área</t>
  </si>
  <si>
    <t>Uc</t>
  </si>
  <si>
    <t>Ud real</t>
  </si>
  <si>
    <t>Pa</t>
  </si>
  <si>
    <t>P.C. tubo</t>
  </si>
  <si>
    <t>P.C.cruzado</t>
  </si>
  <si>
    <t>P.C. janelas</t>
  </si>
  <si>
    <t>P.C. entrada/saída</t>
  </si>
  <si>
    <t>P.C. Casco</t>
  </si>
  <si>
    <t>Outros valores</t>
  </si>
  <si>
    <t>########</t>
  </si>
  <si>
    <t>Diam. Casco</t>
  </si>
  <si>
    <t>diâmetro interno tubo</t>
  </si>
  <si>
    <t>Ii</t>
  </si>
  <si>
    <t>Io</t>
  </si>
  <si>
    <t>Diam do Bocal</t>
  </si>
  <si>
    <t>Isi</t>
  </si>
  <si>
    <t>Iso</t>
  </si>
  <si>
    <t>Ic</t>
  </si>
  <si>
    <t>Pol</t>
  </si>
  <si>
    <t>Diam do feixe</t>
  </si>
  <si>
    <t>Área do escomaento</t>
  </si>
  <si>
    <t>at</t>
  </si>
  <si>
    <t>Gt</t>
  </si>
  <si>
    <t>p</t>
  </si>
  <si>
    <t>pn</t>
  </si>
  <si>
    <t>pp</t>
  </si>
  <si>
    <t>Sm</t>
  </si>
  <si>
    <t>Ssb</t>
  </si>
  <si>
    <t>Stb</t>
  </si>
  <si>
    <t>Nº fileira t cruzados(Nc)</t>
  </si>
  <si>
    <t>Nº de pares de tiras selantes</t>
  </si>
  <si>
    <t>K</t>
  </si>
  <si>
    <t>tw</t>
  </si>
  <si>
    <t>Fluído Quente</t>
  </si>
  <si>
    <t>Fluído Frio</t>
  </si>
  <si>
    <t>Unidade</t>
  </si>
  <si>
    <t>Temperatura de Entrada</t>
  </si>
  <si>
    <t>Temperatura de Saída</t>
  </si>
  <si>
    <t>Vazão mássica</t>
  </si>
  <si>
    <t>Kg/s</t>
  </si>
  <si>
    <t>folga diametral casco chicana</t>
  </si>
  <si>
    <t>Diâmetro do bocal em função do 
diâmetro do casco</t>
  </si>
  <si>
    <t>Valores de Ii e Io</t>
  </si>
  <si>
    <t>Para 'a'</t>
  </si>
  <si>
    <t>Para 'b'</t>
  </si>
  <si>
    <t>Diam. Int. casco (pol.)</t>
  </si>
  <si>
    <t>Diam. Feixe (Dofl)(pol.)</t>
  </si>
  <si>
    <t>Diam. Ext. tubo (pol.)</t>
  </si>
  <si>
    <t>Arranjo dos tubos (pol.)</t>
  </si>
  <si>
    <t>Número de passagens no tubo</t>
  </si>
  <si>
    <t>Diam. Int. casco (m)</t>
  </si>
  <si>
    <t>Diam. Feixe (Dofl)(m)</t>
  </si>
  <si>
    <t>Diam. Ext. tubo (m)</t>
  </si>
  <si>
    <t>Arranjo dos tubos (m)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</si>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</sst>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#,##0.0000"/>
  </numFmts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Arial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1" fillId="0" borderId="7" xfId="0" applyFont="1" applyBorder="1"/>
    <xf numFmtId="0" fontId="3" fillId="0" borderId="0" xfId="0" applyFont="1"/>
    <xf numFmtId="0" fontId="1" fillId="2" borderId="7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7" xfId="0" applyFont="1" applyFill="1" applyBorder="1"/>
    <xf numFmtId="0" fontId="1" fillId="4" borderId="9" xfId="0" applyFont="1" applyFill="1" applyBorder="1"/>
    <xf numFmtId="0" fontId="1" fillId="0" borderId="0" xfId="0" applyFont="1"/>
    <xf numFmtId="0" fontId="1" fillId="2" borderId="7" xfId="0" applyFont="1" applyFill="1" applyBorder="1"/>
    <xf numFmtId="2" fontId="1" fillId="0" borderId="7" xfId="0" applyNumberFormat="1" applyFont="1" applyBorder="1"/>
    <xf numFmtId="0" fontId="1" fillId="3" borderId="10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wrapText="1"/>
    </xf>
    <xf numFmtId="0" fontId="4" fillId="3" borderId="9" xfId="0" applyFont="1" applyFill="1" applyBorder="1"/>
    <xf numFmtId="0" fontId="1" fillId="3" borderId="9" xfId="0" applyFont="1" applyFill="1" applyBorder="1"/>
    <xf numFmtId="0" fontId="1" fillId="6" borderId="10" xfId="0" applyFont="1" applyFill="1" applyBorder="1" applyAlignment="1">
      <alignment horizontal="right" wrapText="1"/>
    </xf>
    <xf numFmtId="0" fontId="1" fillId="6" borderId="7" xfId="0" applyFont="1" applyFill="1" applyBorder="1"/>
    <xf numFmtId="0" fontId="1" fillId="4" borderId="9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164" fontId="1" fillId="0" borderId="7" xfId="0" applyNumberFormat="1" applyFont="1" applyBorder="1"/>
    <xf numFmtId="0" fontId="1" fillId="7" borderId="7" xfId="0" applyFont="1" applyFill="1" applyBorder="1"/>
    <xf numFmtId="0" fontId="1" fillId="0" borderId="0" xfId="0" applyFont="1" applyAlignment="1">
      <alignment wrapText="1"/>
    </xf>
    <xf numFmtId="0" fontId="1" fillId="6" borderId="9" xfId="0" applyFont="1" applyFill="1" applyBorder="1"/>
    <xf numFmtId="0" fontId="1" fillId="0" borderId="2" xfId="0" applyFont="1" applyBorder="1"/>
    <xf numFmtId="0" fontId="1" fillId="7" borderId="9" xfId="0" applyFont="1" applyFill="1" applyBorder="1"/>
    <xf numFmtId="0" fontId="1" fillId="4" borderId="1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165" fontId="1" fillId="0" borderId="0" xfId="0" applyNumberFormat="1" applyFont="1"/>
    <xf numFmtId="3" fontId="1" fillId="0" borderId="0" xfId="0" applyNumberFormat="1" applyFont="1"/>
    <xf numFmtId="0" fontId="1" fillId="0" borderId="22" xfId="0" applyFont="1" applyBorder="1"/>
    <xf numFmtId="0" fontId="1" fillId="0" borderId="23" xfId="0" applyFont="1" applyBorder="1"/>
    <xf numFmtId="2" fontId="1" fillId="0" borderId="0" xfId="0" applyNumberFormat="1" applyFont="1"/>
    <xf numFmtId="0" fontId="1" fillId="0" borderId="24" xfId="0" applyFont="1" applyBorder="1"/>
    <xf numFmtId="12" fontId="1" fillId="0" borderId="2" xfId="0" applyNumberFormat="1" applyFont="1" applyBorder="1"/>
    <xf numFmtId="12" fontId="1" fillId="0" borderId="23" xfId="0" applyNumberFormat="1" applyFont="1" applyBorder="1"/>
    <xf numFmtId="2" fontId="1" fillId="0" borderId="25" xfId="0" applyNumberFormat="1" applyFont="1" applyBorder="1"/>
    <xf numFmtId="0" fontId="1" fillId="0" borderId="25" xfId="0" applyFont="1" applyBorder="1"/>
    <xf numFmtId="0" fontId="1" fillId="0" borderId="26" xfId="0" applyFont="1" applyBorder="1"/>
    <xf numFmtId="164" fontId="1" fillId="0" borderId="0" xfId="0" applyNumberFormat="1" applyFont="1"/>
    <xf numFmtId="12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4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1" fillId="4" borderId="1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2" fillId="0" borderId="21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1" fillId="0" borderId="15" xfId="0" applyFont="1" applyBorder="1" applyAlignment="1">
      <alignment horizontal="center"/>
    </xf>
    <xf numFmtId="0" fontId="2" fillId="0" borderId="2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14</xdr:row>
      <xdr:rowOff>123825</xdr:rowOff>
    </xdr:from>
    <xdr:ext cx="552450" cy="98107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409575</xdr:colOff>
      <xdr:row>7</xdr:row>
      <xdr:rowOff>-9525</xdr:rowOff>
    </xdr:from>
    <xdr:ext cx="49815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869500" y="3694275"/>
          <a:ext cx="4953000" cy="171450"/>
        </a:xfrm>
        <a:prstGeom prst="rect">
          <a:avLst/>
        </a:prstGeom>
        <a:noFill/>
        <a:ln w="254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333375</xdr:colOff>
      <xdr:row>0</xdr:row>
      <xdr:rowOff>0</xdr:rowOff>
    </xdr:from>
    <xdr:ext cx="5210175" cy="56388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381000</xdr:colOff>
      <xdr:row>3</xdr:row>
      <xdr:rowOff>9525</xdr:rowOff>
    </xdr:from>
    <xdr:ext cx="5810250" cy="16002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390525</xdr:colOff>
      <xdr:row>11</xdr:row>
      <xdr:rowOff>161925</xdr:rowOff>
    </xdr:from>
    <xdr:ext cx="5648325" cy="43338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00"/>
  <sheetViews>
    <sheetView topLeftCell="A10" workbookViewId="0"/>
  </sheetViews>
  <sheetFormatPr defaultColWidth="14.42578125" defaultRowHeight="15" customHeight="1"/>
  <cols>
    <col min="1" max="1" width="8.7109375" customWidth="1"/>
    <col min="2" max="2" width="18.42578125" customWidth="1"/>
    <col min="3" max="3" width="11.7109375" customWidth="1"/>
    <col min="4" max="5" width="8.7109375" customWidth="1"/>
    <col min="6" max="6" width="15.7109375" customWidth="1"/>
    <col min="7" max="7" width="12.85546875" customWidth="1"/>
    <col min="8" max="8" width="19.42578125" customWidth="1"/>
    <col min="9" max="9" width="8.7109375" customWidth="1"/>
    <col min="10" max="10" width="26.28515625" customWidth="1"/>
    <col min="11" max="25" width="15.7109375" customWidth="1"/>
    <col min="26" max="26" width="8.7109375" customWidth="1"/>
  </cols>
  <sheetData>
    <row r="2" spans="1:25">
      <c r="B2" s="43" t="s">
        <v>0</v>
      </c>
      <c r="C2" s="44"/>
      <c r="D2" s="45"/>
      <c r="F2" s="43" t="s">
        <v>1</v>
      </c>
      <c r="G2" s="44"/>
      <c r="H2" s="45"/>
      <c r="J2" s="41" t="s">
        <v>2</v>
      </c>
      <c r="K2" s="42"/>
      <c r="L2" s="42"/>
      <c r="M2" s="42"/>
      <c r="N2" s="42"/>
    </row>
    <row r="3" spans="1:25">
      <c r="B3" s="46"/>
      <c r="C3" s="47"/>
      <c r="D3" s="48"/>
      <c r="F3" s="46"/>
      <c r="G3" s="47"/>
      <c r="H3" s="48"/>
      <c r="J3" s="42"/>
      <c r="K3" s="42"/>
      <c r="L3" s="42"/>
      <c r="M3" s="42"/>
      <c r="N3" s="42"/>
    </row>
    <row r="4" spans="1:25">
      <c r="B4" s="2" t="s">
        <v>3</v>
      </c>
      <c r="C4" s="2" t="s">
        <v>4</v>
      </c>
      <c r="D4" s="2" t="s">
        <v>5</v>
      </c>
      <c r="F4" s="2" t="s">
        <v>3</v>
      </c>
      <c r="G4" s="2" t="s">
        <v>4</v>
      </c>
      <c r="H4" s="2" t="s">
        <v>5</v>
      </c>
      <c r="J4" s="41" t="s">
        <v>6</v>
      </c>
      <c r="K4" s="42"/>
      <c r="L4" s="42"/>
      <c r="M4" s="42"/>
      <c r="N4" s="42"/>
    </row>
    <row r="5" spans="1:25" ht="30">
      <c r="A5" s="3">
        <v>1</v>
      </c>
      <c r="B5" s="4" t="s">
        <v>7</v>
      </c>
      <c r="C5" s="2">
        <v>1</v>
      </c>
      <c r="D5" s="2"/>
      <c r="E5" s="3">
        <v>1</v>
      </c>
      <c r="F5" s="4" t="s">
        <v>8</v>
      </c>
      <c r="G5" s="5">
        <v>2048</v>
      </c>
      <c r="H5" s="6" t="s">
        <v>9</v>
      </c>
      <c r="J5" s="7" t="s">
        <v>10</v>
      </c>
      <c r="K5" s="8">
        <v>8355.84</v>
      </c>
      <c r="L5" s="8"/>
      <c r="M5" s="8" t="s">
        <v>11</v>
      </c>
    </row>
    <row r="6" spans="1:25">
      <c r="A6" s="3">
        <v>2</v>
      </c>
      <c r="B6" s="9" t="s">
        <v>12</v>
      </c>
      <c r="C6" s="10">
        <f>3/4</f>
        <v>0.75</v>
      </c>
      <c r="D6" s="2" t="s">
        <v>13</v>
      </c>
      <c r="E6" s="3">
        <v>2</v>
      </c>
      <c r="F6" s="4"/>
      <c r="G6" s="11"/>
      <c r="H6" s="6"/>
      <c r="J6" s="41" t="s">
        <v>14</v>
      </c>
      <c r="K6" s="42"/>
      <c r="L6" s="42"/>
      <c r="M6" s="42"/>
      <c r="N6" s="42"/>
    </row>
    <row r="7" spans="1:25" ht="30">
      <c r="A7" s="3">
        <v>3</v>
      </c>
      <c r="B7" s="9" t="s">
        <v>15</v>
      </c>
      <c r="C7" s="2">
        <v>1</v>
      </c>
      <c r="D7" s="2" t="s">
        <v>16</v>
      </c>
      <c r="E7" s="3">
        <v>3</v>
      </c>
      <c r="F7" s="4" t="s">
        <v>17</v>
      </c>
      <c r="G7" s="11">
        <v>1.1820000000000001E-3</v>
      </c>
      <c r="H7" s="6" t="s">
        <v>18</v>
      </c>
      <c r="J7" s="7" t="s">
        <v>19</v>
      </c>
      <c r="K7" s="8">
        <v>32.476909953491251</v>
      </c>
      <c r="L7" s="8"/>
      <c r="M7" s="8"/>
    </row>
    <row r="8" spans="1:25" ht="30">
      <c r="A8" s="3">
        <v>4</v>
      </c>
      <c r="B8" s="4" t="s">
        <v>20</v>
      </c>
      <c r="C8" s="2">
        <v>230</v>
      </c>
      <c r="D8" s="2"/>
      <c r="E8" s="3">
        <v>4</v>
      </c>
      <c r="F8" s="4" t="s">
        <v>21</v>
      </c>
      <c r="G8" s="11">
        <v>7.3899999999999993E-2</v>
      </c>
      <c r="H8" s="6" t="s">
        <v>22</v>
      </c>
      <c r="J8" s="7" t="s">
        <v>23</v>
      </c>
      <c r="K8" s="8">
        <v>0.99714800054216612</v>
      </c>
      <c r="L8" s="8"/>
      <c r="M8" s="8"/>
      <c r="N8" s="8"/>
    </row>
    <row r="9" spans="1:25" ht="60">
      <c r="A9" s="3">
        <v>5</v>
      </c>
      <c r="B9" s="12" t="s">
        <v>24</v>
      </c>
      <c r="C9" s="5">
        <v>60</v>
      </c>
      <c r="D9" s="6" t="s">
        <v>25</v>
      </c>
      <c r="E9" s="3">
        <v>5</v>
      </c>
      <c r="F9" s="4" t="s">
        <v>26</v>
      </c>
      <c r="G9" s="11">
        <v>863.9</v>
      </c>
      <c r="H9" s="6" t="s">
        <v>27</v>
      </c>
      <c r="J9" s="7" t="s">
        <v>28</v>
      </c>
      <c r="K9" s="8">
        <v>32.384285823911775</v>
      </c>
      <c r="L9" s="8"/>
      <c r="M9" s="8"/>
    </row>
    <row r="10" spans="1:25" ht="45">
      <c r="A10" s="3">
        <v>6</v>
      </c>
      <c r="B10" s="12" t="s">
        <v>29</v>
      </c>
      <c r="C10" s="11">
        <v>57</v>
      </c>
      <c r="D10" s="6" t="s">
        <v>25</v>
      </c>
      <c r="E10" s="3">
        <v>1</v>
      </c>
      <c r="F10" s="4" t="s">
        <v>30</v>
      </c>
      <c r="G10" s="13">
        <v>0.1404</v>
      </c>
      <c r="H10" s="14" t="s">
        <v>31</v>
      </c>
      <c r="J10" s="41" t="s">
        <v>32</v>
      </c>
      <c r="K10" s="42"/>
      <c r="L10" s="42"/>
      <c r="M10" s="42"/>
      <c r="N10" s="42"/>
    </row>
    <row r="11" spans="1:25" ht="30">
      <c r="A11" s="3">
        <v>7</v>
      </c>
      <c r="B11" s="12" t="s">
        <v>33</v>
      </c>
      <c r="C11" s="11">
        <v>1.36</v>
      </c>
      <c r="D11" s="6" t="s">
        <v>34</v>
      </c>
      <c r="E11" s="3">
        <v>2</v>
      </c>
      <c r="F11" s="4" t="s">
        <v>35</v>
      </c>
      <c r="G11" s="15">
        <v>4180</v>
      </c>
      <c r="H11" s="16" t="s">
        <v>9</v>
      </c>
      <c r="J11" s="17" t="s">
        <v>36</v>
      </c>
      <c r="K11" s="8">
        <v>1.1218323395481453</v>
      </c>
      <c r="L11" s="8"/>
      <c r="M11" s="8"/>
    </row>
    <row r="12" spans="1:25" ht="60">
      <c r="A12" s="3">
        <v>8</v>
      </c>
      <c r="B12" s="12" t="s">
        <v>37</v>
      </c>
      <c r="C12" s="15">
        <v>23</v>
      </c>
      <c r="D12" s="16" t="s">
        <v>25</v>
      </c>
      <c r="E12" s="3">
        <v>3</v>
      </c>
      <c r="F12" s="4"/>
      <c r="G12" s="15"/>
      <c r="H12" s="16"/>
      <c r="J12" s="17" t="s">
        <v>38</v>
      </c>
      <c r="K12" s="8">
        <v>18.744898914376154</v>
      </c>
      <c r="L12" s="8"/>
      <c r="M12" s="8"/>
    </row>
    <row r="13" spans="1:25" ht="60">
      <c r="A13" s="3">
        <v>9</v>
      </c>
      <c r="B13" s="12" t="s">
        <v>39</v>
      </c>
      <c r="C13" s="15">
        <v>29</v>
      </c>
      <c r="D13" s="16" t="s">
        <v>25</v>
      </c>
      <c r="E13" s="3">
        <v>4</v>
      </c>
      <c r="F13" s="4" t="s">
        <v>40</v>
      </c>
      <c r="G13" s="15">
        <v>1E-3</v>
      </c>
      <c r="H13" s="16" t="s">
        <v>18</v>
      </c>
      <c r="J13" s="17"/>
      <c r="K13" s="1" t="s">
        <v>41</v>
      </c>
    </row>
    <row r="14" spans="1:25" ht="30">
      <c r="B14" s="12" t="s">
        <v>42</v>
      </c>
      <c r="C14" s="15">
        <v>0.33</v>
      </c>
      <c r="D14" s="16" t="s">
        <v>34</v>
      </c>
      <c r="E14" s="3">
        <v>5</v>
      </c>
      <c r="F14" s="4" t="s">
        <v>43</v>
      </c>
      <c r="G14" s="15">
        <v>8.9099999999999997E-4</v>
      </c>
      <c r="H14" s="16" t="s">
        <v>22</v>
      </c>
      <c r="I14" s="3" t="s">
        <v>16</v>
      </c>
      <c r="J14" s="18" t="s">
        <v>44</v>
      </c>
      <c r="K14" s="3">
        <v>1</v>
      </c>
      <c r="L14" s="3">
        <v>1</v>
      </c>
      <c r="M14" s="3">
        <v>1</v>
      </c>
      <c r="N14" s="3">
        <v>1</v>
      </c>
      <c r="O14" s="3">
        <v>1.1000000000000001</v>
      </c>
      <c r="P14" s="3">
        <v>1.1000000000000001</v>
      </c>
      <c r="Q14" s="3">
        <v>1.1000000000000001</v>
      </c>
      <c r="R14" s="3">
        <v>1.1000000000000001</v>
      </c>
      <c r="S14" s="3">
        <v>1.1499999999999999</v>
      </c>
      <c r="T14" s="3">
        <v>1.1499999999999999</v>
      </c>
      <c r="U14" s="3">
        <v>1.1499999999999999</v>
      </c>
      <c r="V14" s="3">
        <v>1.25</v>
      </c>
      <c r="W14" s="3">
        <v>1.25</v>
      </c>
      <c r="X14" s="3">
        <v>1.25</v>
      </c>
      <c r="Y14" s="3">
        <v>1.25</v>
      </c>
    </row>
    <row r="15" spans="1:25" ht="30">
      <c r="B15" s="4" t="s">
        <v>45</v>
      </c>
      <c r="C15" s="19">
        <v>8.0709999999999997</v>
      </c>
      <c r="D15" s="20" t="s">
        <v>13</v>
      </c>
      <c r="E15" s="3" t="s">
        <v>46</v>
      </c>
      <c r="F15" s="4" t="s">
        <v>47</v>
      </c>
      <c r="G15" s="15">
        <v>997</v>
      </c>
      <c r="H15" s="16" t="s">
        <v>9</v>
      </c>
      <c r="I15" s="3" t="s">
        <v>13</v>
      </c>
      <c r="J15" s="18" t="s">
        <v>48</v>
      </c>
      <c r="K15" s="3">
        <v>8.0709999999999997</v>
      </c>
      <c r="L15" s="3">
        <v>8.0709999999999997</v>
      </c>
      <c r="M15" s="3">
        <v>8.0709999999999997</v>
      </c>
      <c r="N15" s="3">
        <v>8.0709999999999997</v>
      </c>
      <c r="O15" s="3">
        <v>8.0709999999999997</v>
      </c>
      <c r="P15" s="3">
        <v>8.0709999999999997</v>
      </c>
      <c r="Q15" s="3">
        <v>8.0709999999999997</v>
      </c>
      <c r="R15" s="3">
        <v>8.0709999999999997</v>
      </c>
      <c r="S15" s="3">
        <v>8.0709999999999997</v>
      </c>
      <c r="T15" s="3">
        <v>8.0709999999999997</v>
      </c>
      <c r="U15" s="3">
        <v>8.0709999999999997</v>
      </c>
      <c r="V15" s="3">
        <v>8.0709999999999997</v>
      </c>
      <c r="W15" s="3">
        <v>8.0709999999999997</v>
      </c>
      <c r="X15" s="3">
        <v>8.0709999999999997</v>
      </c>
      <c r="Y15" s="3">
        <v>8.0709999999999997</v>
      </c>
    </row>
    <row r="16" spans="1:25" ht="45">
      <c r="B16" s="4" t="s">
        <v>49</v>
      </c>
      <c r="C16" s="10">
        <v>2</v>
      </c>
      <c r="D16" s="20"/>
      <c r="E16" s="21" t="s">
        <v>50</v>
      </c>
      <c r="F16" s="4" t="s">
        <v>51</v>
      </c>
      <c r="G16" s="15">
        <v>0.60699999999999998</v>
      </c>
      <c r="H16" s="22"/>
      <c r="J16" s="18" t="s">
        <v>52</v>
      </c>
      <c r="K16" s="23">
        <v>2</v>
      </c>
      <c r="L16" s="24">
        <v>2</v>
      </c>
      <c r="M16" s="3">
        <v>2</v>
      </c>
      <c r="N16" s="3">
        <v>4</v>
      </c>
      <c r="O16" s="3">
        <v>4</v>
      </c>
      <c r="P16" s="3">
        <v>2</v>
      </c>
      <c r="Q16" s="3">
        <v>2</v>
      </c>
      <c r="R16" s="3">
        <v>6</v>
      </c>
      <c r="S16" s="3">
        <v>6</v>
      </c>
      <c r="T16" s="3">
        <v>6</v>
      </c>
      <c r="U16" s="3">
        <v>4</v>
      </c>
      <c r="V16" s="3">
        <v>4</v>
      </c>
      <c r="W16" s="3">
        <v>2</v>
      </c>
      <c r="X16" s="3">
        <v>2</v>
      </c>
      <c r="Y16" s="3">
        <v>2</v>
      </c>
    </row>
    <row r="17" spans="2:25" ht="45">
      <c r="B17" s="25" t="s">
        <v>53</v>
      </c>
      <c r="C17" s="2">
        <f>IF(C19=1,5,IF(C19=2,6,IF(C19=4,7,IF(C19=6,8,9))))</f>
        <v>6</v>
      </c>
      <c r="D17" s="2"/>
      <c r="J17" s="18" t="s">
        <v>54</v>
      </c>
      <c r="K17" s="3">
        <v>26</v>
      </c>
      <c r="L17" s="3">
        <v>26</v>
      </c>
      <c r="M17" s="3">
        <v>30</v>
      </c>
      <c r="N17" s="3">
        <v>24</v>
      </c>
      <c r="O17" s="3">
        <v>24</v>
      </c>
      <c r="P17" s="3">
        <v>30</v>
      </c>
      <c r="Q17" s="3">
        <v>30</v>
      </c>
      <c r="R17" s="3">
        <v>24</v>
      </c>
      <c r="S17" s="3">
        <v>24</v>
      </c>
      <c r="T17" s="3">
        <v>24</v>
      </c>
      <c r="U17" s="3">
        <v>26</v>
      </c>
      <c r="V17" s="3">
        <v>26</v>
      </c>
      <c r="W17" s="3">
        <v>32</v>
      </c>
      <c r="X17" s="3">
        <v>32</v>
      </c>
      <c r="Y17" s="3">
        <v>32</v>
      </c>
    </row>
    <row r="18" spans="2:25">
      <c r="B18" s="9" t="s">
        <v>55</v>
      </c>
      <c r="C18" s="2">
        <v>1</v>
      </c>
      <c r="D18" s="2"/>
      <c r="E18" s="3" t="s">
        <v>56</v>
      </c>
      <c r="I18" s="3" t="s">
        <v>16</v>
      </c>
      <c r="J18" s="3" t="s">
        <v>57</v>
      </c>
      <c r="K18" s="3">
        <v>0.2</v>
      </c>
      <c r="L18" s="3">
        <v>0.2</v>
      </c>
      <c r="M18" s="3">
        <v>0.2</v>
      </c>
      <c r="N18" s="3">
        <v>0.2</v>
      </c>
      <c r="O18" s="3">
        <v>0.2</v>
      </c>
      <c r="P18" s="3">
        <v>0.2</v>
      </c>
      <c r="Q18" s="3">
        <v>0.15</v>
      </c>
      <c r="R18" s="3">
        <v>0.15</v>
      </c>
      <c r="S18" s="3">
        <v>0.15</v>
      </c>
      <c r="T18" s="3">
        <v>0.15</v>
      </c>
      <c r="U18" s="3">
        <v>0.15</v>
      </c>
      <c r="V18" s="3">
        <v>0.15</v>
      </c>
      <c r="W18" s="3">
        <v>0.15</v>
      </c>
      <c r="X18" s="3">
        <v>0.15</v>
      </c>
      <c r="Y18" s="3">
        <v>0.15</v>
      </c>
    </row>
    <row r="19" spans="2:25">
      <c r="B19" s="9" t="s">
        <v>58</v>
      </c>
      <c r="C19" s="10">
        <v>2</v>
      </c>
      <c r="D19" s="2"/>
      <c r="J19" s="3" t="s">
        <v>59</v>
      </c>
      <c r="K19" s="3">
        <v>3</v>
      </c>
      <c r="L19" s="3">
        <v>3</v>
      </c>
      <c r="M19" s="3">
        <v>3</v>
      </c>
      <c r="N19" s="3">
        <v>3</v>
      </c>
      <c r="O19" s="3">
        <v>4</v>
      </c>
      <c r="P19" s="3">
        <v>4</v>
      </c>
      <c r="Q19" s="3">
        <v>5</v>
      </c>
      <c r="R19" s="3">
        <v>5</v>
      </c>
      <c r="S19" s="3">
        <v>5</v>
      </c>
      <c r="T19" s="3">
        <v>5</v>
      </c>
      <c r="U19" s="3">
        <v>5</v>
      </c>
      <c r="V19" s="3">
        <v>6</v>
      </c>
      <c r="W19" s="3">
        <v>6</v>
      </c>
      <c r="X19" s="3">
        <v>6</v>
      </c>
      <c r="Y19" s="3">
        <v>6</v>
      </c>
    </row>
    <row r="20" spans="2:25" ht="30">
      <c r="B20" s="4" t="s">
        <v>60</v>
      </c>
      <c r="C20" s="10">
        <v>1</v>
      </c>
      <c r="D20" s="2"/>
      <c r="E20" s="3" t="s">
        <v>61</v>
      </c>
      <c r="J20" s="3" t="s">
        <v>62</v>
      </c>
      <c r="K20" s="3">
        <v>2</v>
      </c>
      <c r="L20" s="3">
        <v>2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2:25" ht="15.75" customHeight="1">
      <c r="B21" s="4" t="s">
        <v>63</v>
      </c>
      <c r="C21" s="10">
        <v>2</v>
      </c>
      <c r="D21" s="18" t="s">
        <v>64</v>
      </c>
      <c r="J21" s="3" t="s">
        <v>65</v>
      </c>
      <c r="K21" s="3">
        <v>2</v>
      </c>
      <c r="L21" s="3">
        <v>3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2:25" ht="15.75" customHeight="1">
      <c r="B22" s="4" t="s">
        <v>66</v>
      </c>
      <c r="C22" s="10">
        <v>1</v>
      </c>
      <c r="D22" s="18" t="s">
        <v>67</v>
      </c>
      <c r="J22" s="3" t="s">
        <v>68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2:25" ht="15.75" customHeight="1">
      <c r="J23" s="3" t="s">
        <v>69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2:25" ht="15.75" customHeight="1">
      <c r="I24" s="3" t="s">
        <v>13</v>
      </c>
      <c r="J24" s="3" t="s">
        <v>70</v>
      </c>
      <c r="K24" s="3">
        <v>0.75</v>
      </c>
      <c r="L24" s="3">
        <v>0.75</v>
      </c>
      <c r="M24" s="3">
        <v>0.75</v>
      </c>
      <c r="N24" s="3">
        <v>0.75</v>
      </c>
      <c r="O24" s="3">
        <v>0.75</v>
      </c>
      <c r="P24" s="3">
        <v>0.75</v>
      </c>
      <c r="Q24" s="3">
        <v>0.75</v>
      </c>
      <c r="R24" s="3">
        <v>0.75</v>
      </c>
      <c r="S24" s="3">
        <v>0.75</v>
      </c>
      <c r="T24" s="3">
        <v>0.75</v>
      </c>
      <c r="U24" s="3">
        <v>0.75</v>
      </c>
      <c r="V24" s="3">
        <v>0.75</v>
      </c>
      <c r="W24" s="3">
        <v>0.75</v>
      </c>
      <c r="X24" s="3">
        <v>0.75</v>
      </c>
      <c r="Y24" s="3">
        <v>0.75</v>
      </c>
    </row>
    <row r="25" spans="2:25" ht="15.75" customHeight="1">
      <c r="J25" s="3" t="s">
        <v>71</v>
      </c>
      <c r="K25" s="3">
        <v>2303.4436692999552</v>
      </c>
      <c r="L25" s="3">
        <v>2303.4436692999552</v>
      </c>
      <c r="M25" s="3">
        <v>1996.3178467266282</v>
      </c>
      <c r="N25" s="3">
        <v>4990.7946168165699</v>
      </c>
      <c r="O25" s="3">
        <v>4990.7946168165699</v>
      </c>
      <c r="P25" s="3">
        <v>1996.3178467266282</v>
      </c>
      <c r="Q25" s="3">
        <v>1996.3178467266282</v>
      </c>
      <c r="R25" s="3">
        <v>7486.1919252248554</v>
      </c>
      <c r="S25" s="3">
        <v>7486.1919252248554</v>
      </c>
      <c r="T25" s="3">
        <v>7486.1919252248554</v>
      </c>
      <c r="U25" s="3">
        <v>4606.8873385999104</v>
      </c>
      <c r="V25" s="3">
        <v>4606.8873385999104</v>
      </c>
      <c r="W25" s="3">
        <v>1871.5479813062138</v>
      </c>
      <c r="X25" s="3">
        <v>1871.5479813062138</v>
      </c>
      <c r="Y25" s="3">
        <v>1871.5479813062138</v>
      </c>
    </row>
    <row r="26" spans="2:25" ht="15.75" customHeight="1">
      <c r="J26" s="3" t="s">
        <v>72</v>
      </c>
      <c r="K26" s="3">
        <v>0.13071780169988376</v>
      </c>
      <c r="L26" s="3">
        <v>0.13071780169988376</v>
      </c>
      <c r="M26" s="3">
        <v>0.11328876147323261</v>
      </c>
      <c r="N26" s="3">
        <v>0.28322190368308153</v>
      </c>
      <c r="O26" s="3">
        <v>0.28322190368308153</v>
      </c>
      <c r="P26" s="3">
        <v>0.11328876147323261</v>
      </c>
      <c r="Q26" s="3">
        <v>0.11328876147323261</v>
      </c>
      <c r="R26" s="3">
        <v>0.4248328555246223</v>
      </c>
      <c r="S26" s="3">
        <v>0.4248328555246223</v>
      </c>
      <c r="T26" s="3">
        <v>0.4248328555246223</v>
      </c>
      <c r="U26" s="3">
        <v>0.26143560339976751</v>
      </c>
      <c r="V26" s="3">
        <v>0.26143560339976751</v>
      </c>
      <c r="W26" s="3">
        <v>0.10620821388115557</v>
      </c>
      <c r="X26" s="3">
        <v>0.10620821388115557</v>
      </c>
      <c r="Y26" s="3">
        <v>0.10620821388115557</v>
      </c>
    </row>
    <row r="27" spans="2:25" ht="15.75" customHeight="1">
      <c r="J27" s="3" t="s">
        <v>73</v>
      </c>
      <c r="K27" s="3">
        <v>670.69532635777819</v>
      </c>
      <c r="L27" s="3">
        <v>670.69532635777819</v>
      </c>
      <c r="M27" s="3">
        <v>598.14565819257598</v>
      </c>
      <c r="N27" s="3">
        <v>1244.9702155543339</v>
      </c>
      <c r="O27" s="3">
        <v>1244.9702155543339</v>
      </c>
      <c r="P27" s="3">
        <v>598.14565819257598</v>
      </c>
      <c r="Q27" s="3">
        <v>598.14565819257598</v>
      </c>
      <c r="R27" s="3">
        <v>1721.9953279826448</v>
      </c>
      <c r="S27" s="3">
        <v>1721.9953279826448</v>
      </c>
      <c r="T27" s="3">
        <v>1721.9953279826448</v>
      </c>
      <c r="U27" s="3">
        <v>1167.7483883216835</v>
      </c>
      <c r="V27" s="3">
        <v>1167.7483883216835</v>
      </c>
      <c r="W27" s="3">
        <v>568.04661439676624</v>
      </c>
      <c r="X27" s="3">
        <v>568.04661439676624</v>
      </c>
      <c r="Y27" s="3">
        <v>568.04661439676624</v>
      </c>
    </row>
    <row r="28" spans="2:25" ht="15.75" customHeight="1">
      <c r="J28" s="3" t="s">
        <v>74</v>
      </c>
      <c r="K28" s="3">
        <v>554.44146978909669</v>
      </c>
      <c r="L28" s="3">
        <v>554.44146978909669</v>
      </c>
      <c r="M28" s="3">
        <v>494.46707743919615</v>
      </c>
      <c r="N28" s="3">
        <v>1029.1753781915827</v>
      </c>
      <c r="O28" s="3">
        <v>1029.1753781915827</v>
      </c>
      <c r="P28" s="3">
        <v>494.46707743919615</v>
      </c>
      <c r="Q28" s="3">
        <v>494.46707743919615</v>
      </c>
      <c r="R28" s="3">
        <v>1423.5161377989864</v>
      </c>
      <c r="S28" s="3">
        <v>1423.5161377989864</v>
      </c>
      <c r="T28" s="3">
        <v>1423.5161377989864</v>
      </c>
      <c r="U28" s="3">
        <v>965.33866767925838</v>
      </c>
      <c r="V28" s="3">
        <v>965.33866767925838</v>
      </c>
      <c r="W28" s="3">
        <v>469.58520123466013</v>
      </c>
      <c r="X28" s="3">
        <v>469.58520123466013</v>
      </c>
      <c r="Y28" s="3">
        <v>469.58520123466013</v>
      </c>
    </row>
    <row r="29" spans="2:25" ht="15.75" customHeight="1">
      <c r="J29" s="3" t="s">
        <v>75</v>
      </c>
      <c r="K29" s="3">
        <v>24.93439747800792</v>
      </c>
      <c r="L29" s="3">
        <v>20.317139406274325</v>
      </c>
      <c r="M29" s="3">
        <v>24.93439747800792</v>
      </c>
      <c r="N29" s="3">
        <v>24.93439747800792</v>
      </c>
      <c r="O29" s="3">
        <v>24.93439747800792</v>
      </c>
      <c r="P29" s="3">
        <v>24.93439747800792</v>
      </c>
      <c r="Q29" s="3">
        <v>33.245863304010562</v>
      </c>
      <c r="R29" s="3">
        <v>33.245863304010562</v>
      </c>
      <c r="S29" s="3">
        <v>33.245863304010562</v>
      </c>
      <c r="T29" s="3">
        <v>33.245863304010562</v>
      </c>
      <c r="U29" s="3">
        <v>33.245863304010562</v>
      </c>
      <c r="V29" s="3">
        <v>33.245863304010562</v>
      </c>
      <c r="W29" s="3">
        <v>33.245863304010562</v>
      </c>
      <c r="X29" s="3">
        <v>33.245863304010562</v>
      </c>
      <c r="Y29" s="3">
        <v>33.245863304010562</v>
      </c>
    </row>
    <row r="30" spans="2:25" ht="15.75" customHeight="1">
      <c r="J30" s="3" t="s">
        <v>76</v>
      </c>
      <c r="K30" s="3">
        <v>0.11802627828009113</v>
      </c>
      <c r="L30" s="3">
        <v>6.8862875253726211E-2</v>
      </c>
      <c r="M30" s="3">
        <v>0.16403546748042047</v>
      </c>
      <c r="N30" s="3">
        <v>0.16403546748042047</v>
      </c>
      <c r="O30" s="3">
        <v>0.16403546748042047</v>
      </c>
      <c r="P30" s="3">
        <v>0.16403546748042047</v>
      </c>
      <c r="Q30" s="3">
        <v>0.13580354346454068</v>
      </c>
      <c r="R30" s="3">
        <v>0.13580354346454068</v>
      </c>
      <c r="S30" s="3">
        <v>0.13580354346454068</v>
      </c>
      <c r="T30" s="3">
        <v>0.13580354346454068</v>
      </c>
      <c r="U30" s="3">
        <v>0.13580354346454068</v>
      </c>
      <c r="V30" s="3">
        <v>0.13580354346454068</v>
      </c>
      <c r="W30" s="3">
        <v>0.13580354346454068</v>
      </c>
      <c r="X30" s="3">
        <v>0.13580354346454068</v>
      </c>
      <c r="Y30" s="3">
        <v>0.13580354346454068</v>
      </c>
    </row>
    <row r="31" spans="2:25" ht="15.75" customHeight="1">
      <c r="J31" s="3" t="s">
        <v>77</v>
      </c>
      <c r="K31" s="3">
        <v>222.3918220864164</v>
      </c>
      <c r="L31" s="3">
        <v>105.7277364985129</v>
      </c>
      <c r="M31" s="3">
        <v>309.08495151559265</v>
      </c>
      <c r="N31" s="3">
        <v>309.08495151559265</v>
      </c>
      <c r="O31" s="3">
        <v>309.08495151559265</v>
      </c>
      <c r="P31" s="3">
        <v>309.08495151559265</v>
      </c>
      <c r="Q31" s="3">
        <v>341.18500746304289</v>
      </c>
      <c r="R31" s="3">
        <v>341.18500746304289</v>
      </c>
      <c r="S31" s="3">
        <v>341.18500746304289</v>
      </c>
      <c r="T31" s="3">
        <v>341.18500746304289</v>
      </c>
      <c r="U31" s="3">
        <v>341.18500746304289</v>
      </c>
      <c r="V31" s="3">
        <v>341.18500746304289</v>
      </c>
      <c r="W31" s="3">
        <v>341.18500746304289</v>
      </c>
      <c r="X31" s="3">
        <v>341.18500746304289</v>
      </c>
      <c r="Y31" s="3">
        <v>341.18500746304289</v>
      </c>
    </row>
    <row r="32" spans="2:25" ht="15.75" customHeight="1">
      <c r="J32" s="3" t="s">
        <v>78</v>
      </c>
      <c r="K32" s="3">
        <v>1.0603748707516303</v>
      </c>
      <c r="L32" s="3">
        <v>1.0603748707516303</v>
      </c>
      <c r="M32" s="3">
        <v>1.0603748707516303</v>
      </c>
      <c r="N32" s="3">
        <v>1.0603748707516303</v>
      </c>
      <c r="O32" s="3">
        <v>1.0603748707516303</v>
      </c>
      <c r="P32" s="3">
        <v>1.0603748707516303</v>
      </c>
      <c r="Q32" s="3">
        <v>1.0603748707516303</v>
      </c>
      <c r="R32" s="3">
        <v>1.0603748707516303</v>
      </c>
      <c r="S32" s="3">
        <v>1.0603748707516303</v>
      </c>
      <c r="T32" s="3">
        <v>1.0603748707516303</v>
      </c>
      <c r="U32" s="3">
        <v>1.0603748707516303</v>
      </c>
      <c r="V32" s="3">
        <v>1.0603748707516303</v>
      </c>
      <c r="W32" s="3">
        <v>1.0603748707516303</v>
      </c>
      <c r="X32" s="3">
        <v>0.77631266829703305</v>
      </c>
      <c r="Y32" s="3">
        <v>1.1458011557013736</v>
      </c>
    </row>
    <row r="33" spans="9:25" ht="15.75" customHeight="1">
      <c r="J33" s="3" t="s">
        <v>79</v>
      </c>
      <c r="K33" s="3">
        <v>2.5400000000000002E-3</v>
      </c>
      <c r="L33" s="3">
        <v>2.5400000000000002E-3</v>
      </c>
      <c r="M33" s="3">
        <v>2.5400000000000002E-3</v>
      </c>
      <c r="N33" s="3">
        <v>2.5400000000000002E-3</v>
      </c>
      <c r="O33" s="3">
        <v>2.5400000000000002E-3</v>
      </c>
      <c r="P33" s="3">
        <v>2.5400000000000002E-3</v>
      </c>
      <c r="Q33" s="3">
        <v>2.5400000000000002E-3</v>
      </c>
      <c r="R33" s="3">
        <v>2.5400000000000002E-3</v>
      </c>
      <c r="S33" s="3">
        <v>2.5400000000000002E-3</v>
      </c>
      <c r="T33" s="3">
        <v>2.5400000000000002E-3</v>
      </c>
      <c r="U33" s="3">
        <v>2.5400000000000002E-3</v>
      </c>
      <c r="V33" s="3">
        <v>2.5400000000000002E-3</v>
      </c>
      <c r="W33" s="3">
        <v>2.5400000000000002E-3</v>
      </c>
      <c r="X33" s="3">
        <v>2.5400000000000002E-3</v>
      </c>
      <c r="Y33" s="3">
        <v>2.5400000000000002E-3</v>
      </c>
    </row>
    <row r="34" spans="9:25" ht="15.75" customHeight="1">
      <c r="J34" s="3" t="s">
        <v>80</v>
      </c>
      <c r="K34" s="3">
        <v>7.938E-4</v>
      </c>
      <c r="L34" s="3">
        <v>7.938E-4</v>
      </c>
      <c r="M34" s="3">
        <v>7.938E-4</v>
      </c>
      <c r="N34" s="3">
        <v>7.938E-4</v>
      </c>
      <c r="O34" s="3">
        <v>7.938E-4</v>
      </c>
      <c r="P34" s="3">
        <v>7.938E-4</v>
      </c>
      <c r="Q34" s="3">
        <v>7.938E-4</v>
      </c>
      <c r="R34" s="3">
        <v>7.938E-4</v>
      </c>
      <c r="S34" s="3">
        <v>7.938E-4</v>
      </c>
      <c r="T34" s="3">
        <v>7.938E-4</v>
      </c>
      <c r="U34" s="3">
        <v>7.938E-4</v>
      </c>
      <c r="V34" s="3">
        <v>7.938E-4</v>
      </c>
      <c r="W34" s="3">
        <v>7.938E-4</v>
      </c>
      <c r="X34" s="3">
        <v>7.938E-4</v>
      </c>
      <c r="Y34" s="3">
        <v>7.938E-4</v>
      </c>
    </row>
    <row r="35" spans="9:25" ht="15.75" customHeight="1">
      <c r="J35" s="3" t="s">
        <v>81</v>
      </c>
      <c r="K35" s="3">
        <v>0.87894008373006294</v>
      </c>
      <c r="L35" s="3">
        <v>0.89985262646844966</v>
      </c>
      <c r="M35" s="3">
        <v>0.87318318506944792</v>
      </c>
      <c r="N35" s="3">
        <v>0.88184638578300101</v>
      </c>
      <c r="O35" s="3">
        <v>0.88184638578300101</v>
      </c>
      <c r="P35" s="3">
        <v>0.87318318506944792</v>
      </c>
      <c r="Q35" s="3">
        <v>0.83574794631736282</v>
      </c>
      <c r="R35" s="3">
        <v>0.84651464454373349</v>
      </c>
      <c r="S35" s="3">
        <v>0.84651464454373349</v>
      </c>
      <c r="T35" s="3">
        <v>0.84651464454373349</v>
      </c>
      <c r="U35" s="3">
        <v>0.84289481478214368</v>
      </c>
      <c r="V35" s="3">
        <v>0.84289481478214368</v>
      </c>
      <c r="W35" s="3">
        <v>0.83222038298678702</v>
      </c>
      <c r="X35" s="3">
        <v>0.86044818373660681</v>
      </c>
      <c r="Y35" s="3">
        <v>0.81456345744642789</v>
      </c>
    </row>
    <row r="36" spans="9:25" ht="15.75" customHeight="1">
      <c r="J36" s="3" t="s">
        <v>82</v>
      </c>
      <c r="K36" s="3">
        <v>0.54351334403243423</v>
      </c>
      <c r="L36" s="3">
        <v>0.60847535068262726</v>
      </c>
      <c r="M36" s="3">
        <v>0.54351334403243423</v>
      </c>
      <c r="N36" s="3">
        <v>0.54351334403243423</v>
      </c>
      <c r="O36" s="3">
        <v>0.54351334403243423</v>
      </c>
      <c r="P36" s="3">
        <v>0.54351334403243423</v>
      </c>
      <c r="Q36" s="3">
        <v>0.54351334403243423</v>
      </c>
      <c r="R36" s="3">
        <v>0.54351334403243423</v>
      </c>
      <c r="S36" s="3">
        <v>0.54351334403243423</v>
      </c>
      <c r="T36" s="3">
        <v>0.54351334403243423</v>
      </c>
      <c r="U36" s="3">
        <v>0.54351334403243423</v>
      </c>
      <c r="V36" s="3">
        <v>0.54351334403243423</v>
      </c>
      <c r="W36" s="3">
        <v>0.54351334403243423</v>
      </c>
      <c r="X36" s="3">
        <v>0.54351334403243423</v>
      </c>
      <c r="Y36" s="3">
        <v>0.54351334403243423</v>
      </c>
    </row>
    <row r="37" spans="9:25" ht="15.75" customHeight="1">
      <c r="J37" s="3" t="s">
        <v>83</v>
      </c>
      <c r="K37" s="3">
        <v>1.1638952091708494</v>
      </c>
      <c r="L37" s="3">
        <v>1.103187347135099</v>
      </c>
      <c r="M37" s="3">
        <v>1.1357179319659081</v>
      </c>
      <c r="N37" s="3">
        <v>1.1357179319659081</v>
      </c>
      <c r="O37" s="3">
        <v>1.1357179319659081</v>
      </c>
      <c r="P37" s="3">
        <v>1.1357179319659081</v>
      </c>
      <c r="Q37" s="3">
        <v>1.1206908767553685</v>
      </c>
      <c r="R37" s="3">
        <v>1.1206908767553685</v>
      </c>
      <c r="S37" s="3">
        <v>1.1206908767553685</v>
      </c>
      <c r="T37" s="3">
        <v>1.1206908767553685</v>
      </c>
      <c r="U37" s="3">
        <v>1.1206908767553685</v>
      </c>
      <c r="V37" s="3">
        <v>1.1206908767553685</v>
      </c>
      <c r="W37" s="3">
        <v>1.1206908767553685</v>
      </c>
      <c r="X37" s="3">
        <v>1.2919561761944662</v>
      </c>
      <c r="Y37" s="3">
        <v>1.0645610847331601</v>
      </c>
    </row>
    <row r="38" spans="9:25" ht="15.75" customHeight="1">
      <c r="J38" s="3" t="s">
        <v>84</v>
      </c>
      <c r="K38" s="3">
        <v>0.91832449945115524</v>
      </c>
      <c r="L38" s="3">
        <v>0.91832449945115524</v>
      </c>
      <c r="M38" s="3">
        <v>0.91832449945115524</v>
      </c>
      <c r="N38" s="3">
        <v>0.91832449945115524</v>
      </c>
      <c r="O38" s="3">
        <v>0.93182904649957532</v>
      </c>
      <c r="P38" s="3">
        <v>0.93182904649957532</v>
      </c>
      <c r="Q38" s="3">
        <v>0.89197987052211991</v>
      </c>
      <c r="R38" s="3">
        <v>0.89197987052211991</v>
      </c>
      <c r="S38" s="3">
        <v>0.89197987052211991</v>
      </c>
      <c r="T38" s="3">
        <v>0.89197987052211991</v>
      </c>
      <c r="U38" s="3">
        <v>0.89197987052211991</v>
      </c>
      <c r="V38" s="3">
        <v>0.90389736053512526</v>
      </c>
      <c r="W38" s="3">
        <v>0.90389736053512526</v>
      </c>
      <c r="X38" s="3">
        <v>0.90389736053512526</v>
      </c>
      <c r="Y38" s="3">
        <v>0.90389736053512526</v>
      </c>
    </row>
    <row r="39" spans="9:25" ht="15.75" customHeight="1">
      <c r="J39" s="3" t="s">
        <v>85</v>
      </c>
      <c r="K39" s="3">
        <v>120.40867388539057</v>
      </c>
      <c r="L39" s="3">
        <v>62.188228095973081</v>
      </c>
      <c r="M39" s="3">
        <v>162.22564769550382</v>
      </c>
      <c r="N39" s="3">
        <v>163.83515343370752</v>
      </c>
      <c r="O39" s="3">
        <v>166.24445378347818</v>
      </c>
      <c r="P39" s="3">
        <v>164.61127923759346</v>
      </c>
      <c r="Q39" s="3">
        <v>164.2766300908535</v>
      </c>
      <c r="R39" s="3">
        <v>166.39295823694948</v>
      </c>
      <c r="S39" s="3">
        <v>166.39295823694948</v>
      </c>
      <c r="T39" s="3">
        <v>166.39295823694948</v>
      </c>
      <c r="U39" s="3">
        <v>165.68143577691015</v>
      </c>
      <c r="V39" s="3">
        <v>167.89505843978026</v>
      </c>
      <c r="W39" s="3">
        <v>165.76883305713145</v>
      </c>
      <c r="X39" s="3">
        <v>144.65333344070245</v>
      </c>
      <c r="Y39" s="3">
        <v>166.54209888955228</v>
      </c>
    </row>
    <row r="40" spans="9:25" ht="15.75" customHeight="1">
      <c r="I40" s="3" t="s">
        <v>86</v>
      </c>
      <c r="J40" s="3" t="s">
        <v>87</v>
      </c>
      <c r="K40" s="3">
        <v>1.5560308413230246</v>
      </c>
      <c r="L40" s="3">
        <v>1.5560308413230246</v>
      </c>
      <c r="M40" s="3">
        <v>1.7954202015265668</v>
      </c>
      <c r="N40" s="3">
        <v>1.4363361612212535</v>
      </c>
      <c r="O40" s="3">
        <v>1.5799697773433787</v>
      </c>
      <c r="P40" s="3">
        <v>1.9749622216792235</v>
      </c>
      <c r="Q40" s="3">
        <v>1.9749622216792235</v>
      </c>
      <c r="R40" s="3">
        <v>1.5799697773433787</v>
      </c>
      <c r="S40" s="3">
        <v>1.6517865854044413</v>
      </c>
      <c r="T40" s="3">
        <v>1.6517865854044413</v>
      </c>
      <c r="U40" s="3">
        <v>1.7894354675214781</v>
      </c>
      <c r="V40" s="3">
        <v>1.9450385516537805</v>
      </c>
      <c r="W40" s="3">
        <v>2.3938936020354222</v>
      </c>
      <c r="X40" s="3">
        <v>2.3938936020354222</v>
      </c>
      <c r="Y40" s="3">
        <v>2.3938936020354222</v>
      </c>
    </row>
    <row r="41" spans="9:25" ht="15.75" customHeight="1">
      <c r="I41" s="3" t="s">
        <v>86</v>
      </c>
      <c r="J41" s="3" t="s">
        <v>88</v>
      </c>
      <c r="K41" s="3">
        <v>2.6177994394123489</v>
      </c>
      <c r="L41" s="3">
        <v>4.6239584917300851</v>
      </c>
      <c r="M41" s="3">
        <v>2.1218735444543646</v>
      </c>
      <c r="N41" s="3">
        <v>1.835138226521787</v>
      </c>
      <c r="O41" s="3">
        <v>1.8123141887390746</v>
      </c>
      <c r="P41" s="3">
        <v>2.0988230602354565</v>
      </c>
      <c r="Q41" s="3">
        <v>2.1020161427253163</v>
      </c>
      <c r="R41" s="3">
        <v>1.7414784384727884</v>
      </c>
      <c r="S41" s="3">
        <v>1.7414784384727884</v>
      </c>
      <c r="T41" s="3">
        <v>1.7414784384727884</v>
      </c>
      <c r="U41" s="3">
        <v>1.8341673512512648</v>
      </c>
      <c r="V41" s="3">
        <v>1.8136345775600051</v>
      </c>
      <c r="W41" s="3">
        <v>2.1155270783087077</v>
      </c>
      <c r="X41" s="3">
        <v>2.3427362334895414</v>
      </c>
      <c r="Y41" s="3">
        <v>2.1083000842380373</v>
      </c>
    </row>
    <row r="42" spans="9:25" ht="15.75" customHeight="1">
      <c r="J42" s="3" t="s">
        <v>89</v>
      </c>
      <c r="K42" s="3">
        <v>-40.559585356457752</v>
      </c>
      <c r="L42" s="3">
        <v>-66.348511905849207</v>
      </c>
      <c r="M42" s="3">
        <v>-15.385146008394418</v>
      </c>
      <c r="N42" s="3">
        <v>-21.731445595594153</v>
      </c>
      <c r="O42" s="3">
        <v>-12.820316302735039</v>
      </c>
      <c r="P42" s="3">
        <v>-5.9014426181470316</v>
      </c>
      <c r="Q42" s="3">
        <v>-6.044383697328044</v>
      </c>
      <c r="R42" s="3">
        <v>-9.2742268615766914</v>
      </c>
      <c r="S42" s="3">
        <v>-5.1503280825574533</v>
      </c>
      <c r="T42" s="3">
        <v>-5.1503280825574533</v>
      </c>
      <c r="U42" s="3">
        <v>-2.4388114693716889</v>
      </c>
      <c r="V42" s="3">
        <v>7.2453390401588642</v>
      </c>
      <c r="W42" s="3">
        <v>13.158258600464674</v>
      </c>
      <c r="X42" s="3">
        <v>2.1836589119416634</v>
      </c>
      <c r="Y42" s="3">
        <v>13.546151230203151</v>
      </c>
    </row>
    <row r="43" spans="9:25" ht="15.75" customHeight="1">
      <c r="J43" s="3" t="s">
        <v>90</v>
      </c>
      <c r="K43" s="3">
        <v>230</v>
      </c>
      <c r="L43" s="3">
        <v>230</v>
      </c>
      <c r="M43" s="3">
        <v>230</v>
      </c>
      <c r="N43" s="3">
        <v>230</v>
      </c>
      <c r="O43" s="3">
        <v>230</v>
      </c>
      <c r="P43" s="3">
        <v>230</v>
      </c>
      <c r="Q43" s="3">
        <v>230</v>
      </c>
      <c r="R43" s="3">
        <v>230</v>
      </c>
      <c r="S43" s="3">
        <v>230</v>
      </c>
      <c r="T43" s="3">
        <v>230</v>
      </c>
      <c r="U43" s="3">
        <v>230</v>
      </c>
      <c r="V43" s="3">
        <v>230</v>
      </c>
      <c r="W43" s="3">
        <v>230</v>
      </c>
      <c r="X43" s="3">
        <v>230</v>
      </c>
      <c r="Y43" s="3">
        <v>230</v>
      </c>
    </row>
    <row r="44" spans="9:25" ht="15.75" customHeight="1">
      <c r="J44" s="3" t="s">
        <v>91</v>
      </c>
      <c r="K44" s="3">
        <v>165.82025962717367</v>
      </c>
      <c r="L44" s="3">
        <v>165.82025962717367</v>
      </c>
      <c r="M44" s="3">
        <v>143.71089167688385</v>
      </c>
      <c r="N44" s="3">
        <v>179.63861459610482</v>
      </c>
      <c r="O44" s="3">
        <v>163.30783145100438</v>
      </c>
      <c r="P44" s="3">
        <v>130.64626516080349</v>
      </c>
      <c r="Q44" s="3">
        <v>130.64626516080349</v>
      </c>
      <c r="R44" s="3">
        <v>163.30783145100438</v>
      </c>
      <c r="S44" s="3">
        <v>156.20749095313462</v>
      </c>
      <c r="T44" s="3">
        <v>156.20749095313462</v>
      </c>
      <c r="U44" s="3">
        <v>144.19153011058583</v>
      </c>
      <c r="V44" s="3">
        <v>132.65620770173896</v>
      </c>
      <c r="W44" s="3">
        <v>107.78316875766291</v>
      </c>
      <c r="X44" s="3">
        <v>107.78316875766291</v>
      </c>
      <c r="Y44" s="3">
        <v>107.78316875766291</v>
      </c>
    </row>
    <row r="45" spans="9:25" ht="15.75" customHeight="1">
      <c r="J45" s="3" t="s">
        <v>92</v>
      </c>
      <c r="K45" s="3">
        <v>98.92501727994491</v>
      </c>
      <c r="L45" s="3">
        <v>55.91643202941777</v>
      </c>
      <c r="M45" s="3">
        <v>122.15034342770099</v>
      </c>
      <c r="N45" s="3">
        <v>141.33580678998717</v>
      </c>
      <c r="O45" s="3">
        <v>143.12519670364117</v>
      </c>
      <c r="P45" s="3">
        <v>123.49799888521618</v>
      </c>
      <c r="Q45" s="3">
        <v>123.30954245795029</v>
      </c>
      <c r="R45" s="3">
        <v>148.97899625643547</v>
      </c>
      <c r="S45" s="3">
        <v>148.97899625643547</v>
      </c>
      <c r="T45" s="3">
        <v>148.97899625643547</v>
      </c>
      <c r="U45" s="3">
        <v>141.41101116003929</v>
      </c>
      <c r="V45" s="3">
        <v>143.0204451991078</v>
      </c>
      <c r="W45" s="3">
        <v>122.51844897205454</v>
      </c>
      <c r="X45" s="3">
        <v>110.58743608281995</v>
      </c>
      <c r="Y45" s="3">
        <v>122.94033757995037</v>
      </c>
    </row>
    <row r="46" spans="9:25" ht="15.75" customHeight="1">
      <c r="J46" s="3" t="s">
        <v>93</v>
      </c>
      <c r="K46" s="3">
        <v>98.564249885390311</v>
      </c>
      <c r="L46" s="3">
        <v>55.800984926128301</v>
      </c>
      <c r="M46" s="3">
        <v>121.60076116242973</v>
      </c>
      <c r="N46" s="3">
        <v>140.60054679647322</v>
      </c>
      <c r="O46" s="3">
        <v>142.37125091184822</v>
      </c>
      <c r="P46" s="3">
        <v>122.93625078958647</v>
      </c>
      <c r="Q46" s="3">
        <v>122.74950360825592</v>
      </c>
      <c r="R46" s="3">
        <v>148.16229267951695</v>
      </c>
      <c r="S46" s="3">
        <v>148.16229267951695</v>
      </c>
      <c r="T46" s="3">
        <v>148.16229267951695</v>
      </c>
      <c r="U46" s="3">
        <v>140.67497053638633</v>
      </c>
      <c r="V46" s="3">
        <v>142.26759970754728</v>
      </c>
      <c r="W46" s="3">
        <v>121.96555683057143</v>
      </c>
      <c r="X46" s="3">
        <v>110.13678552781273</v>
      </c>
      <c r="Y46" s="3">
        <v>122.383639798281</v>
      </c>
    </row>
    <row r="47" spans="9:25" ht="15.75" customHeight="1">
      <c r="I47" s="3" t="s">
        <v>94</v>
      </c>
      <c r="J47" s="3" t="s">
        <v>95</v>
      </c>
      <c r="K47" s="3">
        <v>122.13181380665719</v>
      </c>
      <c r="L47" s="3">
        <v>122.13181380665719</v>
      </c>
      <c r="M47" s="3">
        <v>93.863104383983483</v>
      </c>
      <c r="N47" s="3">
        <v>1032.2636732073227</v>
      </c>
      <c r="O47" s="3">
        <v>1071.510838299502</v>
      </c>
      <c r="P47" s="3">
        <v>98.131078644097599</v>
      </c>
      <c r="Q47" s="3">
        <v>98.131078644097599</v>
      </c>
      <c r="R47" s="3">
        <v>3448.8409364844192</v>
      </c>
      <c r="S47" s="3">
        <v>3507.4565210876353</v>
      </c>
      <c r="T47" s="3">
        <v>3507.4565210876353</v>
      </c>
      <c r="U47" s="3">
        <v>939.46593280206287</v>
      </c>
      <c r="V47" s="3">
        <v>973.75442852340711</v>
      </c>
      <c r="W47" s="3">
        <v>92.990074264579221</v>
      </c>
      <c r="X47" s="3">
        <v>92.990074264579221</v>
      </c>
      <c r="Y47" s="3">
        <v>92.990074264579221</v>
      </c>
    </row>
    <row r="48" spans="9:25" ht="15.75" customHeight="1">
      <c r="I48" s="3" t="s">
        <v>94</v>
      </c>
      <c r="J48" s="3" t="s">
        <v>96</v>
      </c>
      <c r="K48" s="3">
        <v>56.966085004366235</v>
      </c>
      <c r="L48" s="3">
        <v>92.626907866773067</v>
      </c>
      <c r="M48" s="3">
        <v>88.686021514411181</v>
      </c>
      <c r="N48" s="3">
        <v>89.963192761077522</v>
      </c>
      <c r="O48" s="3">
        <v>134.94478914161627</v>
      </c>
      <c r="P48" s="3">
        <v>133.02903227161679</v>
      </c>
      <c r="Q48" s="3">
        <v>226.389635896253</v>
      </c>
      <c r="R48" s="3">
        <v>230.67060718752705</v>
      </c>
      <c r="S48" s="3">
        <v>230.67060718752705</v>
      </c>
      <c r="T48" s="3">
        <v>230.67060718752705</v>
      </c>
      <c r="U48" s="3">
        <v>229.2211339492398</v>
      </c>
      <c r="V48" s="3">
        <v>286.52641743654976</v>
      </c>
      <c r="W48" s="3">
        <v>281.25611538976642</v>
      </c>
      <c r="X48" s="3">
        <v>117.26367251003619</v>
      </c>
      <c r="Y48" s="3">
        <v>383.61146197869829</v>
      </c>
    </row>
    <row r="49" spans="9:25" ht="15.75" customHeight="1">
      <c r="I49" s="3" t="s">
        <v>94</v>
      </c>
      <c r="J49" s="3" t="s">
        <v>97</v>
      </c>
      <c r="K49" s="3">
        <v>302.69694589945789</v>
      </c>
      <c r="L49" s="3">
        <v>348.95511089795906</v>
      </c>
      <c r="M49" s="3">
        <v>342.94832755691925</v>
      </c>
      <c r="N49" s="3">
        <v>326.96234696808949</v>
      </c>
      <c r="O49" s="3">
        <v>435.94979595745264</v>
      </c>
      <c r="P49" s="3">
        <v>457.26443674255904</v>
      </c>
      <c r="Q49" s="3">
        <v>607.04835779515531</v>
      </c>
      <c r="R49" s="3">
        <v>586.94130261644818</v>
      </c>
      <c r="S49" s="3">
        <v>586.94130261644818</v>
      </c>
      <c r="T49" s="3">
        <v>586.94130261644818</v>
      </c>
      <c r="U49" s="3">
        <v>593.19347253459796</v>
      </c>
      <c r="V49" s="3">
        <v>711.83216704151744</v>
      </c>
      <c r="W49" s="3">
        <v>737.62985821607219</v>
      </c>
      <c r="X49" s="3">
        <v>999.07266878626126</v>
      </c>
      <c r="Y49" s="3">
        <v>546.00636604185411</v>
      </c>
    </row>
    <row r="50" spans="9:25" ht="15.75" customHeight="1">
      <c r="I50" s="3" t="s">
        <v>94</v>
      </c>
      <c r="J50" s="3" t="s">
        <v>98</v>
      </c>
      <c r="K50" s="3">
        <v>8.0156961966858677</v>
      </c>
      <c r="L50" s="3">
        <v>12.684976506414248</v>
      </c>
      <c r="M50" s="3">
        <v>12.597960037948305</v>
      </c>
      <c r="N50" s="3">
        <v>12.597960037948305</v>
      </c>
      <c r="O50" s="3">
        <v>12.597960037948305</v>
      </c>
      <c r="P50" s="3">
        <v>12.597960037948305</v>
      </c>
      <c r="Q50" s="3">
        <v>16.938709623840648</v>
      </c>
      <c r="R50" s="3">
        <v>16.938709623840648</v>
      </c>
      <c r="S50" s="3">
        <v>16.938709623840648</v>
      </c>
      <c r="T50" s="3">
        <v>16.938709623840648</v>
      </c>
      <c r="U50" s="3">
        <v>16.938709623840648</v>
      </c>
      <c r="V50" s="3">
        <v>16.938709623840648</v>
      </c>
      <c r="W50" s="3">
        <v>16.938709623840648</v>
      </c>
      <c r="X50" s="3">
        <v>12.583041434853051</v>
      </c>
      <c r="Y50" s="3">
        <v>19.842488416499044</v>
      </c>
    </row>
    <row r="51" spans="9:25" ht="15.75" customHeight="1">
      <c r="I51" s="3" t="s">
        <v>94</v>
      </c>
      <c r="J51" s="3" t="s">
        <v>99</v>
      </c>
      <c r="K51" s="3">
        <v>367.67872710051</v>
      </c>
      <c r="L51" s="3">
        <v>454.26699527114641</v>
      </c>
      <c r="M51" s="3">
        <v>444.23230910927879</v>
      </c>
      <c r="N51" s="3">
        <v>429.52349976711531</v>
      </c>
      <c r="O51" s="3">
        <v>583.49254513701715</v>
      </c>
      <c r="P51" s="3">
        <v>602.89142905212407</v>
      </c>
      <c r="Q51" s="3">
        <v>850.37670331524896</v>
      </c>
      <c r="R51" s="3">
        <v>834.55061942781583</v>
      </c>
      <c r="S51" s="3">
        <v>834.55061942781583</v>
      </c>
      <c r="T51" s="3">
        <v>834.55061942781583</v>
      </c>
      <c r="U51" s="3">
        <v>839.35331610767844</v>
      </c>
      <c r="V51" s="3">
        <v>1015.2972941019078</v>
      </c>
      <c r="W51" s="3">
        <v>1035.8246832296793</v>
      </c>
      <c r="X51" s="3">
        <v>1128.9193827311506</v>
      </c>
      <c r="Y51" s="3">
        <v>949.46031643705146</v>
      </c>
    </row>
    <row r="52" spans="9:25" ht="15.75" customHeight="1">
      <c r="J52" s="3" t="s">
        <v>100</v>
      </c>
      <c r="K52" s="3" t="s">
        <v>101</v>
      </c>
      <c r="L52" s="3" t="s">
        <v>101</v>
      </c>
      <c r="M52" s="3" t="s">
        <v>101</v>
      </c>
      <c r="N52" s="3" t="s">
        <v>101</v>
      </c>
      <c r="O52" s="3" t="s">
        <v>101</v>
      </c>
      <c r="P52" s="3" t="s">
        <v>101</v>
      </c>
      <c r="Q52" s="3" t="s">
        <v>101</v>
      </c>
      <c r="R52" s="3" t="s">
        <v>101</v>
      </c>
      <c r="S52" s="3" t="s">
        <v>101</v>
      </c>
      <c r="T52" s="3" t="s">
        <v>101</v>
      </c>
      <c r="U52" s="3" t="s">
        <v>101</v>
      </c>
      <c r="V52" s="3" t="s">
        <v>101</v>
      </c>
      <c r="W52" s="3" t="s">
        <v>101</v>
      </c>
      <c r="X52" s="3" t="s">
        <v>101</v>
      </c>
      <c r="Y52" s="3" t="s">
        <v>101</v>
      </c>
    </row>
    <row r="53" spans="9:25" ht="15.75" customHeight="1">
      <c r="J53" s="3" t="s">
        <v>102</v>
      </c>
      <c r="K53" s="3">
        <v>10.071</v>
      </c>
      <c r="L53" s="3">
        <v>10.071</v>
      </c>
      <c r="M53" s="3">
        <v>10.071</v>
      </c>
      <c r="N53" s="3">
        <v>10.071</v>
      </c>
      <c r="O53" s="3">
        <v>10.071</v>
      </c>
      <c r="P53" s="3">
        <v>10.071</v>
      </c>
      <c r="Q53" s="3">
        <v>10.071</v>
      </c>
      <c r="R53" s="3">
        <v>10.071</v>
      </c>
      <c r="S53" s="3">
        <v>10.071</v>
      </c>
      <c r="T53" s="3">
        <v>10.071</v>
      </c>
      <c r="U53" s="3">
        <v>10.071</v>
      </c>
      <c r="V53" s="3">
        <v>10.071</v>
      </c>
      <c r="W53" s="3">
        <v>10.071</v>
      </c>
      <c r="X53" s="3">
        <v>10.071</v>
      </c>
      <c r="Y53" s="3">
        <v>10.071</v>
      </c>
    </row>
    <row r="54" spans="9:25" ht="15.75" customHeight="1">
      <c r="I54" s="3" t="s">
        <v>13</v>
      </c>
      <c r="J54" s="3" t="s">
        <v>103</v>
      </c>
      <c r="K54" s="3">
        <v>0.62</v>
      </c>
      <c r="L54" s="3">
        <v>0.62</v>
      </c>
      <c r="M54" s="3">
        <v>0.62</v>
      </c>
      <c r="N54" s="3">
        <v>0.62</v>
      </c>
      <c r="O54" s="3">
        <v>0.62</v>
      </c>
      <c r="P54" s="3">
        <v>0.62</v>
      </c>
      <c r="Q54" s="3">
        <v>0.62</v>
      </c>
      <c r="R54" s="3">
        <v>0.62</v>
      </c>
      <c r="S54" s="3">
        <v>0.62</v>
      </c>
      <c r="T54" s="3">
        <v>0.62</v>
      </c>
      <c r="U54" s="3">
        <v>0.62</v>
      </c>
      <c r="V54" s="3">
        <v>0.62</v>
      </c>
      <c r="W54" s="3">
        <v>0.62</v>
      </c>
      <c r="X54" s="3">
        <v>0.62</v>
      </c>
      <c r="Y54" s="3">
        <v>0.62</v>
      </c>
    </row>
    <row r="55" spans="9:25" ht="15.75" customHeight="1">
      <c r="J55" s="3" t="s">
        <v>104</v>
      </c>
      <c r="K55" s="3">
        <v>7.5</v>
      </c>
      <c r="L55" s="3">
        <v>7.5</v>
      </c>
      <c r="M55" s="3">
        <v>7.5</v>
      </c>
      <c r="N55" s="3">
        <v>7.5</v>
      </c>
      <c r="O55" s="3">
        <v>7.5</v>
      </c>
      <c r="P55" s="3">
        <v>7.5</v>
      </c>
      <c r="Q55" s="3">
        <v>7.5</v>
      </c>
      <c r="R55" s="3">
        <v>7.5</v>
      </c>
      <c r="S55" s="3">
        <v>7.5</v>
      </c>
      <c r="T55" s="3">
        <v>7.5</v>
      </c>
      <c r="U55" s="3">
        <v>7.5</v>
      </c>
      <c r="V55" s="3">
        <v>7.5</v>
      </c>
      <c r="W55" s="3">
        <v>7.5</v>
      </c>
      <c r="X55" s="3">
        <v>7.5</v>
      </c>
      <c r="Y55" s="3">
        <v>7.5</v>
      </c>
    </row>
    <row r="56" spans="9:25" ht="15.75" customHeight="1">
      <c r="J56" s="3" t="s">
        <v>105</v>
      </c>
      <c r="K56" s="3">
        <v>12.5</v>
      </c>
      <c r="L56" s="3">
        <v>12.5</v>
      </c>
      <c r="M56" s="3">
        <v>12.5</v>
      </c>
      <c r="N56" s="3">
        <v>12.5</v>
      </c>
      <c r="O56" s="3">
        <v>12.5</v>
      </c>
      <c r="P56" s="3">
        <v>12.5</v>
      </c>
      <c r="Q56" s="3">
        <v>12.5</v>
      </c>
      <c r="R56" s="3">
        <v>12.5</v>
      </c>
      <c r="S56" s="3">
        <v>12.5</v>
      </c>
      <c r="T56" s="3">
        <v>12.5</v>
      </c>
      <c r="U56" s="3">
        <v>12.5</v>
      </c>
      <c r="V56" s="3">
        <v>12.5</v>
      </c>
      <c r="W56" s="3">
        <v>12.5</v>
      </c>
      <c r="X56" s="3">
        <v>12.5</v>
      </c>
      <c r="Y56" s="3">
        <v>12.5</v>
      </c>
    </row>
    <row r="57" spans="9:25" ht="15.75" customHeight="1">
      <c r="J57" s="3" t="s">
        <v>106</v>
      </c>
      <c r="K57" s="3">
        <v>2</v>
      </c>
      <c r="L57" s="3">
        <v>2</v>
      </c>
      <c r="M57" s="3">
        <v>2</v>
      </c>
      <c r="N57" s="3">
        <v>2</v>
      </c>
      <c r="O57" s="3">
        <v>2</v>
      </c>
      <c r="P57" s="3">
        <v>2</v>
      </c>
      <c r="Q57" s="3">
        <v>2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2</v>
      </c>
      <c r="X57" s="3">
        <v>2</v>
      </c>
      <c r="Y57" s="3">
        <v>2</v>
      </c>
    </row>
    <row r="58" spans="9:25" ht="15.75" customHeight="1">
      <c r="J58" s="3" t="s">
        <v>107</v>
      </c>
      <c r="K58" s="3">
        <v>0.24129999999999999</v>
      </c>
      <c r="L58" s="3">
        <v>0.24129999999999999</v>
      </c>
      <c r="M58" s="3">
        <v>0.24129999999999999</v>
      </c>
      <c r="N58" s="3">
        <v>0.24129999999999999</v>
      </c>
      <c r="O58" s="3">
        <v>0.24129999999999999</v>
      </c>
      <c r="P58" s="3">
        <v>0.24129999999999999</v>
      </c>
      <c r="Q58" s="3">
        <v>0.24129999999999999</v>
      </c>
      <c r="R58" s="3">
        <v>0.24129999999999999</v>
      </c>
      <c r="S58" s="3">
        <v>0.24129999999999999</v>
      </c>
      <c r="T58" s="3">
        <v>0.24129999999999999</v>
      </c>
      <c r="U58" s="3">
        <v>0.24129999999999999</v>
      </c>
      <c r="V58" s="3">
        <v>0.24129999999999999</v>
      </c>
      <c r="W58" s="3">
        <v>0.24129999999999999</v>
      </c>
      <c r="X58" s="3">
        <v>0.24129999999999999</v>
      </c>
      <c r="Y58" s="3">
        <v>0.24129999999999999</v>
      </c>
    </row>
    <row r="59" spans="9:25" ht="15.75" customHeight="1">
      <c r="J59" s="3" t="s">
        <v>108</v>
      </c>
      <c r="K59" s="3">
        <v>0.36829999999999996</v>
      </c>
      <c r="L59" s="3">
        <v>0.36829999999999996</v>
      </c>
      <c r="M59" s="3">
        <v>0.36829999999999996</v>
      </c>
      <c r="N59" s="3">
        <v>0.36829999999999996</v>
      </c>
      <c r="O59" s="3">
        <v>0.36829999999999996</v>
      </c>
      <c r="P59" s="3">
        <v>0.36829999999999996</v>
      </c>
      <c r="Q59" s="3">
        <v>0.36829999999999996</v>
      </c>
      <c r="R59" s="3">
        <v>0.36829999999999996</v>
      </c>
      <c r="S59" s="3">
        <v>0.36829999999999996</v>
      </c>
      <c r="T59" s="3">
        <v>0.36829999999999996</v>
      </c>
      <c r="U59" s="3">
        <v>0.36829999999999996</v>
      </c>
      <c r="V59" s="3">
        <v>0.36829999999999996</v>
      </c>
      <c r="W59" s="3">
        <v>0.36829999999999996</v>
      </c>
      <c r="X59" s="3">
        <v>0.36829999999999996</v>
      </c>
      <c r="Y59" s="3">
        <v>0.36829999999999996</v>
      </c>
    </row>
    <row r="60" spans="9:25" ht="15.75" customHeight="1">
      <c r="J60" s="3" t="s">
        <v>109</v>
      </c>
      <c r="K60" s="3">
        <v>2.0177499999999999</v>
      </c>
      <c r="L60" s="3">
        <v>2.0177499999999999</v>
      </c>
      <c r="M60" s="3">
        <v>2.0177499999999999</v>
      </c>
      <c r="N60" s="3">
        <v>2.0177499999999999</v>
      </c>
      <c r="O60" s="3">
        <v>2.0177499999999999</v>
      </c>
      <c r="P60" s="3">
        <v>2.0177499999999999</v>
      </c>
      <c r="Q60" s="3">
        <v>2.0177499999999999</v>
      </c>
      <c r="R60" s="3">
        <v>2.0177499999999999</v>
      </c>
      <c r="S60" s="3">
        <v>2.0177499999999999</v>
      </c>
      <c r="T60" s="3">
        <v>2.0177499999999999</v>
      </c>
      <c r="U60" s="3">
        <v>2.0177499999999999</v>
      </c>
      <c r="V60" s="3">
        <v>2.0177499999999999</v>
      </c>
      <c r="W60" s="3">
        <v>2.0177499999999999</v>
      </c>
      <c r="X60" s="3">
        <v>3.2284000000000002</v>
      </c>
      <c r="Y60" s="3">
        <v>1.21065</v>
      </c>
    </row>
    <row r="61" spans="9:25" ht="15.75" customHeight="1">
      <c r="I61" s="3" t="s">
        <v>110</v>
      </c>
      <c r="J61" s="3" t="s">
        <v>111</v>
      </c>
      <c r="K61" s="3">
        <v>6.8209999999999997</v>
      </c>
      <c r="L61" s="3">
        <v>6.8209999999999997</v>
      </c>
      <c r="M61" s="3">
        <v>6.8209999999999997</v>
      </c>
      <c r="N61" s="3">
        <v>6.8209999999999997</v>
      </c>
      <c r="O61" s="3">
        <v>6.8209999999999997</v>
      </c>
      <c r="P61" s="3">
        <v>6.8209999999999997</v>
      </c>
      <c r="Q61" s="3">
        <v>6.8209999999999997</v>
      </c>
      <c r="R61" s="3">
        <v>6.8209999999999997</v>
      </c>
      <c r="S61" s="3">
        <v>6.8209999999999997</v>
      </c>
      <c r="T61" s="3">
        <v>6.8209999999999997</v>
      </c>
      <c r="U61" s="3">
        <v>6.8209999999999997</v>
      </c>
      <c r="V61" s="3">
        <v>6.8209999999999997</v>
      </c>
      <c r="W61" s="3">
        <v>6.8209999999999997</v>
      </c>
      <c r="X61" s="3">
        <v>6.8209999999999997</v>
      </c>
      <c r="Y61" s="3">
        <v>6.8209999999999997</v>
      </c>
    </row>
    <row r="62" spans="9:25" ht="15.75" customHeight="1">
      <c r="J62" s="3" t="s">
        <v>112</v>
      </c>
      <c r="K62" s="3">
        <v>2.5321186145460151E-3</v>
      </c>
      <c r="L62" s="3">
        <v>2.5321186145460151E-3</v>
      </c>
      <c r="M62" s="3">
        <v>2.9216753244761711E-3</v>
      </c>
      <c r="N62" s="3">
        <v>1.1686701297904684E-3</v>
      </c>
      <c r="O62" s="3">
        <v>1.1686701297904684E-3</v>
      </c>
      <c r="P62" s="3">
        <v>2.9216753244761711E-3</v>
      </c>
      <c r="Q62" s="3">
        <v>2.9216753244761711E-3</v>
      </c>
      <c r="R62" s="3">
        <v>7.7911341986031232E-4</v>
      </c>
      <c r="S62" s="3">
        <v>7.7911341986031232E-4</v>
      </c>
      <c r="T62" s="3">
        <v>7.7911341986031232E-4</v>
      </c>
      <c r="U62" s="3">
        <v>1.2660593072730075E-3</v>
      </c>
      <c r="V62" s="3">
        <v>1.2660593072730075E-3</v>
      </c>
      <c r="W62" s="3">
        <v>3.1164536794412493E-3</v>
      </c>
      <c r="X62" s="3">
        <v>3.1164536794412493E-3</v>
      </c>
      <c r="Y62" s="3">
        <v>3.1164536794412493E-3</v>
      </c>
    </row>
    <row r="63" spans="9:25" ht="15.75" customHeight="1">
      <c r="J63" s="3" t="s">
        <v>113</v>
      </c>
      <c r="K63" s="3">
        <v>1.9477835496507808E-4</v>
      </c>
      <c r="L63" s="3">
        <v>1.9477835496507808E-4</v>
      </c>
      <c r="M63" s="3">
        <v>1.9477835496507808E-4</v>
      </c>
      <c r="N63" s="3">
        <v>1.9477835496507808E-4</v>
      </c>
      <c r="O63" s="3">
        <v>1.9477835496507808E-4</v>
      </c>
      <c r="P63" s="3">
        <v>1.9477835496507808E-4</v>
      </c>
      <c r="Q63" s="3">
        <v>1.9477835496507808E-4</v>
      </c>
      <c r="R63" s="3">
        <v>1.9477835496507808E-4</v>
      </c>
      <c r="S63" s="3">
        <v>1.9477835496507808E-4</v>
      </c>
      <c r="T63" s="3">
        <v>1.9477835496507808E-4</v>
      </c>
      <c r="U63" s="3">
        <v>1.9477835496507808E-4</v>
      </c>
      <c r="V63" s="3">
        <v>1.9477835496507808E-4</v>
      </c>
      <c r="W63" s="3">
        <v>1.9477835496507808E-4</v>
      </c>
      <c r="X63" s="3">
        <v>1.9477835496507808E-4</v>
      </c>
      <c r="Y63" s="3">
        <v>1.9477835496507808E-4</v>
      </c>
    </row>
    <row r="64" spans="9:25" ht="15.75" customHeight="1">
      <c r="J64" s="3" t="s">
        <v>114</v>
      </c>
      <c r="K64" s="3">
        <v>130.32564829478412</v>
      </c>
      <c r="L64" s="3">
        <v>130.32564829478412</v>
      </c>
      <c r="M64" s="3">
        <v>112.94889518881291</v>
      </c>
      <c r="N64" s="3">
        <v>282.37223797203228</v>
      </c>
      <c r="O64" s="3">
        <v>282.37223797203228</v>
      </c>
      <c r="P64" s="3">
        <v>112.94889518881291</v>
      </c>
      <c r="Q64" s="3">
        <v>112.94889518881291</v>
      </c>
      <c r="R64" s="3">
        <v>423.55835695804842</v>
      </c>
      <c r="S64" s="3">
        <v>423.55835695804842</v>
      </c>
      <c r="T64" s="3">
        <v>423.55835695804842</v>
      </c>
      <c r="U64" s="3">
        <v>260.65129658956823</v>
      </c>
      <c r="V64" s="3">
        <v>260.65129658956823</v>
      </c>
      <c r="W64" s="3">
        <v>105.88958923951211</v>
      </c>
      <c r="X64" s="3">
        <v>105.88958923951211</v>
      </c>
      <c r="Y64" s="3">
        <v>105.88958923951211</v>
      </c>
    </row>
    <row r="65" spans="9:25" ht="15.75" customHeight="1">
      <c r="I65" s="3" t="s">
        <v>13</v>
      </c>
      <c r="J65" s="3" t="s">
        <v>115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</row>
    <row r="66" spans="9:25" ht="15.75" customHeight="1">
      <c r="I66" s="3" t="s">
        <v>13</v>
      </c>
      <c r="J66" s="3" t="s">
        <v>116</v>
      </c>
      <c r="K66" s="3">
        <v>1</v>
      </c>
      <c r="L66" s="3">
        <v>0.70699999999999996</v>
      </c>
      <c r="M66" s="3">
        <v>0.5</v>
      </c>
      <c r="N66" s="3">
        <v>0.5</v>
      </c>
      <c r="O66" s="3">
        <v>0.5</v>
      </c>
      <c r="P66" s="3">
        <v>0.5</v>
      </c>
      <c r="Q66" s="3">
        <v>0.5</v>
      </c>
      <c r="R66" s="3">
        <v>0.5</v>
      </c>
      <c r="S66" s="3">
        <v>0.5</v>
      </c>
      <c r="T66" s="3">
        <v>0.5</v>
      </c>
      <c r="U66" s="3">
        <v>0.5</v>
      </c>
      <c r="V66" s="3">
        <v>0.5</v>
      </c>
      <c r="W66" s="3">
        <v>0.5</v>
      </c>
      <c r="X66" s="3">
        <v>0.5</v>
      </c>
      <c r="Y66" s="3">
        <v>0.5</v>
      </c>
    </row>
    <row r="67" spans="9:25" ht="15.75" customHeight="1">
      <c r="I67" s="3" t="s">
        <v>13</v>
      </c>
      <c r="J67" s="3" t="s">
        <v>117</v>
      </c>
      <c r="K67" s="3">
        <v>1</v>
      </c>
      <c r="L67" s="3">
        <v>0.70699999999999996</v>
      </c>
      <c r="M67" s="3">
        <v>0.86599999999999999</v>
      </c>
      <c r="N67" s="3">
        <v>0.86599999999999999</v>
      </c>
      <c r="O67" s="3">
        <v>0.86599999999999999</v>
      </c>
      <c r="P67" s="3">
        <v>0.86599999999999999</v>
      </c>
      <c r="Q67" s="3">
        <v>0.86599999999999999</v>
      </c>
      <c r="R67" s="3">
        <v>0.86599999999999999</v>
      </c>
      <c r="S67" s="3">
        <v>0.86599999999999999</v>
      </c>
      <c r="T67" s="3">
        <v>0.86599999999999999</v>
      </c>
      <c r="U67" s="3">
        <v>0.86599999999999999</v>
      </c>
      <c r="V67" s="3">
        <v>0.86599999999999999</v>
      </c>
      <c r="W67" s="3">
        <v>0.86599999999999999</v>
      </c>
      <c r="X67" s="3">
        <v>0.86599999999999999</v>
      </c>
      <c r="Y67" s="3">
        <v>0.86599999999999999</v>
      </c>
    </row>
    <row r="68" spans="9:25" ht="15.75" customHeight="1">
      <c r="I68" s="3" t="s">
        <v>16</v>
      </c>
      <c r="J68" s="3" t="s">
        <v>118</v>
      </c>
      <c r="K68" s="3">
        <v>1.406017E-2</v>
      </c>
      <c r="L68" s="3">
        <v>1.7255473833097595E-2</v>
      </c>
      <c r="M68" s="3">
        <v>1.406017E-2</v>
      </c>
      <c r="N68" s="3">
        <v>1.406017E-2</v>
      </c>
      <c r="O68" s="3">
        <v>1.406017E-2</v>
      </c>
      <c r="P68" s="3">
        <v>1.406017E-2</v>
      </c>
      <c r="Q68" s="3">
        <v>1.0545127499999999E-2</v>
      </c>
      <c r="R68" s="3">
        <v>1.0545127499999999E-2</v>
      </c>
      <c r="S68" s="3">
        <v>1.0545127499999999E-2</v>
      </c>
      <c r="T68" s="3">
        <v>1.0545127499999999E-2</v>
      </c>
      <c r="U68" s="3">
        <v>1.0545127499999999E-2</v>
      </c>
      <c r="V68" s="3">
        <v>1.0545127499999999E-2</v>
      </c>
      <c r="W68" s="3">
        <v>1.0545127499999999E-2</v>
      </c>
      <c r="X68" s="3">
        <v>1.0545127499999999E-2</v>
      </c>
      <c r="Y68" s="3">
        <v>1.0545127499999999E-2</v>
      </c>
    </row>
    <row r="69" spans="9:25" ht="15.75" customHeight="1">
      <c r="J69" s="3" t="s">
        <v>79</v>
      </c>
      <c r="K69" s="3">
        <v>2.5400000000000002E-3</v>
      </c>
      <c r="L69" s="3">
        <v>2.5400000000000002E-3</v>
      </c>
      <c r="M69" s="3">
        <v>2.5400000000000002E-3</v>
      </c>
      <c r="N69" s="3">
        <v>2.5400000000000002E-3</v>
      </c>
      <c r="O69" s="3">
        <v>2.5400000000000002E-3</v>
      </c>
      <c r="P69" s="3">
        <v>2.5400000000000002E-3</v>
      </c>
      <c r="Q69" s="3">
        <v>2.5400000000000002E-3</v>
      </c>
      <c r="R69" s="3">
        <v>2.5400000000000002E-3</v>
      </c>
      <c r="S69" s="3">
        <v>2.5400000000000002E-3</v>
      </c>
      <c r="T69" s="3">
        <v>2.5400000000000002E-3</v>
      </c>
      <c r="U69" s="3">
        <v>2.5400000000000002E-3</v>
      </c>
      <c r="V69" s="3">
        <v>2.5400000000000002E-3</v>
      </c>
      <c r="W69" s="3">
        <v>2.5400000000000002E-3</v>
      </c>
      <c r="X69" s="3">
        <v>2.5400000000000002E-3</v>
      </c>
      <c r="Y69" s="3">
        <v>2.5400000000000002E-3</v>
      </c>
    </row>
    <row r="70" spans="9:25" ht="15.75" customHeight="1">
      <c r="J70" s="3" t="s">
        <v>119</v>
      </c>
      <c r="K70" s="3">
        <v>5.452848085061205E-4</v>
      </c>
      <c r="L70" s="3">
        <v>5.452848085061205E-4</v>
      </c>
      <c r="M70" s="3">
        <v>5.452848085061205E-4</v>
      </c>
      <c r="N70" s="3">
        <v>5.452848085061205E-4</v>
      </c>
      <c r="O70" s="3">
        <v>5.452848085061205E-4</v>
      </c>
      <c r="P70" s="3">
        <v>5.452848085061205E-4</v>
      </c>
      <c r="Q70" s="3">
        <v>5.452848085061205E-4</v>
      </c>
      <c r="R70" s="3">
        <v>5.452848085061205E-4</v>
      </c>
      <c r="S70" s="3">
        <v>5.452848085061205E-4</v>
      </c>
      <c r="T70" s="3">
        <v>5.452848085061205E-4</v>
      </c>
      <c r="U70" s="3">
        <v>5.452848085061205E-4</v>
      </c>
      <c r="V70" s="3">
        <v>5.452848085061205E-4</v>
      </c>
      <c r="W70" s="3">
        <v>5.452848085061205E-4</v>
      </c>
      <c r="X70" s="3">
        <v>4.6138801052085499E-4</v>
      </c>
      <c r="Y70" s="3">
        <v>6.1084169278859026E-4</v>
      </c>
    </row>
    <row r="71" spans="9:25" ht="15.75" customHeight="1">
      <c r="J71" s="3" t="s">
        <v>80</v>
      </c>
      <c r="K71" s="3">
        <v>7.938E-4</v>
      </c>
      <c r="L71" s="3">
        <v>7.938E-4</v>
      </c>
      <c r="M71" s="3">
        <v>7.938E-4</v>
      </c>
      <c r="N71" s="3">
        <v>7.938E-4</v>
      </c>
      <c r="O71" s="3">
        <v>7.938E-4</v>
      </c>
      <c r="P71" s="3">
        <v>7.938E-4</v>
      </c>
      <c r="Q71" s="3">
        <v>7.938E-4</v>
      </c>
      <c r="R71" s="3">
        <v>7.938E-4</v>
      </c>
      <c r="S71" s="3">
        <v>7.938E-4</v>
      </c>
      <c r="T71" s="3">
        <v>7.938E-4</v>
      </c>
      <c r="U71" s="3">
        <v>7.938E-4</v>
      </c>
      <c r="V71" s="3">
        <v>7.938E-4</v>
      </c>
      <c r="W71" s="3">
        <v>7.938E-4</v>
      </c>
      <c r="X71" s="3">
        <v>7.938E-4</v>
      </c>
      <c r="Y71" s="3">
        <v>7.938E-4</v>
      </c>
    </row>
    <row r="72" spans="9:25" ht="15.75" customHeight="1">
      <c r="J72" s="3" t="s">
        <v>120</v>
      </c>
      <c r="K72" s="3">
        <v>5.2701400534260062E-4</v>
      </c>
      <c r="L72" s="3">
        <v>5.2701400534260062E-4</v>
      </c>
      <c r="M72" s="3">
        <v>6.0809308308761609E-4</v>
      </c>
      <c r="N72" s="3">
        <v>4.8647446647009278E-4</v>
      </c>
      <c r="O72" s="3">
        <v>4.8647446647009278E-4</v>
      </c>
      <c r="P72" s="3">
        <v>6.0809308308761609E-4</v>
      </c>
      <c r="Q72" s="3">
        <v>6.0809308308761609E-4</v>
      </c>
      <c r="R72" s="3">
        <v>4.8647446647009278E-4</v>
      </c>
      <c r="S72" s="3">
        <v>4.8647446647009278E-4</v>
      </c>
      <c r="T72" s="3">
        <v>4.8647446647009278E-4</v>
      </c>
      <c r="U72" s="3">
        <v>5.2701400534260062E-4</v>
      </c>
      <c r="V72" s="3">
        <v>5.2701400534260062E-4</v>
      </c>
      <c r="W72" s="3">
        <v>6.4863262196012382E-4</v>
      </c>
      <c r="X72" s="3">
        <v>4.9349227797206702E-4</v>
      </c>
      <c r="Y72" s="3">
        <v>7.2849399614284408E-4</v>
      </c>
    </row>
    <row r="73" spans="9:25" ht="15.75" customHeight="1">
      <c r="J73" s="3" t="s">
        <v>121</v>
      </c>
      <c r="K73" s="3">
        <v>4.0354999999999999</v>
      </c>
      <c r="L73" s="3">
        <v>5.7079207920792072</v>
      </c>
      <c r="M73" s="3">
        <v>4.6599307159353343</v>
      </c>
      <c r="N73" s="3">
        <v>4.6599307159353343</v>
      </c>
      <c r="O73" s="3">
        <v>4.6599307159353343</v>
      </c>
      <c r="P73" s="3">
        <v>4.6599307159353343</v>
      </c>
      <c r="Q73" s="3">
        <v>4.6599307159353343</v>
      </c>
      <c r="R73" s="3">
        <v>4.6599307159353343</v>
      </c>
      <c r="S73" s="3">
        <v>4.6599307159353343</v>
      </c>
      <c r="T73" s="3">
        <v>4.6599307159353343</v>
      </c>
      <c r="U73" s="3">
        <v>4.6599307159353343</v>
      </c>
      <c r="V73" s="3">
        <v>4.6599307159353343</v>
      </c>
      <c r="W73" s="3">
        <v>4.6599307159353343</v>
      </c>
      <c r="X73" s="3">
        <v>1.8639722863741333</v>
      </c>
      <c r="Y73" s="3">
        <v>6.523903002309468</v>
      </c>
    </row>
    <row r="74" spans="9:25" ht="15.75" customHeight="1">
      <c r="J74" s="3" t="s">
        <v>122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9:25" ht="15.75" customHeight="1">
      <c r="I75" s="3" t="s">
        <v>123</v>
      </c>
      <c r="J75" s="3" t="s">
        <v>124</v>
      </c>
      <c r="K75" s="3">
        <v>304.94874204363026</v>
      </c>
      <c r="L75" s="3">
        <v>302.4276841920705</v>
      </c>
      <c r="M75" s="3">
        <v>307.17861574113283</v>
      </c>
      <c r="N75" s="3">
        <v>303.61319822452992</v>
      </c>
      <c r="O75" s="3">
        <v>303.66970479612701</v>
      </c>
      <c r="P75" s="3">
        <v>307.26719353400847</v>
      </c>
      <c r="Q75" s="3">
        <v>307.25480679651758</v>
      </c>
      <c r="R75" s="3">
        <v>302.55130838686551</v>
      </c>
      <c r="S75" s="3">
        <v>302.55130838686551</v>
      </c>
      <c r="T75" s="3">
        <v>302.55130838686551</v>
      </c>
      <c r="U75" s="3">
        <v>303.91087617390281</v>
      </c>
      <c r="V75" s="3">
        <v>303.96506089478993</v>
      </c>
      <c r="W75" s="3">
        <v>307.62950399868322</v>
      </c>
      <c r="X75" s="3">
        <v>306.80375838770442</v>
      </c>
      <c r="Y75" s="3">
        <v>307.65870291662304</v>
      </c>
    </row>
    <row r="76" spans="9:25" ht="15.75" customHeight="1"/>
    <row r="77" spans="9:25" ht="15.75" customHeight="1"/>
    <row r="78" spans="9:25" ht="15.75" customHeight="1"/>
    <row r="79" spans="9:25" ht="15.75" customHeight="1"/>
    <row r="80" spans="9:2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J10:N10"/>
    <mergeCell ref="B2:D3"/>
    <mergeCell ref="F2:H3"/>
    <mergeCell ref="J2:N3"/>
    <mergeCell ref="J4:N4"/>
    <mergeCell ref="J6:N6"/>
  </mergeCells>
  <dataValidations count="4">
    <dataValidation type="list" allowBlank="1" showErrorMessage="1" sqref="C18 C22" xr:uid="{00000000-0002-0000-0000-000000000000}">
      <formula1>"1,2"</formula1>
    </dataValidation>
    <dataValidation type="list" allowBlank="1" showErrorMessage="1" sqref="C16 C20" xr:uid="{00000000-0002-0000-0000-000001000000}">
      <formula1>"1,2,3,4,5"</formula1>
    </dataValidation>
    <dataValidation type="list" allowBlank="1" showErrorMessage="1" sqref="C19" xr:uid="{00000000-0002-0000-0000-000002000000}">
      <formula1>"1,2,4,6,8"</formula1>
    </dataValidation>
    <dataValidation type="list" allowBlank="1" showErrorMessage="1" sqref="C21" xr:uid="{00000000-0002-0000-0000-000003000000}">
      <formula1>"1,2,3"</formula1>
    </dataValidation>
  </dataValidation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4:F7"/>
  <sheetViews>
    <sheetView workbookViewId="0"/>
  </sheetViews>
  <sheetFormatPr defaultColWidth="14.42578125" defaultRowHeight="15" customHeight="1"/>
  <sheetData>
    <row r="4" spans="3:6">
      <c r="C4" s="26"/>
      <c r="D4" s="26" t="s">
        <v>125</v>
      </c>
      <c r="E4" s="26" t="s">
        <v>126</v>
      </c>
      <c r="F4" s="26" t="s">
        <v>127</v>
      </c>
    </row>
    <row r="5" spans="3:6">
      <c r="C5" s="26" t="s">
        <v>128</v>
      </c>
      <c r="D5" s="26">
        <v>60</v>
      </c>
      <c r="E5" s="26">
        <v>23</v>
      </c>
      <c r="F5" s="26" t="s">
        <v>25</v>
      </c>
    </row>
    <row r="6" spans="3:6">
      <c r="C6" s="26" t="s">
        <v>129</v>
      </c>
      <c r="D6" s="26">
        <v>57</v>
      </c>
      <c r="E6" s="26">
        <v>29</v>
      </c>
      <c r="F6" s="26" t="s">
        <v>25</v>
      </c>
    </row>
    <row r="7" spans="3:6">
      <c r="C7" s="26" t="s">
        <v>130</v>
      </c>
      <c r="D7" s="26">
        <v>1.36</v>
      </c>
      <c r="E7" s="26">
        <v>0.33</v>
      </c>
      <c r="F7" s="26" t="s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workbookViewId="0">
      <selection sqref="A1:G15"/>
    </sheetView>
  </sheetViews>
  <sheetFormatPr defaultColWidth="14.42578125" defaultRowHeight="15" customHeight="1"/>
  <cols>
    <col min="1" max="9" width="8.7109375" customWidth="1"/>
    <col min="10" max="10" width="9.5703125" customWidth="1"/>
    <col min="11" max="34" width="8.7109375" customWidth="1"/>
  </cols>
  <sheetData>
    <row r="1" spans="1:34">
      <c r="A1" s="8">
        <v>1</v>
      </c>
      <c r="B1" s="3">
        <f t="shared" ref="B1:B4" si="0">C1*10</f>
        <v>100000</v>
      </c>
      <c r="C1" s="3">
        <f>10^4</f>
        <v>10000</v>
      </c>
      <c r="D1" s="27">
        <v>0.32100000000000001</v>
      </c>
      <c r="E1" s="27">
        <v>-0.38800000000000001</v>
      </c>
      <c r="F1" s="27">
        <v>1.45</v>
      </c>
      <c r="G1" s="27">
        <v>0.51900000000000002</v>
      </c>
      <c r="I1" s="27">
        <v>8</v>
      </c>
      <c r="J1" s="27">
        <f t="shared" ref="J1:J5" si="1">I2</f>
        <v>14</v>
      </c>
      <c r="K1" s="3">
        <v>2.5400000000000002E-3</v>
      </c>
      <c r="M1" s="3">
        <v>0</v>
      </c>
      <c r="N1" s="3">
        <v>12</v>
      </c>
      <c r="O1" s="3">
        <v>2</v>
      </c>
      <c r="Q1" s="3">
        <v>150</v>
      </c>
      <c r="R1" s="3">
        <v>0</v>
      </c>
      <c r="S1" s="3">
        <v>10</v>
      </c>
      <c r="T1" s="3">
        <f>6+1/2</f>
        <v>6.5</v>
      </c>
      <c r="U1" s="3">
        <v>11</v>
      </c>
      <c r="AB1" s="8">
        <v>1</v>
      </c>
      <c r="AC1" s="3">
        <f t="shared" ref="AC1:AC4" si="2">AD1*10</f>
        <v>100000</v>
      </c>
      <c r="AD1" s="3">
        <f>10^4</f>
        <v>10000</v>
      </c>
      <c r="AE1" s="3">
        <v>0.372</v>
      </c>
      <c r="AF1" s="3">
        <v>-0.123</v>
      </c>
      <c r="AG1" s="3">
        <v>7</v>
      </c>
      <c r="AH1" s="3">
        <v>0.5</v>
      </c>
    </row>
    <row r="2" spans="1:34">
      <c r="A2" s="8">
        <v>1</v>
      </c>
      <c r="B2" s="3">
        <f t="shared" si="0"/>
        <v>10000</v>
      </c>
      <c r="C2" s="3">
        <f>10^3</f>
        <v>1000</v>
      </c>
      <c r="D2" s="27">
        <v>0.32100000000000001</v>
      </c>
      <c r="E2" s="27">
        <v>-0.38800000000000001</v>
      </c>
      <c r="F2" s="27">
        <v>1.45</v>
      </c>
      <c r="G2" s="27">
        <v>0.51900000000000002</v>
      </c>
      <c r="I2" s="27">
        <v>14</v>
      </c>
      <c r="J2" s="27">
        <f t="shared" si="1"/>
        <v>18</v>
      </c>
      <c r="K2" s="3">
        <v>3.1800000000000001E-3</v>
      </c>
      <c r="M2" s="3">
        <f t="shared" ref="M2:M6" si="3">N1</f>
        <v>12</v>
      </c>
      <c r="N2" s="3">
        <f>17+1/4</f>
        <v>17.25</v>
      </c>
      <c r="O2" s="3">
        <v>3</v>
      </c>
      <c r="Q2" s="3">
        <v>150</v>
      </c>
      <c r="R2" s="3">
        <f t="shared" ref="R2:R3" si="4">S1</f>
        <v>10</v>
      </c>
      <c r="S2" s="3">
        <v>30</v>
      </c>
      <c r="T2" s="3">
        <f>7+1/2</f>
        <v>7.5</v>
      </c>
      <c r="U2" s="3">
        <f>12+1/2</f>
        <v>12.5</v>
      </c>
      <c r="AB2" s="8">
        <v>1</v>
      </c>
      <c r="AC2" s="3">
        <f t="shared" si="2"/>
        <v>10000</v>
      </c>
      <c r="AD2" s="3">
        <f>10^3</f>
        <v>1000</v>
      </c>
      <c r="AE2" s="3">
        <v>0.48599999999999999</v>
      </c>
      <c r="AF2" s="3">
        <v>-0.152</v>
      </c>
      <c r="AG2" s="3">
        <v>7</v>
      </c>
      <c r="AH2" s="3">
        <v>0.5</v>
      </c>
    </row>
    <row r="3" spans="1:34">
      <c r="A3" s="8">
        <v>1</v>
      </c>
      <c r="B3" s="3">
        <f t="shared" si="0"/>
        <v>1000</v>
      </c>
      <c r="C3" s="3">
        <f>10^2</f>
        <v>100</v>
      </c>
      <c r="D3" s="27">
        <v>0.59299999999999997</v>
      </c>
      <c r="E3" s="27">
        <v>-0.47699999999999998</v>
      </c>
      <c r="F3" s="27">
        <v>1.45</v>
      </c>
      <c r="G3" s="27">
        <v>0.51900000000000002</v>
      </c>
      <c r="I3" s="27">
        <v>18</v>
      </c>
      <c r="J3" s="27">
        <f t="shared" si="1"/>
        <v>24</v>
      </c>
      <c r="K3" s="3">
        <v>3.81E-3</v>
      </c>
      <c r="M3" s="3">
        <f t="shared" si="3"/>
        <v>17.25</v>
      </c>
      <c r="N3" s="3">
        <f>21+1/4</f>
        <v>21.25</v>
      </c>
      <c r="O3" s="3">
        <v>4</v>
      </c>
      <c r="Q3" s="3">
        <v>150</v>
      </c>
      <c r="R3" s="3">
        <f t="shared" si="4"/>
        <v>30</v>
      </c>
      <c r="S3" s="3">
        <v>60</v>
      </c>
      <c r="T3" s="3">
        <f>9+1/4</f>
        <v>9.25</v>
      </c>
      <c r="U3" s="3">
        <f>16+1/2</f>
        <v>16.5</v>
      </c>
      <c r="AB3" s="8">
        <v>1</v>
      </c>
      <c r="AC3" s="3">
        <f t="shared" si="2"/>
        <v>1000</v>
      </c>
      <c r="AD3" s="3">
        <f>10^2</f>
        <v>100</v>
      </c>
      <c r="AE3" s="28">
        <v>4.57</v>
      </c>
      <c r="AF3" s="3">
        <v>-0.47599999999999998</v>
      </c>
      <c r="AG3" s="3">
        <v>7</v>
      </c>
      <c r="AH3" s="3">
        <v>0.5</v>
      </c>
    </row>
    <row r="4" spans="1:34">
      <c r="A4" s="8">
        <v>1</v>
      </c>
      <c r="B4" s="3">
        <f t="shared" si="0"/>
        <v>100</v>
      </c>
      <c r="C4" s="3">
        <f>10</f>
        <v>10</v>
      </c>
      <c r="D4" s="27">
        <v>1.36</v>
      </c>
      <c r="E4" s="27">
        <v>-0.65700000000000003</v>
      </c>
      <c r="F4" s="27">
        <v>1.45</v>
      </c>
      <c r="G4" s="27">
        <v>0.51900000000000002</v>
      </c>
      <c r="I4" s="27">
        <v>24</v>
      </c>
      <c r="J4" s="27">
        <f t="shared" si="1"/>
        <v>40</v>
      </c>
      <c r="K4" s="3">
        <v>4.45E-3</v>
      </c>
      <c r="M4" s="3">
        <f t="shared" si="3"/>
        <v>21.25</v>
      </c>
      <c r="N4" s="3">
        <v>29</v>
      </c>
      <c r="O4" s="3">
        <v>6</v>
      </c>
      <c r="Q4" s="3">
        <v>600</v>
      </c>
      <c r="R4" s="3">
        <v>0</v>
      </c>
      <c r="S4" s="3">
        <v>10</v>
      </c>
      <c r="T4" s="3">
        <v>9</v>
      </c>
      <c r="U4" s="3">
        <v>14.5</v>
      </c>
      <c r="AB4" s="8">
        <v>1</v>
      </c>
      <c r="AC4" s="3">
        <f t="shared" si="2"/>
        <v>100</v>
      </c>
      <c r="AD4" s="3">
        <f>10</f>
        <v>10</v>
      </c>
      <c r="AE4" s="28">
        <v>45.1</v>
      </c>
      <c r="AF4" s="3">
        <v>-0.97299999999999998</v>
      </c>
      <c r="AG4" s="3">
        <v>7</v>
      </c>
      <c r="AH4" s="3">
        <v>0.5</v>
      </c>
    </row>
    <row r="5" spans="1:34">
      <c r="A5" s="8">
        <v>1</v>
      </c>
      <c r="B5" s="3">
        <v>10</v>
      </c>
      <c r="C5" s="3">
        <v>0</v>
      </c>
      <c r="D5" s="27">
        <v>1.4</v>
      </c>
      <c r="E5" s="27">
        <v>-0.65700000000000003</v>
      </c>
      <c r="F5" s="27">
        <v>1.45</v>
      </c>
      <c r="G5" s="27">
        <v>0.51900000000000002</v>
      </c>
      <c r="I5" s="27">
        <v>40</v>
      </c>
      <c r="J5" s="27">
        <f t="shared" si="1"/>
        <v>55</v>
      </c>
      <c r="K5" s="3">
        <v>5.7200000000000003E-3</v>
      </c>
      <c r="M5" s="3">
        <f t="shared" si="3"/>
        <v>29</v>
      </c>
      <c r="N5" s="3">
        <v>37</v>
      </c>
      <c r="O5" s="3">
        <v>8</v>
      </c>
      <c r="Q5" s="3">
        <v>600</v>
      </c>
      <c r="R5" s="3">
        <f t="shared" ref="R5:R6" si="5">S4</f>
        <v>10</v>
      </c>
      <c r="S5" s="3">
        <v>30</v>
      </c>
      <c r="T5" s="3">
        <f>10+1/2</f>
        <v>10.5</v>
      </c>
      <c r="U5" s="3">
        <f>16+1/2</f>
        <v>16.5</v>
      </c>
      <c r="AB5" s="8">
        <v>1</v>
      </c>
      <c r="AC5" s="3">
        <v>10</v>
      </c>
      <c r="AD5" s="3">
        <v>0</v>
      </c>
      <c r="AE5" s="28">
        <v>48</v>
      </c>
      <c r="AF5" s="28">
        <v>-1</v>
      </c>
      <c r="AG5" s="3">
        <v>7</v>
      </c>
      <c r="AH5" s="3">
        <v>0.5</v>
      </c>
    </row>
    <row r="6" spans="1:34">
      <c r="A6" s="8">
        <v>3</v>
      </c>
      <c r="B6" s="3">
        <f t="shared" ref="B6:B9" si="6">C6*10</f>
        <v>100000</v>
      </c>
      <c r="C6" s="3">
        <f>10^4</f>
        <v>10000</v>
      </c>
      <c r="D6" s="27">
        <v>0.37</v>
      </c>
      <c r="E6" s="27">
        <v>-0.39600000000000002</v>
      </c>
      <c r="F6" s="27">
        <v>1.93</v>
      </c>
      <c r="G6" s="27">
        <v>0.5</v>
      </c>
      <c r="I6" s="27">
        <v>55</v>
      </c>
      <c r="J6" s="27">
        <v>100</v>
      </c>
      <c r="K6" s="3">
        <v>7.62E-3</v>
      </c>
      <c r="M6" s="3">
        <f t="shared" si="3"/>
        <v>37</v>
      </c>
      <c r="N6" s="3">
        <v>1000</v>
      </c>
      <c r="O6" s="3">
        <v>10</v>
      </c>
      <c r="Q6" s="3">
        <v>600</v>
      </c>
      <c r="R6" s="3">
        <f t="shared" si="5"/>
        <v>30</v>
      </c>
      <c r="S6" s="3">
        <v>60</v>
      </c>
      <c r="T6" s="3">
        <f>14+1/2</f>
        <v>14.5</v>
      </c>
      <c r="U6" s="3">
        <v>23</v>
      </c>
      <c r="AB6" s="8">
        <v>3</v>
      </c>
      <c r="AC6" s="3">
        <f t="shared" ref="AC6:AC9" si="7">AD6*10</f>
        <v>100000</v>
      </c>
      <c r="AD6" s="3">
        <f>10^4</f>
        <v>10000</v>
      </c>
      <c r="AE6" s="3">
        <v>0.30299999999999999</v>
      </c>
      <c r="AF6" s="3">
        <v>-0.126</v>
      </c>
      <c r="AG6" s="3">
        <v>6.59</v>
      </c>
      <c r="AH6" s="3">
        <v>0.52</v>
      </c>
    </row>
    <row r="7" spans="1:34" ht="51.75" customHeight="1">
      <c r="A7" s="8">
        <v>3</v>
      </c>
      <c r="B7" s="3">
        <f t="shared" si="6"/>
        <v>10000</v>
      </c>
      <c r="C7" s="3">
        <f>10^3</f>
        <v>1000</v>
      </c>
      <c r="D7" s="27">
        <v>0.37</v>
      </c>
      <c r="E7" s="27">
        <v>-0.39600000000000002</v>
      </c>
      <c r="F7" s="27">
        <v>1.93</v>
      </c>
      <c r="G7" s="27">
        <v>0.5</v>
      </c>
      <c r="I7" s="49" t="s">
        <v>132</v>
      </c>
      <c r="J7" s="50"/>
      <c r="K7" s="51"/>
      <c r="M7" s="52" t="s">
        <v>133</v>
      </c>
      <c r="N7" s="50"/>
      <c r="O7" s="51"/>
      <c r="Q7" s="49" t="s">
        <v>134</v>
      </c>
      <c r="R7" s="50"/>
      <c r="S7" s="50"/>
      <c r="T7" s="51"/>
      <c r="AB7" s="8">
        <v>3</v>
      </c>
      <c r="AC7" s="3">
        <f t="shared" si="7"/>
        <v>10000</v>
      </c>
      <c r="AD7" s="3">
        <f>10^3</f>
        <v>1000</v>
      </c>
      <c r="AE7" s="3">
        <v>0.33300000000000002</v>
      </c>
      <c r="AF7" s="3">
        <v>-0.13600000000000001</v>
      </c>
      <c r="AG7" s="3">
        <v>6.59</v>
      </c>
      <c r="AH7" s="3">
        <v>0.52</v>
      </c>
    </row>
    <row r="8" spans="1:34">
      <c r="A8" s="8">
        <v>3</v>
      </c>
      <c r="B8" s="3">
        <f t="shared" si="6"/>
        <v>1000</v>
      </c>
      <c r="C8" s="3">
        <f>10^2</f>
        <v>100</v>
      </c>
      <c r="D8" s="27">
        <v>0.73</v>
      </c>
      <c r="E8" s="27">
        <v>-0.5</v>
      </c>
      <c r="F8" s="27">
        <v>1.93</v>
      </c>
      <c r="G8" s="27">
        <v>0.5</v>
      </c>
      <c r="AB8" s="8">
        <v>3</v>
      </c>
      <c r="AC8" s="3">
        <f t="shared" si="7"/>
        <v>1000</v>
      </c>
      <c r="AD8" s="3">
        <f>10^2</f>
        <v>100</v>
      </c>
      <c r="AE8" s="28">
        <v>3.5</v>
      </c>
      <c r="AF8" s="3">
        <v>-0.47599999999999998</v>
      </c>
      <c r="AG8" s="3">
        <v>6.59</v>
      </c>
      <c r="AH8" s="3">
        <v>0.52</v>
      </c>
    </row>
    <row r="9" spans="1:34">
      <c r="A9" s="8">
        <v>3</v>
      </c>
      <c r="B9" s="3">
        <f t="shared" si="6"/>
        <v>100</v>
      </c>
      <c r="C9" s="3">
        <f>10</f>
        <v>10</v>
      </c>
      <c r="D9" s="27">
        <v>0.498</v>
      </c>
      <c r="E9" s="27">
        <v>-0.65600000000000003</v>
      </c>
      <c r="F9" s="27">
        <v>1.93</v>
      </c>
      <c r="G9" s="27">
        <v>0.5</v>
      </c>
      <c r="AB9" s="8">
        <v>3</v>
      </c>
      <c r="AC9" s="3">
        <f t="shared" si="7"/>
        <v>100</v>
      </c>
      <c r="AD9" s="3">
        <f>10</f>
        <v>10</v>
      </c>
      <c r="AE9" s="28">
        <v>26.2</v>
      </c>
      <c r="AF9" s="3">
        <v>-0.91300000000000003</v>
      </c>
      <c r="AG9" s="3">
        <v>6.59</v>
      </c>
      <c r="AH9" s="3">
        <v>0.52</v>
      </c>
    </row>
    <row r="10" spans="1:34">
      <c r="A10" s="8">
        <v>3</v>
      </c>
      <c r="B10" s="3">
        <v>10</v>
      </c>
      <c r="C10" s="3">
        <v>0</v>
      </c>
      <c r="D10" s="27">
        <v>1.55</v>
      </c>
      <c r="E10" s="27">
        <v>-0.66700000000000004</v>
      </c>
      <c r="F10" s="27">
        <v>1.93</v>
      </c>
      <c r="G10" s="27">
        <v>0.5</v>
      </c>
      <c r="AB10" s="8">
        <v>3</v>
      </c>
      <c r="AC10" s="3">
        <v>10</v>
      </c>
      <c r="AD10" s="3">
        <v>0</v>
      </c>
      <c r="AE10" s="28">
        <v>32</v>
      </c>
      <c r="AF10" s="28">
        <v>-1</v>
      </c>
      <c r="AG10" s="3">
        <v>6.59</v>
      </c>
      <c r="AH10" s="3">
        <v>0.52</v>
      </c>
    </row>
    <row r="11" spans="1:34">
      <c r="A11" s="8">
        <v>2</v>
      </c>
      <c r="B11" s="3">
        <f t="shared" ref="B11:B14" si="8">C11*10</f>
        <v>100000</v>
      </c>
      <c r="C11" s="3">
        <f>10^4</f>
        <v>10000</v>
      </c>
      <c r="D11" s="27">
        <v>0.37</v>
      </c>
      <c r="E11" s="27">
        <v>-0.39500000000000002</v>
      </c>
      <c r="F11" s="27">
        <v>1.1870000000000001</v>
      </c>
      <c r="G11" s="27">
        <v>0.37</v>
      </c>
      <c r="AB11" s="8">
        <v>2</v>
      </c>
      <c r="AC11" s="3">
        <f t="shared" ref="AC11:AC14" si="9">AD11*10</f>
        <v>100000</v>
      </c>
      <c r="AD11" s="3">
        <f>10^4</f>
        <v>10000</v>
      </c>
      <c r="AE11" s="3">
        <v>0.39100000000000001</v>
      </c>
      <c r="AF11" s="3">
        <v>-0.14799999999999999</v>
      </c>
      <c r="AG11" s="3">
        <v>6.3</v>
      </c>
      <c r="AH11" s="3">
        <v>0.378</v>
      </c>
    </row>
    <row r="12" spans="1:34">
      <c r="A12" s="8">
        <v>2</v>
      </c>
      <c r="B12" s="3">
        <f t="shared" si="8"/>
        <v>10000</v>
      </c>
      <c r="C12" s="3">
        <f>10^3</f>
        <v>1000</v>
      </c>
      <c r="D12" s="27">
        <v>0.107</v>
      </c>
      <c r="E12" s="27">
        <v>-0.26600000000000001</v>
      </c>
      <c r="F12" s="27">
        <v>1.1870000000000001</v>
      </c>
      <c r="G12" s="27">
        <v>0.37</v>
      </c>
      <c r="AB12" s="8">
        <v>2</v>
      </c>
      <c r="AC12" s="3">
        <f t="shared" si="9"/>
        <v>10000</v>
      </c>
      <c r="AD12" s="3">
        <f>10^3</f>
        <v>1000</v>
      </c>
      <c r="AE12" s="3">
        <v>8.1500000000000003E-2</v>
      </c>
      <c r="AF12" s="3">
        <v>2.1999999999999999E-2</v>
      </c>
      <c r="AG12" s="3">
        <v>6.3</v>
      </c>
      <c r="AH12" s="3">
        <v>0.378</v>
      </c>
    </row>
    <row r="13" spans="1:34">
      <c r="A13" s="8">
        <v>2</v>
      </c>
      <c r="B13" s="3">
        <f t="shared" si="8"/>
        <v>1000</v>
      </c>
      <c r="C13" s="3">
        <f>10^2</f>
        <v>100</v>
      </c>
      <c r="D13" s="27">
        <v>0.40799999999999997</v>
      </c>
      <c r="E13" s="27">
        <v>-0.46</v>
      </c>
      <c r="F13" s="27">
        <v>1.1870000000000001</v>
      </c>
      <c r="G13" s="27">
        <v>0.37</v>
      </c>
      <c r="AB13" s="8">
        <v>2</v>
      </c>
      <c r="AC13" s="3">
        <f t="shared" si="9"/>
        <v>1000</v>
      </c>
      <c r="AD13" s="3">
        <f>10^2</f>
        <v>100</v>
      </c>
      <c r="AE13" s="28">
        <v>6.09</v>
      </c>
      <c r="AF13" s="3">
        <v>-0.60199999999999998</v>
      </c>
      <c r="AG13" s="3">
        <v>6.3</v>
      </c>
      <c r="AH13" s="3">
        <v>0.378</v>
      </c>
    </row>
    <row r="14" spans="1:34">
      <c r="A14" s="8">
        <v>2</v>
      </c>
      <c r="B14" s="3">
        <f t="shared" si="8"/>
        <v>100</v>
      </c>
      <c r="C14" s="3">
        <f>10</f>
        <v>10</v>
      </c>
      <c r="D14" s="27">
        <v>0.9</v>
      </c>
      <c r="E14" s="27">
        <v>-0.63100000000000001</v>
      </c>
      <c r="F14" s="27">
        <v>1.1870000000000001</v>
      </c>
      <c r="G14" s="27">
        <v>0.37</v>
      </c>
      <c r="AB14" s="8">
        <v>2</v>
      </c>
      <c r="AC14" s="3">
        <f t="shared" si="9"/>
        <v>100</v>
      </c>
      <c r="AD14" s="3">
        <f>10</f>
        <v>10</v>
      </c>
      <c r="AE14" s="28">
        <v>32.1</v>
      </c>
      <c r="AF14" s="3">
        <v>-0.96299999999999997</v>
      </c>
      <c r="AG14" s="3">
        <v>6.3</v>
      </c>
      <c r="AH14" s="3">
        <v>0.378</v>
      </c>
    </row>
    <row r="15" spans="1:34">
      <c r="A15" s="8">
        <v>2</v>
      </c>
      <c r="B15" s="3">
        <v>10</v>
      </c>
      <c r="C15" s="3">
        <v>0</v>
      </c>
      <c r="D15" s="27">
        <v>0.97</v>
      </c>
      <c r="E15" s="27">
        <v>-0.66700000000000004</v>
      </c>
      <c r="F15" s="27">
        <v>1.1870000000000001</v>
      </c>
      <c r="G15" s="27">
        <v>0.37</v>
      </c>
      <c r="AB15" s="8">
        <v>2</v>
      </c>
      <c r="AC15" s="3">
        <v>10</v>
      </c>
      <c r="AD15" s="3">
        <v>0</v>
      </c>
      <c r="AE15" s="28">
        <v>35</v>
      </c>
      <c r="AF15" s="28">
        <v>-1</v>
      </c>
      <c r="AG15" s="3">
        <v>6.3</v>
      </c>
      <c r="AH15" s="3">
        <v>0.378</v>
      </c>
    </row>
    <row r="16" spans="1:34">
      <c r="A16" s="49" t="s">
        <v>135</v>
      </c>
      <c r="B16" s="50"/>
      <c r="C16" s="50"/>
      <c r="D16" s="50"/>
      <c r="E16" s="50"/>
      <c r="F16" s="50"/>
      <c r="G16" s="51"/>
      <c r="AB16" s="49" t="s">
        <v>136</v>
      </c>
      <c r="AC16" s="50"/>
      <c r="AD16" s="50"/>
      <c r="AE16" s="50"/>
      <c r="AF16" s="50"/>
      <c r="AG16" s="50"/>
      <c r="AH16" s="51"/>
    </row>
    <row r="17" spans="1:33">
      <c r="A17" s="8">
        <v>1</v>
      </c>
      <c r="B17" s="3">
        <f t="shared" ref="B17:AG17" si="10">A17+1</f>
        <v>2</v>
      </c>
      <c r="C17" s="3">
        <f t="shared" si="10"/>
        <v>3</v>
      </c>
      <c r="D17" s="3">
        <f t="shared" si="10"/>
        <v>4</v>
      </c>
      <c r="E17" s="3">
        <f t="shared" si="10"/>
        <v>5</v>
      </c>
      <c r="F17" s="3">
        <f t="shared" si="10"/>
        <v>6</v>
      </c>
      <c r="G17" s="3">
        <f t="shared" si="10"/>
        <v>7</v>
      </c>
      <c r="H17" s="3">
        <f t="shared" si="10"/>
        <v>8</v>
      </c>
      <c r="I17" s="3">
        <f t="shared" si="10"/>
        <v>9</v>
      </c>
      <c r="J17" s="3">
        <f t="shared" si="10"/>
        <v>10</v>
      </c>
      <c r="K17" s="3">
        <f t="shared" si="10"/>
        <v>11</v>
      </c>
      <c r="L17" s="3">
        <f t="shared" si="10"/>
        <v>12</v>
      </c>
      <c r="M17" s="3">
        <f t="shared" si="10"/>
        <v>13</v>
      </c>
      <c r="N17" s="3">
        <f t="shared" si="10"/>
        <v>14</v>
      </c>
      <c r="O17" s="3">
        <f t="shared" si="10"/>
        <v>15</v>
      </c>
      <c r="P17" s="3">
        <f t="shared" si="10"/>
        <v>16</v>
      </c>
      <c r="Q17" s="3">
        <f t="shared" si="10"/>
        <v>17</v>
      </c>
      <c r="R17" s="3">
        <f t="shared" si="10"/>
        <v>18</v>
      </c>
      <c r="S17" s="3">
        <f t="shared" si="10"/>
        <v>19</v>
      </c>
      <c r="T17" s="3">
        <f t="shared" si="10"/>
        <v>20</v>
      </c>
      <c r="U17" s="3">
        <f t="shared" si="10"/>
        <v>21</v>
      </c>
      <c r="V17" s="3">
        <f t="shared" si="10"/>
        <v>22</v>
      </c>
      <c r="W17" s="3">
        <f t="shared" si="10"/>
        <v>23</v>
      </c>
      <c r="X17" s="3">
        <f t="shared" si="10"/>
        <v>24</v>
      </c>
      <c r="Y17" s="3">
        <f t="shared" si="10"/>
        <v>25</v>
      </c>
      <c r="Z17" s="3">
        <f t="shared" si="10"/>
        <v>26</v>
      </c>
      <c r="AA17" s="3">
        <f t="shared" si="10"/>
        <v>27</v>
      </c>
      <c r="AB17" s="3">
        <f t="shared" si="10"/>
        <v>28</v>
      </c>
      <c r="AC17" s="3">
        <f t="shared" si="10"/>
        <v>29</v>
      </c>
      <c r="AD17" s="3">
        <f t="shared" si="10"/>
        <v>30</v>
      </c>
      <c r="AE17" s="3">
        <f t="shared" si="10"/>
        <v>31</v>
      </c>
      <c r="AF17" s="3">
        <f t="shared" si="10"/>
        <v>32</v>
      </c>
      <c r="AG17" s="3">
        <f t="shared" si="10"/>
        <v>33</v>
      </c>
    </row>
    <row r="21" spans="1:33" ht="15.75" customHeight="1"/>
    <row r="22" spans="1:33" ht="15.75" customHeight="1"/>
    <row r="23" spans="1:33" ht="15.75" customHeight="1"/>
    <row r="24" spans="1:33" ht="15.75" customHeight="1"/>
    <row r="25" spans="1:33" ht="15.75" customHeight="1"/>
    <row r="26" spans="1:33" ht="15.75" customHeight="1"/>
    <row r="27" spans="1:33" ht="15.75" customHeight="1"/>
    <row r="28" spans="1:33" ht="15.75" customHeight="1"/>
    <row r="29" spans="1:33" ht="15.75" customHeight="1"/>
    <row r="30" spans="1:33" ht="15.75" customHeight="1"/>
    <row r="31" spans="1:33" ht="15.75" customHeight="1"/>
    <row r="32" spans="1:3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I7:K7"/>
    <mergeCell ref="M7:O7"/>
    <mergeCell ref="Q7:T7"/>
    <mergeCell ref="A16:G16"/>
    <mergeCell ref="AB16:AH16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>
      <selection activeCell="A3" sqref="A3:I117"/>
    </sheetView>
  </sheetViews>
  <sheetFormatPr defaultColWidth="14.42578125" defaultRowHeight="15" customHeight="1"/>
  <cols>
    <col min="1" max="1" width="20.28515625" customWidth="1"/>
    <col min="2" max="2" width="22.28515625" customWidth="1"/>
    <col min="3" max="3" width="20" customWidth="1"/>
    <col min="4" max="4" width="22.28515625" customWidth="1"/>
    <col min="5" max="5" width="12" customWidth="1"/>
    <col min="6" max="6" width="12.5703125" customWidth="1"/>
    <col min="7" max="7" width="10.5703125" customWidth="1"/>
    <col min="8" max="8" width="11" customWidth="1"/>
    <col min="9" max="9" width="16" customWidth="1"/>
    <col min="10" max="10" width="8.7109375" customWidth="1"/>
    <col min="11" max="11" width="22.140625" customWidth="1"/>
    <col min="12" max="12" width="25" customWidth="1"/>
    <col min="13" max="13" width="19.42578125" customWidth="1"/>
    <col min="14" max="14" width="20" customWidth="1"/>
    <col min="15" max="26" width="8.7109375" customWidth="1"/>
  </cols>
  <sheetData>
    <row r="1" spans="1:19">
      <c r="A1" s="60" t="s">
        <v>137</v>
      </c>
      <c r="B1" s="56" t="s">
        <v>138</v>
      </c>
      <c r="C1" s="54" t="s">
        <v>139</v>
      </c>
      <c r="D1" s="56" t="s">
        <v>140</v>
      </c>
      <c r="E1" s="57" t="s">
        <v>141</v>
      </c>
      <c r="F1" s="58"/>
      <c r="G1" s="58"/>
      <c r="H1" s="58"/>
      <c r="I1" s="59"/>
      <c r="K1" s="60" t="s">
        <v>142</v>
      </c>
      <c r="L1" s="56" t="s">
        <v>143</v>
      </c>
      <c r="M1" s="54" t="s">
        <v>144</v>
      </c>
      <c r="N1" s="56" t="s">
        <v>145</v>
      </c>
      <c r="O1" s="57" t="s">
        <v>141</v>
      </c>
      <c r="P1" s="58"/>
      <c r="Q1" s="58"/>
      <c r="R1" s="58"/>
      <c r="S1" s="59"/>
    </row>
    <row r="2" spans="1:19">
      <c r="A2" s="61"/>
      <c r="B2" s="55"/>
      <c r="C2" s="55"/>
      <c r="D2" s="55"/>
      <c r="E2" s="2">
        <v>1</v>
      </c>
      <c r="F2" s="2">
        <v>2</v>
      </c>
      <c r="G2" s="2">
        <v>4</v>
      </c>
      <c r="H2" s="2">
        <v>6</v>
      </c>
      <c r="I2" s="29">
        <v>8</v>
      </c>
      <c r="K2" s="61"/>
      <c r="L2" s="55"/>
      <c r="M2" s="55"/>
      <c r="N2" s="55"/>
      <c r="O2" s="2">
        <v>1</v>
      </c>
      <c r="P2" s="2">
        <v>2</v>
      </c>
      <c r="Q2" s="2">
        <v>4</v>
      </c>
      <c r="R2" s="2">
        <v>6</v>
      </c>
      <c r="S2" s="29">
        <v>8</v>
      </c>
    </row>
    <row r="3" spans="1:19">
      <c r="A3" s="30">
        <v>8.0709999999999997</v>
      </c>
      <c r="B3" s="23">
        <v>6.8209999999999997</v>
      </c>
      <c r="C3" s="31">
        <f t="shared" ref="C3:C5" si="0">3/4</f>
        <v>0.75</v>
      </c>
      <c r="D3" s="31">
        <v>1</v>
      </c>
      <c r="E3" s="8">
        <v>38</v>
      </c>
      <c r="F3" s="8">
        <v>32</v>
      </c>
      <c r="G3" s="8">
        <v>26</v>
      </c>
      <c r="H3" s="8">
        <v>24</v>
      </c>
      <c r="I3" s="32"/>
      <c r="K3" s="30">
        <f t="shared" ref="K3:N3" si="1">0.0254*A3</f>
        <v>0.20500339999999997</v>
      </c>
      <c r="L3" s="30">
        <f t="shared" si="1"/>
        <v>0.17325339999999997</v>
      </c>
      <c r="M3" s="30">
        <f t="shared" si="1"/>
        <v>1.9049999999999997E-2</v>
      </c>
      <c r="N3" s="30">
        <f t="shared" si="1"/>
        <v>2.5399999999999999E-2</v>
      </c>
      <c r="O3" s="8">
        <v>38</v>
      </c>
      <c r="P3" s="8">
        <v>32</v>
      </c>
      <c r="Q3" s="8">
        <v>26</v>
      </c>
      <c r="R3" s="8">
        <v>24</v>
      </c>
      <c r="S3" s="32"/>
    </row>
    <row r="4" spans="1:19">
      <c r="A4" s="30">
        <v>8.0709999999999997</v>
      </c>
      <c r="B4" s="23">
        <v>6.8209999999999997</v>
      </c>
      <c r="C4" s="31">
        <f t="shared" si="0"/>
        <v>0.75</v>
      </c>
      <c r="D4" s="31">
        <v>2</v>
      </c>
      <c r="E4" s="8">
        <v>32</v>
      </c>
      <c r="F4" s="8">
        <v>26</v>
      </c>
      <c r="G4" s="8">
        <v>20</v>
      </c>
      <c r="H4" s="8">
        <v>20</v>
      </c>
      <c r="I4" s="32"/>
      <c r="K4" s="30">
        <f t="shared" ref="K4:N4" si="2">0.0254*A4</f>
        <v>0.20500339999999997</v>
      </c>
      <c r="L4" s="30">
        <f t="shared" si="2"/>
        <v>0.17325339999999997</v>
      </c>
      <c r="M4" s="30">
        <f t="shared" si="2"/>
        <v>1.9049999999999997E-2</v>
      </c>
      <c r="N4" s="30">
        <f t="shared" si="2"/>
        <v>5.0799999999999998E-2</v>
      </c>
      <c r="O4" s="8">
        <v>32</v>
      </c>
      <c r="P4" s="8">
        <v>26</v>
      </c>
      <c r="Q4" s="8">
        <v>20</v>
      </c>
      <c r="R4" s="8">
        <v>20</v>
      </c>
      <c r="S4" s="32"/>
    </row>
    <row r="5" spans="1:19">
      <c r="A5" s="30">
        <v>8.0709999999999997</v>
      </c>
      <c r="B5" s="23">
        <v>6.8209999999999997</v>
      </c>
      <c r="C5" s="31">
        <f t="shared" si="0"/>
        <v>0.75</v>
      </c>
      <c r="D5" s="31">
        <v>3</v>
      </c>
      <c r="E5" s="8">
        <v>37</v>
      </c>
      <c r="F5" s="8">
        <v>30</v>
      </c>
      <c r="G5" s="8">
        <v>24</v>
      </c>
      <c r="H5" s="8">
        <v>24</v>
      </c>
      <c r="I5" s="32"/>
      <c r="K5" s="30">
        <f t="shared" ref="K5:N5" si="3">0.0254*A5</f>
        <v>0.20500339999999997</v>
      </c>
      <c r="L5" s="30">
        <f t="shared" si="3"/>
        <v>0.17325339999999997</v>
      </c>
      <c r="M5" s="30">
        <f t="shared" si="3"/>
        <v>1.9049999999999997E-2</v>
      </c>
      <c r="N5" s="30">
        <f t="shared" si="3"/>
        <v>7.619999999999999E-2</v>
      </c>
      <c r="O5" s="8">
        <v>37</v>
      </c>
      <c r="P5" s="8">
        <v>30</v>
      </c>
      <c r="Q5" s="8">
        <v>24</v>
      </c>
      <c r="R5" s="8">
        <v>24</v>
      </c>
      <c r="S5" s="32"/>
    </row>
    <row r="6" spans="1:19">
      <c r="A6" s="30">
        <v>8.0709999999999997</v>
      </c>
      <c r="B6" s="23">
        <v>6.8209999999999997</v>
      </c>
      <c r="C6" s="31">
        <v>1</v>
      </c>
      <c r="D6" s="31">
        <v>4</v>
      </c>
      <c r="E6" s="8">
        <v>21</v>
      </c>
      <c r="F6" s="8">
        <v>16</v>
      </c>
      <c r="G6" s="8">
        <v>16</v>
      </c>
      <c r="H6" s="8">
        <v>14</v>
      </c>
      <c r="I6" s="32"/>
      <c r="K6" s="30">
        <f t="shared" ref="K6:N6" si="4">0.0254*A6</f>
        <v>0.20500339999999997</v>
      </c>
      <c r="L6" s="30">
        <f t="shared" si="4"/>
        <v>0.17325339999999997</v>
      </c>
      <c r="M6" s="30">
        <f t="shared" si="4"/>
        <v>2.5399999999999999E-2</v>
      </c>
      <c r="N6" s="30">
        <f t="shared" si="4"/>
        <v>0.1016</v>
      </c>
      <c r="O6" s="8">
        <v>21</v>
      </c>
      <c r="P6" s="8">
        <v>16</v>
      </c>
      <c r="Q6" s="8">
        <v>16</v>
      </c>
      <c r="R6" s="8">
        <v>14</v>
      </c>
      <c r="S6" s="32"/>
    </row>
    <row r="7" spans="1:19">
      <c r="A7" s="30">
        <v>8.0709999999999997</v>
      </c>
      <c r="B7" s="23">
        <v>6.8209999999999997</v>
      </c>
      <c r="C7" s="31">
        <v>1</v>
      </c>
      <c r="D7" s="31">
        <v>5</v>
      </c>
      <c r="E7" s="8">
        <v>22</v>
      </c>
      <c r="F7" s="8">
        <v>18</v>
      </c>
      <c r="G7" s="8">
        <v>16</v>
      </c>
      <c r="H7" s="8">
        <v>14</v>
      </c>
      <c r="I7" s="32"/>
      <c r="K7" s="30">
        <f t="shared" ref="K7:N7" si="5">0.0254*A7</f>
        <v>0.20500339999999997</v>
      </c>
      <c r="L7" s="30">
        <f t="shared" si="5"/>
        <v>0.17325339999999997</v>
      </c>
      <c r="M7" s="30">
        <f t="shared" si="5"/>
        <v>2.5399999999999999E-2</v>
      </c>
      <c r="N7" s="30">
        <f t="shared" si="5"/>
        <v>0.127</v>
      </c>
      <c r="O7" s="8">
        <v>22</v>
      </c>
      <c r="P7" s="8">
        <v>18</v>
      </c>
      <c r="Q7" s="8">
        <v>16</v>
      </c>
      <c r="R7" s="8">
        <v>14</v>
      </c>
      <c r="S7" s="32"/>
    </row>
    <row r="8" spans="1:19">
      <c r="A8" s="30">
        <v>10</v>
      </c>
      <c r="B8" s="23">
        <v>8.77</v>
      </c>
      <c r="C8" s="31">
        <f t="shared" ref="C8:C10" si="6">3/4</f>
        <v>0.75</v>
      </c>
      <c r="D8" s="31">
        <v>1</v>
      </c>
      <c r="E8" s="8">
        <v>62</v>
      </c>
      <c r="F8" s="8">
        <v>56</v>
      </c>
      <c r="G8" s="8">
        <v>47</v>
      </c>
      <c r="H8" s="8">
        <v>42</v>
      </c>
      <c r="I8" s="32">
        <v>36</v>
      </c>
      <c r="K8" s="30">
        <f t="shared" ref="K8:N8" si="7">0.0254*A8</f>
        <v>0.254</v>
      </c>
      <c r="L8" s="30">
        <f t="shared" si="7"/>
        <v>0.22275799999999998</v>
      </c>
      <c r="M8" s="30">
        <f t="shared" si="7"/>
        <v>1.9049999999999997E-2</v>
      </c>
      <c r="N8" s="30">
        <f t="shared" si="7"/>
        <v>2.5399999999999999E-2</v>
      </c>
      <c r="O8" s="8">
        <v>62</v>
      </c>
      <c r="P8" s="8">
        <v>56</v>
      </c>
      <c r="Q8" s="8">
        <v>47</v>
      </c>
      <c r="R8" s="8">
        <v>42</v>
      </c>
      <c r="S8" s="32">
        <v>36</v>
      </c>
    </row>
    <row r="9" spans="1:19">
      <c r="A9" s="30">
        <v>10</v>
      </c>
      <c r="B9" s="23">
        <v>8.77</v>
      </c>
      <c r="C9" s="31">
        <f t="shared" si="6"/>
        <v>0.75</v>
      </c>
      <c r="D9" s="31">
        <v>2</v>
      </c>
      <c r="E9" s="8">
        <v>52</v>
      </c>
      <c r="F9" s="8">
        <v>52</v>
      </c>
      <c r="G9" s="8">
        <v>40</v>
      </c>
      <c r="H9" s="8">
        <v>36</v>
      </c>
      <c r="I9" s="32"/>
      <c r="K9" s="30">
        <f t="shared" ref="K9:N9" si="8">0.0254*A9</f>
        <v>0.254</v>
      </c>
      <c r="L9" s="30">
        <f t="shared" si="8"/>
        <v>0.22275799999999998</v>
      </c>
      <c r="M9" s="30">
        <f t="shared" si="8"/>
        <v>1.9049999999999997E-2</v>
      </c>
      <c r="N9" s="30">
        <f t="shared" si="8"/>
        <v>5.0799999999999998E-2</v>
      </c>
      <c r="O9" s="8">
        <v>52</v>
      </c>
      <c r="P9" s="8">
        <v>52</v>
      </c>
      <c r="Q9" s="8">
        <v>40</v>
      </c>
      <c r="R9" s="8">
        <v>36</v>
      </c>
      <c r="S9" s="32"/>
    </row>
    <row r="10" spans="1:19">
      <c r="A10" s="30">
        <v>10</v>
      </c>
      <c r="B10" s="23">
        <v>8.77</v>
      </c>
      <c r="C10" s="31">
        <f t="shared" si="6"/>
        <v>0.75</v>
      </c>
      <c r="D10" s="31">
        <v>3</v>
      </c>
      <c r="E10" s="8">
        <v>61</v>
      </c>
      <c r="F10" s="8">
        <v>52</v>
      </c>
      <c r="G10" s="8">
        <v>48</v>
      </c>
      <c r="H10" s="8">
        <v>48</v>
      </c>
      <c r="I10" s="32"/>
      <c r="K10" s="30">
        <f t="shared" ref="K10:N10" si="9">0.0254*A10</f>
        <v>0.254</v>
      </c>
      <c r="L10" s="30">
        <f t="shared" si="9"/>
        <v>0.22275799999999998</v>
      </c>
      <c r="M10" s="30">
        <f t="shared" si="9"/>
        <v>1.9049999999999997E-2</v>
      </c>
      <c r="N10" s="30">
        <f t="shared" si="9"/>
        <v>7.619999999999999E-2</v>
      </c>
      <c r="O10" s="8">
        <v>61</v>
      </c>
      <c r="P10" s="8">
        <v>52</v>
      </c>
      <c r="Q10" s="8">
        <v>48</v>
      </c>
      <c r="R10" s="8">
        <v>48</v>
      </c>
      <c r="S10" s="32" t="s">
        <v>146</v>
      </c>
    </row>
    <row r="11" spans="1:19">
      <c r="A11" s="30">
        <v>10</v>
      </c>
      <c r="B11" s="23">
        <v>8.77</v>
      </c>
      <c r="C11" s="31">
        <v>1</v>
      </c>
      <c r="D11" s="31">
        <v>4</v>
      </c>
      <c r="E11" s="8">
        <v>32</v>
      </c>
      <c r="F11" s="8">
        <v>32</v>
      </c>
      <c r="G11" s="8">
        <v>26</v>
      </c>
      <c r="H11" s="8">
        <v>24</v>
      </c>
      <c r="I11" s="32"/>
      <c r="K11" s="30">
        <f t="shared" ref="K11:N11" si="10">0.0254*A11</f>
        <v>0.254</v>
      </c>
      <c r="L11" s="30">
        <f t="shared" si="10"/>
        <v>0.22275799999999998</v>
      </c>
      <c r="M11" s="30">
        <f t="shared" si="10"/>
        <v>2.5399999999999999E-2</v>
      </c>
      <c r="N11" s="30">
        <f t="shared" si="10"/>
        <v>0.1016</v>
      </c>
      <c r="O11" s="8">
        <v>32</v>
      </c>
      <c r="P11" s="8">
        <v>32</v>
      </c>
      <c r="Q11" s="8">
        <v>26</v>
      </c>
      <c r="R11" s="8">
        <v>24</v>
      </c>
      <c r="S11" s="32" t="s">
        <v>146</v>
      </c>
    </row>
    <row r="12" spans="1:19">
      <c r="A12" s="30">
        <v>10</v>
      </c>
      <c r="B12" s="23">
        <v>8.77</v>
      </c>
      <c r="C12" s="31">
        <v>1</v>
      </c>
      <c r="D12" s="31">
        <v>5</v>
      </c>
      <c r="E12" s="8">
        <v>37</v>
      </c>
      <c r="F12" s="8">
        <v>32</v>
      </c>
      <c r="G12" s="8">
        <v>28</v>
      </c>
      <c r="H12" s="8">
        <v>28</v>
      </c>
      <c r="I12" s="32"/>
      <c r="K12" s="30">
        <f t="shared" ref="K12:N12" si="11">0.0254*A12</f>
        <v>0.254</v>
      </c>
      <c r="L12" s="30">
        <f t="shared" si="11"/>
        <v>0.22275799999999998</v>
      </c>
      <c r="M12" s="30">
        <f t="shared" si="11"/>
        <v>2.5399999999999999E-2</v>
      </c>
      <c r="N12" s="30">
        <f t="shared" si="11"/>
        <v>0.127</v>
      </c>
      <c r="O12" s="8">
        <v>37</v>
      </c>
      <c r="P12" s="8">
        <v>32</v>
      </c>
      <c r="Q12" s="8">
        <v>28</v>
      </c>
      <c r="R12" s="8">
        <v>28</v>
      </c>
      <c r="S12" s="32" t="s">
        <v>146</v>
      </c>
    </row>
    <row r="13" spans="1:19">
      <c r="A13" s="30">
        <v>12</v>
      </c>
      <c r="B13" s="33">
        <v>10.75</v>
      </c>
      <c r="C13" s="31">
        <f t="shared" ref="C13:C15" si="12">3/4</f>
        <v>0.75</v>
      </c>
      <c r="D13" s="31">
        <v>1</v>
      </c>
      <c r="E13" s="8">
        <v>109</v>
      </c>
      <c r="F13" s="8">
        <v>98</v>
      </c>
      <c r="G13" s="8">
        <v>86</v>
      </c>
      <c r="H13" s="8">
        <v>82</v>
      </c>
      <c r="I13" s="32">
        <v>78</v>
      </c>
      <c r="K13" s="30">
        <f t="shared" ref="K13:N13" si="13">0.0254*A13</f>
        <v>0.30479999999999996</v>
      </c>
      <c r="L13" s="30">
        <f t="shared" si="13"/>
        <v>0.27305000000000001</v>
      </c>
      <c r="M13" s="30">
        <f t="shared" si="13"/>
        <v>1.9049999999999997E-2</v>
      </c>
      <c r="N13" s="30">
        <f t="shared" si="13"/>
        <v>2.5399999999999999E-2</v>
      </c>
      <c r="O13" s="8">
        <v>109</v>
      </c>
      <c r="P13" s="8">
        <v>98</v>
      </c>
      <c r="Q13" s="8">
        <v>86</v>
      </c>
      <c r="R13" s="8">
        <v>82</v>
      </c>
      <c r="S13" s="32">
        <v>78</v>
      </c>
    </row>
    <row r="14" spans="1:19">
      <c r="A14" s="30">
        <v>12</v>
      </c>
      <c r="B14" s="33">
        <v>10.75</v>
      </c>
      <c r="C14" s="31">
        <f t="shared" si="12"/>
        <v>0.75</v>
      </c>
      <c r="D14" s="31">
        <v>2</v>
      </c>
      <c r="E14" s="8">
        <v>80</v>
      </c>
      <c r="F14" s="8">
        <v>72</v>
      </c>
      <c r="G14" s="8">
        <v>68</v>
      </c>
      <c r="H14" s="8">
        <v>68</v>
      </c>
      <c r="I14" s="32">
        <v>60</v>
      </c>
      <c r="K14" s="30">
        <f t="shared" ref="K14:N14" si="14">0.0254*A14</f>
        <v>0.30479999999999996</v>
      </c>
      <c r="L14" s="30">
        <f t="shared" si="14"/>
        <v>0.27305000000000001</v>
      </c>
      <c r="M14" s="30">
        <f t="shared" si="14"/>
        <v>1.9049999999999997E-2</v>
      </c>
      <c r="N14" s="30">
        <f t="shared" si="14"/>
        <v>5.0799999999999998E-2</v>
      </c>
      <c r="O14" s="8">
        <v>80</v>
      </c>
      <c r="P14" s="8">
        <v>72</v>
      </c>
      <c r="Q14" s="8">
        <v>68</v>
      </c>
      <c r="R14" s="8">
        <v>68</v>
      </c>
      <c r="S14" s="32">
        <v>60</v>
      </c>
    </row>
    <row r="15" spans="1:19">
      <c r="A15" s="30">
        <v>12</v>
      </c>
      <c r="B15" s="33">
        <v>10.75</v>
      </c>
      <c r="C15" s="31">
        <f t="shared" si="12"/>
        <v>0.75</v>
      </c>
      <c r="D15" s="31">
        <v>3</v>
      </c>
      <c r="E15" s="8">
        <v>90</v>
      </c>
      <c r="F15" s="8">
        <v>84</v>
      </c>
      <c r="G15" s="8">
        <v>72</v>
      </c>
      <c r="H15" s="8">
        <v>70</v>
      </c>
      <c r="I15" s="32">
        <v>68</v>
      </c>
      <c r="K15" s="30">
        <f t="shared" ref="K15:N15" si="15">0.0254*A15</f>
        <v>0.30479999999999996</v>
      </c>
      <c r="L15" s="30">
        <f t="shared" si="15"/>
        <v>0.27305000000000001</v>
      </c>
      <c r="M15" s="30">
        <f t="shared" si="15"/>
        <v>1.9049999999999997E-2</v>
      </c>
      <c r="N15" s="30">
        <f t="shared" si="15"/>
        <v>7.619999999999999E-2</v>
      </c>
      <c r="O15" s="8">
        <v>90</v>
      </c>
      <c r="P15" s="8">
        <v>84</v>
      </c>
      <c r="Q15" s="8">
        <v>72</v>
      </c>
      <c r="R15" s="8">
        <v>70</v>
      </c>
      <c r="S15" s="32">
        <v>68</v>
      </c>
    </row>
    <row r="16" spans="1:19">
      <c r="A16" s="30">
        <v>12</v>
      </c>
      <c r="B16" s="33">
        <v>10.75</v>
      </c>
      <c r="C16" s="31">
        <v>1</v>
      </c>
      <c r="D16" s="31">
        <v>4</v>
      </c>
      <c r="E16" s="8">
        <v>48</v>
      </c>
      <c r="F16" s="8">
        <v>44</v>
      </c>
      <c r="G16" s="8">
        <v>40</v>
      </c>
      <c r="H16" s="8">
        <v>38</v>
      </c>
      <c r="I16" s="32">
        <v>36</v>
      </c>
      <c r="K16" s="30">
        <f t="shared" ref="K16:N16" si="16">0.0254*A16</f>
        <v>0.30479999999999996</v>
      </c>
      <c r="L16" s="30">
        <f t="shared" si="16"/>
        <v>0.27305000000000001</v>
      </c>
      <c r="M16" s="30">
        <f t="shared" si="16"/>
        <v>2.5399999999999999E-2</v>
      </c>
      <c r="N16" s="30">
        <f t="shared" si="16"/>
        <v>0.1016</v>
      </c>
      <c r="O16" s="8">
        <v>48</v>
      </c>
      <c r="P16" s="8">
        <v>44</v>
      </c>
      <c r="Q16" s="8">
        <v>40</v>
      </c>
      <c r="R16" s="8">
        <v>38</v>
      </c>
      <c r="S16" s="32">
        <v>36</v>
      </c>
    </row>
    <row r="17" spans="1:19">
      <c r="A17" s="30">
        <v>12</v>
      </c>
      <c r="B17" s="33">
        <v>10.75</v>
      </c>
      <c r="C17" s="31">
        <v>1</v>
      </c>
      <c r="D17" s="31">
        <v>5</v>
      </c>
      <c r="E17" s="8">
        <v>57</v>
      </c>
      <c r="F17" s="8">
        <v>52</v>
      </c>
      <c r="G17" s="8">
        <v>44</v>
      </c>
      <c r="H17" s="8">
        <v>42</v>
      </c>
      <c r="I17" s="32">
        <v>40</v>
      </c>
      <c r="K17" s="30">
        <f t="shared" ref="K17:N17" si="17">0.0254*A17</f>
        <v>0.30479999999999996</v>
      </c>
      <c r="L17" s="30">
        <f t="shared" si="17"/>
        <v>0.27305000000000001</v>
      </c>
      <c r="M17" s="30">
        <f t="shared" si="17"/>
        <v>2.5399999999999999E-2</v>
      </c>
      <c r="N17" s="30">
        <f t="shared" si="17"/>
        <v>0.127</v>
      </c>
      <c r="O17" s="8">
        <v>57</v>
      </c>
      <c r="P17" s="8">
        <v>52</v>
      </c>
      <c r="Q17" s="8">
        <v>44</v>
      </c>
      <c r="R17" s="8">
        <v>42</v>
      </c>
      <c r="S17" s="32">
        <v>40</v>
      </c>
    </row>
    <row r="18" spans="1:19">
      <c r="A18" s="34">
        <v>13.25</v>
      </c>
      <c r="B18" s="23">
        <v>12</v>
      </c>
      <c r="C18" s="31">
        <f t="shared" ref="C18:C20" si="18">3/4</f>
        <v>0.75</v>
      </c>
      <c r="D18" s="31">
        <v>1</v>
      </c>
      <c r="E18" s="8">
        <v>127</v>
      </c>
      <c r="F18" s="8">
        <v>114</v>
      </c>
      <c r="G18" s="8">
        <v>96</v>
      </c>
      <c r="H18" s="8">
        <v>90</v>
      </c>
      <c r="I18" s="32">
        <v>86</v>
      </c>
      <c r="K18" s="30">
        <f t="shared" ref="K18:N18" si="19">0.0254*A18</f>
        <v>0.33654999999999996</v>
      </c>
      <c r="L18" s="30">
        <f t="shared" si="19"/>
        <v>0.30479999999999996</v>
      </c>
      <c r="M18" s="30">
        <f t="shared" si="19"/>
        <v>1.9049999999999997E-2</v>
      </c>
      <c r="N18" s="30">
        <f t="shared" si="19"/>
        <v>2.5399999999999999E-2</v>
      </c>
      <c r="O18" s="8">
        <v>127</v>
      </c>
      <c r="P18" s="8">
        <v>114</v>
      </c>
      <c r="Q18" s="8">
        <v>96</v>
      </c>
      <c r="R18" s="8">
        <v>90</v>
      </c>
      <c r="S18" s="32">
        <v>86</v>
      </c>
    </row>
    <row r="19" spans="1:19">
      <c r="A19" s="34">
        <v>13.25</v>
      </c>
      <c r="B19" s="23">
        <v>12</v>
      </c>
      <c r="C19" s="31">
        <f t="shared" si="18"/>
        <v>0.75</v>
      </c>
      <c r="D19" s="31">
        <v>2</v>
      </c>
      <c r="E19" s="8">
        <v>95</v>
      </c>
      <c r="F19" s="8">
        <v>90</v>
      </c>
      <c r="G19" s="8">
        <v>81</v>
      </c>
      <c r="H19" s="8">
        <v>77</v>
      </c>
      <c r="I19" s="32">
        <v>70</v>
      </c>
      <c r="K19" s="30">
        <f t="shared" ref="K19:N19" si="20">0.0254*A19</f>
        <v>0.33654999999999996</v>
      </c>
      <c r="L19" s="30">
        <f t="shared" si="20"/>
        <v>0.30479999999999996</v>
      </c>
      <c r="M19" s="30">
        <f t="shared" si="20"/>
        <v>1.9049999999999997E-2</v>
      </c>
      <c r="N19" s="30">
        <f t="shared" si="20"/>
        <v>5.0799999999999998E-2</v>
      </c>
      <c r="O19" s="8">
        <v>95</v>
      </c>
      <c r="P19" s="8">
        <v>90</v>
      </c>
      <c r="Q19" s="8">
        <v>81</v>
      </c>
      <c r="R19" s="8">
        <v>77</v>
      </c>
      <c r="S19" s="32">
        <v>70</v>
      </c>
    </row>
    <row r="20" spans="1:19">
      <c r="A20" s="34">
        <v>13.25</v>
      </c>
      <c r="B20" s="23">
        <v>12</v>
      </c>
      <c r="C20" s="31">
        <f t="shared" si="18"/>
        <v>0.75</v>
      </c>
      <c r="D20" s="31">
        <v>3</v>
      </c>
      <c r="E20" s="8">
        <v>110</v>
      </c>
      <c r="F20" s="8">
        <v>101</v>
      </c>
      <c r="G20" s="8">
        <v>90</v>
      </c>
      <c r="H20" s="8">
        <v>88</v>
      </c>
      <c r="I20" s="32">
        <v>74</v>
      </c>
      <c r="K20" s="30">
        <f t="shared" ref="K20:N20" si="21">0.0254*A20</f>
        <v>0.33654999999999996</v>
      </c>
      <c r="L20" s="30">
        <f t="shared" si="21"/>
        <v>0.30479999999999996</v>
      </c>
      <c r="M20" s="30">
        <f t="shared" si="21"/>
        <v>1.9049999999999997E-2</v>
      </c>
      <c r="N20" s="30">
        <f t="shared" si="21"/>
        <v>7.619999999999999E-2</v>
      </c>
      <c r="O20" s="8">
        <v>110</v>
      </c>
      <c r="P20" s="8">
        <v>101</v>
      </c>
      <c r="Q20" s="8">
        <v>90</v>
      </c>
      <c r="R20" s="8">
        <v>88</v>
      </c>
      <c r="S20" s="32">
        <v>74</v>
      </c>
    </row>
    <row r="21" spans="1:19" ht="15.75" customHeight="1">
      <c r="A21" s="34">
        <v>13.25</v>
      </c>
      <c r="B21" s="23">
        <v>12</v>
      </c>
      <c r="C21" s="31">
        <v>1</v>
      </c>
      <c r="D21" s="31">
        <v>4</v>
      </c>
      <c r="E21" s="8">
        <v>60</v>
      </c>
      <c r="F21" s="8">
        <v>54</v>
      </c>
      <c r="G21" s="8">
        <v>51</v>
      </c>
      <c r="H21" s="8">
        <v>46</v>
      </c>
      <c r="I21" s="32">
        <v>44</v>
      </c>
      <c r="K21" s="30">
        <f t="shared" ref="K21:N21" si="22">0.0254*A21</f>
        <v>0.33654999999999996</v>
      </c>
      <c r="L21" s="30">
        <f t="shared" si="22"/>
        <v>0.30479999999999996</v>
      </c>
      <c r="M21" s="30">
        <f t="shared" si="22"/>
        <v>2.5399999999999999E-2</v>
      </c>
      <c r="N21" s="30">
        <f t="shared" si="22"/>
        <v>0.1016</v>
      </c>
      <c r="O21" s="8">
        <v>60</v>
      </c>
      <c r="P21" s="8">
        <v>54</v>
      </c>
      <c r="Q21" s="8">
        <v>51</v>
      </c>
      <c r="R21" s="8">
        <v>46</v>
      </c>
      <c r="S21" s="32">
        <v>44</v>
      </c>
    </row>
    <row r="22" spans="1:19" ht="15.75" customHeight="1">
      <c r="A22" s="34">
        <v>13.25</v>
      </c>
      <c r="B22" s="23">
        <v>12</v>
      </c>
      <c r="C22" s="31">
        <v>1</v>
      </c>
      <c r="D22" s="31">
        <v>5</v>
      </c>
      <c r="E22" s="8">
        <v>67</v>
      </c>
      <c r="F22" s="8">
        <v>63</v>
      </c>
      <c r="G22" s="8">
        <v>56</v>
      </c>
      <c r="H22" s="8">
        <v>54</v>
      </c>
      <c r="I22" s="32">
        <v>50</v>
      </c>
      <c r="K22" s="30">
        <f t="shared" ref="K22:N22" si="23">0.0254*A22</f>
        <v>0.33654999999999996</v>
      </c>
      <c r="L22" s="30">
        <f t="shared" si="23"/>
        <v>0.30479999999999996</v>
      </c>
      <c r="M22" s="30">
        <f t="shared" si="23"/>
        <v>2.5399999999999999E-2</v>
      </c>
      <c r="N22" s="30">
        <f t="shared" si="23"/>
        <v>0.127</v>
      </c>
      <c r="O22" s="8">
        <v>67</v>
      </c>
      <c r="P22" s="8">
        <v>63</v>
      </c>
      <c r="Q22" s="8">
        <v>56</v>
      </c>
      <c r="R22" s="8">
        <v>54</v>
      </c>
      <c r="S22" s="32">
        <v>50</v>
      </c>
    </row>
    <row r="23" spans="1:19" ht="15.75" customHeight="1">
      <c r="A23" s="34">
        <v>15.25</v>
      </c>
      <c r="B23" s="23">
        <v>14</v>
      </c>
      <c r="C23" s="31">
        <f t="shared" ref="C23:C25" si="24">3/4</f>
        <v>0.75</v>
      </c>
      <c r="D23" s="31">
        <v>1</v>
      </c>
      <c r="E23" s="8">
        <v>170</v>
      </c>
      <c r="F23" s="8">
        <v>160</v>
      </c>
      <c r="G23" s="8">
        <v>140</v>
      </c>
      <c r="H23" s="8">
        <v>136</v>
      </c>
      <c r="I23" s="32">
        <v>128</v>
      </c>
      <c r="K23" s="30">
        <f t="shared" ref="K23:N23" si="25">0.0254*A23</f>
        <v>0.38734999999999997</v>
      </c>
      <c r="L23" s="30">
        <f t="shared" si="25"/>
        <v>0.35559999999999997</v>
      </c>
      <c r="M23" s="30">
        <f t="shared" si="25"/>
        <v>1.9049999999999997E-2</v>
      </c>
      <c r="N23" s="30">
        <f t="shared" si="25"/>
        <v>2.5399999999999999E-2</v>
      </c>
      <c r="O23" s="8">
        <v>170</v>
      </c>
      <c r="P23" s="8">
        <v>160</v>
      </c>
      <c r="Q23" s="8">
        <v>140</v>
      </c>
      <c r="R23" s="8">
        <v>136</v>
      </c>
      <c r="S23" s="32">
        <v>128</v>
      </c>
    </row>
    <row r="24" spans="1:19" ht="15.75" customHeight="1">
      <c r="A24" s="34">
        <v>15.25</v>
      </c>
      <c r="B24" s="23">
        <v>14</v>
      </c>
      <c r="C24" s="31">
        <f t="shared" si="24"/>
        <v>0.75</v>
      </c>
      <c r="D24" s="31">
        <v>2</v>
      </c>
      <c r="E24" s="8">
        <v>138</v>
      </c>
      <c r="F24" s="8">
        <v>132</v>
      </c>
      <c r="G24" s="8">
        <v>116</v>
      </c>
      <c r="H24" s="8">
        <v>112</v>
      </c>
      <c r="I24" s="32">
        <v>108</v>
      </c>
      <c r="K24" s="30">
        <f t="shared" ref="K24:N24" si="26">0.0254*A24</f>
        <v>0.38734999999999997</v>
      </c>
      <c r="L24" s="30">
        <f t="shared" si="26"/>
        <v>0.35559999999999997</v>
      </c>
      <c r="M24" s="30">
        <f t="shared" si="26"/>
        <v>1.9049999999999997E-2</v>
      </c>
      <c r="N24" s="30">
        <f t="shared" si="26"/>
        <v>5.0799999999999998E-2</v>
      </c>
      <c r="O24" s="8">
        <v>138</v>
      </c>
      <c r="P24" s="8">
        <v>132</v>
      </c>
      <c r="Q24" s="8">
        <v>116</v>
      </c>
      <c r="R24" s="8">
        <v>112</v>
      </c>
      <c r="S24" s="32">
        <v>108</v>
      </c>
    </row>
    <row r="25" spans="1:19" ht="15.75" customHeight="1">
      <c r="A25" s="34">
        <v>15.25</v>
      </c>
      <c r="B25" s="23">
        <v>14</v>
      </c>
      <c r="C25" s="31">
        <f t="shared" si="24"/>
        <v>0.75</v>
      </c>
      <c r="D25" s="31">
        <v>3</v>
      </c>
      <c r="E25" s="8">
        <v>163</v>
      </c>
      <c r="F25" s="8">
        <v>152</v>
      </c>
      <c r="G25" s="8">
        <v>136</v>
      </c>
      <c r="H25" s="8">
        <v>133</v>
      </c>
      <c r="I25" s="32">
        <v>110</v>
      </c>
      <c r="K25" s="30">
        <f t="shared" ref="K25:N25" si="27">0.0254*A25</f>
        <v>0.38734999999999997</v>
      </c>
      <c r="L25" s="30">
        <f t="shared" si="27"/>
        <v>0.35559999999999997</v>
      </c>
      <c r="M25" s="30">
        <f t="shared" si="27"/>
        <v>1.9049999999999997E-2</v>
      </c>
      <c r="N25" s="30">
        <f t="shared" si="27"/>
        <v>7.619999999999999E-2</v>
      </c>
      <c r="O25" s="8">
        <v>163</v>
      </c>
      <c r="P25" s="8">
        <v>152</v>
      </c>
      <c r="Q25" s="8">
        <v>136</v>
      </c>
      <c r="R25" s="8">
        <v>133</v>
      </c>
      <c r="S25" s="32">
        <v>110</v>
      </c>
    </row>
    <row r="26" spans="1:19" ht="15.75" customHeight="1">
      <c r="A26" s="34">
        <v>15.25</v>
      </c>
      <c r="B26" s="23">
        <v>14</v>
      </c>
      <c r="C26" s="31">
        <v>1</v>
      </c>
      <c r="D26" s="31">
        <v>4</v>
      </c>
      <c r="E26" s="8">
        <v>88</v>
      </c>
      <c r="F26" s="8">
        <v>82</v>
      </c>
      <c r="G26" s="8">
        <v>75</v>
      </c>
      <c r="H26" s="8">
        <v>70</v>
      </c>
      <c r="I26" s="32">
        <v>64</v>
      </c>
      <c r="K26" s="30">
        <f t="shared" ref="K26:N26" si="28">0.0254*A26</f>
        <v>0.38734999999999997</v>
      </c>
      <c r="L26" s="30">
        <f t="shared" si="28"/>
        <v>0.35559999999999997</v>
      </c>
      <c r="M26" s="30">
        <f t="shared" si="28"/>
        <v>2.5399999999999999E-2</v>
      </c>
      <c r="N26" s="30">
        <f t="shared" si="28"/>
        <v>0.1016</v>
      </c>
      <c r="O26" s="8">
        <v>88</v>
      </c>
      <c r="P26" s="8">
        <v>82</v>
      </c>
      <c r="Q26" s="8">
        <v>75</v>
      </c>
      <c r="R26" s="8">
        <v>70</v>
      </c>
      <c r="S26" s="32">
        <v>64</v>
      </c>
    </row>
    <row r="27" spans="1:19" ht="15.75" customHeight="1">
      <c r="A27" s="34">
        <v>15.25</v>
      </c>
      <c r="B27" s="23">
        <v>14</v>
      </c>
      <c r="C27" s="31">
        <v>1</v>
      </c>
      <c r="D27" s="31">
        <v>5</v>
      </c>
      <c r="E27" s="8">
        <v>96</v>
      </c>
      <c r="F27" s="8">
        <v>92</v>
      </c>
      <c r="G27" s="8">
        <v>86</v>
      </c>
      <c r="H27" s="8">
        <v>84</v>
      </c>
      <c r="I27" s="32">
        <v>72</v>
      </c>
      <c r="K27" s="30">
        <f t="shared" ref="K27:N27" si="29">0.0254*A27</f>
        <v>0.38734999999999997</v>
      </c>
      <c r="L27" s="30">
        <f t="shared" si="29"/>
        <v>0.35559999999999997</v>
      </c>
      <c r="M27" s="30">
        <f t="shared" si="29"/>
        <v>2.5399999999999999E-2</v>
      </c>
      <c r="N27" s="30">
        <f t="shared" si="29"/>
        <v>0.127</v>
      </c>
      <c r="O27" s="8">
        <v>96</v>
      </c>
      <c r="P27" s="8">
        <v>92</v>
      </c>
      <c r="Q27" s="8">
        <v>86</v>
      </c>
      <c r="R27" s="8">
        <v>84</v>
      </c>
      <c r="S27" s="32">
        <v>72</v>
      </c>
    </row>
    <row r="28" spans="1:19" ht="15.75" customHeight="1">
      <c r="A28" s="34">
        <v>17.25</v>
      </c>
      <c r="B28" s="23">
        <v>16</v>
      </c>
      <c r="C28" s="31">
        <f t="shared" ref="C28:C30" si="30">3/4</f>
        <v>0.75</v>
      </c>
      <c r="D28" s="31">
        <v>1</v>
      </c>
      <c r="E28" s="8">
        <v>239</v>
      </c>
      <c r="F28" s="8">
        <v>224</v>
      </c>
      <c r="G28" s="8">
        <v>194</v>
      </c>
      <c r="H28" s="8">
        <v>188</v>
      </c>
      <c r="I28" s="32">
        <v>178</v>
      </c>
      <c r="K28" s="30">
        <f t="shared" ref="K28:N28" si="31">0.0254*A28</f>
        <v>0.43814999999999998</v>
      </c>
      <c r="L28" s="30">
        <f t="shared" si="31"/>
        <v>0.40639999999999998</v>
      </c>
      <c r="M28" s="30">
        <f t="shared" si="31"/>
        <v>1.9049999999999997E-2</v>
      </c>
      <c r="N28" s="30">
        <f t="shared" si="31"/>
        <v>2.5399999999999999E-2</v>
      </c>
      <c r="O28" s="8">
        <v>239</v>
      </c>
      <c r="P28" s="8">
        <v>224</v>
      </c>
      <c r="Q28" s="8">
        <v>194</v>
      </c>
      <c r="R28" s="8">
        <v>188</v>
      </c>
      <c r="S28" s="32">
        <v>178</v>
      </c>
    </row>
    <row r="29" spans="1:19" ht="15.75" customHeight="1">
      <c r="A29" s="34">
        <v>17.25</v>
      </c>
      <c r="B29" s="23">
        <v>16</v>
      </c>
      <c r="C29" s="31">
        <f t="shared" si="30"/>
        <v>0.75</v>
      </c>
      <c r="D29" s="31">
        <v>2</v>
      </c>
      <c r="E29" s="8">
        <v>188</v>
      </c>
      <c r="F29" s="8">
        <v>178</v>
      </c>
      <c r="G29" s="8">
        <v>168</v>
      </c>
      <c r="H29" s="8">
        <v>164</v>
      </c>
      <c r="I29" s="32">
        <v>142</v>
      </c>
      <c r="K29" s="30">
        <f t="shared" ref="K29:N29" si="32">0.0254*A29</f>
        <v>0.43814999999999998</v>
      </c>
      <c r="L29" s="30">
        <f t="shared" si="32"/>
        <v>0.40639999999999998</v>
      </c>
      <c r="M29" s="30">
        <f t="shared" si="32"/>
        <v>1.9049999999999997E-2</v>
      </c>
      <c r="N29" s="30">
        <f t="shared" si="32"/>
        <v>5.0799999999999998E-2</v>
      </c>
      <c r="O29" s="8">
        <v>188</v>
      </c>
      <c r="P29" s="8">
        <v>178</v>
      </c>
      <c r="Q29" s="8">
        <v>168</v>
      </c>
      <c r="R29" s="8">
        <v>164</v>
      </c>
      <c r="S29" s="32">
        <v>142</v>
      </c>
    </row>
    <row r="30" spans="1:19" ht="15.75" customHeight="1">
      <c r="A30" s="34">
        <v>17.25</v>
      </c>
      <c r="B30" s="23">
        <v>16</v>
      </c>
      <c r="C30" s="31">
        <f t="shared" si="30"/>
        <v>0.75</v>
      </c>
      <c r="D30" s="31">
        <v>3</v>
      </c>
      <c r="E30" s="8">
        <v>211</v>
      </c>
      <c r="F30" s="8">
        <v>201</v>
      </c>
      <c r="G30" s="8">
        <v>181</v>
      </c>
      <c r="H30" s="8">
        <v>176</v>
      </c>
      <c r="I30" s="32">
        <v>166</v>
      </c>
      <c r="K30" s="30">
        <f t="shared" ref="K30:N30" si="33">0.0254*A30</f>
        <v>0.43814999999999998</v>
      </c>
      <c r="L30" s="30">
        <f t="shared" si="33"/>
        <v>0.40639999999999998</v>
      </c>
      <c r="M30" s="30">
        <f t="shared" si="33"/>
        <v>1.9049999999999997E-2</v>
      </c>
      <c r="N30" s="30">
        <f t="shared" si="33"/>
        <v>7.619999999999999E-2</v>
      </c>
      <c r="O30" s="8">
        <v>211</v>
      </c>
      <c r="P30" s="8">
        <v>201</v>
      </c>
      <c r="Q30" s="8">
        <v>181</v>
      </c>
      <c r="R30" s="8">
        <v>176</v>
      </c>
      <c r="S30" s="32">
        <v>166</v>
      </c>
    </row>
    <row r="31" spans="1:19" ht="15.75" customHeight="1">
      <c r="A31" s="34">
        <v>17.25</v>
      </c>
      <c r="B31" s="23">
        <v>16</v>
      </c>
      <c r="C31" s="31">
        <v>1</v>
      </c>
      <c r="D31" s="31">
        <v>4</v>
      </c>
      <c r="E31" s="8">
        <v>112</v>
      </c>
      <c r="F31" s="8">
        <v>110</v>
      </c>
      <c r="G31" s="8">
        <v>102</v>
      </c>
      <c r="H31" s="8">
        <v>98</v>
      </c>
      <c r="I31" s="32">
        <v>82</v>
      </c>
      <c r="K31" s="30">
        <f t="shared" ref="K31:N31" si="34">0.0254*A31</f>
        <v>0.43814999999999998</v>
      </c>
      <c r="L31" s="30">
        <f t="shared" si="34"/>
        <v>0.40639999999999998</v>
      </c>
      <c r="M31" s="30">
        <f t="shared" si="34"/>
        <v>2.5399999999999999E-2</v>
      </c>
      <c r="N31" s="30">
        <f t="shared" si="34"/>
        <v>0.1016</v>
      </c>
      <c r="O31" s="8">
        <v>112</v>
      </c>
      <c r="P31" s="8">
        <v>110</v>
      </c>
      <c r="Q31" s="8">
        <v>102</v>
      </c>
      <c r="R31" s="8">
        <v>98</v>
      </c>
      <c r="S31" s="32">
        <v>82</v>
      </c>
    </row>
    <row r="32" spans="1:19" ht="15.75" customHeight="1">
      <c r="A32" s="34">
        <v>17.25</v>
      </c>
      <c r="B32" s="23">
        <v>16</v>
      </c>
      <c r="C32" s="31">
        <v>1</v>
      </c>
      <c r="D32" s="31">
        <v>5</v>
      </c>
      <c r="E32" s="8">
        <v>130</v>
      </c>
      <c r="F32" s="8">
        <v>124</v>
      </c>
      <c r="G32" s="8">
        <v>116</v>
      </c>
      <c r="H32" s="8">
        <v>110</v>
      </c>
      <c r="I32" s="32">
        <v>94</v>
      </c>
      <c r="K32" s="30">
        <f t="shared" ref="K32:N32" si="35">0.0254*A32</f>
        <v>0.43814999999999998</v>
      </c>
      <c r="L32" s="30">
        <f t="shared" si="35"/>
        <v>0.40639999999999998</v>
      </c>
      <c r="M32" s="30">
        <f t="shared" si="35"/>
        <v>2.5399999999999999E-2</v>
      </c>
      <c r="N32" s="30">
        <f t="shared" si="35"/>
        <v>0.127</v>
      </c>
      <c r="O32" s="8">
        <v>130</v>
      </c>
      <c r="P32" s="8">
        <v>124</v>
      </c>
      <c r="Q32" s="8">
        <v>116</v>
      </c>
      <c r="R32" s="8">
        <v>110</v>
      </c>
      <c r="S32" s="32">
        <v>94</v>
      </c>
    </row>
    <row r="33" spans="1:19" ht="15.75" customHeight="1">
      <c r="A33" s="34">
        <v>19.25</v>
      </c>
      <c r="B33" s="23">
        <v>18</v>
      </c>
      <c r="C33" s="31">
        <f t="shared" ref="C33:C35" si="36">3/4</f>
        <v>0.75</v>
      </c>
      <c r="D33" s="31">
        <v>1</v>
      </c>
      <c r="E33" s="8">
        <v>301</v>
      </c>
      <c r="F33" s="8">
        <v>282</v>
      </c>
      <c r="G33" s="8">
        <v>252</v>
      </c>
      <c r="H33" s="8">
        <v>244</v>
      </c>
      <c r="I33" s="32">
        <v>234</v>
      </c>
      <c r="K33" s="30">
        <f t="shared" ref="K33:N33" si="37">0.0254*A33</f>
        <v>0.48895</v>
      </c>
      <c r="L33" s="30">
        <f t="shared" si="37"/>
        <v>0.4572</v>
      </c>
      <c r="M33" s="30">
        <f t="shared" si="37"/>
        <v>1.9049999999999997E-2</v>
      </c>
      <c r="N33" s="30">
        <f t="shared" si="37"/>
        <v>2.5399999999999999E-2</v>
      </c>
      <c r="O33" s="8">
        <v>301</v>
      </c>
      <c r="P33" s="8">
        <v>282</v>
      </c>
      <c r="Q33" s="8">
        <v>252</v>
      </c>
      <c r="R33" s="8">
        <v>244</v>
      </c>
      <c r="S33" s="32">
        <v>234</v>
      </c>
    </row>
    <row r="34" spans="1:19" ht="15.75" customHeight="1">
      <c r="A34" s="34">
        <v>19.25</v>
      </c>
      <c r="B34" s="23">
        <v>18</v>
      </c>
      <c r="C34" s="31">
        <f t="shared" si="36"/>
        <v>0.75</v>
      </c>
      <c r="D34" s="31">
        <v>2</v>
      </c>
      <c r="E34" s="8">
        <v>236</v>
      </c>
      <c r="F34" s="8">
        <v>224</v>
      </c>
      <c r="G34" s="8">
        <v>216</v>
      </c>
      <c r="H34" s="8">
        <v>208</v>
      </c>
      <c r="I34" s="32">
        <v>188</v>
      </c>
      <c r="K34" s="30">
        <f t="shared" ref="K34:N34" si="38">0.0254*A34</f>
        <v>0.48895</v>
      </c>
      <c r="L34" s="30">
        <f t="shared" si="38"/>
        <v>0.4572</v>
      </c>
      <c r="M34" s="30">
        <f t="shared" si="38"/>
        <v>1.9049999999999997E-2</v>
      </c>
      <c r="N34" s="30">
        <f t="shared" si="38"/>
        <v>5.0799999999999998E-2</v>
      </c>
      <c r="O34" s="8">
        <v>236</v>
      </c>
      <c r="P34" s="8">
        <v>224</v>
      </c>
      <c r="Q34" s="8">
        <v>216</v>
      </c>
      <c r="R34" s="8">
        <v>208</v>
      </c>
      <c r="S34" s="32">
        <v>188</v>
      </c>
    </row>
    <row r="35" spans="1:19" ht="15.75" customHeight="1">
      <c r="A35" s="34">
        <v>19.25</v>
      </c>
      <c r="B35" s="23">
        <v>18</v>
      </c>
      <c r="C35" s="31">
        <f t="shared" si="36"/>
        <v>0.75</v>
      </c>
      <c r="D35" s="31">
        <v>3</v>
      </c>
      <c r="E35" s="8">
        <v>273</v>
      </c>
      <c r="F35" s="8">
        <v>256</v>
      </c>
      <c r="G35" s="8">
        <v>242</v>
      </c>
      <c r="H35" s="8">
        <v>236</v>
      </c>
      <c r="I35" s="32">
        <v>210</v>
      </c>
      <c r="K35" s="30">
        <f t="shared" ref="K35:N35" si="39">0.0254*A35</f>
        <v>0.48895</v>
      </c>
      <c r="L35" s="30">
        <f t="shared" si="39"/>
        <v>0.4572</v>
      </c>
      <c r="M35" s="30">
        <f t="shared" si="39"/>
        <v>1.9049999999999997E-2</v>
      </c>
      <c r="N35" s="30">
        <f t="shared" si="39"/>
        <v>7.619999999999999E-2</v>
      </c>
      <c r="O35" s="8">
        <v>273</v>
      </c>
      <c r="P35" s="8">
        <v>256</v>
      </c>
      <c r="Q35" s="8">
        <v>242</v>
      </c>
      <c r="R35" s="8">
        <v>236</v>
      </c>
      <c r="S35" s="32">
        <v>210</v>
      </c>
    </row>
    <row r="36" spans="1:19" ht="15.75" customHeight="1">
      <c r="A36" s="34">
        <v>19.25</v>
      </c>
      <c r="B36" s="23">
        <v>18</v>
      </c>
      <c r="C36" s="31">
        <v>1</v>
      </c>
      <c r="D36" s="31">
        <v>4</v>
      </c>
      <c r="E36" s="8">
        <v>148</v>
      </c>
      <c r="F36" s="8">
        <v>142</v>
      </c>
      <c r="G36" s="8">
        <v>136</v>
      </c>
      <c r="H36" s="8">
        <v>129</v>
      </c>
      <c r="I36" s="32">
        <v>116</v>
      </c>
      <c r="K36" s="30">
        <f t="shared" ref="K36:N36" si="40">0.0254*A36</f>
        <v>0.48895</v>
      </c>
      <c r="L36" s="30">
        <f t="shared" si="40"/>
        <v>0.4572</v>
      </c>
      <c r="M36" s="30">
        <f t="shared" si="40"/>
        <v>2.5399999999999999E-2</v>
      </c>
      <c r="N36" s="30">
        <f t="shared" si="40"/>
        <v>0.1016</v>
      </c>
      <c r="O36" s="8">
        <v>148</v>
      </c>
      <c r="P36" s="8">
        <v>142</v>
      </c>
      <c r="Q36" s="8">
        <v>136</v>
      </c>
      <c r="R36" s="8">
        <v>129</v>
      </c>
      <c r="S36" s="32">
        <v>116</v>
      </c>
    </row>
    <row r="37" spans="1:19" ht="15.75" customHeight="1">
      <c r="A37" s="34">
        <v>19.25</v>
      </c>
      <c r="B37" s="23">
        <v>18</v>
      </c>
      <c r="C37" s="31">
        <v>1</v>
      </c>
      <c r="D37" s="31">
        <v>5</v>
      </c>
      <c r="E37" s="8">
        <v>172</v>
      </c>
      <c r="F37" s="8">
        <v>162</v>
      </c>
      <c r="G37" s="8">
        <v>152</v>
      </c>
      <c r="H37" s="8">
        <v>148</v>
      </c>
      <c r="I37" s="32">
        <v>128</v>
      </c>
      <c r="K37" s="30">
        <f t="shared" ref="K37:N37" si="41">0.0254*A37</f>
        <v>0.48895</v>
      </c>
      <c r="L37" s="30">
        <f t="shared" si="41"/>
        <v>0.4572</v>
      </c>
      <c r="M37" s="30">
        <f t="shared" si="41"/>
        <v>2.5399999999999999E-2</v>
      </c>
      <c r="N37" s="30">
        <f t="shared" si="41"/>
        <v>0.127</v>
      </c>
      <c r="O37" s="8">
        <v>172</v>
      </c>
      <c r="P37" s="8">
        <v>162</v>
      </c>
      <c r="Q37" s="8">
        <v>152</v>
      </c>
      <c r="R37" s="8">
        <v>148</v>
      </c>
      <c r="S37" s="32">
        <v>128</v>
      </c>
    </row>
    <row r="38" spans="1:19" ht="15.75" customHeight="1">
      <c r="A38" s="30">
        <v>21</v>
      </c>
      <c r="B38" s="33">
        <v>19.25</v>
      </c>
      <c r="C38" s="31">
        <f t="shared" ref="C38:C40" si="42">3/4</f>
        <v>0.75</v>
      </c>
      <c r="D38" s="31">
        <v>1</v>
      </c>
      <c r="E38" s="31">
        <v>361</v>
      </c>
      <c r="F38" s="8">
        <v>342</v>
      </c>
      <c r="G38" s="8">
        <v>314</v>
      </c>
      <c r="H38" s="8">
        <v>306</v>
      </c>
      <c r="I38" s="32">
        <v>290</v>
      </c>
      <c r="K38" s="30">
        <f t="shared" ref="K38:N38" si="43">0.0254*A38</f>
        <v>0.53339999999999999</v>
      </c>
      <c r="L38" s="30">
        <f t="shared" si="43"/>
        <v>0.48895</v>
      </c>
      <c r="M38" s="30">
        <f t="shared" si="43"/>
        <v>1.9049999999999997E-2</v>
      </c>
      <c r="N38" s="30">
        <f t="shared" si="43"/>
        <v>2.5399999999999999E-2</v>
      </c>
      <c r="O38" s="31">
        <v>361</v>
      </c>
      <c r="P38" s="8">
        <v>342</v>
      </c>
      <c r="Q38" s="8">
        <v>314</v>
      </c>
      <c r="R38" s="8">
        <v>306</v>
      </c>
      <c r="S38" s="32">
        <v>290</v>
      </c>
    </row>
    <row r="39" spans="1:19" ht="15.75" customHeight="1">
      <c r="A39" s="30">
        <v>21</v>
      </c>
      <c r="B39" s="33">
        <v>19.25</v>
      </c>
      <c r="C39" s="31">
        <f t="shared" si="42"/>
        <v>0.75</v>
      </c>
      <c r="D39" s="31">
        <v>2</v>
      </c>
      <c r="E39" s="31">
        <v>276</v>
      </c>
      <c r="F39" s="8">
        <v>264</v>
      </c>
      <c r="G39" s="8">
        <v>246</v>
      </c>
      <c r="H39" s="8">
        <v>240</v>
      </c>
      <c r="I39" s="32">
        <v>234</v>
      </c>
      <c r="K39" s="30">
        <f t="shared" ref="K39:N39" si="44">0.0254*A39</f>
        <v>0.53339999999999999</v>
      </c>
      <c r="L39" s="30">
        <f t="shared" si="44"/>
        <v>0.48895</v>
      </c>
      <c r="M39" s="30">
        <f t="shared" si="44"/>
        <v>1.9049999999999997E-2</v>
      </c>
      <c r="N39" s="30">
        <f t="shared" si="44"/>
        <v>5.0799999999999998E-2</v>
      </c>
      <c r="O39" s="31">
        <v>276</v>
      </c>
      <c r="P39" s="8">
        <v>264</v>
      </c>
      <c r="Q39" s="8">
        <v>246</v>
      </c>
      <c r="R39" s="8">
        <v>240</v>
      </c>
      <c r="S39" s="32">
        <v>234</v>
      </c>
    </row>
    <row r="40" spans="1:19" ht="15.75" customHeight="1">
      <c r="A40" s="30">
        <v>21</v>
      </c>
      <c r="B40" s="33">
        <v>19.25</v>
      </c>
      <c r="C40" s="31">
        <f t="shared" si="42"/>
        <v>0.75</v>
      </c>
      <c r="D40" s="31">
        <v>3</v>
      </c>
      <c r="E40" s="31">
        <v>318</v>
      </c>
      <c r="F40" s="8">
        <v>308</v>
      </c>
      <c r="G40" s="8">
        <v>279</v>
      </c>
      <c r="H40" s="8">
        <v>269</v>
      </c>
      <c r="I40" s="32">
        <v>260</v>
      </c>
      <c r="K40" s="30">
        <f t="shared" ref="K40:N40" si="45">0.0254*A40</f>
        <v>0.53339999999999999</v>
      </c>
      <c r="L40" s="30">
        <f t="shared" si="45"/>
        <v>0.48895</v>
      </c>
      <c r="M40" s="30">
        <f t="shared" si="45"/>
        <v>1.9049999999999997E-2</v>
      </c>
      <c r="N40" s="30">
        <f t="shared" si="45"/>
        <v>7.619999999999999E-2</v>
      </c>
      <c r="O40" s="31">
        <v>318</v>
      </c>
      <c r="P40" s="8">
        <v>308</v>
      </c>
      <c r="Q40" s="8">
        <v>279</v>
      </c>
      <c r="R40" s="8">
        <v>269</v>
      </c>
      <c r="S40" s="32">
        <v>260</v>
      </c>
    </row>
    <row r="41" spans="1:19" ht="15.75" customHeight="1">
      <c r="A41" s="30">
        <v>21</v>
      </c>
      <c r="B41" s="33">
        <v>19.25</v>
      </c>
      <c r="C41" s="31">
        <v>1</v>
      </c>
      <c r="D41" s="31">
        <v>4</v>
      </c>
      <c r="E41" s="31">
        <v>170</v>
      </c>
      <c r="F41" s="8">
        <v>168</v>
      </c>
      <c r="G41" s="8">
        <v>157</v>
      </c>
      <c r="H41" s="8">
        <v>150</v>
      </c>
      <c r="I41" s="32">
        <v>148</v>
      </c>
      <c r="K41" s="30">
        <f t="shared" ref="K41:N41" si="46">0.0254*A41</f>
        <v>0.53339999999999999</v>
      </c>
      <c r="L41" s="30">
        <f t="shared" si="46"/>
        <v>0.48895</v>
      </c>
      <c r="M41" s="30">
        <f t="shared" si="46"/>
        <v>2.5399999999999999E-2</v>
      </c>
      <c r="N41" s="30">
        <f t="shared" si="46"/>
        <v>0.1016</v>
      </c>
      <c r="O41" s="31">
        <v>170</v>
      </c>
      <c r="P41" s="8">
        <v>168</v>
      </c>
      <c r="Q41" s="8">
        <v>157</v>
      </c>
      <c r="R41" s="8">
        <v>150</v>
      </c>
      <c r="S41" s="32">
        <v>148</v>
      </c>
    </row>
    <row r="42" spans="1:19" ht="15.75" customHeight="1">
      <c r="A42" s="30">
        <v>21</v>
      </c>
      <c r="B42" s="33">
        <v>19.25</v>
      </c>
      <c r="C42" s="31">
        <v>1</v>
      </c>
      <c r="D42" s="31">
        <v>5</v>
      </c>
      <c r="E42" s="31">
        <v>199</v>
      </c>
      <c r="F42" s="8">
        <v>188</v>
      </c>
      <c r="G42" s="8">
        <v>170</v>
      </c>
      <c r="H42" s="8">
        <v>166</v>
      </c>
      <c r="I42" s="32">
        <v>160</v>
      </c>
      <c r="K42" s="30">
        <f t="shared" ref="K42:N42" si="47">0.0254*A42</f>
        <v>0.53339999999999999</v>
      </c>
      <c r="L42" s="30">
        <f t="shared" si="47"/>
        <v>0.48895</v>
      </c>
      <c r="M42" s="30">
        <f t="shared" si="47"/>
        <v>2.5399999999999999E-2</v>
      </c>
      <c r="N42" s="30">
        <f t="shared" si="47"/>
        <v>0.127</v>
      </c>
      <c r="O42" s="31">
        <v>199</v>
      </c>
      <c r="P42" s="8">
        <v>188</v>
      </c>
      <c r="Q42" s="8">
        <v>170</v>
      </c>
      <c r="R42" s="8">
        <v>166</v>
      </c>
      <c r="S42" s="32">
        <v>160</v>
      </c>
    </row>
    <row r="43" spans="1:19" ht="15.75" customHeight="1">
      <c r="A43" s="34">
        <v>23.25</v>
      </c>
      <c r="B43" s="33">
        <v>21.5</v>
      </c>
      <c r="C43" s="31">
        <f t="shared" ref="C43:C45" si="48">3/4</f>
        <v>0.75</v>
      </c>
      <c r="D43" s="31">
        <v>1</v>
      </c>
      <c r="E43" s="31">
        <v>442</v>
      </c>
      <c r="F43" s="8">
        <v>420</v>
      </c>
      <c r="G43" s="8">
        <v>386</v>
      </c>
      <c r="H43" s="8">
        <v>378</v>
      </c>
      <c r="I43" s="32">
        <v>364</v>
      </c>
      <c r="K43" s="30">
        <f t="shared" ref="K43:N43" si="49">0.0254*A43</f>
        <v>0.59055000000000002</v>
      </c>
      <c r="L43" s="30">
        <f t="shared" si="49"/>
        <v>0.54610000000000003</v>
      </c>
      <c r="M43" s="30">
        <f t="shared" si="49"/>
        <v>1.9049999999999997E-2</v>
      </c>
      <c r="N43" s="30">
        <f t="shared" si="49"/>
        <v>2.5399999999999999E-2</v>
      </c>
      <c r="O43" s="31">
        <v>442</v>
      </c>
      <c r="P43" s="8">
        <v>420</v>
      </c>
      <c r="Q43" s="8">
        <v>386</v>
      </c>
      <c r="R43" s="8">
        <v>378</v>
      </c>
      <c r="S43" s="32">
        <v>364</v>
      </c>
    </row>
    <row r="44" spans="1:19" ht="15.75" customHeight="1">
      <c r="A44" s="34">
        <v>23.25</v>
      </c>
      <c r="B44" s="33">
        <v>21.5</v>
      </c>
      <c r="C44" s="31">
        <f t="shared" si="48"/>
        <v>0.75</v>
      </c>
      <c r="D44" s="31">
        <v>2</v>
      </c>
      <c r="E44" s="31">
        <v>341</v>
      </c>
      <c r="F44" s="8">
        <v>321</v>
      </c>
      <c r="G44" s="8">
        <v>308</v>
      </c>
      <c r="H44" s="8">
        <v>296</v>
      </c>
      <c r="I44" s="32">
        <v>292</v>
      </c>
      <c r="K44" s="30">
        <f t="shared" ref="K44:N44" si="50">0.0254*A44</f>
        <v>0.59055000000000002</v>
      </c>
      <c r="L44" s="30">
        <f t="shared" si="50"/>
        <v>0.54610000000000003</v>
      </c>
      <c r="M44" s="30">
        <f t="shared" si="50"/>
        <v>1.9049999999999997E-2</v>
      </c>
      <c r="N44" s="30">
        <f t="shared" si="50"/>
        <v>5.0799999999999998E-2</v>
      </c>
      <c r="O44" s="31">
        <v>341</v>
      </c>
      <c r="P44" s="8">
        <v>321</v>
      </c>
      <c r="Q44" s="8">
        <v>308</v>
      </c>
      <c r="R44" s="8">
        <v>296</v>
      </c>
      <c r="S44" s="32">
        <v>292</v>
      </c>
    </row>
    <row r="45" spans="1:19" ht="15.75" customHeight="1">
      <c r="A45" s="34">
        <v>23.25</v>
      </c>
      <c r="B45" s="33">
        <v>21.5</v>
      </c>
      <c r="C45" s="31">
        <f t="shared" si="48"/>
        <v>0.75</v>
      </c>
      <c r="D45" s="31">
        <v>3</v>
      </c>
      <c r="E45" s="31">
        <v>381</v>
      </c>
      <c r="F45" s="8">
        <v>369</v>
      </c>
      <c r="G45" s="8">
        <v>349</v>
      </c>
      <c r="H45" s="8">
        <v>326</v>
      </c>
      <c r="I45" s="32">
        <v>328</v>
      </c>
      <c r="K45" s="30">
        <f t="shared" ref="K45:N45" si="51">0.0254*A45</f>
        <v>0.59055000000000002</v>
      </c>
      <c r="L45" s="30">
        <f t="shared" si="51"/>
        <v>0.54610000000000003</v>
      </c>
      <c r="M45" s="30">
        <f t="shared" si="51"/>
        <v>1.9049999999999997E-2</v>
      </c>
      <c r="N45" s="30">
        <f t="shared" si="51"/>
        <v>7.619999999999999E-2</v>
      </c>
      <c r="O45" s="31">
        <v>381</v>
      </c>
      <c r="P45" s="8">
        <v>369</v>
      </c>
      <c r="Q45" s="8">
        <v>349</v>
      </c>
      <c r="R45" s="8">
        <v>326</v>
      </c>
      <c r="S45" s="32">
        <v>328</v>
      </c>
    </row>
    <row r="46" spans="1:19" ht="15.75" customHeight="1">
      <c r="A46" s="34">
        <v>23.25</v>
      </c>
      <c r="B46" s="33">
        <v>21.5</v>
      </c>
      <c r="C46" s="31">
        <v>1</v>
      </c>
      <c r="D46" s="31">
        <v>4</v>
      </c>
      <c r="E46" s="31">
        <v>210</v>
      </c>
      <c r="F46" s="8">
        <v>199</v>
      </c>
      <c r="G46" s="8">
        <v>197</v>
      </c>
      <c r="H46" s="8">
        <v>186</v>
      </c>
      <c r="I46" s="32">
        <v>184</v>
      </c>
      <c r="K46" s="30">
        <f t="shared" ref="K46:N46" si="52">0.0254*A46</f>
        <v>0.59055000000000002</v>
      </c>
      <c r="L46" s="30">
        <f t="shared" si="52"/>
        <v>0.54610000000000003</v>
      </c>
      <c r="M46" s="30">
        <f t="shared" si="52"/>
        <v>2.5399999999999999E-2</v>
      </c>
      <c r="N46" s="30">
        <f t="shared" si="52"/>
        <v>0.1016</v>
      </c>
      <c r="O46" s="31">
        <v>210</v>
      </c>
      <c r="P46" s="8">
        <v>199</v>
      </c>
      <c r="Q46" s="8">
        <v>197</v>
      </c>
      <c r="R46" s="8">
        <v>186</v>
      </c>
      <c r="S46" s="32">
        <v>184</v>
      </c>
    </row>
    <row r="47" spans="1:19" ht="15.75" customHeight="1">
      <c r="A47" s="34">
        <v>23.25</v>
      </c>
      <c r="B47" s="33">
        <v>21.5</v>
      </c>
      <c r="C47" s="31">
        <v>1</v>
      </c>
      <c r="D47" s="31">
        <v>5</v>
      </c>
      <c r="E47" s="31">
        <v>247</v>
      </c>
      <c r="F47" s="8">
        <v>230</v>
      </c>
      <c r="G47" s="8">
        <v>216</v>
      </c>
      <c r="H47" s="8">
        <v>208</v>
      </c>
      <c r="I47" s="32">
        <v>202</v>
      </c>
      <c r="K47" s="30">
        <f t="shared" ref="K47:N47" si="53">0.0254*A47</f>
        <v>0.59055000000000002</v>
      </c>
      <c r="L47" s="30">
        <f t="shared" si="53"/>
        <v>0.54610000000000003</v>
      </c>
      <c r="M47" s="30">
        <f t="shared" si="53"/>
        <v>2.5399999999999999E-2</v>
      </c>
      <c r="N47" s="30">
        <f t="shared" si="53"/>
        <v>0.127</v>
      </c>
      <c r="O47" s="31">
        <v>247</v>
      </c>
      <c r="P47" s="8">
        <v>230</v>
      </c>
      <c r="Q47" s="8">
        <v>216</v>
      </c>
      <c r="R47" s="8">
        <v>208</v>
      </c>
      <c r="S47" s="32">
        <v>202</v>
      </c>
    </row>
    <row r="48" spans="1:19" ht="15.75" customHeight="1">
      <c r="A48" s="30">
        <v>25</v>
      </c>
      <c r="B48" s="23">
        <v>23.375</v>
      </c>
      <c r="C48" s="31">
        <f t="shared" ref="C48:C50" si="54">3/4</f>
        <v>0.75</v>
      </c>
      <c r="D48" s="31">
        <v>1</v>
      </c>
      <c r="E48" s="31">
        <v>531</v>
      </c>
      <c r="F48" s="8">
        <v>506</v>
      </c>
      <c r="G48" s="8">
        <v>468</v>
      </c>
      <c r="H48" s="8">
        <v>446</v>
      </c>
      <c r="I48" s="32">
        <v>434</v>
      </c>
      <c r="K48" s="30">
        <f t="shared" ref="K48:N48" si="55">0.0254*A48</f>
        <v>0.63500000000000001</v>
      </c>
      <c r="L48" s="30">
        <f t="shared" si="55"/>
        <v>0.59372499999999995</v>
      </c>
      <c r="M48" s="30">
        <f t="shared" si="55"/>
        <v>1.9049999999999997E-2</v>
      </c>
      <c r="N48" s="30">
        <f t="shared" si="55"/>
        <v>2.5399999999999999E-2</v>
      </c>
      <c r="O48" s="31">
        <v>531</v>
      </c>
      <c r="P48" s="8">
        <v>506</v>
      </c>
      <c r="Q48" s="8">
        <v>468</v>
      </c>
      <c r="R48" s="8">
        <v>446</v>
      </c>
      <c r="S48" s="32">
        <v>434</v>
      </c>
    </row>
    <row r="49" spans="1:19" ht="15.75" customHeight="1">
      <c r="A49" s="30">
        <v>25</v>
      </c>
      <c r="B49" s="23">
        <v>23.375</v>
      </c>
      <c r="C49" s="31">
        <f t="shared" si="54"/>
        <v>0.75</v>
      </c>
      <c r="D49" s="31">
        <v>2</v>
      </c>
      <c r="E49" s="31">
        <v>397</v>
      </c>
      <c r="F49" s="8">
        <v>391</v>
      </c>
      <c r="G49" s="8">
        <v>370</v>
      </c>
      <c r="H49" s="8">
        <v>360</v>
      </c>
      <c r="I49" s="32">
        <v>343</v>
      </c>
      <c r="K49" s="30">
        <f t="shared" ref="K49:N49" si="56">0.0254*A49</f>
        <v>0.63500000000000001</v>
      </c>
      <c r="L49" s="30">
        <f t="shared" si="56"/>
        <v>0.59372499999999995</v>
      </c>
      <c r="M49" s="30">
        <f t="shared" si="56"/>
        <v>1.9049999999999997E-2</v>
      </c>
      <c r="N49" s="30">
        <f t="shared" si="56"/>
        <v>5.0799999999999998E-2</v>
      </c>
      <c r="O49" s="31">
        <v>397</v>
      </c>
      <c r="P49" s="8">
        <v>391</v>
      </c>
      <c r="Q49" s="8">
        <v>370</v>
      </c>
      <c r="R49" s="8">
        <v>360</v>
      </c>
      <c r="S49" s="32">
        <v>343</v>
      </c>
    </row>
    <row r="50" spans="1:19" ht="15.75" customHeight="1">
      <c r="A50" s="30">
        <v>25</v>
      </c>
      <c r="B50" s="23">
        <v>23.375</v>
      </c>
      <c r="C50" s="31">
        <f t="shared" si="54"/>
        <v>0.75</v>
      </c>
      <c r="D50" s="31">
        <v>3</v>
      </c>
      <c r="E50" s="31">
        <v>452</v>
      </c>
      <c r="F50" s="8">
        <v>452</v>
      </c>
      <c r="G50" s="8">
        <v>422</v>
      </c>
      <c r="H50" s="8">
        <v>394</v>
      </c>
      <c r="I50" s="32">
        <v>382</v>
      </c>
      <c r="K50" s="30">
        <f t="shared" ref="K50:N50" si="57">0.0254*A50</f>
        <v>0.63500000000000001</v>
      </c>
      <c r="L50" s="30">
        <f t="shared" si="57"/>
        <v>0.59372499999999995</v>
      </c>
      <c r="M50" s="30">
        <f t="shared" si="57"/>
        <v>1.9049999999999997E-2</v>
      </c>
      <c r="N50" s="30">
        <f t="shared" si="57"/>
        <v>7.619999999999999E-2</v>
      </c>
      <c r="O50" s="31">
        <v>452</v>
      </c>
      <c r="P50" s="8">
        <v>452</v>
      </c>
      <c r="Q50" s="8">
        <v>422</v>
      </c>
      <c r="R50" s="8">
        <v>394</v>
      </c>
      <c r="S50" s="32">
        <v>382</v>
      </c>
    </row>
    <row r="51" spans="1:19" ht="15.75" customHeight="1">
      <c r="A51" s="30">
        <v>25</v>
      </c>
      <c r="B51" s="23">
        <v>23.375</v>
      </c>
      <c r="C51" s="31">
        <v>1</v>
      </c>
      <c r="D51" s="31">
        <v>4</v>
      </c>
      <c r="E51" s="31">
        <v>248</v>
      </c>
      <c r="F51" s="8">
        <v>248</v>
      </c>
      <c r="G51" s="8">
        <v>224</v>
      </c>
      <c r="H51" s="8">
        <v>216</v>
      </c>
      <c r="I51" s="32">
        <v>210</v>
      </c>
      <c r="K51" s="30">
        <f t="shared" ref="K51:N51" si="58">0.0254*A51</f>
        <v>0.63500000000000001</v>
      </c>
      <c r="L51" s="30">
        <f t="shared" si="58"/>
        <v>0.59372499999999995</v>
      </c>
      <c r="M51" s="30">
        <f t="shared" si="58"/>
        <v>2.5399999999999999E-2</v>
      </c>
      <c r="N51" s="30">
        <f t="shared" si="58"/>
        <v>0.1016</v>
      </c>
      <c r="O51" s="31">
        <v>248</v>
      </c>
      <c r="P51" s="8">
        <v>248</v>
      </c>
      <c r="Q51" s="8">
        <v>224</v>
      </c>
      <c r="R51" s="8">
        <v>216</v>
      </c>
      <c r="S51" s="32">
        <v>210</v>
      </c>
    </row>
    <row r="52" spans="1:19" ht="15.75" customHeight="1">
      <c r="A52" s="30">
        <v>25</v>
      </c>
      <c r="B52" s="23">
        <v>23.375</v>
      </c>
      <c r="C52" s="31">
        <v>1</v>
      </c>
      <c r="D52" s="31">
        <v>5</v>
      </c>
      <c r="E52" s="31">
        <v>282</v>
      </c>
      <c r="F52" s="8">
        <v>282</v>
      </c>
      <c r="G52" s="8">
        <v>256</v>
      </c>
      <c r="H52" s="8">
        <v>252</v>
      </c>
      <c r="I52" s="32">
        <v>242</v>
      </c>
      <c r="K52" s="30">
        <f t="shared" ref="K52:N52" si="59">0.0254*A52</f>
        <v>0.63500000000000001</v>
      </c>
      <c r="L52" s="30">
        <f t="shared" si="59"/>
        <v>0.59372499999999995</v>
      </c>
      <c r="M52" s="30">
        <f t="shared" si="59"/>
        <v>2.5399999999999999E-2</v>
      </c>
      <c r="N52" s="30">
        <f t="shared" si="59"/>
        <v>0.127</v>
      </c>
      <c r="O52" s="31">
        <v>282</v>
      </c>
      <c r="P52" s="8">
        <v>282</v>
      </c>
      <c r="Q52" s="8">
        <v>256</v>
      </c>
      <c r="R52" s="8">
        <v>252</v>
      </c>
      <c r="S52" s="32">
        <v>242</v>
      </c>
    </row>
    <row r="53" spans="1:19" ht="15.75" customHeight="1">
      <c r="A53" s="30">
        <v>27</v>
      </c>
      <c r="B53" s="23">
        <v>25.375</v>
      </c>
      <c r="C53" s="31">
        <f t="shared" ref="C53:C55" si="60">3/4</f>
        <v>0.75</v>
      </c>
      <c r="D53" s="31">
        <v>1</v>
      </c>
      <c r="E53" s="31">
        <v>637</v>
      </c>
      <c r="F53" s="8">
        <v>602</v>
      </c>
      <c r="G53" s="8">
        <v>550</v>
      </c>
      <c r="H53" s="8">
        <v>536</v>
      </c>
      <c r="I53" s="32">
        <v>524</v>
      </c>
      <c r="K53" s="30">
        <f t="shared" ref="K53:N53" si="61">0.0254*A53</f>
        <v>0.68579999999999997</v>
      </c>
      <c r="L53" s="30">
        <f t="shared" si="61"/>
        <v>0.64452500000000001</v>
      </c>
      <c r="M53" s="30">
        <f t="shared" si="61"/>
        <v>1.9049999999999997E-2</v>
      </c>
      <c r="N53" s="30">
        <f t="shared" si="61"/>
        <v>2.5399999999999999E-2</v>
      </c>
      <c r="O53" s="31">
        <v>637</v>
      </c>
      <c r="P53" s="8">
        <v>602</v>
      </c>
      <c r="Q53" s="8">
        <v>550</v>
      </c>
      <c r="R53" s="8">
        <v>536</v>
      </c>
      <c r="S53" s="32">
        <v>524</v>
      </c>
    </row>
    <row r="54" spans="1:19" ht="15.75" customHeight="1">
      <c r="A54" s="30">
        <v>27</v>
      </c>
      <c r="B54" s="23">
        <v>25.375</v>
      </c>
      <c r="C54" s="31">
        <f t="shared" si="60"/>
        <v>0.75</v>
      </c>
      <c r="D54" s="31">
        <v>2</v>
      </c>
      <c r="E54" s="31">
        <v>465</v>
      </c>
      <c r="F54" s="8">
        <v>452</v>
      </c>
      <c r="G54" s="8">
        <v>427</v>
      </c>
      <c r="H54" s="8">
        <v>418</v>
      </c>
      <c r="I54" s="32">
        <v>408</v>
      </c>
      <c r="K54" s="30">
        <f t="shared" ref="K54:N54" si="62">0.0254*A54</f>
        <v>0.68579999999999997</v>
      </c>
      <c r="L54" s="30">
        <f t="shared" si="62"/>
        <v>0.64452500000000001</v>
      </c>
      <c r="M54" s="30">
        <f t="shared" si="62"/>
        <v>1.9049999999999997E-2</v>
      </c>
      <c r="N54" s="30">
        <f t="shared" si="62"/>
        <v>5.0799999999999998E-2</v>
      </c>
      <c r="O54" s="31">
        <v>465</v>
      </c>
      <c r="P54" s="8">
        <v>452</v>
      </c>
      <c r="Q54" s="8">
        <v>427</v>
      </c>
      <c r="R54" s="8">
        <v>418</v>
      </c>
      <c r="S54" s="32">
        <v>408</v>
      </c>
    </row>
    <row r="55" spans="1:19" ht="15.75" customHeight="1">
      <c r="A55" s="30">
        <v>27</v>
      </c>
      <c r="B55" s="23">
        <v>25.375</v>
      </c>
      <c r="C55" s="31">
        <f t="shared" si="60"/>
        <v>0.75</v>
      </c>
      <c r="D55" s="31">
        <v>3</v>
      </c>
      <c r="E55" s="31">
        <v>559</v>
      </c>
      <c r="F55" s="8">
        <v>534</v>
      </c>
      <c r="G55" s="8">
        <v>488</v>
      </c>
      <c r="H55" s="8">
        <v>474</v>
      </c>
      <c r="I55" s="32">
        <v>464</v>
      </c>
      <c r="K55" s="30">
        <f t="shared" ref="K55:N55" si="63">0.0254*A55</f>
        <v>0.68579999999999997</v>
      </c>
      <c r="L55" s="30">
        <f t="shared" si="63"/>
        <v>0.64452500000000001</v>
      </c>
      <c r="M55" s="30">
        <f t="shared" si="63"/>
        <v>1.9049999999999997E-2</v>
      </c>
      <c r="N55" s="30">
        <f t="shared" si="63"/>
        <v>7.619999999999999E-2</v>
      </c>
      <c r="O55" s="31">
        <v>559</v>
      </c>
      <c r="P55" s="8">
        <v>534</v>
      </c>
      <c r="Q55" s="8">
        <v>488</v>
      </c>
      <c r="R55" s="8">
        <v>474</v>
      </c>
      <c r="S55" s="32">
        <v>464</v>
      </c>
    </row>
    <row r="56" spans="1:19" ht="15.75" customHeight="1">
      <c r="A56" s="30">
        <v>27</v>
      </c>
      <c r="B56" s="23">
        <v>25.375</v>
      </c>
      <c r="C56" s="31">
        <v>1</v>
      </c>
      <c r="D56" s="31">
        <v>4</v>
      </c>
      <c r="E56" s="31">
        <v>286</v>
      </c>
      <c r="F56" s="8">
        <v>275</v>
      </c>
      <c r="G56" s="8">
        <v>267</v>
      </c>
      <c r="H56" s="8">
        <v>257</v>
      </c>
      <c r="I56" s="32">
        <v>250</v>
      </c>
      <c r="K56" s="30">
        <f t="shared" ref="K56:N56" si="64">0.0254*A56</f>
        <v>0.68579999999999997</v>
      </c>
      <c r="L56" s="30">
        <f t="shared" si="64"/>
        <v>0.64452500000000001</v>
      </c>
      <c r="M56" s="30">
        <f t="shared" si="64"/>
        <v>2.5399999999999999E-2</v>
      </c>
      <c r="N56" s="30">
        <f t="shared" si="64"/>
        <v>0.1016</v>
      </c>
      <c r="O56" s="31">
        <v>286</v>
      </c>
      <c r="P56" s="8">
        <v>275</v>
      </c>
      <c r="Q56" s="8">
        <v>267</v>
      </c>
      <c r="R56" s="8">
        <v>257</v>
      </c>
      <c r="S56" s="32">
        <v>250</v>
      </c>
    </row>
    <row r="57" spans="1:19" ht="15.75" customHeight="1">
      <c r="A57" s="30">
        <v>27</v>
      </c>
      <c r="B57" s="23">
        <v>25.375</v>
      </c>
      <c r="C57" s="31">
        <v>1</v>
      </c>
      <c r="D57" s="31">
        <v>5</v>
      </c>
      <c r="E57" s="31">
        <v>349</v>
      </c>
      <c r="F57" s="8">
        <v>334</v>
      </c>
      <c r="G57" s="8">
        <v>302</v>
      </c>
      <c r="H57" s="8">
        <v>296</v>
      </c>
      <c r="I57" s="32">
        <v>286</v>
      </c>
      <c r="K57" s="30">
        <f t="shared" ref="K57:N57" si="65">0.0254*A57</f>
        <v>0.68579999999999997</v>
      </c>
      <c r="L57" s="30">
        <f t="shared" si="65"/>
        <v>0.64452500000000001</v>
      </c>
      <c r="M57" s="30">
        <f t="shared" si="65"/>
        <v>2.5399999999999999E-2</v>
      </c>
      <c r="N57" s="30">
        <f t="shared" si="65"/>
        <v>0.127</v>
      </c>
      <c r="O57" s="31">
        <v>349</v>
      </c>
      <c r="P57" s="8">
        <v>334</v>
      </c>
      <c r="Q57" s="8">
        <v>302</v>
      </c>
      <c r="R57" s="8">
        <v>296</v>
      </c>
      <c r="S57" s="32">
        <v>286</v>
      </c>
    </row>
    <row r="58" spans="1:19" ht="15.75" customHeight="1">
      <c r="A58" s="30">
        <v>29</v>
      </c>
      <c r="B58" s="23">
        <v>27.375</v>
      </c>
      <c r="C58" s="31">
        <f t="shared" ref="C58:C60" si="66">3/4</f>
        <v>0.75</v>
      </c>
      <c r="D58" s="31">
        <v>1</v>
      </c>
      <c r="E58" s="31">
        <v>721</v>
      </c>
      <c r="F58" s="8">
        <v>692</v>
      </c>
      <c r="G58" s="8">
        <v>640</v>
      </c>
      <c r="H58" s="8">
        <v>620</v>
      </c>
      <c r="I58" s="32">
        <v>594</v>
      </c>
      <c r="K58" s="30">
        <f t="shared" ref="K58:N58" si="67">0.0254*A58</f>
        <v>0.73659999999999992</v>
      </c>
      <c r="L58" s="30">
        <f t="shared" si="67"/>
        <v>0.69532499999999997</v>
      </c>
      <c r="M58" s="30">
        <f t="shared" si="67"/>
        <v>1.9049999999999997E-2</v>
      </c>
      <c r="N58" s="30">
        <f t="shared" si="67"/>
        <v>2.5399999999999999E-2</v>
      </c>
      <c r="O58" s="31">
        <v>721</v>
      </c>
      <c r="P58" s="8">
        <v>692</v>
      </c>
      <c r="Q58" s="8">
        <v>640</v>
      </c>
      <c r="R58" s="8">
        <v>620</v>
      </c>
      <c r="S58" s="32">
        <v>594</v>
      </c>
    </row>
    <row r="59" spans="1:19" ht="15.75" customHeight="1">
      <c r="A59" s="30">
        <v>29</v>
      </c>
      <c r="B59" s="23">
        <v>27.375</v>
      </c>
      <c r="C59" s="31">
        <f t="shared" si="66"/>
        <v>0.75</v>
      </c>
      <c r="D59" s="31">
        <v>2</v>
      </c>
      <c r="E59" s="31">
        <v>554</v>
      </c>
      <c r="F59" s="8">
        <v>542</v>
      </c>
      <c r="G59" s="8">
        <v>525</v>
      </c>
      <c r="H59" s="8">
        <v>509</v>
      </c>
      <c r="I59" s="32">
        <v>500</v>
      </c>
      <c r="K59" s="30">
        <f t="shared" ref="K59:N59" si="68">0.0254*A59</f>
        <v>0.73659999999999992</v>
      </c>
      <c r="L59" s="30">
        <f t="shared" si="68"/>
        <v>0.69532499999999997</v>
      </c>
      <c r="M59" s="30">
        <f t="shared" si="68"/>
        <v>1.9049999999999997E-2</v>
      </c>
      <c r="N59" s="30">
        <f t="shared" si="68"/>
        <v>5.0799999999999998E-2</v>
      </c>
      <c r="O59" s="31">
        <v>554</v>
      </c>
      <c r="P59" s="8">
        <v>542</v>
      </c>
      <c r="Q59" s="8">
        <v>525</v>
      </c>
      <c r="R59" s="8">
        <v>509</v>
      </c>
      <c r="S59" s="32">
        <v>500</v>
      </c>
    </row>
    <row r="60" spans="1:19" ht="15.75" customHeight="1">
      <c r="A60" s="30">
        <v>29</v>
      </c>
      <c r="B60" s="23">
        <v>27.375</v>
      </c>
      <c r="C60" s="31">
        <f t="shared" si="66"/>
        <v>0.75</v>
      </c>
      <c r="D60" s="31">
        <v>3</v>
      </c>
      <c r="E60" s="31">
        <v>630</v>
      </c>
      <c r="F60" s="8">
        <v>604</v>
      </c>
      <c r="G60" s="8">
        <v>556</v>
      </c>
      <c r="H60" s="8">
        <v>538</v>
      </c>
      <c r="I60" s="32">
        <v>508</v>
      </c>
      <c r="K60" s="30">
        <f t="shared" ref="K60:N60" si="69">0.0254*A60</f>
        <v>0.73659999999999992</v>
      </c>
      <c r="L60" s="30">
        <f t="shared" si="69"/>
        <v>0.69532499999999997</v>
      </c>
      <c r="M60" s="30">
        <f t="shared" si="69"/>
        <v>1.9049999999999997E-2</v>
      </c>
      <c r="N60" s="30">
        <f t="shared" si="69"/>
        <v>7.619999999999999E-2</v>
      </c>
      <c r="O60" s="31">
        <v>630</v>
      </c>
      <c r="P60" s="8">
        <v>604</v>
      </c>
      <c r="Q60" s="8">
        <v>556</v>
      </c>
      <c r="R60" s="8">
        <v>538</v>
      </c>
      <c r="S60" s="32">
        <v>508</v>
      </c>
    </row>
    <row r="61" spans="1:19" ht="15.75" customHeight="1">
      <c r="A61" s="30">
        <v>29</v>
      </c>
      <c r="B61" s="23">
        <v>27.375</v>
      </c>
      <c r="C61" s="31">
        <v>1</v>
      </c>
      <c r="D61" s="31">
        <v>4</v>
      </c>
      <c r="E61" s="31">
        <v>348</v>
      </c>
      <c r="F61" s="8">
        <v>340</v>
      </c>
      <c r="G61" s="8">
        <v>322</v>
      </c>
      <c r="H61" s="8">
        <v>314</v>
      </c>
      <c r="I61" s="32">
        <v>310</v>
      </c>
      <c r="K61" s="30">
        <f t="shared" ref="K61:N61" si="70">0.0254*A61</f>
        <v>0.73659999999999992</v>
      </c>
      <c r="L61" s="30">
        <f t="shared" si="70"/>
        <v>0.69532499999999997</v>
      </c>
      <c r="M61" s="30">
        <f t="shared" si="70"/>
        <v>2.5399999999999999E-2</v>
      </c>
      <c r="N61" s="30">
        <f t="shared" si="70"/>
        <v>0.1016</v>
      </c>
      <c r="O61" s="31">
        <v>348</v>
      </c>
      <c r="P61" s="8">
        <v>340</v>
      </c>
      <c r="Q61" s="8">
        <v>322</v>
      </c>
      <c r="R61" s="8">
        <v>314</v>
      </c>
      <c r="S61" s="32">
        <v>310</v>
      </c>
    </row>
    <row r="62" spans="1:19" ht="15.75" customHeight="1">
      <c r="A62" s="30">
        <v>29</v>
      </c>
      <c r="B62" s="23">
        <v>27.375</v>
      </c>
      <c r="C62" s="31">
        <v>1</v>
      </c>
      <c r="D62" s="31">
        <v>5</v>
      </c>
      <c r="E62" s="31">
        <v>397</v>
      </c>
      <c r="F62" s="8">
        <v>376</v>
      </c>
      <c r="G62" s="8">
        <v>354</v>
      </c>
      <c r="H62" s="8">
        <v>334</v>
      </c>
      <c r="I62" s="32">
        <v>316</v>
      </c>
      <c r="K62" s="30">
        <f t="shared" ref="K62:N62" si="71">0.0254*A62</f>
        <v>0.73659999999999992</v>
      </c>
      <c r="L62" s="30">
        <f t="shared" si="71"/>
        <v>0.69532499999999997</v>
      </c>
      <c r="M62" s="30">
        <f t="shared" si="71"/>
        <v>2.5399999999999999E-2</v>
      </c>
      <c r="N62" s="30">
        <f t="shared" si="71"/>
        <v>0.127</v>
      </c>
      <c r="O62" s="31">
        <v>397</v>
      </c>
      <c r="P62" s="8">
        <v>376</v>
      </c>
      <c r="Q62" s="8">
        <v>354</v>
      </c>
      <c r="R62" s="8">
        <v>334</v>
      </c>
      <c r="S62" s="32">
        <v>316</v>
      </c>
    </row>
    <row r="63" spans="1:19" ht="15.75" customHeight="1">
      <c r="A63" s="30">
        <v>31</v>
      </c>
      <c r="B63" s="23">
        <v>29.274999999999999</v>
      </c>
      <c r="C63" s="31">
        <f t="shared" ref="C63:C65" si="72">3/4</f>
        <v>0.75</v>
      </c>
      <c r="D63" s="31">
        <v>1</v>
      </c>
      <c r="E63" s="31">
        <v>847</v>
      </c>
      <c r="F63" s="8">
        <v>822</v>
      </c>
      <c r="G63" s="8">
        <v>766</v>
      </c>
      <c r="H63" s="8">
        <v>722</v>
      </c>
      <c r="I63" s="32">
        <v>720</v>
      </c>
      <c r="K63" s="30">
        <f t="shared" ref="K63:N63" si="73">0.0254*A63</f>
        <v>0.78739999999999999</v>
      </c>
      <c r="L63" s="30">
        <f t="shared" si="73"/>
        <v>0.74358499999999994</v>
      </c>
      <c r="M63" s="30">
        <f t="shared" si="73"/>
        <v>1.9049999999999997E-2</v>
      </c>
      <c r="N63" s="30">
        <f t="shared" si="73"/>
        <v>2.5399999999999999E-2</v>
      </c>
      <c r="O63" s="31">
        <v>847</v>
      </c>
      <c r="P63" s="8">
        <v>822</v>
      </c>
      <c r="Q63" s="8">
        <v>766</v>
      </c>
      <c r="R63" s="8">
        <v>722</v>
      </c>
      <c r="S63" s="32">
        <v>720</v>
      </c>
    </row>
    <row r="64" spans="1:19" ht="15.75" customHeight="1">
      <c r="A64" s="30">
        <v>31</v>
      </c>
      <c r="B64" s="23">
        <v>29.274999999999999</v>
      </c>
      <c r="C64" s="31">
        <f t="shared" si="72"/>
        <v>0.75</v>
      </c>
      <c r="D64" s="31">
        <v>2</v>
      </c>
      <c r="E64" s="31">
        <v>633</v>
      </c>
      <c r="F64" s="8">
        <v>616</v>
      </c>
      <c r="G64" s="8">
        <v>590</v>
      </c>
      <c r="H64" s="8">
        <v>586</v>
      </c>
      <c r="I64" s="32">
        <v>570</v>
      </c>
      <c r="K64" s="30">
        <f t="shared" ref="K64:N64" si="74">0.0254*A64</f>
        <v>0.78739999999999999</v>
      </c>
      <c r="L64" s="30">
        <f t="shared" si="74"/>
        <v>0.74358499999999994</v>
      </c>
      <c r="M64" s="30">
        <f t="shared" si="74"/>
        <v>1.9049999999999997E-2</v>
      </c>
      <c r="N64" s="30">
        <f t="shared" si="74"/>
        <v>5.0799999999999998E-2</v>
      </c>
      <c r="O64" s="31">
        <v>633</v>
      </c>
      <c r="P64" s="8">
        <v>616</v>
      </c>
      <c r="Q64" s="8">
        <v>590</v>
      </c>
      <c r="R64" s="8">
        <v>586</v>
      </c>
      <c r="S64" s="32">
        <v>570</v>
      </c>
    </row>
    <row r="65" spans="1:19" ht="15.75" customHeight="1">
      <c r="A65" s="30">
        <v>31</v>
      </c>
      <c r="B65" s="23">
        <v>29.274999999999999</v>
      </c>
      <c r="C65" s="31">
        <f t="shared" si="72"/>
        <v>0.75</v>
      </c>
      <c r="D65" s="31">
        <v>3</v>
      </c>
      <c r="E65" s="31">
        <v>745</v>
      </c>
      <c r="F65" s="8">
        <v>728</v>
      </c>
      <c r="G65" s="8">
        <v>678</v>
      </c>
      <c r="H65" s="8">
        <v>666</v>
      </c>
      <c r="I65" s="32">
        <v>640</v>
      </c>
      <c r="K65" s="30">
        <f t="shared" ref="K65:N65" si="75">0.0254*A65</f>
        <v>0.78739999999999999</v>
      </c>
      <c r="L65" s="30">
        <f t="shared" si="75"/>
        <v>0.74358499999999994</v>
      </c>
      <c r="M65" s="30">
        <f t="shared" si="75"/>
        <v>1.9049999999999997E-2</v>
      </c>
      <c r="N65" s="30">
        <f t="shared" si="75"/>
        <v>7.619999999999999E-2</v>
      </c>
      <c r="O65" s="31">
        <v>745</v>
      </c>
      <c r="P65" s="8">
        <v>728</v>
      </c>
      <c r="Q65" s="8">
        <v>678</v>
      </c>
      <c r="R65" s="8">
        <v>666</v>
      </c>
      <c r="S65" s="32">
        <v>640</v>
      </c>
    </row>
    <row r="66" spans="1:19" ht="15.75" customHeight="1">
      <c r="A66" s="30">
        <v>31</v>
      </c>
      <c r="B66" s="23">
        <v>29.274999999999999</v>
      </c>
      <c r="C66" s="31">
        <v>1</v>
      </c>
      <c r="D66" s="31">
        <v>4</v>
      </c>
      <c r="E66" s="31">
        <v>402</v>
      </c>
      <c r="F66" s="8">
        <v>390</v>
      </c>
      <c r="G66" s="8">
        <v>366</v>
      </c>
      <c r="H66" s="8">
        <v>360</v>
      </c>
      <c r="I66" s="32">
        <v>348</v>
      </c>
      <c r="K66" s="30">
        <f t="shared" ref="K66:N66" si="76">0.0254*A66</f>
        <v>0.78739999999999999</v>
      </c>
      <c r="L66" s="30">
        <f t="shared" si="76"/>
        <v>0.74358499999999994</v>
      </c>
      <c r="M66" s="30">
        <f t="shared" si="76"/>
        <v>2.5399999999999999E-2</v>
      </c>
      <c r="N66" s="30">
        <f t="shared" si="76"/>
        <v>0.1016</v>
      </c>
      <c r="O66" s="31">
        <v>402</v>
      </c>
      <c r="P66" s="8">
        <v>390</v>
      </c>
      <c r="Q66" s="8">
        <v>366</v>
      </c>
      <c r="R66" s="8">
        <v>360</v>
      </c>
      <c r="S66" s="32">
        <v>348</v>
      </c>
    </row>
    <row r="67" spans="1:19" ht="15.75" customHeight="1">
      <c r="A67" s="30">
        <v>31</v>
      </c>
      <c r="B67" s="23">
        <v>29.274999999999999</v>
      </c>
      <c r="C67" s="31">
        <v>1</v>
      </c>
      <c r="D67" s="31">
        <v>5</v>
      </c>
      <c r="E67" s="31">
        <v>472</v>
      </c>
      <c r="F67" s="8">
        <v>454</v>
      </c>
      <c r="G67" s="8">
        <v>430</v>
      </c>
      <c r="H67" s="8">
        <v>420</v>
      </c>
      <c r="I67" s="32">
        <v>400</v>
      </c>
      <c r="K67" s="30">
        <f t="shared" ref="K67:N67" si="77">0.0254*A67</f>
        <v>0.78739999999999999</v>
      </c>
      <c r="L67" s="30">
        <f t="shared" si="77"/>
        <v>0.74358499999999994</v>
      </c>
      <c r="M67" s="30">
        <f t="shared" si="77"/>
        <v>2.5399999999999999E-2</v>
      </c>
      <c r="N67" s="30">
        <f t="shared" si="77"/>
        <v>0.127</v>
      </c>
      <c r="O67" s="31">
        <v>472</v>
      </c>
      <c r="P67" s="8">
        <v>454</v>
      </c>
      <c r="Q67" s="8">
        <v>430</v>
      </c>
      <c r="R67" s="8">
        <v>420</v>
      </c>
      <c r="S67" s="32">
        <v>400</v>
      </c>
    </row>
    <row r="68" spans="1:19" ht="15.75" customHeight="1">
      <c r="A68" s="30">
        <v>33</v>
      </c>
      <c r="B68" s="23">
        <v>32.375</v>
      </c>
      <c r="C68" s="31">
        <f t="shared" ref="C68:C70" si="78">3/4</f>
        <v>0.75</v>
      </c>
      <c r="D68" s="31">
        <v>1</v>
      </c>
      <c r="E68" s="31">
        <v>974</v>
      </c>
      <c r="F68" s="8">
        <v>938</v>
      </c>
      <c r="G68" s="8">
        <v>872</v>
      </c>
      <c r="H68" s="8">
        <v>852</v>
      </c>
      <c r="I68" s="32">
        <v>826</v>
      </c>
      <c r="K68" s="30">
        <f t="shared" ref="K68:N68" si="79">0.0254*A68</f>
        <v>0.83819999999999995</v>
      </c>
      <c r="L68" s="30">
        <f t="shared" si="79"/>
        <v>0.82232499999999997</v>
      </c>
      <c r="M68" s="30">
        <f t="shared" si="79"/>
        <v>1.9049999999999997E-2</v>
      </c>
      <c r="N68" s="30">
        <f t="shared" si="79"/>
        <v>2.5399999999999999E-2</v>
      </c>
      <c r="O68" s="31">
        <v>974</v>
      </c>
      <c r="P68" s="8">
        <v>938</v>
      </c>
      <c r="Q68" s="8">
        <v>872</v>
      </c>
      <c r="R68" s="8">
        <v>852</v>
      </c>
      <c r="S68" s="32">
        <v>826</v>
      </c>
    </row>
    <row r="69" spans="1:19" ht="15.75" customHeight="1">
      <c r="A69" s="30">
        <v>33</v>
      </c>
      <c r="B69" s="23">
        <v>32.375</v>
      </c>
      <c r="C69" s="31">
        <f t="shared" si="78"/>
        <v>0.75</v>
      </c>
      <c r="D69" s="31">
        <v>2</v>
      </c>
      <c r="E69" s="31">
        <v>742</v>
      </c>
      <c r="F69" s="8">
        <v>713</v>
      </c>
      <c r="G69" s="8">
        <v>687</v>
      </c>
      <c r="H69" s="8">
        <v>683</v>
      </c>
      <c r="I69" s="32">
        <v>672</v>
      </c>
      <c r="K69" s="30">
        <f t="shared" ref="K69:N69" si="80">0.0254*A69</f>
        <v>0.83819999999999995</v>
      </c>
      <c r="L69" s="30">
        <f t="shared" si="80"/>
        <v>0.82232499999999997</v>
      </c>
      <c r="M69" s="30">
        <f t="shared" si="80"/>
        <v>1.9049999999999997E-2</v>
      </c>
      <c r="N69" s="30">
        <f t="shared" si="80"/>
        <v>5.0799999999999998E-2</v>
      </c>
      <c r="O69" s="31">
        <v>742</v>
      </c>
      <c r="P69" s="8">
        <v>713</v>
      </c>
      <c r="Q69" s="8">
        <v>687</v>
      </c>
      <c r="R69" s="8">
        <v>683</v>
      </c>
      <c r="S69" s="32">
        <v>672</v>
      </c>
    </row>
    <row r="70" spans="1:19" ht="15.75" customHeight="1">
      <c r="A70" s="30">
        <v>33</v>
      </c>
      <c r="B70" s="23">
        <v>32.375</v>
      </c>
      <c r="C70" s="31">
        <f t="shared" si="78"/>
        <v>0.75</v>
      </c>
      <c r="D70" s="31">
        <v>3</v>
      </c>
      <c r="E70" s="31">
        <v>856</v>
      </c>
      <c r="F70" s="8">
        <v>830</v>
      </c>
      <c r="G70" s="8">
        <v>774</v>
      </c>
      <c r="H70" s="8">
        <v>760</v>
      </c>
      <c r="I70" s="32">
        <v>732</v>
      </c>
      <c r="K70" s="30">
        <f t="shared" ref="K70:N70" si="81">0.0254*A70</f>
        <v>0.83819999999999995</v>
      </c>
      <c r="L70" s="30">
        <f t="shared" si="81"/>
        <v>0.82232499999999997</v>
      </c>
      <c r="M70" s="30">
        <f t="shared" si="81"/>
        <v>1.9049999999999997E-2</v>
      </c>
      <c r="N70" s="30">
        <f t="shared" si="81"/>
        <v>7.619999999999999E-2</v>
      </c>
      <c r="O70" s="31">
        <v>856</v>
      </c>
      <c r="P70" s="8">
        <v>830</v>
      </c>
      <c r="Q70" s="8">
        <v>774</v>
      </c>
      <c r="R70" s="8">
        <v>760</v>
      </c>
      <c r="S70" s="32">
        <v>732</v>
      </c>
    </row>
    <row r="71" spans="1:19" ht="15.75" customHeight="1">
      <c r="A71" s="30">
        <v>33</v>
      </c>
      <c r="B71" s="23">
        <v>32.375</v>
      </c>
      <c r="C71" s="31">
        <v>1</v>
      </c>
      <c r="D71" s="31">
        <v>4</v>
      </c>
      <c r="E71" s="31">
        <v>460</v>
      </c>
      <c r="F71" s="8">
        <v>453</v>
      </c>
      <c r="G71" s="8">
        <v>430</v>
      </c>
      <c r="H71" s="8">
        <v>420</v>
      </c>
      <c r="I71" s="32">
        <v>414</v>
      </c>
      <c r="K71" s="30">
        <f t="shared" ref="K71:N71" si="82">0.0254*A71</f>
        <v>0.83819999999999995</v>
      </c>
      <c r="L71" s="30">
        <f t="shared" si="82"/>
        <v>0.82232499999999997</v>
      </c>
      <c r="M71" s="30">
        <f t="shared" si="82"/>
        <v>2.5399999999999999E-2</v>
      </c>
      <c r="N71" s="30">
        <f t="shared" si="82"/>
        <v>0.1016</v>
      </c>
      <c r="O71" s="31">
        <v>460</v>
      </c>
      <c r="P71" s="8">
        <v>453</v>
      </c>
      <c r="Q71" s="8">
        <v>430</v>
      </c>
      <c r="R71" s="8">
        <v>420</v>
      </c>
      <c r="S71" s="32">
        <v>414</v>
      </c>
    </row>
    <row r="72" spans="1:19" ht="15.75" customHeight="1">
      <c r="A72" s="30">
        <v>33</v>
      </c>
      <c r="B72" s="23">
        <v>32.375</v>
      </c>
      <c r="C72" s="31">
        <v>1</v>
      </c>
      <c r="D72" s="31">
        <v>5</v>
      </c>
      <c r="E72" s="31">
        <v>538</v>
      </c>
      <c r="F72" s="8">
        <v>522</v>
      </c>
      <c r="G72" s="8">
        <v>486</v>
      </c>
      <c r="H72" s="8">
        <v>470</v>
      </c>
      <c r="I72" s="32">
        <v>454</v>
      </c>
      <c r="K72" s="30">
        <f t="shared" ref="K72:N72" si="83">0.0254*A72</f>
        <v>0.83819999999999995</v>
      </c>
      <c r="L72" s="30">
        <f t="shared" si="83"/>
        <v>0.82232499999999997</v>
      </c>
      <c r="M72" s="30">
        <f t="shared" si="83"/>
        <v>2.5399999999999999E-2</v>
      </c>
      <c r="N72" s="30">
        <f t="shared" si="83"/>
        <v>0.127</v>
      </c>
      <c r="O72" s="31">
        <v>538</v>
      </c>
      <c r="P72" s="8">
        <v>522</v>
      </c>
      <c r="Q72" s="8">
        <v>486</v>
      </c>
      <c r="R72" s="8">
        <v>470</v>
      </c>
      <c r="S72" s="32">
        <v>454</v>
      </c>
    </row>
    <row r="73" spans="1:19" ht="15.75" customHeight="1">
      <c r="A73" s="30">
        <v>35</v>
      </c>
      <c r="B73" s="23">
        <v>33.375</v>
      </c>
      <c r="C73" s="31">
        <f t="shared" ref="C73:C75" si="84">3/4</f>
        <v>0.75</v>
      </c>
      <c r="D73" s="31">
        <v>1</v>
      </c>
      <c r="E73" s="31">
        <v>1102</v>
      </c>
      <c r="F73" s="8">
        <v>1068</v>
      </c>
      <c r="G73" s="8">
        <v>1004</v>
      </c>
      <c r="H73" s="8">
        <v>988</v>
      </c>
      <c r="I73" s="32">
        <v>958</v>
      </c>
      <c r="K73" s="30">
        <f t="shared" ref="K73:N73" si="85">0.0254*A73</f>
        <v>0.88900000000000001</v>
      </c>
      <c r="L73" s="30">
        <f t="shared" si="85"/>
        <v>0.84772499999999995</v>
      </c>
      <c r="M73" s="30">
        <f t="shared" si="85"/>
        <v>1.9049999999999997E-2</v>
      </c>
      <c r="N73" s="30">
        <f t="shared" si="85"/>
        <v>2.5399999999999999E-2</v>
      </c>
      <c r="O73" s="31">
        <v>1102</v>
      </c>
      <c r="P73" s="8">
        <v>1068</v>
      </c>
      <c r="Q73" s="8">
        <v>1004</v>
      </c>
      <c r="R73" s="8">
        <v>988</v>
      </c>
      <c r="S73" s="32">
        <v>958</v>
      </c>
    </row>
    <row r="74" spans="1:19" ht="15.75" customHeight="1">
      <c r="A74" s="30">
        <v>35</v>
      </c>
      <c r="B74" s="23">
        <v>33.375</v>
      </c>
      <c r="C74" s="31">
        <f t="shared" si="84"/>
        <v>0.75</v>
      </c>
      <c r="D74" s="31">
        <v>2</v>
      </c>
      <c r="E74" s="31">
        <v>827</v>
      </c>
      <c r="F74" s="8">
        <v>811</v>
      </c>
      <c r="G74" s="8">
        <v>773</v>
      </c>
      <c r="H74" s="8">
        <v>762</v>
      </c>
      <c r="I74" s="32">
        <v>756</v>
      </c>
      <c r="K74" s="30">
        <f t="shared" ref="K74:N74" si="86">0.0254*A74</f>
        <v>0.88900000000000001</v>
      </c>
      <c r="L74" s="30">
        <f t="shared" si="86"/>
        <v>0.84772499999999995</v>
      </c>
      <c r="M74" s="30">
        <f t="shared" si="86"/>
        <v>1.9049999999999997E-2</v>
      </c>
      <c r="N74" s="30">
        <f t="shared" si="86"/>
        <v>5.0799999999999998E-2</v>
      </c>
      <c r="O74" s="31">
        <v>827</v>
      </c>
      <c r="P74" s="8">
        <v>811</v>
      </c>
      <c r="Q74" s="8">
        <v>773</v>
      </c>
      <c r="R74" s="8">
        <v>762</v>
      </c>
      <c r="S74" s="32">
        <v>756</v>
      </c>
    </row>
    <row r="75" spans="1:19" ht="15.75" customHeight="1">
      <c r="A75" s="30">
        <v>35</v>
      </c>
      <c r="B75" s="23">
        <v>33.375</v>
      </c>
      <c r="C75" s="31">
        <f t="shared" si="84"/>
        <v>0.75</v>
      </c>
      <c r="D75" s="31">
        <v>3</v>
      </c>
      <c r="E75" s="31">
        <v>970</v>
      </c>
      <c r="F75" s="8">
        <v>938</v>
      </c>
      <c r="G75" s="8">
        <v>882</v>
      </c>
      <c r="H75" s="8">
        <v>864</v>
      </c>
      <c r="I75" s="32">
        <v>848</v>
      </c>
      <c r="K75" s="30">
        <f t="shared" ref="K75:N75" si="87">0.0254*A75</f>
        <v>0.88900000000000001</v>
      </c>
      <c r="L75" s="30">
        <f t="shared" si="87"/>
        <v>0.84772499999999995</v>
      </c>
      <c r="M75" s="30">
        <f t="shared" si="87"/>
        <v>1.9049999999999997E-2</v>
      </c>
      <c r="N75" s="30">
        <f t="shared" si="87"/>
        <v>7.619999999999999E-2</v>
      </c>
      <c r="O75" s="31">
        <v>970</v>
      </c>
      <c r="P75" s="8">
        <v>938</v>
      </c>
      <c r="Q75" s="8">
        <v>882</v>
      </c>
      <c r="R75" s="8">
        <v>864</v>
      </c>
      <c r="S75" s="32">
        <v>848</v>
      </c>
    </row>
    <row r="76" spans="1:19" ht="15.75" customHeight="1">
      <c r="A76" s="30">
        <v>35</v>
      </c>
      <c r="B76" s="23">
        <v>33.375</v>
      </c>
      <c r="C76" s="31">
        <v>1</v>
      </c>
      <c r="D76" s="31">
        <v>4</v>
      </c>
      <c r="E76" s="31">
        <v>517</v>
      </c>
      <c r="F76" s="8">
        <v>513</v>
      </c>
      <c r="G76" s="8">
        <v>487</v>
      </c>
      <c r="H76" s="8">
        <v>486</v>
      </c>
      <c r="I76" s="32">
        <v>480</v>
      </c>
      <c r="K76" s="30">
        <f t="shared" ref="K76:N76" si="88">0.0254*A76</f>
        <v>0.88900000000000001</v>
      </c>
      <c r="L76" s="30">
        <f t="shared" si="88"/>
        <v>0.84772499999999995</v>
      </c>
      <c r="M76" s="30">
        <f t="shared" si="88"/>
        <v>2.5399999999999999E-2</v>
      </c>
      <c r="N76" s="30">
        <f t="shared" si="88"/>
        <v>0.1016</v>
      </c>
      <c r="O76" s="31">
        <v>517</v>
      </c>
      <c r="P76" s="8">
        <v>513</v>
      </c>
      <c r="Q76" s="8">
        <v>487</v>
      </c>
      <c r="R76" s="8">
        <v>486</v>
      </c>
      <c r="S76" s="32">
        <v>480</v>
      </c>
    </row>
    <row r="77" spans="1:19" ht="15.75" customHeight="1">
      <c r="A77" s="30">
        <v>35</v>
      </c>
      <c r="B77" s="23">
        <v>33.375</v>
      </c>
      <c r="C77" s="31">
        <v>1</v>
      </c>
      <c r="D77" s="31">
        <v>5</v>
      </c>
      <c r="E77" s="31">
        <v>608</v>
      </c>
      <c r="F77" s="8">
        <v>592</v>
      </c>
      <c r="G77" s="8">
        <v>566</v>
      </c>
      <c r="H77" s="8">
        <v>546</v>
      </c>
      <c r="I77" s="32">
        <v>532</v>
      </c>
      <c r="K77" s="30">
        <f t="shared" ref="K77:N77" si="89">0.0254*A77</f>
        <v>0.88900000000000001</v>
      </c>
      <c r="L77" s="30">
        <f t="shared" si="89"/>
        <v>0.84772499999999995</v>
      </c>
      <c r="M77" s="30">
        <f t="shared" si="89"/>
        <v>2.5399999999999999E-2</v>
      </c>
      <c r="N77" s="30">
        <f t="shared" si="89"/>
        <v>0.127</v>
      </c>
      <c r="O77" s="31">
        <v>608</v>
      </c>
      <c r="P77" s="8">
        <v>592</v>
      </c>
      <c r="Q77" s="8">
        <v>566</v>
      </c>
      <c r="R77" s="8">
        <v>546</v>
      </c>
      <c r="S77" s="32">
        <v>532</v>
      </c>
    </row>
    <row r="78" spans="1:19" ht="15.75" customHeight="1">
      <c r="A78" s="30">
        <v>37</v>
      </c>
      <c r="B78" s="23">
        <v>35.25</v>
      </c>
      <c r="C78" s="31">
        <f t="shared" ref="C78:C80" si="90">3/4</f>
        <v>0.75</v>
      </c>
      <c r="D78" s="31">
        <v>1</v>
      </c>
      <c r="E78" s="8">
        <v>1142</v>
      </c>
      <c r="F78" s="8">
        <v>1200</v>
      </c>
      <c r="G78" s="8">
        <v>1144</v>
      </c>
      <c r="H78" s="8">
        <v>1104</v>
      </c>
      <c r="I78" s="32">
        <v>1078</v>
      </c>
      <c r="K78" s="30">
        <f t="shared" ref="K78:N78" si="91">0.0254*A78</f>
        <v>0.93979999999999997</v>
      </c>
      <c r="L78" s="30">
        <f t="shared" si="91"/>
        <v>0.89534999999999998</v>
      </c>
      <c r="M78" s="30">
        <f t="shared" si="91"/>
        <v>1.9049999999999997E-2</v>
      </c>
      <c r="N78" s="30">
        <f t="shared" si="91"/>
        <v>2.5399999999999999E-2</v>
      </c>
      <c r="O78" s="8">
        <v>1142</v>
      </c>
      <c r="P78" s="8">
        <v>1200</v>
      </c>
      <c r="Q78" s="8">
        <v>1144</v>
      </c>
      <c r="R78" s="8">
        <v>1104</v>
      </c>
      <c r="S78" s="32">
        <v>1078</v>
      </c>
    </row>
    <row r="79" spans="1:19" ht="15.75" customHeight="1">
      <c r="A79" s="30">
        <v>37</v>
      </c>
      <c r="B79" s="23">
        <v>35.25</v>
      </c>
      <c r="C79" s="31">
        <f t="shared" si="90"/>
        <v>0.75</v>
      </c>
      <c r="D79" s="31">
        <v>2</v>
      </c>
      <c r="E79" s="8">
        <v>929</v>
      </c>
      <c r="F79" s="8">
        <v>902</v>
      </c>
      <c r="G79" s="8">
        <v>880</v>
      </c>
      <c r="H79" s="8">
        <v>870</v>
      </c>
      <c r="I79" s="32">
        <v>852</v>
      </c>
      <c r="K79" s="30">
        <f t="shared" ref="K79:N79" si="92">0.0254*A79</f>
        <v>0.93979999999999997</v>
      </c>
      <c r="L79" s="30">
        <f t="shared" si="92"/>
        <v>0.89534999999999998</v>
      </c>
      <c r="M79" s="30">
        <f t="shared" si="92"/>
        <v>1.9049999999999997E-2</v>
      </c>
      <c r="N79" s="30">
        <f t="shared" si="92"/>
        <v>5.0799999999999998E-2</v>
      </c>
      <c r="O79" s="8">
        <v>929</v>
      </c>
      <c r="P79" s="8">
        <v>902</v>
      </c>
      <c r="Q79" s="8">
        <v>880</v>
      </c>
      <c r="R79" s="8">
        <v>870</v>
      </c>
      <c r="S79" s="32">
        <v>852</v>
      </c>
    </row>
    <row r="80" spans="1:19" ht="15.75" customHeight="1">
      <c r="A80" s="30">
        <v>37</v>
      </c>
      <c r="B80" s="23">
        <v>35.25</v>
      </c>
      <c r="C80" s="31">
        <f t="shared" si="90"/>
        <v>0.75</v>
      </c>
      <c r="D80" s="31">
        <v>3</v>
      </c>
      <c r="E80" s="8">
        <v>1090</v>
      </c>
      <c r="F80" s="8">
        <v>1042</v>
      </c>
      <c r="G80" s="8">
        <v>982</v>
      </c>
      <c r="H80" s="8">
        <v>966</v>
      </c>
      <c r="I80" s="32">
        <v>958</v>
      </c>
      <c r="K80" s="30">
        <f t="shared" ref="K80:N80" si="93">0.0254*A80</f>
        <v>0.93979999999999997</v>
      </c>
      <c r="L80" s="30">
        <f t="shared" si="93"/>
        <v>0.89534999999999998</v>
      </c>
      <c r="M80" s="30">
        <f t="shared" si="93"/>
        <v>1.9049999999999997E-2</v>
      </c>
      <c r="N80" s="30">
        <f t="shared" si="93"/>
        <v>7.619999999999999E-2</v>
      </c>
      <c r="O80" s="8">
        <v>1090</v>
      </c>
      <c r="P80" s="8">
        <v>1042</v>
      </c>
      <c r="Q80" s="8">
        <v>982</v>
      </c>
      <c r="R80" s="8">
        <v>966</v>
      </c>
      <c r="S80" s="32">
        <v>958</v>
      </c>
    </row>
    <row r="81" spans="1:19" ht="15.75" customHeight="1">
      <c r="A81" s="30">
        <v>37</v>
      </c>
      <c r="B81" s="23">
        <v>35.25</v>
      </c>
      <c r="C81" s="31">
        <v>1</v>
      </c>
      <c r="D81" s="31">
        <v>4</v>
      </c>
      <c r="E81" s="8">
        <v>588</v>
      </c>
      <c r="F81" s="8">
        <v>580</v>
      </c>
      <c r="G81" s="8">
        <v>555</v>
      </c>
      <c r="H81" s="8">
        <v>544</v>
      </c>
      <c r="I81" s="32">
        <v>538</v>
      </c>
      <c r="K81" s="30">
        <f t="shared" ref="K81:N81" si="94">0.0254*A81</f>
        <v>0.93979999999999997</v>
      </c>
      <c r="L81" s="30">
        <f t="shared" si="94"/>
        <v>0.89534999999999998</v>
      </c>
      <c r="M81" s="30">
        <f t="shared" si="94"/>
        <v>2.5399999999999999E-2</v>
      </c>
      <c r="N81" s="30">
        <f t="shared" si="94"/>
        <v>0.1016</v>
      </c>
      <c r="O81" s="8">
        <v>588</v>
      </c>
      <c r="P81" s="8">
        <v>580</v>
      </c>
      <c r="Q81" s="8">
        <v>555</v>
      </c>
      <c r="R81" s="8">
        <v>544</v>
      </c>
      <c r="S81" s="32">
        <v>538</v>
      </c>
    </row>
    <row r="82" spans="1:19" ht="15.75" customHeight="1">
      <c r="A82" s="30">
        <v>37</v>
      </c>
      <c r="B82" s="23">
        <v>35.25</v>
      </c>
      <c r="C82" s="31">
        <v>1</v>
      </c>
      <c r="D82" s="31">
        <v>5</v>
      </c>
      <c r="E82" s="8">
        <v>678</v>
      </c>
      <c r="F82" s="8">
        <v>664</v>
      </c>
      <c r="G82" s="8">
        <v>632</v>
      </c>
      <c r="H82" s="8">
        <v>614</v>
      </c>
      <c r="I82" s="32">
        <v>598</v>
      </c>
      <c r="K82" s="30">
        <f t="shared" ref="K82:N82" si="95">0.0254*A82</f>
        <v>0.93979999999999997</v>
      </c>
      <c r="L82" s="30">
        <f t="shared" si="95"/>
        <v>0.89534999999999998</v>
      </c>
      <c r="M82" s="30">
        <f t="shared" si="95"/>
        <v>2.5399999999999999E-2</v>
      </c>
      <c r="N82" s="30">
        <f t="shared" si="95"/>
        <v>0.127</v>
      </c>
      <c r="O82" s="8">
        <v>678</v>
      </c>
      <c r="P82" s="8">
        <v>664</v>
      </c>
      <c r="Q82" s="8">
        <v>632</v>
      </c>
      <c r="R82" s="8">
        <v>614</v>
      </c>
      <c r="S82" s="32">
        <v>598</v>
      </c>
    </row>
    <row r="83" spans="1:19" ht="15.75" customHeight="1">
      <c r="A83" s="30">
        <v>39</v>
      </c>
      <c r="B83" s="23">
        <v>37.25</v>
      </c>
      <c r="C83" s="31">
        <f t="shared" ref="C83:C85" si="96">3/4</f>
        <v>0.75</v>
      </c>
      <c r="D83" s="31">
        <v>1</v>
      </c>
      <c r="E83" s="8">
        <v>1377</v>
      </c>
      <c r="F83" s="8">
        <v>1330</v>
      </c>
      <c r="G83" s="8">
        <v>1258</v>
      </c>
      <c r="H83" s="8">
        <v>1248</v>
      </c>
      <c r="I83" s="32">
        <v>1212</v>
      </c>
      <c r="K83" s="30">
        <f t="shared" ref="K83:N83" si="97">0.0254*A83</f>
        <v>0.99059999999999993</v>
      </c>
      <c r="L83" s="30">
        <f t="shared" si="97"/>
        <v>0.94614999999999994</v>
      </c>
      <c r="M83" s="30">
        <f t="shared" si="97"/>
        <v>1.9049999999999997E-2</v>
      </c>
      <c r="N83" s="30">
        <f t="shared" si="97"/>
        <v>2.5399999999999999E-2</v>
      </c>
      <c r="O83" s="8">
        <v>1377</v>
      </c>
      <c r="P83" s="8">
        <v>1330</v>
      </c>
      <c r="Q83" s="8">
        <v>1258</v>
      </c>
      <c r="R83" s="8">
        <v>1248</v>
      </c>
      <c r="S83" s="32">
        <v>1212</v>
      </c>
    </row>
    <row r="84" spans="1:19" ht="15.75" customHeight="1">
      <c r="A84" s="30">
        <v>39</v>
      </c>
      <c r="B84" s="23">
        <v>37.25</v>
      </c>
      <c r="C84" s="31">
        <f t="shared" si="96"/>
        <v>0.75</v>
      </c>
      <c r="D84" s="31">
        <v>2</v>
      </c>
      <c r="E84" s="8">
        <v>1025</v>
      </c>
      <c r="F84" s="8">
        <v>1012</v>
      </c>
      <c r="G84" s="8">
        <v>984</v>
      </c>
      <c r="H84" s="8">
        <v>964</v>
      </c>
      <c r="I84" s="32">
        <v>952</v>
      </c>
      <c r="K84" s="30">
        <f t="shared" ref="K84:N84" si="98">0.0254*A84</f>
        <v>0.99059999999999993</v>
      </c>
      <c r="L84" s="30">
        <f t="shared" si="98"/>
        <v>0.94614999999999994</v>
      </c>
      <c r="M84" s="30">
        <f t="shared" si="98"/>
        <v>1.9049999999999997E-2</v>
      </c>
      <c r="N84" s="30">
        <f t="shared" si="98"/>
        <v>5.0799999999999998E-2</v>
      </c>
      <c r="O84" s="8">
        <v>1025</v>
      </c>
      <c r="P84" s="8">
        <v>1012</v>
      </c>
      <c r="Q84" s="8">
        <v>984</v>
      </c>
      <c r="R84" s="8">
        <v>964</v>
      </c>
      <c r="S84" s="32">
        <v>952</v>
      </c>
    </row>
    <row r="85" spans="1:19" ht="15.75" customHeight="1">
      <c r="A85" s="30">
        <v>39</v>
      </c>
      <c r="B85" s="23">
        <v>37.25</v>
      </c>
      <c r="C85" s="31">
        <f t="shared" si="96"/>
        <v>0.75</v>
      </c>
      <c r="D85" s="31">
        <v>3</v>
      </c>
      <c r="E85" s="8">
        <v>1206</v>
      </c>
      <c r="F85" s="8">
        <v>1176</v>
      </c>
      <c r="G85" s="8">
        <v>1128</v>
      </c>
      <c r="H85" s="8">
        <v>1100</v>
      </c>
      <c r="I85" s="32">
        <v>1078</v>
      </c>
      <c r="K85" s="30">
        <f t="shared" ref="K85:N85" si="99">0.0254*A85</f>
        <v>0.99059999999999993</v>
      </c>
      <c r="L85" s="30">
        <f t="shared" si="99"/>
        <v>0.94614999999999994</v>
      </c>
      <c r="M85" s="30">
        <f t="shared" si="99"/>
        <v>1.9049999999999997E-2</v>
      </c>
      <c r="N85" s="30">
        <f t="shared" si="99"/>
        <v>7.619999999999999E-2</v>
      </c>
      <c r="O85" s="8">
        <v>1206</v>
      </c>
      <c r="P85" s="8">
        <v>1176</v>
      </c>
      <c r="Q85" s="8">
        <v>1128</v>
      </c>
      <c r="R85" s="8">
        <v>1100</v>
      </c>
      <c r="S85" s="32">
        <v>1078</v>
      </c>
    </row>
    <row r="86" spans="1:19" ht="15.75" customHeight="1">
      <c r="A86" s="30">
        <v>39</v>
      </c>
      <c r="B86" s="23">
        <v>37.25</v>
      </c>
      <c r="C86" s="31">
        <v>1</v>
      </c>
      <c r="D86" s="31">
        <v>4</v>
      </c>
      <c r="E86" s="8">
        <v>645</v>
      </c>
      <c r="F86" s="8">
        <v>637</v>
      </c>
      <c r="G86" s="8">
        <v>619</v>
      </c>
      <c r="H86" s="8">
        <v>610</v>
      </c>
      <c r="I86" s="32">
        <v>605</v>
      </c>
      <c r="K86" s="30">
        <f t="shared" ref="K86:N86" si="100">0.0254*A86</f>
        <v>0.99059999999999993</v>
      </c>
      <c r="L86" s="30">
        <f t="shared" si="100"/>
        <v>0.94614999999999994</v>
      </c>
      <c r="M86" s="30">
        <f t="shared" si="100"/>
        <v>2.5399999999999999E-2</v>
      </c>
      <c r="N86" s="30">
        <f t="shared" si="100"/>
        <v>0.1016</v>
      </c>
      <c r="O86" s="8">
        <v>645</v>
      </c>
      <c r="P86" s="8">
        <v>637</v>
      </c>
      <c r="Q86" s="8">
        <v>619</v>
      </c>
      <c r="R86" s="8">
        <v>610</v>
      </c>
      <c r="S86" s="32">
        <v>605</v>
      </c>
    </row>
    <row r="87" spans="1:19" ht="15.75" customHeight="1">
      <c r="A87" s="30">
        <v>39</v>
      </c>
      <c r="B87" s="23">
        <v>37.25</v>
      </c>
      <c r="C87" s="31">
        <v>1</v>
      </c>
      <c r="D87" s="31">
        <v>5</v>
      </c>
      <c r="E87" s="8">
        <v>766</v>
      </c>
      <c r="F87" s="8">
        <v>736</v>
      </c>
      <c r="G87" s="8">
        <v>700</v>
      </c>
      <c r="H87" s="8">
        <v>688</v>
      </c>
      <c r="I87" s="32">
        <v>672</v>
      </c>
      <c r="K87" s="30">
        <f t="shared" ref="K87:N87" si="101">0.0254*A87</f>
        <v>0.99059999999999993</v>
      </c>
      <c r="L87" s="30">
        <f t="shared" si="101"/>
        <v>0.94614999999999994</v>
      </c>
      <c r="M87" s="30">
        <f t="shared" si="101"/>
        <v>2.5399999999999999E-2</v>
      </c>
      <c r="N87" s="30">
        <f t="shared" si="101"/>
        <v>0.127</v>
      </c>
      <c r="O87" s="8">
        <v>766</v>
      </c>
      <c r="P87" s="8">
        <v>736</v>
      </c>
      <c r="Q87" s="8">
        <v>700</v>
      </c>
      <c r="R87" s="8">
        <v>688</v>
      </c>
      <c r="S87" s="32">
        <v>672</v>
      </c>
    </row>
    <row r="88" spans="1:19" ht="15.75" customHeight="1">
      <c r="A88" s="30">
        <v>42</v>
      </c>
      <c r="B88" s="23">
        <v>40.25</v>
      </c>
      <c r="C88" s="31">
        <f t="shared" ref="C88:C90" si="102">3/4</f>
        <v>0.75</v>
      </c>
      <c r="D88" s="31">
        <v>1</v>
      </c>
      <c r="E88" s="8">
        <v>1611</v>
      </c>
      <c r="F88" s="8">
        <v>1580</v>
      </c>
      <c r="G88" s="8">
        <v>1498</v>
      </c>
      <c r="H88" s="8">
        <v>1464</v>
      </c>
      <c r="I88" s="32">
        <v>1456</v>
      </c>
      <c r="K88" s="30">
        <f t="shared" ref="K88:N88" si="103">0.0254*A88</f>
        <v>1.0668</v>
      </c>
      <c r="L88" s="30">
        <f t="shared" si="103"/>
        <v>1.0223499999999999</v>
      </c>
      <c r="M88" s="30">
        <f t="shared" si="103"/>
        <v>1.9049999999999997E-2</v>
      </c>
      <c r="N88" s="30">
        <f t="shared" si="103"/>
        <v>2.5399999999999999E-2</v>
      </c>
      <c r="O88" s="8">
        <v>1611</v>
      </c>
      <c r="P88" s="8">
        <v>1580</v>
      </c>
      <c r="Q88" s="8">
        <v>1498</v>
      </c>
      <c r="R88" s="8">
        <v>1464</v>
      </c>
      <c r="S88" s="32">
        <v>1456</v>
      </c>
    </row>
    <row r="89" spans="1:19" ht="15.75" customHeight="1">
      <c r="A89" s="30">
        <v>42</v>
      </c>
      <c r="B89" s="23">
        <v>40.25</v>
      </c>
      <c r="C89" s="31">
        <f t="shared" si="102"/>
        <v>0.75</v>
      </c>
      <c r="D89" s="31">
        <v>2</v>
      </c>
      <c r="E89" s="8">
        <v>1201</v>
      </c>
      <c r="F89" s="8">
        <v>1171</v>
      </c>
      <c r="G89" s="8">
        <v>1144</v>
      </c>
      <c r="H89" s="8">
        <v>1109</v>
      </c>
      <c r="I89" s="32">
        <v>1087</v>
      </c>
      <c r="K89" s="30">
        <f t="shared" ref="K89:N89" si="104">0.0254*A89</f>
        <v>1.0668</v>
      </c>
      <c r="L89" s="30">
        <f t="shared" si="104"/>
        <v>1.0223499999999999</v>
      </c>
      <c r="M89" s="30">
        <f t="shared" si="104"/>
        <v>1.9049999999999997E-2</v>
      </c>
      <c r="N89" s="30">
        <f t="shared" si="104"/>
        <v>5.0799999999999998E-2</v>
      </c>
      <c r="O89" s="8">
        <v>1201</v>
      </c>
      <c r="P89" s="8">
        <v>1171</v>
      </c>
      <c r="Q89" s="8">
        <v>1144</v>
      </c>
      <c r="R89" s="8">
        <v>1109</v>
      </c>
      <c r="S89" s="32">
        <v>1087</v>
      </c>
    </row>
    <row r="90" spans="1:19" ht="15.75" customHeight="1">
      <c r="A90" s="30">
        <v>42</v>
      </c>
      <c r="B90" s="23">
        <v>40.25</v>
      </c>
      <c r="C90" s="31">
        <f t="shared" si="102"/>
        <v>0.75</v>
      </c>
      <c r="D90" s="31">
        <v>3</v>
      </c>
      <c r="E90" s="8">
        <v>1409</v>
      </c>
      <c r="F90" s="8">
        <v>1378</v>
      </c>
      <c r="G90" s="8">
        <v>1314</v>
      </c>
      <c r="H90" s="8">
        <v>1296</v>
      </c>
      <c r="I90" s="32">
        <v>1280</v>
      </c>
      <c r="K90" s="30">
        <f t="shared" ref="K90:N90" si="105">0.0254*A90</f>
        <v>1.0668</v>
      </c>
      <c r="L90" s="30">
        <f t="shared" si="105"/>
        <v>1.0223499999999999</v>
      </c>
      <c r="M90" s="30">
        <f t="shared" si="105"/>
        <v>1.9049999999999997E-2</v>
      </c>
      <c r="N90" s="30">
        <f t="shared" si="105"/>
        <v>7.619999999999999E-2</v>
      </c>
      <c r="O90" s="8">
        <v>1409</v>
      </c>
      <c r="P90" s="8">
        <v>1378</v>
      </c>
      <c r="Q90" s="8">
        <v>1314</v>
      </c>
      <c r="R90" s="8">
        <v>1296</v>
      </c>
      <c r="S90" s="32">
        <v>1280</v>
      </c>
    </row>
    <row r="91" spans="1:19" ht="15.75" customHeight="1">
      <c r="A91" s="30">
        <v>42</v>
      </c>
      <c r="B91" s="23">
        <v>40.25</v>
      </c>
      <c r="C91" s="31">
        <v>1</v>
      </c>
      <c r="D91" s="31">
        <v>4</v>
      </c>
      <c r="E91" s="8">
        <v>745</v>
      </c>
      <c r="F91" s="8">
        <v>728</v>
      </c>
      <c r="G91" s="8">
        <v>708</v>
      </c>
      <c r="H91" s="8">
        <v>686</v>
      </c>
      <c r="I91" s="32">
        <v>680</v>
      </c>
      <c r="K91" s="30">
        <f t="shared" ref="K91:N91" si="106">0.0254*A91</f>
        <v>1.0668</v>
      </c>
      <c r="L91" s="30">
        <f t="shared" si="106"/>
        <v>1.0223499999999999</v>
      </c>
      <c r="M91" s="30">
        <f t="shared" si="106"/>
        <v>2.5399999999999999E-2</v>
      </c>
      <c r="N91" s="30">
        <f t="shared" si="106"/>
        <v>0.1016</v>
      </c>
      <c r="O91" s="8">
        <v>745</v>
      </c>
      <c r="P91" s="8">
        <v>728</v>
      </c>
      <c r="Q91" s="8">
        <v>708</v>
      </c>
      <c r="R91" s="8">
        <v>686</v>
      </c>
      <c r="S91" s="32">
        <v>680</v>
      </c>
    </row>
    <row r="92" spans="1:19" ht="15.75" customHeight="1">
      <c r="A92" s="30">
        <v>42</v>
      </c>
      <c r="B92" s="23">
        <v>40.25</v>
      </c>
      <c r="C92" s="31">
        <v>1</v>
      </c>
      <c r="D92" s="31">
        <v>5</v>
      </c>
      <c r="E92" s="8">
        <v>890</v>
      </c>
      <c r="F92" s="8">
        <v>878</v>
      </c>
      <c r="G92" s="8">
        <v>834</v>
      </c>
      <c r="H92" s="8">
        <v>808</v>
      </c>
      <c r="I92" s="32">
        <v>800</v>
      </c>
      <c r="K92" s="30">
        <f t="shared" ref="K92:N92" si="107">0.0254*A92</f>
        <v>1.0668</v>
      </c>
      <c r="L92" s="30">
        <f t="shared" si="107"/>
        <v>1.0223499999999999</v>
      </c>
      <c r="M92" s="30">
        <f t="shared" si="107"/>
        <v>2.5399999999999999E-2</v>
      </c>
      <c r="N92" s="30">
        <f t="shared" si="107"/>
        <v>0.127</v>
      </c>
      <c r="O92" s="8">
        <v>890</v>
      </c>
      <c r="P92" s="8">
        <v>878</v>
      </c>
      <c r="Q92" s="8">
        <v>834</v>
      </c>
      <c r="R92" s="8">
        <v>808</v>
      </c>
      <c r="S92" s="32">
        <v>800</v>
      </c>
    </row>
    <row r="93" spans="1:19" ht="15.75" customHeight="1">
      <c r="A93" s="30">
        <v>44</v>
      </c>
      <c r="B93" s="23">
        <v>42.25</v>
      </c>
      <c r="C93" s="31">
        <f t="shared" ref="C93:C95" si="108">3/4</f>
        <v>0.75</v>
      </c>
      <c r="D93" s="31">
        <v>1</v>
      </c>
      <c r="E93" s="8">
        <v>1782</v>
      </c>
      <c r="F93" s="8">
        <v>1738</v>
      </c>
      <c r="G93" s="8">
        <v>1650</v>
      </c>
      <c r="H93" s="8">
        <v>1624</v>
      </c>
      <c r="I93" s="32">
        <v>1592</v>
      </c>
      <c r="K93" s="30">
        <f t="shared" ref="K93:N93" si="109">0.0254*A93</f>
        <v>1.1175999999999999</v>
      </c>
      <c r="L93" s="30">
        <f t="shared" si="109"/>
        <v>1.07315</v>
      </c>
      <c r="M93" s="30">
        <f t="shared" si="109"/>
        <v>1.9049999999999997E-2</v>
      </c>
      <c r="N93" s="30">
        <f t="shared" si="109"/>
        <v>2.5399999999999999E-2</v>
      </c>
      <c r="O93" s="8">
        <v>1782</v>
      </c>
      <c r="P93" s="8">
        <v>1738</v>
      </c>
      <c r="Q93" s="8">
        <v>1650</v>
      </c>
      <c r="R93" s="8">
        <v>1624</v>
      </c>
      <c r="S93" s="32">
        <v>1592</v>
      </c>
    </row>
    <row r="94" spans="1:19" ht="15.75" customHeight="1">
      <c r="A94" s="30">
        <v>44</v>
      </c>
      <c r="B94" s="23">
        <v>42.25</v>
      </c>
      <c r="C94" s="31">
        <f t="shared" si="108"/>
        <v>0.75</v>
      </c>
      <c r="D94" s="31">
        <v>2</v>
      </c>
      <c r="E94" s="8">
        <v>1349</v>
      </c>
      <c r="F94" s="8">
        <v>1327</v>
      </c>
      <c r="G94" s="8">
        <v>1286</v>
      </c>
      <c r="H94" s="8">
        <v>1270</v>
      </c>
      <c r="I94" s="32">
        <v>1252</v>
      </c>
      <c r="K94" s="30">
        <f t="shared" ref="K94:N94" si="110">0.0254*A94</f>
        <v>1.1175999999999999</v>
      </c>
      <c r="L94" s="30">
        <f t="shared" si="110"/>
        <v>1.07315</v>
      </c>
      <c r="M94" s="30">
        <f t="shared" si="110"/>
        <v>1.9049999999999997E-2</v>
      </c>
      <c r="N94" s="30">
        <f t="shared" si="110"/>
        <v>5.0799999999999998E-2</v>
      </c>
      <c r="O94" s="8">
        <v>1349</v>
      </c>
      <c r="P94" s="8">
        <v>1327</v>
      </c>
      <c r="Q94" s="8">
        <v>1286</v>
      </c>
      <c r="R94" s="8">
        <v>1270</v>
      </c>
      <c r="S94" s="32">
        <v>1252</v>
      </c>
    </row>
    <row r="95" spans="1:19" ht="15.75" customHeight="1">
      <c r="A95" s="30">
        <v>44</v>
      </c>
      <c r="B95" s="23">
        <v>42.25</v>
      </c>
      <c r="C95" s="31">
        <f t="shared" si="108"/>
        <v>0.75</v>
      </c>
      <c r="D95" s="31">
        <v>3</v>
      </c>
      <c r="E95" s="8">
        <v>1562</v>
      </c>
      <c r="F95" s="8">
        <v>1535</v>
      </c>
      <c r="G95" s="8">
        <v>1464</v>
      </c>
      <c r="H95" s="8">
        <v>1422</v>
      </c>
      <c r="I95" s="32">
        <v>1394</v>
      </c>
      <c r="K95" s="30">
        <f t="shared" ref="K95:N95" si="111">0.0254*A95</f>
        <v>1.1175999999999999</v>
      </c>
      <c r="L95" s="30">
        <f t="shared" si="111"/>
        <v>1.07315</v>
      </c>
      <c r="M95" s="30">
        <f t="shared" si="111"/>
        <v>1.9049999999999997E-2</v>
      </c>
      <c r="N95" s="30">
        <f t="shared" si="111"/>
        <v>7.619999999999999E-2</v>
      </c>
      <c r="O95" s="8">
        <v>1562</v>
      </c>
      <c r="P95" s="8">
        <v>1535</v>
      </c>
      <c r="Q95" s="8">
        <v>1464</v>
      </c>
      <c r="R95" s="8">
        <v>1422</v>
      </c>
      <c r="S95" s="32">
        <v>1394</v>
      </c>
    </row>
    <row r="96" spans="1:19" ht="15.75" customHeight="1">
      <c r="A96" s="30">
        <v>44</v>
      </c>
      <c r="B96" s="23">
        <v>42.25</v>
      </c>
      <c r="C96" s="31">
        <v>1</v>
      </c>
      <c r="D96" s="31">
        <v>4</v>
      </c>
      <c r="E96" s="8">
        <v>856</v>
      </c>
      <c r="F96" s="8">
        <v>837</v>
      </c>
      <c r="G96" s="8">
        <v>809</v>
      </c>
      <c r="H96" s="8">
        <v>778</v>
      </c>
      <c r="I96" s="32">
        <v>763</v>
      </c>
      <c r="K96" s="30">
        <f t="shared" ref="K96:N96" si="112">0.0254*A96</f>
        <v>1.1175999999999999</v>
      </c>
      <c r="L96" s="30">
        <f t="shared" si="112"/>
        <v>1.07315</v>
      </c>
      <c r="M96" s="30">
        <f t="shared" si="112"/>
        <v>2.5399999999999999E-2</v>
      </c>
      <c r="N96" s="30">
        <f t="shared" si="112"/>
        <v>0.1016</v>
      </c>
      <c r="O96" s="8">
        <v>856</v>
      </c>
      <c r="P96" s="8">
        <v>837</v>
      </c>
      <c r="Q96" s="8">
        <v>809</v>
      </c>
      <c r="R96" s="8">
        <v>778</v>
      </c>
      <c r="S96" s="32">
        <v>763</v>
      </c>
    </row>
    <row r="97" spans="1:19" ht="15.75" customHeight="1">
      <c r="A97" s="30">
        <v>44</v>
      </c>
      <c r="B97" s="23">
        <v>42.25</v>
      </c>
      <c r="C97" s="31">
        <v>1</v>
      </c>
      <c r="D97" s="31">
        <v>5</v>
      </c>
      <c r="E97" s="8">
        <v>990</v>
      </c>
      <c r="F97" s="8">
        <v>966</v>
      </c>
      <c r="G97" s="8">
        <v>921</v>
      </c>
      <c r="H97" s="8">
        <v>888</v>
      </c>
      <c r="I97" s="32">
        <v>871</v>
      </c>
      <c r="K97" s="30">
        <f t="shared" ref="K97:N97" si="113">0.0254*A97</f>
        <v>1.1175999999999999</v>
      </c>
      <c r="L97" s="30">
        <f t="shared" si="113"/>
        <v>1.07315</v>
      </c>
      <c r="M97" s="30">
        <f t="shared" si="113"/>
        <v>2.5399999999999999E-2</v>
      </c>
      <c r="N97" s="30">
        <f t="shared" si="113"/>
        <v>0.127</v>
      </c>
      <c r="O97" s="8">
        <v>990</v>
      </c>
      <c r="P97" s="8">
        <v>966</v>
      </c>
      <c r="Q97" s="8">
        <v>921</v>
      </c>
      <c r="R97" s="8">
        <v>888</v>
      </c>
      <c r="S97" s="32">
        <v>871</v>
      </c>
    </row>
    <row r="98" spans="1:19" ht="15.75" customHeight="1">
      <c r="A98" s="30">
        <v>48</v>
      </c>
      <c r="B98" s="23">
        <v>46</v>
      </c>
      <c r="C98" s="31">
        <f t="shared" ref="C98:C100" si="114">3/4</f>
        <v>0.75</v>
      </c>
      <c r="D98" s="31">
        <v>1</v>
      </c>
      <c r="E98" s="8">
        <v>1965</v>
      </c>
      <c r="F98" s="8">
        <v>1908</v>
      </c>
      <c r="G98" s="8">
        <v>1834</v>
      </c>
      <c r="H98" s="8">
        <v>1801</v>
      </c>
      <c r="I98" s="32">
        <v>1766</v>
      </c>
      <c r="K98" s="30">
        <f t="shared" ref="K98:N98" si="115">0.0254*A98</f>
        <v>1.2191999999999998</v>
      </c>
      <c r="L98" s="30">
        <f t="shared" si="115"/>
        <v>1.1683999999999999</v>
      </c>
      <c r="M98" s="30">
        <f t="shared" si="115"/>
        <v>1.9049999999999997E-2</v>
      </c>
      <c r="N98" s="30">
        <f t="shared" si="115"/>
        <v>2.5399999999999999E-2</v>
      </c>
      <c r="O98" s="8">
        <v>1965</v>
      </c>
      <c r="P98" s="8">
        <v>1908</v>
      </c>
      <c r="Q98" s="8">
        <v>1834</v>
      </c>
      <c r="R98" s="8">
        <v>1801</v>
      </c>
      <c r="S98" s="32">
        <v>1766</v>
      </c>
    </row>
    <row r="99" spans="1:19" ht="15.75" customHeight="1">
      <c r="A99" s="30">
        <v>48</v>
      </c>
      <c r="B99" s="23">
        <v>46</v>
      </c>
      <c r="C99" s="31">
        <f t="shared" si="114"/>
        <v>0.75</v>
      </c>
      <c r="D99" s="31">
        <v>2</v>
      </c>
      <c r="E99" s="8">
        <v>1620</v>
      </c>
      <c r="F99" s="8">
        <v>1598</v>
      </c>
      <c r="G99" s="8">
        <v>1553</v>
      </c>
      <c r="H99" s="8">
        <v>1535</v>
      </c>
      <c r="I99" s="32">
        <v>1505</v>
      </c>
      <c r="K99" s="30">
        <f t="shared" ref="K99:N99" si="116">0.0254*A99</f>
        <v>1.2191999999999998</v>
      </c>
      <c r="L99" s="30">
        <f t="shared" si="116"/>
        <v>1.1683999999999999</v>
      </c>
      <c r="M99" s="30">
        <f t="shared" si="116"/>
        <v>1.9049999999999997E-2</v>
      </c>
      <c r="N99" s="30">
        <f t="shared" si="116"/>
        <v>5.0799999999999998E-2</v>
      </c>
      <c r="O99" s="8">
        <v>1620</v>
      </c>
      <c r="P99" s="8">
        <v>1598</v>
      </c>
      <c r="Q99" s="8">
        <v>1553</v>
      </c>
      <c r="R99" s="8">
        <v>1535</v>
      </c>
      <c r="S99" s="32">
        <v>1505</v>
      </c>
    </row>
    <row r="100" spans="1:19" ht="15.75" customHeight="1">
      <c r="A100" s="30">
        <v>48</v>
      </c>
      <c r="B100" s="23">
        <v>46</v>
      </c>
      <c r="C100" s="31">
        <f t="shared" si="114"/>
        <v>0.75</v>
      </c>
      <c r="D100" s="31">
        <v>3</v>
      </c>
      <c r="E100" s="8">
        <v>1887</v>
      </c>
      <c r="F100" s="8">
        <v>1845</v>
      </c>
      <c r="G100" s="8">
        <v>1766</v>
      </c>
      <c r="H100" s="8">
        <v>1724</v>
      </c>
      <c r="I100" s="32">
        <v>1690</v>
      </c>
      <c r="K100" s="30">
        <f t="shared" ref="K100:N100" si="117">0.0254*A100</f>
        <v>1.2191999999999998</v>
      </c>
      <c r="L100" s="30">
        <f t="shared" si="117"/>
        <v>1.1683999999999999</v>
      </c>
      <c r="M100" s="30">
        <f t="shared" si="117"/>
        <v>1.9049999999999997E-2</v>
      </c>
      <c r="N100" s="30">
        <f t="shared" si="117"/>
        <v>7.619999999999999E-2</v>
      </c>
      <c r="O100" s="8">
        <v>1887</v>
      </c>
      <c r="P100" s="8">
        <v>1845</v>
      </c>
      <c r="Q100" s="8">
        <v>1766</v>
      </c>
      <c r="R100" s="8">
        <v>1724</v>
      </c>
      <c r="S100" s="32">
        <v>1690</v>
      </c>
    </row>
    <row r="101" spans="1:19" ht="15.75" customHeight="1">
      <c r="A101" s="30">
        <v>48</v>
      </c>
      <c r="B101" s="23">
        <v>46</v>
      </c>
      <c r="C101" s="31">
        <v>1</v>
      </c>
      <c r="D101" s="31">
        <v>4</v>
      </c>
      <c r="E101" s="8">
        <v>1029</v>
      </c>
      <c r="F101" s="8">
        <v>1010</v>
      </c>
      <c r="G101" s="8">
        <v>975</v>
      </c>
      <c r="H101" s="8">
        <v>959</v>
      </c>
      <c r="I101" s="32">
        <v>940</v>
      </c>
      <c r="K101" s="30">
        <f t="shared" ref="K101:N101" si="118">0.0254*A101</f>
        <v>1.2191999999999998</v>
      </c>
      <c r="L101" s="30">
        <f t="shared" si="118"/>
        <v>1.1683999999999999</v>
      </c>
      <c r="M101" s="30">
        <f t="shared" si="118"/>
        <v>2.5399999999999999E-2</v>
      </c>
      <c r="N101" s="30">
        <f t="shared" si="118"/>
        <v>0.1016</v>
      </c>
      <c r="O101" s="8">
        <v>1029</v>
      </c>
      <c r="P101" s="8">
        <v>1010</v>
      </c>
      <c r="Q101" s="8">
        <v>975</v>
      </c>
      <c r="R101" s="8">
        <v>959</v>
      </c>
      <c r="S101" s="32">
        <v>940</v>
      </c>
    </row>
    <row r="102" spans="1:19" ht="15.75" customHeight="1">
      <c r="A102" s="30">
        <v>48</v>
      </c>
      <c r="B102" s="23">
        <v>46</v>
      </c>
      <c r="C102" s="31">
        <v>1</v>
      </c>
      <c r="D102" s="31">
        <v>5</v>
      </c>
      <c r="E102" s="8">
        <v>1188</v>
      </c>
      <c r="F102" s="8">
        <v>1163</v>
      </c>
      <c r="G102" s="8">
        <v>1098</v>
      </c>
      <c r="H102" s="8">
        <v>1076</v>
      </c>
      <c r="I102" s="32">
        <v>1055</v>
      </c>
      <c r="K102" s="30">
        <f t="shared" ref="K102:N102" si="119">0.0254*A102</f>
        <v>1.2191999999999998</v>
      </c>
      <c r="L102" s="30">
        <f t="shared" si="119"/>
        <v>1.1683999999999999</v>
      </c>
      <c r="M102" s="30">
        <f t="shared" si="119"/>
        <v>2.5399999999999999E-2</v>
      </c>
      <c r="N102" s="30">
        <f t="shared" si="119"/>
        <v>0.127</v>
      </c>
      <c r="O102" s="8">
        <v>1188</v>
      </c>
      <c r="P102" s="8">
        <v>1163</v>
      </c>
      <c r="Q102" s="8">
        <v>1098</v>
      </c>
      <c r="R102" s="8">
        <v>1076</v>
      </c>
      <c r="S102" s="32">
        <v>1055</v>
      </c>
    </row>
    <row r="103" spans="1:19" ht="15.75" customHeight="1">
      <c r="A103" s="30">
        <v>52</v>
      </c>
      <c r="B103" s="23">
        <v>50</v>
      </c>
      <c r="C103" s="31">
        <f t="shared" ref="C103:C105" si="120">3/4</f>
        <v>0.75</v>
      </c>
      <c r="D103" s="31">
        <v>1</v>
      </c>
      <c r="E103" s="8">
        <v>2347</v>
      </c>
      <c r="F103" s="8">
        <v>2273</v>
      </c>
      <c r="G103" s="8">
        <v>2178</v>
      </c>
      <c r="H103" s="8">
        <v>2152</v>
      </c>
      <c r="I103" s="32">
        <v>2110</v>
      </c>
      <c r="K103" s="30">
        <f t="shared" ref="K103:N103" si="121">0.0254*A103</f>
        <v>1.3208</v>
      </c>
      <c r="L103" s="30">
        <f t="shared" si="121"/>
        <v>1.27</v>
      </c>
      <c r="M103" s="30">
        <f t="shared" si="121"/>
        <v>1.9049999999999997E-2</v>
      </c>
      <c r="N103" s="30">
        <f t="shared" si="121"/>
        <v>2.5399999999999999E-2</v>
      </c>
      <c r="O103" s="8">
        <v>2347</v>
      </c>
      <c r="P103" s="8">
        <v>2273</v>
      </c>
      <c r="Q103" s="8">
        <v>2178</v>
      </c>
      <c r="R103" s="8">
        <v>2152</v>
      </c>
      <c r="S103" s="32">
        <v>2110</v>
      </c>
    </row>
    <row r="104" spans="1:19" ht="15.75" customHeight="1">
      <c r="A104" s="30">
        <v>52</v>
      </c>
      <c r="B104" s="23">
        <v>50</v>
      </c>
      <c r="C104" s="31">
        <f t="shared" si="120"/>
        <v>0.75</v>
      </c>
      <c r="D104" s="31">
        <v>2</v>
      </c>
      <c r="E104" s="8">
        <v>1918</v>
      </c>
      <c r="F104" s="8">
        <v>1890</v>
      </c>
      <c r="G104" s="8">
        <v>1848</v>
      </c>
      <c r="H104" s="8">
        <v>1826</v>
      </c>
      <c r="I104" s="32">
        <v>1790</v>
      </c>
      <c r="K104" s="30">
        <f t="shared" ref="K104:N104" si="122">0.0254*A104</f>
        <v>1.3208</v>
      </c>
      <c r="L104" s="30">
        <f t="shared" si="122"/>
        <v>1.27</v>
      </c>
      <c r="M104" s="30">
        <f t="shared" si="122"/>
        <v>1.9049999999999997E-2</v>
      </c>
      <c r="N104" s="30">
        <f t="shared" si="122"/>
        <v>5.0799999999999998E-2</v>
      </c>
      <c r="O104" s="8">
        <v>1918</v>
      </c>
      <c r="P104" s="8">
        <v>1890</v>
      </c>
      <c r="Q104" s="8">
        <v>1848</v>
      </c>
      <c r="R104" s="8">
        <v>1826</v>
      </c>
      <c r="S104" s="32">
        <v>1790</v>
      </c>
    </row>
    <row r="105" spans="1:19" ht="15.75" customHeight="1">
      <c r="A105" s="30">
        <v>52</v>
      </c>
      <c r="B105" s="23">
        <v>50</v>
      </c>
      <c r="C105" s="31">
        <f t="shared" si="120"/>
        <v>0.75</v>
      </c>
      <c r="D105" s="31">
        <v>3</v>
      </c>
      <c r="E105" s="8">
        <v>2212</v>
      </c>
      <c r="F105" s="8">
        <v>2183</v>
      </c>
      <c r="G105" s="8">
        <v>2092</v>
      </c>
      <c r="H105" s="8">
        <v>2050</v>
      </c>
      <c r="I105" s="32">
        <v>2010</v>
      </c>
      <c r="K105" s="30">
        <f t="shared" ref="K105:N105" si="123">0.0254*A105</f>
        <v>1.3208</v>
      </c>
      <c r="L105" s="30">
        <f t="shared" si="123"/>
        <v>1.27</v>
      </c>
      <c r="M105" s="30">
        <f t="shared" si="123"/>
        <v>1.9049999999999997E-2</v>
      </c>
      <c r="N105" s="30">
        <f t="shared" si="123"/>
        <v>7.619999999999999E-2</v>
      </c>
      <c r="O105" s="8">
        <v>2212</v>
      </c>
      <c r="P105" s="8">
        <v>2183</v>
      </c>
      <c r="Q105" s="8">
        <v>2092</v>
      </c>
      <c r="R105" s="8">
        <v>2050</v>
      </c>
      <c r="S105" s="32">
        <v>2010</v>
      </c>
    </row>
    <row r="106" spans="1:19" ht="15.75" customHeight="1">
      <c r="A106" s="30">
        <v>52</v>
      </c>
      <c r="B106" s="23">
        <v>50</v>
      </c>
      <c r="C106" s="31">
        <v>1</v>
      </c>
      <c r="D106" s="31">
        <v>4</v>
      </c>
      <c r="E106" s="8">
        <v>1216</v>
      </c>
      <c r="F106" s="8">
        <v>1196</v>
      </c>
      <c r="G106" s="8">
        <v>1167</v>
      </c>
      <c r="H106" s="8">
        <v>1132</v>
      </c>
      <c r="I106" s="32">
        <v>1110</v>
      </c>
      <c r="K106" s="30">
        <f t="shared" ref="K106:N106" si="124">0.0254*A106</f>
        <v>1.3208</v>
      </c>
      <c r="L106" s="30">
        <f t="shared" si="124"/>
        <v>1.27</v>
      </c>
      <c r="M106" s="30">
        <f t="shared" si="124"/>
        <v>2.5399999999999999E-2</v>
      </c>
      <c r="N106" s="30">
        <f t="shared" si="124"/>
        <v>0.1016</v>
      </c>
      <c r="O106" s="8">
        <v>1216</v>
      </c>
      <c r="P106" s="8">
        <v>1196</v>
      </c>
      <c r="Q106" s="8">
        <v>1167</v>
      </c>
      <c r="R106" s="8">
        <v>1132</v>
      </c>
      <c r="S106" s="32">
        <v>1110</v>
      </c>
    </row>
    <row r="107" spans="1:19" ht="15.75" customHeight="1">
      <c r="A107" s="30">
        <v>52</v>
      </c>
      <c r="B107" s="23">
        <v>50</v>
      </c>
      <c r="C107" s="31">
        <v>1</v>
      </c>
      <c r="D107" s="31">
        <v>5</v>
      </c>
      <c r="E107" s="8">
        <v>1405</v>
      </c>
      <c r="F107" s="8">
        <v>1375</v>
      </c>
      <c r="G107" s="8">
        <v>1323</v>
      </c>
      <c r="H107" s="8">
        <v>1287</v>
      </c>
      <c r="I107" s="32">
        <v>1262</v>
      </c>
      <c r="K107" s="30">
        <f t="shared" ref="K107:N107" si="125">0.0254*A107</f>
        <v>1.3208</v>
      </c>
      <c r="L107" s="30">
        <f t="shared" si="125"/>
        <v>1.27</v>
      </c>
      <c r="M107" s="30">
        <f t="shared" si="125"/>
        <v>2.5399999999999999E-2</v>
      </c>
      <c r="N107" s="30">
        <f t="shared" si="125"/>
        <v>0.127</v>
      </c>
      <c r="O107" s="8">
        <v>1405</v>
      </c>
      <c r="P107" s="8">
        <v>1375</v>
      </c>
      <c r="Q107" s="8">
        <v>1323</v>
      </c>
      <c r="R107" s="8">
        <v>1287</v>
      </c>
      <c r="S107" s="32">
        <v>1262</v>
      </c>
    </row>
    <row r="108" spans="1:19" ht="15.75" customHeight="1">
      <c r="A108" s="30">
        <v>56</v>
      </c>
      <c r="B108" s="23">
        <v>54</v>
      </c>
      <c r="C108" s="31">
        <f t="shared" ref="C108:C110" si="126">3/4</f>
        <v>0.75</v>
      </c>
      <c r="D108" s="31">
        <v>1</v>
      </c>
      <c r="E108" s="8">
        <v>2704</v>
      </c>
      <c r="F108" s="8">
        <v>2660</v>
      </c>
      <c r="G108" s="8">
        <v>2556</v>
      </c>
      <c r="H108" s="8">
        <v>2526</v>
      </c>
      <c r="I108" s="32">
        <v>2489</v>
      </c>
      <c r="K108" s="30">
        <f t="shared" ref="K108:N108" si="127">0.0254*A108</f>
        <v>1.4223999999999999</v>
      </c>
      <c r="L108" s="30">
        <f t="shared" si="127"/>
        <v>1.3715999999999999</v>
      </c>
      <c r="M108" s="30">
        <f t="shared" si="127"/>
        <v>1.9049999999999997E-2</v>
      </c>
      <c r="N108" s="30">
        <f t="shared" si="127"/>
        <v>2.5399999999999999E-2</v>
      </c>
      <c r="O108" s="8">
        <v>2704</v>
      </c>
      <c r="P108" s="8">
        <v>2660</v>
      </c>
      <c r="Q108" s="8">
        <v>2556</v>
      </c>
      <c r="R108" s="8">
        <v>2526</v>
      </c>
      <c r="S108" s="32">
        <v>2489</v>
      </c>
    </row>
    <row r="109" spans="1:19" ht="15.75" customHeight="1">
      <c r="A109" s="30">
        <v>56</v>
      </c>
      <c r="B109" s="23">
        <v>54</v>
      </c>
      <c r="C109" s="31">
        <f t="shared" si="126"/>
        <v>0.75</v>
      </c>
      <c r="D109" s="31">
        <v>2</v>
      </c>
      <c r="E109" s="8">
        <v>2241</v>
      </c>
      <c r="F109" s="8">
        <v>2214</v>
      </c>
      <c r="G109" s="8">
        <v>2167</v>
      </c>
      <c r="H109" s="8">
        <v>2142</v>
      </c>
      <c r="I109" s="32">
        <v>2110</v>
      </c>
      <c r="K109" s="30">
        <f t="shared" ref="K109:N109" si="128">0.0254*A109</f>
        <v>1.4223999999999999</v>
      </c>
      <c r="L109" s="30">
        <f t="shared" si="128"/>
        <v>1.3715999999999999</v>
      </c>
      <c r="M109" s="30">
        <f t="shared" si="128"/>
        <v>1.9049999999999997E-2</v>
      </c>
      <c r="N109" s="30">
        <f t="shared" si="128"/>
        <v>5.0799999999999998E-2</v>
      </c>
      <c r="O109" s="8">
        <v>2241</v>
      </c>
      <c r="P109" s="8">
        <v>2214</v>
      </c>
      <c r="Q109" s="8">
        <v>2167</v>
      </c>
      <c r="R109" s="8">
        <v>2142</v>
      </c>
      <c r="S109" s="32">
        <v>2110</v>
      </c>
    </row>
    <row r="110" spans="1:19" ht="15.75" customHeight="1">
      <c r="A110" s="30">
        <v>56</v>
      </c>
      <c r="B110" s="23">
        <v>54</v>
      </c>
      <c r="C110" s="31">
        <f t="shared" si="126"/>
        <v>0.75</v>
      </c>
      <c r="D110" s="31">
        <v>3</v>
      </c>
      <c r="E110" s="8">
        <v>2588</v>
      </c>
      <c r="F110" s="8">
        <v>2545</v>
      </c>
      <c r="G110" s="8">
        <v>2446</v>
      </c>
      <c r="H110" s="8">
        <v>2409</v>
      </c>
      <c r="I110" s="32">
        <v>2373</v>
      </c>
      <c r="K110" s="30">
        <f t="shared" ref="K110:N110" si="129">0.0254*A110</f>
        <v>1.4223999999999999</v>
      </c>
      <c r="L110" s="30">
        <f t="shared" si="129"/>
        <v>1.3715999999999999</v>
      </c>
      <c r="M110" s="30">
        <f t="shared" si="129"/>
        <v>1.9049999999999997E-2</v>
      </c>
      <c r="N110" s="30">
        <f t="shared" si="129"/>
        <v>7.619999999999999E-2</v>
      </c>
      <c r="O110" s="8">
        <v>2588</v>
      </c>
      <c r="P110" s="8">
        <v>2545</v>
      </c>
      <c r="Q110" s="8">
        <v>2446</v>
      </c>
      <c r="R110" s="8">
        <v>2409</v>
      </c>
      <c r="S110" s="32">
        <v>2373</v>
      </c>
    </row>
    <row r="111" spans="1:19" ht="15.75" customHeight="1">
      <c r="A111" s="30">
        <v>56</v>
      </c>
      <c r="B111" s="23">
        <v>54</v>
      </c>
      <c r="C111" s="31">
        <v>1</v>
      </c>
      <c r="D111" s="31">
        <v>4</v>
      </c>
      <c r="E111" s="8">
        <v>1420</v>
      </c>
      <c r="F111" s="8">
        <v>1400</v>
      </c>
      <c r="G111" s="8">
        <v>1371</v>
      </c>
      <c r="H111" s="8">
        <v>1333</v>
      </c>
      <c r="I111" s="32">
        <v>1307</v>
      </c>
      <c r="K111" s="30">
        <f t="shared" ref="K111:N111" si="130">0.0254*A111</f>
        <v>1.4223999999999999</v>
      </c>
      <c r="L111" s="30">
        <f t="shared" si="130"/>
        <v>1.3715999999999999</v>
      </c>
      <c r="M111" s="30">
        <f t="shared" si="130"/>
        <v>2.5399999999999999E-2</v>
      </c>
      <c r="N111" s="30">
        <f t="shared" si="130"/>
        <v>0.1016</v>
      </c>
      <c r="O111" s="8">
        <v>1420</v>
      </c>
      <c r="P111" s="8">
        <v>1400</v>
      </c>
      <c r="Q111" s="8">
        <v>1371</v>
      </c>
      <c r="R111" s="8">
        <v>1333</v>
      </c>
      <c r="S111" s="32">
        <v>1307</v>
      </c>
    </row>
    <row r="112" spans="1:19" ht="15.75" customHeight="1">
      <c r="A112" s="30">
        <v>56</v>
      </c>
      <c r="B112" s="23">
        <v>54</v>
      </c>
      <c r="C112" s="31">
        <v>1</v>
      </c>
      <c r="D112" s="31">
        <v>5</v>
      </c>
      <c r="E112" s="8">
        <v>1638</v>
      </c>
      <c r="F112" s="8">
        <v>1605</v>
      </c>
      <c r="G112" s="8">
        <v>1549</v>
      </c>
      <c r="H112" s="8">
        <v>1501</v>
      </c>
      <c r="I112" s="32">
        <v>1472</v>
      </c>
      <c r="K112" s="30">
        <f t="shared" ref="K112:N112" si="131">0.0254*A112</f>
        <v>1.4223999999999999</v>
      </c>
      <c r="L112" s="30">
        <f t="shared" si="131"/>
        <v>1.3715999999999999</v>
      </c>
      <c r="M112" s="30">
        <f t="shared" si="131"/>
        <v>2.5399999999999999E-2</v>
      </c>
      <c r="N112" s="30">
        <f t="shared" si="131"/>
        <v>0.127</v>
      </c>
      <c r="O112" s="8">
        <v>1638</v>
      </c>
      <c r="P112" s="8">
        <v>1605</v>
      </c>
      <c r="Q112" s="8">
        <v>1549</v>
      </c>
      <c r="R112" s="8">
        <v>1501</v>
      </c>
      <c r="S112" s="32">
        <v>1472</v>
      </c>
    </row>
    <row r="113" spans="1:19" ht="15.75" customHeight="1">
      <c r="A113" s="30">
        <v>60</v>
      </c>
      <c r="B113" s="23">
        <v>58</v>
      </c>
      <c r="C113" s="31">
        <f t="shared" ref="C113:C115" si="132">3/4</f>
        <v>0.75</v>
      </c>
      <c r="D113" s="31">
        <v>1</v>
      </c>
      <c r="E113" s="8">
        <v>3399</v>
      </c>
      <c r="F113" s="8">
        <v>3343</v>
      </c>
      <c r="G113" s="8">
        <v>3232</v>
      </c>
      <c r="H113" s="8">
        <v>3195</v>
      </c>
      <c r="I113" s="32">
        <v>3162</v>
      </c>
      <c r="K113" s="30">
        <f t="shared" ref="K113:N113" si="133">0.0254*A113</f>
        <v>1.524</v>
      </c>
      <c r="L113" s="30">
        <f t="shared" si="133"/>
        <v>1.4731999999999998</v>
      </c>
      <c r="M113" s="30">
        <f t="shared" si="133"/>
        <v>1.9049999999999997E-2</v>
      </c>
      <c r="N113" s="30">
        <f t="shared" si="133"/>
        <v>2.5399999999999999E-2</v>
      </c>
      <c r="O113" s="8">
        <v>3399</v>
      </c>
      <c r="P113" s="8">
        <v>3343</v>
      </c>
      <c r="Q113" s="8">
        <v>3232</v>
      </c>
      <c r="R113" s="8">
        <v>3195</v>
      </c>
      <c r="S113" s="32">
        <v>3162</v>
      </c>
    </row>
    <row r="114" spans="1:19" ht="15.75" customHeight="1">
      <c r="A114" s="30">
        <v>60</v>
      </c>
      <c r="B114" s="23">
        <v>58</v>
      </c>
      <c r="C114" s="31">
        <f t="shared" si="132"/>
        <v>0.75</v>
      </c>
      <c r="D114" s="31">
        <v>2</v>
      </c>
      <c r="E114" s="8">
        <v>2587</v>
      </c>
      <c r="F114" s="8">
        <v>2556</v>
      </c>
      <c r="G114" s="8">
        <v>2510</v>
      </c>
      <c r="H114" s="8">
        <v>2485</v>
      </c>
      <c r="I114" s="32">
        <v>2460</v>
      </c>
      <c r="K114" s="30">
        <f t="shared" ref="K114:N114" si="134">0.0254*A114</f>
        <v>1.524</v>
      </c>
      <c r="L114" s="30">
        <f t="shared" si="134"/>
        <v>1.4731999999999998</v>
      </c>
      <c r="M114" s="30">
        <f t="shared" si="134"/>
        <v>1.9049999999999997E-2</v>
      </c>
      <c r="N114" s="30">
        <f t="shared" si="134"/>
        <v>5.0799999999999998E-2</v>
      </c>
      <c r="O114" s="8">
        <v>2587</v>
      </c>
      <c r="P114" s="8">
        <v>2556</v>
      </c>
      <c r="Q114" s="8">
        <v>2510</v>
      </c>
      <c r="R114" s="8">
        <v>2485</v>
      </c>
      <c r="S114" s="32">
        <v>2460</v>
      </c>
    </row>
    <row r="115" spans="1:19" ht="15.75" customHeight="1">
      <c r="A115" s="30">
        <v>60</v>
      </c>
      <c r="B115" s="23">
        <v>58</v>
      </c>
      <c r="C115" s="31">
        <f t="shared" si="132"/>
        <v>0.75</v>
      </c>
      <c r="D115" s="31">
        <v>3</v>
      </c>
      <c r="E115" s="8">
        <v>2987</v>
      </c>
      <c r="F115" s="8">
        <v>2945</v>
      </c>
      <c r="G115" s="8">
        <v>2827</v>
      </c>
      <c r="H115" s="8">
        <v>2798</v>
      </c>
      <c r="I115" s="32">
        <v>2770</v>
      </c>
      <c r="K115" s="30">
        <f t="shared" ref="K115:N115" si="135">0.0254*A115</f>
        <v>1.524</v>
      </c>
      <c r="L115" s="30">
        <f t="shared" si="135"/>
        <v>1.4731999999999998</v>
      </c>
      <c r="M115" s="30">
        <f t="shared" si="135"/>
        <v>1.9049999999999997E-2</v>
      </c>
      <c r="N115" s="30">
        <f t="shared" si="135"/>
        <v>7.619999999999999E-2</v>
      </c>
      <c r="O115" s="8">
        <v>2987</v>
      </c>
      <c r="P115" s="8">
        <v>2945</v>
      </c>
      <c r="Q115" s="8">
        <v>2827</v>
      </c>
      <c r="R115" s="8">
        <v>2798</v>
      </c>
      <c r="S115" s="32">
        <v>2770</v>
      </c>
    </row>
    <row r="116" spans="1:19" ht="15.75" customHeight="1">
      <c r="A116" s="30">
        <v>60</v>
      </c>
      <c r="B116" s="23">
        <v>58</v>
      </c>
      <c r="C116" s="31">
        <v>1</v>
      </c>
      <c r="D116" s="31">
        <v>4</v>
      </c>
      <c r="E116" s="8">
        <v>1639</v>
      </c>
      <c r="F116" s="8">
        <v>1615</v>
      </c>
      <c r="G116" s="8">
        <v>1587</v>
      </c>
      <c r="H116" s="8">
        <v>1553</v>
      </c>
      <c r="I116" s="32">
        <v>1522</v>
      </c>
      <c r="K116" s="30">
        <f t="shared" ref="K116:N116" si="136">0.0254*A116</f>
        <v>1.524</v>
      </c>
      <c r="L116" s="30">
        <f t="shared" si="136"/>
        <v>1.4731999999999998</v>
      </c>
      <c r="M116" s="30">
        <f t="shared" si="136"/>
        <v>2.5399999999999999E-2</v>
      </c>
      <c r="N116" s="30">
        <f t="shared" si="136"/>
        <v>0.1016</v>
      </c>
      <c r="O116" s="8">
        <v>1639</v>
      </c>
      <c r="P116" s="8">
        <v>1615</v>
      </c>
      <c r="Q116" s="8">
        <v>1587</v>
      </c>
      <c r="R116" s="8">
        <v>1553</v>
      </c>
      <c r="S116" s="32">
        <v>1522</v>
      </c>
    </row>
    <row r="117" spans="1:19" ht="15.75" customHeight="1">
      <c r="A117" s="30">
        <v>60</v>
      </c>
      <c r="B117" s="23">
        <v>58</v>
      </c>
      <c r="C117" s="35">
        <v>1</v>
      </c>
      <c r="D117" s="31">
        <v>5</v>
      </c>
      <c r="E117" s="36">
        <v>1889</v>
      </c>
      <c r="F117" s="36">
        <v>1851</v>
      </c>
      <c r="G117" s="36">
        <v>1797</v>
      </c>
      <c r="H117" s="36">
        <v>1761</v>
      </c>
      <c r="I117" s="37">
        <v>1726</v>
      </c>
      <c r="K117" s="30">
        <f t="shared" ref="K117:N117" si="137">0.0254*A117</f>
        <v>1.524</v>
      </c>
      <c r="L117" s="30">
        <f t="shared" si="137"/>
        <v>1.4731999999999998</v>
      </c>
      <c r="M117" s="30">
        <f t="shared" si="137"/>
        <v>2.5399999999999999E-2</v>
      </c>
      <c r="N117" s="30">
        <f t="shared" si="137"/>
        <v>0.127</v>
      </c>
      <c r="O117" s="36">
        <v>1889</v>
      </c>
      <c r="P117" s="36">
        <v>1851</v>
      </c>
      <c r="Q117" s="36">
        <v>1797</v>
      </c>
      <c r="R117" s="36">
        <v>1761</v>
      </c>
      <c r="S117" s="37">
        <v>1726</v>
      </c>
    </row>
    <row r="118" spans="1:19" ht="15.75" customHeight="1">
      <c r="A118" s="41"/>
      <c r="B118" s="41"/>
      <c r="C118" s="31"/>
      <c r="D118" s="31"/>
    </row>
    <row r="119" spans="1:19" ht="15.75" customHeight="1">
      <c r="A119" s="42"/>
      <c r="B119" s="42"/>
      <c r="C119" s="31"/>
      <c r="D119" s="31"/>
    </row>
    <row r="120" spans="1:19" ht="15.75" customHeight="1">
      <c r="A120" s="42"/>
      <c r="B120" s="42"/>
      <c r="C120" s="31"/>
      <c r="D120" s="31"/>
    </row>
    <row r="121" spans="1:19" ht="15.75" customHeight="1">
      <c r="A121" s="42"/>
      <c r="B121" s="42"/>
      <c r="C121" s="31"/>
      <c r="D121" s="31"/>
    </row>
    <row r="122" spans="1:19" ht="15.75" customHeight="1">
      <c r="A122" s="42"/>
      <c r="B122" s="42"/>
      <c r="C122" s="31"/>
      <c r="D122" s="31"/>
    </row>
    <row r="123" spans="1:19" ht="15.75" customHeight="1">
      <c r="A123" s="53"/>
      <c r="B123" s="53"/>
      <c r="C123" s="31"/>
      <c r="D123" s="38"/>
    </row>
    <row r="124" spans="1:19" ht="15.75" customHeight="1">
      <c r="A124" s="42"/>
      <c r="B124" s="42"/>
      <c r="C124" s="31"/>
      <c r="D124" s="8"/>
    </row>
    <row r="125" spans="1:19" ht="15.75" customHeight="1">
      <c r="A125" s="42"/>
      <c r="B125" s="42"/>
      <c r="C125" s="31"/>
      <c r="D125" s="8"/>
    </row>
    <row r="126" spans="1:19" ht="15.75" customHeight="1">
      <c r="A126" s="42"/>
      <c r="B126" s="42"/>
      <c r="C126" s="31"/>
      <c r="D126" s="39"/>
    </row>
    <row r="127" spans="1:19" ht="15.75" customHeight="1">
      <c r="A127" s="42"/>
      <c r="B127" s="42"/>
      <c r="C127" s="31"/>
      <c r="D127" s="39"/>
    </row>
    <row r="128" spans="1:19" ht="15.75" customHeight="1">
      <c r="A128" s="53"/>
      <c r="B128" s="53"/>
      <c r="C128" s="31"/>
    </row>
    <row r="129" spans="1:4" ht="15.75" customHeight="1">
      <c r="A129" s="42"/>
      <c r="B129" s="42"/>
      <c r="C129" s="31"/>
    </row>
    <row r="130" spans="1:4" ht="15.75" customHeight="1">
      <c r="A130" s="42"/>
      <c r="B130" s="42"/>
      <c r="C130" s="31"/>
    </row>
    <row r="131" spans="1:4" ht="15.75" customHeight="1">
      <c r="A131" s="42"/>
      <c r="B131" s="42"/>
      <c r="C131" s="31"/>
      <c r="D131" s="39"/>
    </row>
    <row r="132" spans="1:4" ht="15.75" customHeight="1">
      <c r="A132" s="42"/>
      <c r="B132" s="42"/>
      <c r="C132" s="31"/>
      <c r="D132" s="39"/>
    </row>
    <row r="133" spans="1:4" ht="15.75" customHeight="1">
      <c r="A133" s="53"/>
      <c r="B133" s="53"/>
      <c r="C133" s="31"/>
    </row>
    <row r="134" spans="1:4" ht="15.75" customHeight="1">
      <c r="A134" s="42"/>
      <c r="B134" s="42"/>
      <c r="C134" s="31"/>
    </row>
    <row r="135" spans="1:4" ht="15.75" customHeight="1">
      <c r="A135" s="42"/>
      <c r="B135" s="42"/>
      <c r="C135" s="31"/>
    </row>
    <row r="136" spans="1:4" ht="15.75" customHeight="1">
      <c r="A136" s="42"/>
      <c r="B136" s="42"/>
      <c r="C136" s="31"/>
      <c r="D136" s="39"/>
    </row>
    <row r="137" spans="1:4" ht="15.75" customHeight="1">
      <c r="A137" s="42"/>
      <c r="B137" s="42"/>
      <c r="C137" s="31"/>
      <c r="D137" s="39"/>
    </row>
    <row r="138" spans="1:4" ht="15.75" customHeight="1">
      <c r="A138" s="53"/>
      <c r="B138" s="53"/>
      <c r="C138" s="31"/>
    </row>
    <row r="139" spans="1:4" ht="15.75" customHeight="1">
      <c r="A139" s="42"/>
      <c r="B139" s="42"/>
      <c r="C139" s="31"/>
    </row>
    <row r="140" spans="1:4" ht="15.75" customHeight="1">
      <c r="A140" s="42"/>
      <c r="B140" s="42"/>
      <c r="C140" s="31"/>
    </row>
    <row r="141" spans="1:4" ht="15.75" customHeight="1">
      <c r="A141" s="42"/>
      <c r="B141" s="42"/>
      <c r="C141" s="31"/>
      <c r="D141" s="39"/>
    </row>
    <row r="142" spans="1:4" ht="15.75" customHeight="1">
      <c r="A142" s="42"/>
      <c r="B142" s="42"/>
      <c r="C142" s="31"/>
      <c r="D142" s="39"/>
    </row>
    <row r="143" spans="1:4" ht="15.75" customHeight="1">
      <c r="A143" s="53"/>
      <c r="B143" s="53"/>
      <c r="C143" s="31"/>
    </row>
    <row r="144" spans="1:4" ht="15.75" customHeight="1">
      <c r="A144" s="42"/>
      <c r="B144" s="42"/>
      <c r="C144" s="31"/>
    </row>
    <row r="145" spans="1:4" ht="15.75" customHeight="1">
      <c r="A145" s="42"/>
      <c r="B145" s="42"/>
      <c r="C145" s="31"/>
    </row>
    <row r="146" spans="1:4" ht="15.75" customHeight="1">
      <c r="A146" s="42"/>
      <c r="B146" s="42"/>
      <c r="C146" s="31"/>
      <c r="D146" s="39"/>
    </row>
    <row r="147" spans="1:4" ht="15.75" customHeight="1">
      <c r="A147" s="42"/>
      <c r="B147" s="42"/>
      <c r="C147" s="31"/>
      <c r="D147" s="39"/>
    </row>
    <row r="148" spans="1:4" ht="15.75" customHeight="1">
      <c r="A148" s="53"/>
      <c r="B148" s="53"/>
      <c r="C148" s="31"/>
    </row>
    <row r="149" spans="1:4" ht="15.75" customHeight="1">
      <c r="A149" s="42"/>
      <c r="B149" s="42"/>
      <c r="C149" s="31"/>
    </row>
    <row r="150" spans="1:4" ht="15.75" customHeight="1">
      <c r="A150" s="42"/>
      <c r="B150" s="42"/>
      <c r="C150" s="31"/>
    </row>
    <row r="151" spans="1:4" ht="15.75" customHeight="1">
      <c r="A151" s="42"/>
      <c r="B151" s="42"/>
      <c r="C151" s="31"/>
      <c r="D151" s="39"/>
    </row>
    <row r="152" spans="1:4" ht="15.75" customHeight="1">
      <c r="A152" s="42"/>
      <c r="B152" s="42"/>
      <c r="C152" s="31"/>
      <c r="D152" s="39"/>
    </row>
    <row r="153" spans="1:4" ht="15.75" customHeight="1">
      <c r="A153" s="53"/>
      <c r="B153" s="53"/>
      <c r="C153" s="31"/>
    </row>
    <row r="154" spans="1:4" ht="15.75" customHeight="1">
      <c r="A154" s="42"/>
      <c r="B154" s="42"/>
      <c r="C154" s="31"/>
    </row>
    <row r="155" spans="1:4" ht="15.75" customHeight="1">
      <c r="A155" s="42"/>
      <c r="B155" s="42"/>
      <c r="C155" s="31"/>
    </row>
    <row r="156" spans="1:4" ht="15.75" customHeight="1">
      <c r="A156" s="42"/>
      <c r="B156" s="42"/>
      <c r="C156" s="31"/>
      <c r="D156" s="39"/>
    </row>
    <row r="157" spans="1:4" ht="15.75" customHeight="1">
      <c r="A157" s="42"/>
      <c r="B157" s="42"/>
      <c r="C157" s="31"/>
      <c r="D157" s="39"/>
    </row>
    <row r="158" spans="1:4" ht="15.75" customHeight="1">
      <c r="A158" s="53"/>
      <c r="B158" s="53"/>
      <c r="C158" s="31"/>
    </row>
    <row r="159" spans="1:4" ht="15.75" customHeight="1">
      <c r="A159" s="42"/>
      <c r="B159" s="42"/>
      <c r="C159" s="31"/>
    </row>
    <row r="160" spans="1:4" ht="15.75" customHeight="1">
      <c r="A160" s="42"/>
      <c r="B160" s="42"/>
      <c r="C160" s="31"/>
    </row>
    <row r="161" spans="1:4" ht="15.75" customHeight="1">
      <c r="A161" s="42"/>
      <c r="B161" s="42"/>
      <c r="C161" s="31"/>
      <c r="D161" s="39"/>
    </row>
    <row r="162" spans="1:4" ht="15.75" customHeight="1">
      <c r="A162" s="42"/>
      <c r="B162" s="42"/>
      <c r="C162" s="31"/>
      <c r="D162" s="39"/>
    </row>
    <row r="163" spans="1:4" ht="15.75" customHeight="1">
      <c r="B163" s="53"/>
      <c r="C163" s="31"/>
    </row>
    <row r="164" spans="1:4" ht="15.75" customHeight="1">
      <c r="B164" s="42"/>
      <c r="C164" s="31"/>
    </row>
    <row r="165" spans="1:4" ht="15.75" customHeight="1">
      <c r="B165" s="42"/>
      <c r="C165" s="31"/>
    </row>
    <row r="166" spans="1:4" ht="15.75" customHeight="1">
      <c r="B166" s="42"/>
      <c r="C166" s="31"/>
      <c r="D166" s="39"/>
    </row>
    <row r="167" spans="1:4" ht="15.75" customHeight="1">
      <c r="B167" s="42"/>
      <c r="C167" s="31"/>
      <c r="D167" s="39"/>
    </row>
    <row r="168" spans="1:4" ht="15.75" customHeight="1">
      <c r="C168" s="31"/>
    </row>
    <row r="169" spans="1:4" ht="15.75" customHeight="1">
      <c r="C169" s="31"/>
    </row>
    <row r="170" spans="1:4" ht="15.75" customHeight="1">
      <c r="C170" s="31"/>
    </row>
    <row r="171" spans="1:4" ht="15.75" customHeight="1">
      <c r="C171" s="31"/>
      <c r="D171" s="39"/>
    </row>
    <row r="172" spans="1:4" ht="15.75" customHeight="1">
      <c r="C172" s="31"/>
      <c r="D172" s="39"/>
    </row>
    <row r="173" spans="1:4" ht="15.75" customHeight="1">
      <c r="C173" s="31"/>
    </row>
    <row r="174" spans="1:4" ht="15.75" customHeight="1">
      <c r="C174" s="31"/>
    </row>
    <row r="175" spans="1:4" ht="15.75" customHeight="1">
      <c r="C175" s="31"/>
    </row>
    <row r="176" spans="1:4" ht="15.75" customHeight="1">
      <c r="C176" s="31"/>
      <c r="D176" s="39"/>
    </row>
    <row r="177" spans="3:4" ht="15.75" customHeight="1">
      <c r="C177" s="31"/>
      <c r="D177" s="39"/>
    </row>
    <row r="178" spans="3:4" ht="15.75" customHeight="1">
      <c r="C178" s="31"/>
    </row>
    <row r="179" spans="3:4" ht="15.75" customHeight="1">
      <c r="C179" s="31"/>
    </row>
    <row r="180" spans="3:4" ht="15.75" customHeight="1">
      <c r="C180" s="31"/>
    </row>
    <row r="181" spans="3:4" ht="15.75" customHeight="1">
      <c r="C181" s="31"/>
      <c r="D181" s="39"/>
    </row>
    <row r="182" spans="3:4" ht="15.75" customHeight="1">
      <c r="C182" s="31"/>
      <c r="D182" s="39"/>
    </row>
    <row r="183" spans="3:4" ht="15.75" customHeight="1">
      <c r="C183" s="31"/>
    </row>
    <row r="184" spans="3:4" ht="15.75" customHeight="1">
      <c r="C184" s="31"/>
    </row>
    <row r="185" spans="3:4" ht="15.75" customHeight="1">
      <c r="C185" s="31"/>
    </row>
    <row r="186" spans="3:4" ht="15.75" customHeight="1">
      <c r="C186" s="31"/>
      <c r="D186" s="39"/>
    </row>
    <row r="187" spans="3:4" ht="15.75" customHeight="1">
      <c r="C187" s="31"/>
      <c r="D187" s="39"/>
    </row>
    <row r="188" spans="3:4" ht="15.75" customHeight="1">
      <c r="C188" s="31"/>
    </row>
    <row r="189" spans="3:4" ht="15.75" customHeight="1">
      <c r="C189" s="31"/>
    </row>
    <row r="190" spans="3:4" ht="15.75" customHeight="1">
      <c r="C190" s="31"/>
    </row>
    <row r="191" spans="3:4" ht="15.75" customHeight="1">
      <c r="C191" s="31"/>
      <c r="D191" s="39"/>
    </row>
    <row r="192" spans="3:4" ht="15.75" customHeight="1">
      <c r="C192" s="31"/>
      <c r="D192" s="39"/>
    </row>
    <row r="193" spans="3:4" ht="15.75" customHeight="1">
      <c r="C193" s="31"/>
    </row>
    <row r="194" spans="3:4" ht="15.75" customHeight="1">
      <c r="C194" s="31"/>
    </row>
    <row r="195" spans="3:4" ht="15.75" customHeight="1">
      <c r="C195" s="31"/>
    </row>
    <row r="196" spans="3:4" ht="15.75" customHeight="1">
      <c r="C196" s="31"/>
      <c r="D196" s="39"/>
    </row>
    <row r="197" spans="3:4" ht="15.75" customHeight="1">
      <c r="C197" s="31"/>
      <c r="D197" s="39"/>
    </row>
    <row r="198" spans="3:4" ht="15.75" customHeight="1">
      <c r="C198" s="31"/>
    </row>
    <row r="199" spans="3:4" ht="15.75" customHeight="1">
      <c r="C199" s="31"/>
    </row>
    <row r="200" spans="3:4" ht="15.75" customHeight="1">
      <c r="C200" s="31"/>
    </row>
    <row r="201" spans="3:4" ht="15.75" customHeight="1">
      <c r="C201" s="31"/>
      <c r="D201" s="39"/>
    </row>
    <row r="202" spans="3:4" ht="15.75" customHeight="1">
      <c r="C202" s="31"/>
      <c r="D202" s="39"/>
    </row>
    <row r="203" spans="3:4" ht="15.75" customHeight="1">
      <c r="C203" s="31"/>
    </row>
    <row r="204" spans="3:4" ht="15.75" customHeight="1">
      <c r="C204" s="31"/>
    </row>
    <row r="205" spans="3:4" ht="15.75" customHeight="1">
      <c r="C205" s="31"/>
    </row>
    <row r="206" spans="3:4" ht="15.75" customHeight="1">
      <c r="C206" s="31"/>
      <c r="D206" s="39"/>
    </row>
    <row r="207" spans="3:4" ht="15.75" customHeight="1">
      <c r="C207" s="31"/>
      <c r="D207" s="39"/>
    </row>
    <row r="208" spans="3:4" ht="15.75" customHeight="1">
      <c r="C208" s="31"/>
    </row>
    <row r="209" spans="3:4" ht="15.75" customHeight="1">
      <c r="C209" s="31"/>
    </row>
    <row r="210" spans="3:4" ht="15.75" customHeight="1">
      <c r="C210" s="31"/>
    </row>
    <row r="211" spans="3:4" ht="15.75" customHeight="1">
      <c r="C211" s="31"/>
      <c r="D211" s="39"/>
    </row>
    <row r="212" spans="3:4" ht="15.75" customHeight="1">
      <c r="C212" s="31"/>
      <c r="D212" s="39"/>
    </row>
    <row r="213" spans="3:4" ht="15.75" customHeight="1">
      <c r="C213" s="31"/>
    </row>
    <row r="214" spans="3:4" ht="15.75" customHeight="1">
      <c r="C214" s="31"/>
    </row>
    <row r="215" spans="3:4" ht="15.75" customHeight="1">
      <c r="C215" s="31"/>
    </row>
    <row r="216" spans="3:4" ht="15.75" customHeight="1">
      <c r="C216" s="31"/>
      <c r="D216" s="39"/>
    </row>
    <row r="217" spans="3:4" ht="15.75" customHeight="1">
      <c r="C217" s="31"/>
      <c r="D217" s="39"/>
    </row>
    <row r="218" spans="3:4" ht="15.75" customHeight="1">
      <c r="C218" s="31"/>
    </row>
    <row r="219" spans="3:4" ht="15.75" customHeight="1">
      <c r="C219" s="31"/>
    </row>
    <row r="220" spans="3:4" ht="15.75" customHeight="1">
      <c r="C220" s="31"/>
    </row>
    <row r="221" spans="3:4" ht="15.75" customHeight="1">
      <c r="C221" s="31"/>
    </row>
    <row r="222" spans="3:4" ht="15.75" customHeight="1">
      <c r="C222" s="31"/>
    </row>
    <row r="223" spans="3:4" ht="15.75" customHeight="1">
      <c r="C223" s="31"/>
    </row>
    <row r="224" spans="3:4" ht="15.75" customHeight="1">
      <c r="C224" s="31"/>
    </row>
    <row r="225" spans="3:3" ht="15.75" customHeight="1">
      <c r="C225" s="31"/>
    </row>
    <row r="226" spans="3:3" ht="15.75" customHeight="1">
      <c r="C226" s="31"/>
    </row>
    <row r="227" spans="3:3" ht="15.75" customHeight="1">
      <c r="C227" s="31"/>
    </row>
    <row r="228" spans="3:3" ht="15.75" customHeight="1">
      <c r="C228" s="31"/>
    </row>
    <row r="229" spans="3:3" ht="15.75" customHeight="1">
      <c r="C229" s="31"/>
    </row>
    <row r="230" spans="3:3" ht="15.75" customHeight="1">
      <c r="C230" s="31"/>
    </row>
    <row r="231" spans="3:3" ht="15.75" customHeight="1">
      <c r="C231" s="31"/>
    </row>
    <row r="232" spans="3:3" ht="15.75" customHeight="1">
      <c r="C232" s="31"/>
    </row>
    <row r="233" spans="3:3" ht="15.75" customHeight="1">
      <c r="C233" s="31"/>
    </row>
    <row r="234" spans="3:3" ht="15.75" customHeight="1">
      <c r="C234" s="31"/>
    </row>
    <row r="235" spans="3:3" ht="15.75" customHeight="1">
      <c r="C235" s="31"/>
    </row>
    <row r="236" spans="3:3" ht="15.75" customHeight="1">
      <c r="C236" s="31"/>
    </row>
    <row r="237" spans="3:3" ht="15.75" customHeight="1">
      <c r="C237" s="31"/>
    </row>
    <row r="238" spans="3:3" ht="15.75" customHeight="1">
      <c r="C238" s="31"/>
    </row>
    <row r="239" spans="3:3" ht="15.75" customHeight="1">
      <c r="C239" s="31"/>
    </row>
    <row r="240" spans="3:3" ht="15.75" customHeight="1">
      <c r="C240" s="31"/>
    </row>
    <row r="241" spans="3:3" ht="15.75" customHeight="1">
      <c r="C241" s="31"/>
    </row>
    <row r="242" spans="3:3" ht="15.75" customHeight="1">
      <c r="C242" s="31"/>
    </row>
    <row r="243" spans="3:3" ht="15.75" customHeight="1">
      <c r="C243" s="31"/>
    </row>
    <row r="244" spans="3:3" ht="15.75" customHeight="1">
      <c r="C244" s="31"/>
    </row>
    <row r="245" spans="3:3" ht="15.75" customHeight="1">
      <c r="C245" s="31"/>
    </row>
    <row r="246" spans="3:3" ht="15.75" customHeight="1">
      <c r="C246" s="31"/>
    </row>
    <row r="247" spans="3:3" ht="15.75" customHeight="1">
      <c r="C247" s="31"/>
    </row>
    <row r="248" spans="3:3" ht="15.75" customHeight="1">
      <c r="C248" s="31"/>
    </row>
    <row r="249" spans="3:3" ht="15.75" customHeight="1">
      <c r="C249" s="31"/>
    </row>
    <row r="250" spans="3:3" ht="15.75" customHeight="1">
      <c r="C250" s="31"/>
    </row>
    <row r="251" spans="3:3" ht="15.75" customHeight="1">
      <c r="C251" s="31"/>
    </row>
    <row r="252" spans="3:3" ht="15.75" customHeight="1">
      <c r="C252" s="31"/>
    </row>
    <row r="253" spans="3:3" ht="15.75" customHeight="1">
      <c r="C253" s="31"/>
    </row>
    <row r="254" spans="3:3" ht="15.75" customHeight="1">
      <c r="C254" s="31"/>
    </row>
    <row r="255" spans="3:3" ht="15.75" customHeight="1">
      <c r="C255" s="31"/>
    </row>
    <row r="256" spans="3:3" ht="15.75" customHeight="1">
      <c r="C256" s="31"/>
    </row>
    <row r="257" spans="3:3" ht="15.75" customHeight="1">
      <c r="C257" s="31"/>
    </row>
    <row r="258" spans="3:3" ht="15.75" customHeight="1">
      <c r="C258" s="31"/>
    </row>
    <row r="259" spans="3:3" ht="15.75" customHeight="1">
      <c r="C259" s="31"/>
    </row>
    <row r="260" spans="3:3" ht="15.75" customHeight="1">
      <c r="C260" s="31"/>
    </row>
    <row r="261" spans="3:3" ht="15.75" customHeight="1">
      <c r="C261" s="31"/>
    </row>
    <row r="262" spans="3:3" ht="15.75" customHeight="1">
      <c r="C262" s="31"/>
    </row>
    <row r="263" spans="3:3" ht="15.75" customHeight="1">
      <c r="C263" s="31"/>
    </row>
    <row r="264" spans="3:3" ht="15.75" customHeight="1">
      <c r="C264" s="31"/>
    </row>
    <row r="265" spans="3:3" ht="15.75" customHeight="1">
      <c r="C265" s="31"/>
    </row>
    <row r="266" spans="3:3" ht="15.75" customHeight="1">
      <c r="C266" s="31"/>
    </row>
    <row r="267" spans="3:3" ht="15.75" customHeight="1">
      <c r="C267" s="31"/>
    </row>
    <row r="268" spans="3:3" ht="15.75" customHeight="1">
      <c r="C268" s="31"/>
    </row>
    <row r="269" spans="3:3" ht="15.75" customHeight="1">
      <c r="C269" s="31"/>
    </row>
    <row r="270" spans="3:3" ht="15.75" customHeight="1">
      <c r="C270" s="31"/>
    </row>
    <row r="271" spans="3:3" ht="15.75" customHeight="1">
      <c r="C271" s="31"/>
    </row>
    <row r="272" spans="3:3" ht="15.75" customHeight="1">
      <c r="C272" s="31"/>
    </row>
    <row r="273" spans="3:3" ht="15.75" customHeight="1">
      <c r="C273" s="31"/>
    </row>
    <row r="274" spans="3:3" ht="15.75" customHeight="1">
      <c r="C274" s="31"/>
    </row>
    <row r="275" spans="3:3" ht="15.75" customHeight="1">
      <c r="C275" s="31"/>
    </row>
    <row r="276" spans="3:3" ht="15.75" customHeight="1">
      <c r="C276" s="31"/>
    </row>
    <row r="277" spans="3:3" ht="15.75" customHeight="1">
      <c r="C277" s="31"/>
    </row>
    <row r="278" spans="3:3" ht="15.75" customHeight="1">
      <c r="C278" s="31"/>
    </row>
    <row r="279" spans="3:3" ht="15.75" customHeight="1">
      <c r="C279" s="31"/>
    </row>
    <row r="280" spans="3:3" ht="15.75" customHeight="1">
      <c r="C280" s="31"/>
    </row>
    <row r="281" spans="3:3" ht="15.75" customHeight="1">
      <c r="C281" s="31"/>
    </row>
    <row r="282" spans="3:3" ht="15.75" customHeight="1">
      <c r="C282" s="31"/>
    </row>
    <row r="283" spans="3:3" ht="15.75" customHeight="1">
      <c r="C283" s="31"/>
    </row>
    <row r="284" spans="3:3" ht="15.75" customHeight="1">
      <c r="C284" s="31"/>
    </row>
    <row r="285" spans="3:3" ht="15.75" customHeight="1">
      <c r="C285" s="31"/>
    </row>
    <row r="286" spans="3:3" ht="15.75" customHeight="1">
      <c r="C286" s="31"/>
    </row>
    <row r="287" spans="3:3" ht="15.75" customHeight="1">
      <c r="C287" s="31"/>
    </row>
    <row r="288" spans="3:3" ht="15.75" customHeight="1">
      <c r="C288" s="31"/>
    </row>
    <row r="289" spans="3:3" ht="15.75" customHeight="1">
      <c r="C289" s="31"/>
    </row>
    <row r="290" spans="3:3" ht="15.75" customHeight="1">
      <c r="C290" s="31"/>
    </row>
    <row r="291" spans="3:3" ht="15.75" customHeight="1">
      <c r="C291" s="31"/>
    </row>
    <row r="292" spans="3:3" ht="15.75" customHeight="1">
      <c r="C292" s="31"/>
    </row>
    <row r="293" spans="3:3" ht="15.75" customHeight="1">
      <c r="C293" s="31"/>
    </row>
    <row r="294" spans="3:3" ht="15.75" customHeight="1">
      <c r="C294" s="31"/>
    </row>
    <row r="295" spans="3:3" ht="15.75" customHeight="1">
      <c r="C295" s="31"/>
    </row>
    <row r="296" spans="3:3" ht="15.75" customHeight="1">
      <c r="C296" s="31"/>
    </row>
    <row r="297" spans="3:3" ht="15.75" customHeight="1">
      <c r="C297" s="31"/>
    </row>
    <row r="298" spans="3:3" ht="15.75" customHeight="1">
      <c r="C298" s="31"/>
    </row>
    <row r="299" spans="3:3" ht="15.75" customHeight="1">
      <c r="C299" s="31"/>
    </row>
    <row r="300" spans="3:3" ht="15.75" customHeight="1">
      <c r="C300" s="31"/>
    </row>
    <row r="301" spans="3:3" ht="15.75" customHeight="1">
      <c r="C301" s="31"/>
    </row>
    <row r="302" spans="3:3" ht="15.75" customHeight="1">
      <c r="C302" s="31"/>
    </row>
    <row r="303" spans="3:3" ht="15.75" customHeight="1">
      <c r="C303" s="31"/>
    </row>
    <row r="304" spans="3:3" ht="15.75" customHeight="1">
      <c r="C304" s="31"/>
    </row>
    <row r="305" spans="3:3" ht="15.75" customHeight="1">
      <c r="C305" s="31"/>
    </row>
    <row r="306" spans="3:3" ht="15.75" customHeight="1">
      <c r="C306" s="31"/>
    </row>
    <row r="307" spans="3:3" ht="15.75" customHeight="1">
      <c r="C307" s="31"/>
    </row>
    <row r="308" spans="3:3" ht="15.75" customHeight="1">
      <c r="C308" s="31"/>
    </row>
    <row r="309" spans="3:3" ht="15.75" customHeight="1">
      <c r="C309" s="31"/>
    </row>
    <row r="310" spans="3:3" ht="15.75" customHeight="1">
      <c r="C310" s="31"/>
    </row>
    <row r="311" spans="3:3" ht="15.75" customHeight="1">
      <c r="C311" s="31"/>
    </row>
    <row r="312" spans="3:3" ht="15.75" customHeight="1">
      <c r="C312" s="31"/>
    </row>
    <row r="313" spans="3:3" ht="15.75" customHeight="1">
      <c r="C313" s="31"/>
    </row>
    <row r="314" spans="3:3" ht="15.75" customHeight="1">
      <c r="C314" s="31"/>
    </row>
    <row r="315" spans="3:3" ht="15.75" customHeight="1">
      <c r="C315" s="31"/>
    </row>
    <row r="316" spans="3:3" ht="15.75" customHeight="1">
      <c r="C316" s="31"/>
    </row>
    <row r="317" spans="3:3" ht="15.75" customHeight="1">
      <c r="C317" s="31"/>
    </row>
    <row r="318" spans="3:3" ht="15.75" customHeight="1">
      <c r="C318" s="31"/>
    </row>
    <row r="319" spans="3:3" ht="15.75" customHeight="1">
      <c r="C319" s="31"/>
    </row>
    <row r="320" spans="3:3" ht="15.75" customHeight="1">
      <c r="C320" s="31"/>
    </row>
    <row r="321" spans="3:3" ht="15.75" customHeight="1">
      <c r="C321" s="31"/>
    </row>
    <row r="322" spans="3:3" ht="15.75" customHeight="1">
      <c r="C322" s="31"/>
    </row>
    <row r="323" spans="3:3" ht="15.75" customHeight="1">
      <c r="C323" s="31"/>
    </row>
    <row r="324" spans="3:3" ht="15.75" customHeight="1">
      <c r="C324" s="31"/>
    </row>
    <row r="325" spans="3:3" ht="15.75" customHeight="1">
      <c r="C325" s="31"/>
    </row>
    <row r="326" spans="3:3" ht="15.75" customHeight="1">
      <c r="C326" s="31"/>
    </row>
    <row r="327" spans="3:3" ht="15.75" customHeight="1">
      <c r="C327" s="31"/>
    </row>
    <row r="328" spans="3:3" ht="15.75" customHeight="1">
      <c r="C328" s="31"/>
    </row>
    <row r="329" spans="3:3" ht="15.75" customHeight="1">
      <c r="C329" s="31"/>
    </row>
    <row r="330" spans="3:3" ht="15.75" customHeight="1">
      <c r="C330" s="31"/>
    </row>
    <row r="331" spans="3:3" ht="15.75" customHeight="1">
      <c r="C331" s="31"/>
    </row>
    <row r="332" spans="3:3" ht="15.75" customHeight="1">
      <c r="C332" s="31"/>
    </row>
    <row r="333" spans="3:3" ht="15.75" customHeight="1">
      <c r="C333" s="31"/>
    </row>
    <row r="334" spans="3:3" ht="15.75" customHeight="1">
      <c r="C334" s="31"/>
    </row>
    <row r="335" spans="3:3" ht="15.75" customHeight="1">
      <c r="C335" s="31"/>
    </row>
    <row r="336" spans="3:3" ht="15.75" customHeight="1">
      <c r="C336" s="31"/>
    </row>
    <row r="337" spans="3:3" ht="15.75" customHeight="1">
      <c r="C337" s="31"/>
    </row>
    <row r="338" spans="3:3" ht="15.75" customHeight="1">
      <c r="C338" s="31"/>
    </row>
    <row r="339" spans="3:3" ht="15.75" customHeight="1">
      <c r="C339" s="31"/>
    </row>
    <row r="340" spans="3:3" ht="15.75" customHeight="1">
      <c r="C340" s="31"/>
    </row>
    <row r="341" spans="3:3" ht="15.75" customHeight="1">
      <c r="C341" s="31"/>
    </row>
    <row r="342" spans="3:3" ht="15.75" customHeight="1">
      <c r="C342" s="31"/>
    </row>
    <row r="343" spans="3:3" ht="15.75" customHeight="1">
      <c r="C343" s="31"/>
    </row>
    <row r="344" spans="3:3" ht="15.75" customHeight="1">
      <c r="C344" s="31"/>
    </row>
    <row r="345" spans="3:3" ht="15.75" customHeight="1">
      <c r="C345" s="31"/>
    </row>
    <row r="346" spans="3:3" ht="15.75" customHeight="1">
      <c r="C346" s="31"/>
    </row>
    <row r="347" spans="3:3" ht="15.75" customHeight="1">
      <c r="C347" s="31"/>
    </row>
    <row r="348" spans="3:3" ht="15.75" customHeight="1">
      <c r="C348" s="31"/>
    </row>
    <row r="349" spans="3:3" ht="15.75" customHeight="1">
      <c r="C349" s="31"/>
    </row>
    <row r="350" spans="3:3" ht="15.75" customHeight="1">
      <c r="C350" s="31"/>
    </row>
    <row r="351" spans="3:3" ht="15.75" customHeight="1">
      <c r="C351" s="31"/>
    </row>
    <row r="352" spans="3:3" ht="15.75" customHeight="1">
      <c r="C352" s="31"/>
    </row>
    <row r="353" spans="3:3" ht="15.75" customHeight="1">
      <c r="C353" s="31"/>
    </row>
    <row r="354" spans="3:3" ht="15.75" customHeight="1">
      <c r="C354" s="31"/>
    </row>
    <row r="355" spans="3:3" ht="15.75" customHeight="1">
      <c r="C355" s="31"/>
    </row>
    <row r="356" spans="3:3" ht="15.75" customHeight="1">
      <c r="C356" s="31"/>
    </row>
    <row r="357" spans="3:3" ht="15.75" customHeight="1">
      <c r="C357" s="31"/>
    </row>
    <row r="358" spans="3:3" ht="15.75" customHeight="1">
      <c r="C358" s="31"/>
    </row>
    <row r="359" spans="3:3" ht="15.75" customHeight="1">
      <c r="C359" s="31"/>
    </row>
    <row r="360" spans="3:3" ht="15.75" customHeight="1">
      <c r="C360" s="31"/>
    </row>
    <row r="361" spans="3:3" ht="15.75" customHeight="1">
      <c r="C361" s="31"/>
    </row>
    <row r="362" spans="3:3" ht="15.75" customHeight="1">
      <c r="C362" s="31"/>
    </row>
    <row r="363" spans="3:3" ht="15.75" customHeight="1">
      <c r="C363" s="31"/>
    </row>
    <row r="364" spans="3:3" ht="15.75" customHeight="1">
      <c r="C364" s="31"/>
    </row>
    <row r="365" spans="3:3" ht="15.75" customHeight="1">
      <c r="C365" s="31"/>
    </row>
    <row r="366" spans="3:3" ht="15.75" customHeight="1">
      <c r="C366" s="31"/>
    </row>
    <row r="367" spans="3:3" ht="15.75" customHeight="1">
      <c r="C367" s="31"/>
    </row>
    <row r="368" spans="3:3" ht="15.75" customHeight="1">
      <c r="C368" s="31"/>
    </row>
    <row r="369" spans="3:3" ht="15.75" customHeight="1">
      <c r="C369" s="31"/>
    </row>
    <row r="370" spans="3:3" ht="15.75" customHeight="1">
      <c r="C370" s="31"/>
    </row>
    <row r="371" spans="3:3" ht="15.75" customHeight="1">
      <c r="C371" s="31"/>
    </row>
    <row r="372" spans="3:3" ht="15.75" customHeight="1">
      <c r="C372" s="31"/>
    </row>
    <row r="373" spans="3:3" ht="15.75" customHeight="1">
      <c r="C373" s="31"/>
    </row>
    <row r="374" spans="3:3" ht="15.75" customHeight="1">
      <c r="C374" s="31"/>
    </row>
    <row r="375" spans="3:3" ht="15.75" customHeight="1">
      <c r="C375" s="31"/>
    </row>
    <row r="376" spans="3:3" ht="15.75" customHeight="1">
      <c r="C376" s="31"/>
    </row>
    <row r="377" spans="3:3" ht="15.75" customHeight="1">
      <c r="C377" s="31"/>
    </row>
    <row r="378" spans="3:3" ht="15.75" customHeight="1">
      <c r="C378" s="31"/>
    </row>
    <row r="379" spans="3:3" ht="15.75" customHeight="1">
      <c r="C379" s="31"/>
    </row>
    <row r="380" spans="3:3" ht="15.75" customHeight="1">
      <c r="C380" s="31"/>
    </row>
    <row r="381" spans="3:3" ht="15.75" customHeight="1">
      <c r="C381" s="31"/>
    </row>
    <row r="382" spans="3:3" ht="15.75" customHeight="1">
      <c r="C382" s="31"/>
    </row>
    <row r="383" spans="3:3" ht="15.75" customHeight="1">
      <c r="C383" s="31"/>
    </row>
    <row r="384" spans="3:3" ht="15.75" customHeight="1">
      <c r="C384" s="31"/>
    </row>
    <row r="385" spans="3:3" ht="15.75" customHeight="1">
      <c r="C385" s="31"/>
    </row>
    <row r="386" spans="3:3" ht="15.75" customHeight="1">
      <c r="C386" s="31"/>
    </row>
    <row r="387" spans="3:3" ht="15.75" customHeight="1">
      <c r="C387" s="31"/>
    </row>
    <row r="388" spans="3:3" ht="15.75" customHeight="1">
      <c r="C388" s="31"/>
    </row>
    <row r="389" spans="3:3" ht="15.75" customHeight="1">
      <c r="C389" s="31"/>
    </row>
    <row r="390" spans="3:3" ht="15.75" customHeight="1">
      <c r="C390" s="31"/>
    </row>
    <row r="391" spans="3:3" ht="15.75" customHeight="1">
      <c r="C391" s="31"/>
    </row>
    <row r="392" spans="3:3" ht="15.75" customHeight="1">
      <c r="C392" s="31"/>
    </row>
    <row r="393" spans="3:3" ht="15.75" customHeight="1">
      <c r="C393" s="31"/>
    </row>
    <row r="394" spans="3:3" ht="15.75" customHeight="1">
      <c r="C394" s="31"/>
    </row>
    <row r="395" spans="3:3" ht="15.75" customHeight="1">
      <c r="C395" s="31"/>
    </row>
    <row r="396" spans="3:3" ht="15.75" customHeight="1">
      <c r="C396" s="31"/>
    </row>
    <row r="397" spans="3:3" ht="15.75" customHeight="1">
      <c r="C397" s="31"/>
    </row>
    <row r="398" spans="3:3" ht="15.75" customHeight="1">
      <c r="C398" s="31"/>
    </row>
    <row r="399" spans="3:3" ht="15.75" customHeight="1">
      <c r="C399" s="31"/>
    </row>
    <row r="400" spans="3:3" ht="15.75" customHeight="1">
      <c r="C400" s="31"/>
    </row>
    <row r="401" spans="3:3" ht="15.75" customHeight="1">
      <c r="C401" s="31"/>
    </row>
    <row r="402" spans="3:3" ht="15.75" customHeight="1">
      <c r="C402" s="31"/>
    </row>
    <row r="403" spans="3:3" ht="15.75" customHeight="1">
      <c r="C403" s="31"/>
    </row>
    <row r="404" spans="3:3" ht="15.75" customHeight="1">
      <c r="C404" s="31"/>
    </row>
    <row r="405" spans="3:3" ht="15.75" customHeight="1">
      <c r="C405" s="31"/>
    </row>
    <row r="406" spans="3:3" ht="15.75" customHeight="1">
      <c r="C406" s="31"/>
    </row>
    <row r="407" spans="3:3" ht="15.75" customHeight="1">
      <c r="C407" s="31"/>
    </row>
    <row r="408" spans="3:3" ht="15.75" customHeight="1">
      <c r="C408" s="31"/>
    </row>
    <row r="409" spans="3:3" ht="15.75" customHeight="1">
      <c r="C409" s="31"/>
    </row>
    <row r="410" spans="3:3" ht="15.75" customHeight="1">
      <c r="C410" s="31"/>
    </row>
    <row r="411" spans="3:3" ht="15.75" customHeight="1">
      <c r="C411" s="31"/>
    </row>
    <row r="412" spans="3:3" ht="15.75" customHeight="1">
      <c r="C412" s="31"/>
    </row>
    <row r="413" spans="3:3" ht="15.75" customHeight="1">
      <c r="C413" s="31"/>
    </row>
    <row r="414" spans="3:3" ht="15.75" customHeight="1">
      <c r="C414" s="31"/>
    </row>
    <row r="415" spans="3:3" ht="15.75" customHeight="1">
      <c r="C415" s="31"/>
    </row>
    <row r="416" spans="3:3" ht="15.75" customHeight="1">
      <c r="C416" s="31"/>
    </row>
    <row r="417" spans="3:3" ht="15.75" customHeight="1">
      <c r="C417" s="31"/>
    </row>
    <row r="418" spans="3:3" ht="15.75" customHeight="1">
      <c r="C418" s="31"/>
    </row>
    <row r="419" spans="3:3" ht="15.75" customHeight="1">
      <c r="C419" s="31"/>
    </row>
    <row r="420" spans="3:3" ht="15.75" customHeight="1">
      <c r="C420" s="31"/>
    </row>
    <row r="421" spans="3:3" ht="15.75" customHeight="1">
      <c r="C421" s="31"/>
    </row>
    <row r="422" spans="3:3" ht="15.75" customHeight="1">
      <c r="C422" s="31"/>
    </row>
    <row r="423" spans="3:3" ht="15.75" customHeight="1">
      <c r="C423" s="31"/>
    </row>
    <row r="424" spans="3:3" ht="15.75" customHeight="1">
      <c r="C424" s="31"/>
    </row>
    <row r="425" spans="3:3" ht="15.75" customHeight="1">
      <c r="C425" s="31"/>
    </row>
    <row r="426" spans="3:3" ht="15.75" customHeight="1">
      <c r="C426" s="31"/>
    </row>
    <row r="427" spans="3:3" ht="15.75" customHeight="1">
      <c r="C427" s="31"/>
    </row>
    <row r="428" spans="3:3" ht="15.75" customHeight="1">
      <c r="C428" s="31"/>
    </row>
    <row r="429" spans="3:3" ht="15.75" customHeight="1">
      <c r="C429" s="31"/>
    </row>
    <row r="430" spans="3:3" ht="15.75" customHeight="1">
      <c r="C430" s="31"/>
    </row>
    <row r="431" spans="3:3" ht="15.75" customHeight="1">
      <c r="C431" s="31"/>
    </row>
    <row r="432" spans="3:3" ht="15.75" customHeight="1">
      <c r="C432" s="31"/>
    </row>
    <row r="433" spans="3:3" ht="15.75" customHeight="1">
      <c r="C433" s="31"/>
    </row>
    <row r="434" spans="3:3" ht="15.75" customHeight="1">
      <c r="C434" s="31"/>
    </row>
    <row r="435" spans="3:3" ht="15.75" customHeight="1">
      <c r="C435" s="31"/>
    </row>
    <row r="436" spans="3:3" ht="15.75" customHeight="1">
      <c r="C436" s="31"/>
    </row>
    <row r="437" spans="3:3" ht="15.75" customHeight="1">
      <c r="C437" s="31"/>
    </row>
    <row r="438" spans="3:3" ht="15.75" customHeight="1">
      <c r="C438" s="31"/>
    </row>
    <row r="439" spans="3:3" ht="15.75" customHeight="1">
      <c r="C439" s="31"/>
    </row>
    <row r="440" spans="3:3" ht="15.75" customHeight="1">
      <c r="C440" s="31"/>
    </row>
    <row r="441" spans="3:3" ht="15.75" customHeight="1">
      <c r="C441" s="31"/>
    </row>
    <row r="442" spans="3:3" ht="15.75" customHeight="1">
      <c r="C442" s="31"/>
    </row>
    <row r="443" spans="3:3" ht="15.75" customHeight="1">
      <c r="C443" s="31"/>
    </row>
    <row r="444" spans="3:3" ht="15.75" customHeight="1">
      <c r="C444" s="31"/>
    </row>
    <row r="445" spans="3:3" ht="15.75" customHeight="1">
      <c r="C445" s="31"/>
    </row>
    <row r="446" spans="3:3" ht="15.75" customHeight="1">
      <c r="C446" s="31"/>
    </row>
    <row r="447" spans="3:3" ht="15.75" customHeight="1">
      <c r="C447" s="31"/>
    </row>
    <row r="448" spans="3:3" ht="15.75" customHeight="1">
      <c r="C448" s="31"/>
    </row>
    <row r="449" spans="3:3" ht="15.75" customHeight="1">
      <c r="C449" s="31"/>
    </row>
    <row r="450" spans="3:3" ht="15.75" customHeight="1">
      <c r="C450" s="31"/>
    </row>
    <row r="451" spans="3:3" ht="15.75" customHeight="1">
      <c r="C451" s="31"/>
    </row>
    <row r="452" spans="3:3" ht="15.75" customHeight="1">
      <c r="C452" s="31"/>
    </row>
    <row r="453" spans="3:3" ht="15.75" customHeight="1">
      <c r="C453" s="31"/>
    </row>
    <row r="454" spans="3:3" ht="15.75" customHeight="1">
      <c r="C454" s="31"/>
    </row>
    <row r="455" spans="3:3" ht="15.75" customHeight="1">
      <c r="C455" s="31"/>
    </row>
    <row r="456" spans="3:3" ht="15.75" customHeight="1">
      <c r="C456" s="31"/>
    </row>
    <row r="457" spans="3:3" ht="15.75" customHeight="1">
      <c r="C457" s="31"/>
    </row>
    <row r="458" spans="3:3" ht="15.75" customHeight="1">
      <c r="C458" s="31"/>
    </row>
    <row r="459" spans="3:3" ht="15.75" customHeight="1">
      <c r="C459" s="31"/>
    </row>
    <row r="460" spans="3:3" ht="15.75" customHeight="1">
      <c r="C460" s="31"/>
    </row>
    <row r="461" spans="3:3" ht="15.75" customHeight="1">
      <c r="C461" s="31"/>
    </row>
    <row r="462" spans="3:3" ht="15.75" customHeight="1">
      <c r="C462" s="31"/>
    </row>
    <row r="463" spans="3:3" ht="15.75" customHeight="1">
      <c r="C463" s="31"/>
    </row>
    <row r="464" spans="3:3" ht="15.75" customHeight="1">
      <c r="C464" s="31"/>
    </row>
    <row r="465" spans="3:3" ht="15.75" customHeight="1">
      <c r="C465" s="31"/>
    </row>
    <row r="466" spans="3:3" ht="15.75" customHeight="1">
      <c r="C466" s="31"/>
    </row>
    <row r="467" spans="3:3" ht="15.75" customHeight="1">
      <c r="C467" s="31"/>
    </row>
    <row r="468" spans="3:3" ht="15.75" customHeight="1">
      <c r="C468" s="31"/>
    </row>
    <row r="469" spans="3:3" ht="15.75" customHeight="1">
      <c r="C469" s="31"/>
    </row>
    <row r="470" spans="3:3" ht="15.75" customHeight="1">
      <c r="C470" s="31"/>
    </row>
    <row r="471" spans="3:3" ht="15.75" customHeight="1">
      <c r="C471" s="31"/>
    </row>
    <row r="472" spans="3:3" ht="15.75" customHeight="1">
      <c r="C472" s="31"/>
    </row>
    <row r="473" spans="3:3" ht="15.75" customHeight="1">
      <c r="C473" s="31"/>
    </row>
    <row r="474" spans="3:3" ht="15.75" customHeight="1">
      <c r="C474" s="31"/>
    </row>
    <row r="475" spans="3:3" ht="15.75" customHeight="1">
      <c r="C475" s="31"/>
    </row>
    <row r="476" spans="3:3" ht="15.75" customHeight="1">
      <c r="C476" s="31"/>
    </row>
    <row r="477" spans="3:3" ht="15.75" customHeight="1">
      <c r="C477" s="31"/>
    </row>
    <row r="478" spans="3:3" ht="15.75" customHeight="1">
      <c r="C478" s="31"/>
    </row>
    <row r="479" spans="3:3" ht="15.75" customHeight="1">
      <c r="C479" s="31"/>
    </row>
    <row r="480" spans="3:3" ht="15.75" customHeight="1">
      <c r="C480" s="31"/>
    </row>
    <row r="481" spans="3:3" ht="15.75" customHeight="1">
      <c r="C481" s="31"/>
    </row>
    <row r="482" spans="3:3" ht="15.75" customHeight="1">
      <c r="C482" s="31"/>
    </row>
    <row r="483" spans="3:3" ht="15.75" customHeight="1">
      <c r="C483" s="31"/>
    </row>
    <row r="484" spans="3:3" ht="15.75" customHeight="1">
      <c r="C484" s="31"/>
    </row>
    <row r="485" spans="3:3" ht="15.75" customHeight="1">
      <c r="C485" s="31"/>
    </row>
    <row r="486" spans="3:3" ht="15.75" customHeight="1">
      <c r="C486" s="31"/>
    </row>
    <row r="487" spans="3:3" ht="15.75" customHeight="1">
      <c r="C487" s="31"/>
    </row>
    <row r="488" spans="3:3" ht="15.75" customHeight="1">
      <c r="C488" s="31"/>
    </row>
    <row r="489" spans="3:3" ht="15.75" customHeight="1">
      <c r="C489" s="31"/>
    </row>
    <row r="490" spans="3:3" ht="15.75" customHeight="1">
      <c r="C490" s="31"/>
    </row>
    <row r="491" spans="3:3" ht="15.75" customHeight="1">
      <c r="C491" s="31"/>
    </row>
    <row r="492" spans="3:3" ht="15.75" customHeight="1">
      <c r="C492" s="31"/>
    </row>
    <row r="493" spans="3:3" ht="15.75" customHeight="1">
      <c r="C493" s="31"/>
    </row>
    <row r="494" spans="3:3" ht="15.75" customHeight="1">
      <c r="C494" s="31"/>
    </row>
    <row r="495" spans="3:3" ht="15.75" customHeight="1">
      <c r="C495" s="31"/>
    </row>
    <row r="496" spans="3:3" ht="15.75" customHeight="1">
      <c r="C496" s="31"/>
    </row>
    <row r="497" spans="3:3" ht="15.75" customHeight="1">
      <c r="C497" s="31"/>
    </row>
    <row r="498" spans="3:3" ht="15.75" customHeight="1">
      <c r="C498" s="31"/>
    </row>
    <row r="499" spans="3:3" ht="15.75" customHeight="1">
      <c r="C499" s="31"/>
    </row>
    <row r="500" spans="3:3" ht="15.75" customHeight="1">
      <c r="C500" s="31"/>
    </row>
    <row r="501" spans="3:3" ht="15.75" customHeight="1">
      <c r="C501" s="31"/>
    </row>
    <row r="502" spans="3:3" ht="15.75" customHeight="1">
      <c r="C502" s="31"/>
    </row>
    <row r="503" spans="3:3" ht="15.75" customHeight="1">
      <c r="C503" s="31"/>
    </row>
    <row r="504" spans="3:3" ht="15.75" customHeight="1">
      <c r="C504" s="31"/>
    </row>
    <row r="505" spans="3:3" ht="15.75" customHeight="1">
      <c r="C505" s="31"/>
    </row>
    <row r="506" spans="3:3" ht="15.75" customHeight="1">
      <c r="C506" s="31"/>
    </row>
    <row r="507" spans="3:3" ht="15.75" customHeight="1">
      <c r="C507" s="31"/>
    </row>
    <row r="508" spans="3:3" ht="15.75" customHeight="1">
      <c r="C508" s="31"/>
    </row>
    <row r="509" spans="3:3" ht="15.75" customHeight="1">
      <c r="C509" s="31"/>
    </row>
    <row r="510" spans="3:3" ht="15.75" customHeight="1">
      <c r="C510" s="31"/>
    </row>
    <row r="511" spans="3:3" ht="15.75" customHeight="1">
      <c r="C511" s="31"/>
    </row>
    <row r="512" spans="3:3" ht="15.75" customHeight="1">
      <c r="C512" s="31"/>
    </row>
    <row r="513" spans="3:3" ht="15.75" customHeight="1">
      <c r="C513" s="31"/>
    </row>
    <row r="514" spans="3:3" ht="15.75" customHeight="1">
      <c r="C514" s="31"/>
    </row>
    <row r="515" spans="3:3" ht="15.75" customHeight="1">
      <c r="C515" s="31"/>
    </row>
    <row r="516" spans="3:3" ht="15.75" customHeight="1">
      <c r="C516" s="31"/>
    </row>
    <row r="517" spans="3:3" ht="15.75" customHeight="1">
      <c r="C517" s="31"/>
    </row>
    <row r="518" spans="3:3" ht="15.75" customHeight="1">
      <c r="C518" s="31"/>
    </row>
    <row r="519" spans="3:3" ht="15.75" customHeight="1">
      <c r="C519" s="31"/>
    </row>
    <row r="520" spans="3:3" ht="15.75" customHeight="1">
      <c r="C520" s="31"/>
    </row>
    <row r="521" spans="3:3" ht="15.75" customHeight="1">
      <c r="C521" s="31"/>
    </row>
    <row r="522" spans="3:3" ht="15.75" customHeight="1">
      <c r="C522" s="31"/>
    </row>
    <row r="523" spans="3:3" ht="15.75" customHeight="1">
      <c r="C523" s="31"/>
    </row>
    <row r="524" spans="3:3" ht="15.75" customHeight="1">
      <c r="C524" s="31"/>
    </row>
    <row r="525" spans="3:3" ht="15.75" customHeight="1">
      <c r="C525" s="31"/>
    </row>
    <row r="526" spans="3:3" ht="15.75" customHeight="1">
      <c r="C526" s="31"/>
    </row>
    <row r="527" spans="3:3" ht="15.75" customHeight="1">
      <c r="C527" s="31"/>
    </row>
    <row r="528" spans="3:3" ht="15.75" customHeight="1">
      <c r="C528" s="31"/>
    </row>
    <row r="529" spans="3:3" ht="15.75" customHeight="1">
      <c r="C529" s="31"/>
    </row>
    <row r="530" spans="3:3" ht="15.75" customHeight="1">
      <c r="C530" s="31"/>
    </row>
    <row r="531" spans="3:3" ht="15.75" customHeight="1">
      <c r="C531" s="31"/>
    </row>
    <row r="532" spans="3:3" ht="15.75" customHeight="1">
      <c r="C532" s="31"/>
    </row>
    <row r="533" spans="3:3" ht="15.75" customHeight="1">
      <c r="C533" s="31"/>
    </row>
    <row r="534" spans="3:3" ht="15.75" customHeight="1">
      <c r="C534" s="31"/>
    </row>
    <row r="535" spans="3:3" ht="15.75" customHeight="1">
      <c r="C535" s="31"/>
    </row>
    <row r="536" spans="3:3" ht="15.75" customHeight="1">
      <c r="C536" s="31"/>
    </row>
    <row r="537" spans="3:3" ht="15.75" customHeight="1">
      <c r="C537" s="31"/>
    </row>
    <row r="538" spans="3:3" ht="15.75" customHeight="1">
      <c r="C538" s="31"/>
    </row>
    <row r="539" spans="3:3" ht="15.75" customHeight="1">
      <c r="C539" s="31"/>
    </row>
    <row r="540" spans="3:3" ht="15.75" customHeight="1">
      <c r="C540" s="31"/>
    </row>
    <row r="541" spans="3:3" ht="15.75" customHeight="1">
      <c r="C541" s="31"/>
    </row>
    <row r="542" spans="3:3" ht="15.75" customHeight="1">
      <c r="C542" s="31"/>
    </row>
    <row r="543" spans="3:3" ht="15.75" customHeight="1">
      <c r="C543" s="31"/>
    </row>
    <row r="544" spans="3:3" ht="15.75" customHeight="1">
      <c r="C544" s="31"/>
    </row>
    <row r="545" spans="3:3" ht="15.75" customHeight="1">
      <c r="C545" s="31"/>
    </row>
    <row r="546" spans="3:3" ht="15.75" customHeight="1">
      <c r="C546" s="31"/>
    </row>
    <row r="547" spans="3:3" ht="15.75" customHeight="1">
      <c r="C547" s="31"/>
    </row>
    <row r="548" spans="3:3" ht="15.75" customHeight="1">
      <c r="C548" s="31"/>
    </row>
    <row r="549" spans="3:3" ht="15.75" customHeight="1">
      <c r="C549" s="31"/>
    </row>
    <row r="550" spans="3:3" ht="15.75" customHeight="1">
      <c r="C550" s="31"/>
    </row>
    <row r="551" spans="3:3" ht="15.75" customHeight="1">
      <c r="C551" s="31"/>
    </row>
    <row r="552" spans="3:3" ht="15.75" customHeight="1">
      <c r="C552" s="31"/>
    </row>
    <row r="553" spans="3:3" ht="15.75" customHeight="1">
      <c r="C553" s="31"/>
    </row>
    <row r="554" spans="3:3" ht="15.75" customHeight="1">
      <c r="C554" s="31"/>
    </row>
    <row r="555" spans="3:3" ht="15.75" customHeight="1">
      <c r="C555" s="31"/>
    </row>
    <row r="556" spans="3:3" ht="15.75" customHeight="1">
      <c r="C556" s="31"/>
    </row>
    <row r="557" spans="3:3" ht="15.75" customHeight="1">
      <c r="C557" s="31"/>
    </row>
    <row r="558" spans="3:3" ht="15.75" customHeight="1">
      <c r="C558" s="31"/>
    </row>
    <row r="559" spans="3:3" ht="15.75" customHeight="1">
      <c r="C559" s="31"/>
    </row>
    <row r="560" spans="3:3" ht="15.75" customHeight="1">
      <c r="C560" s="31"/>
    </row>
    <row r="561" spans="3:3" ht="15.75" customHeight="1">
      <c r="C561" s="31"/>
    </row>
    <row r="562" spans="3:3" ht="15.75" customHeight="1">
      <c r="C562" s="31"/>
    </row>
    <row r="563" spans="3:3" ht="15.75" customHeight="1">
      <c r="C563" s="31"/>
    </row>
    <row r="564" spans="3:3" ht="15.75" customHeight="1">
      <c r="C564" s="31"/>
    </row>
    <row r="565" spans="3:3" ht="15.75" customHeight="1">
      <c r="C565" s="31"/>
    </row>
    <row r="566" spans="3:3" ht="15.75" customHeight="1">
      <c r="C566" s="31"/>
    </row>
    <row r="567" spans="3:3" ht="15.75" customHeight="1">
      <c r="C567" s="31"/>
    </row>
    <row r="568" spans="3:3" ht="15.75" customHeight="1">
      <c r="C568" s="31"/>
    </row>
    <row r="569" spans="3:3" ht="15.75" customHeight="1">
      <c r="C569" s="31"/>
    </row>
    <row r="570" spans="3:3" ht="15.75" customHeight="1">
      <c r="C570" s="31"/>
    </row>
    <row r="571" spans="3:3" ht="15.75" customHeight="1">
      <c r="C571" s="31"/>
    </row>
    <row r="572" spans="3:3" ht="15.75" customHeight="1">
      <c r="C572" s="31"/>
    </row>
    <row r="573" spans="3:3" ht="15.75" customHeight="1">
      <c r="C573" s="31"/>
    </row>
    <row r="574" spans="3:3" ht="15.75" customHeight="1">
      <c r="C574" s="31"/>
    </row>
    <row r="575" spans="3:3" ht="15.75" customHeight="1">
      <c r="C575" s="31"/>
    </row>
    <row r="576" spans="3:3" ht="15.75" customHeight="1">
      <c r="C576" s="31"/>
    </row>
    <row r="577" spans="3:3" ht="15.75" customHeight="1">
      <c r="C577" s="31"/>
    </row>
    <row r="578" spans="3:3" ht="15.75" customHeight="1">
      <c r="C578" s="31"/>
    </row>
    <row r="579" spans="3:3" ht="15.75" customHeight="1">
      <c r="C579" s="31"/>
    </row>
    <row r="580" spans="3:3" ht="15.75" customHeight="1">
      <c r="C580" s="31"/>
    </row>
    <row r="581" spans="3:3" ht="15.75" customHeight="1">
      <c r="C581" s="31"/>
    </row>
    <row r="582" spans="3:3" ht="15.75" customHeight="1">
      <c r="C582" s="31"/>
    </row>
    <row r="583" spans="3:3" ht="15.75" customHeight="1">
      <c r="C583" s="31"/>
    </row>
    <row r="584" spans="3:3" ht="15.75" customHeight="1">
      <c r="C584" s="31"/>
    </row>
    <row r="585" spans="3:3" ht="15.75" customHeight="1">
      <c r="C585" s="31"/>
    </row>
    <row r="586" spans="3:3" ht="15.75" customHeight="1">
      <c r="C586" s="31"/>
    </row>
    <row r="587" spans="3:3" ht="15.75" customHeight="1">
      <c r="C587" s="31"/>
    </row>
    <row r="588" spans="3:3" ht="15.75" customHeight="1">
      <c r="C588" s="31"/>
    </row>
    <row r="589" spans="3:3" ht="15.75" customHeight="1">
      <c r="C589" s="31"/>
    </row>
    <row r="590" spans="3:3" ht="15.75" customHeight="1">
      <c r="C590" s="31"/>
    </row>
    <row r="591" spans="3:3" ht="15.75" customHeight="1">
      <c r="C591" s="31"/>
    </row>
    <row r="592" spans="3:3" ht="15.75" customHeight="1">
      <c r="C592" s="31"/>
    </row>
    <row r="593" spans="3:3" ht="15.75" customHeight="1">
      <c r="C593" s="31"/>
    </row>
    <row r="594" spans="3:3" ht="15.75" customHeight="1">
      <c r="C594" s="31"/>
    </row>
    <row r="595" spans="3:3" ht="15.75" customHeight="1">
      <c r="C595" s="31"/>
    </row>
    <row r="596" spans="3:3" ht="15.75" customHeight="1">
      <c r="C596" s="31"/>
    </row>
    <row r="597" spans="3:3" ht="15.75" customHeight="1">
      <c r="C597" s="31"/>
    </row>
    <row r="598" spans="3:3" ht="15.75" customHeight="1">
      <c r="C598" s="31"/>
    </row>
    <row r="599" spans="3:3" ht="15.75" customHeight="1">
      <c r="C599" s="31"/>
    </row>
    <row r="600" spans="3:3" ht="15.75" customHeight="1">
      <c r="C600" s="31"/>
    </row>
    <row r="601" spans="3:3" ht="15.75" customHeight="1">
      <c r="C601" s="31"/>
    </row>
    <row r="602" spans="3:3" ht="15.75" customHeight="1">
      <c r="C602" s="31"/>
    </row>
    <row r="603" spans="3:3" ht="15.75" customHeight="1">
      <c r="C603" s="31"/>
    </row>
    <row r="604" spans="3:3" ht="15.75" customHeight="1">
      <c r="C604" s="31"/>
    </row>
    <row r="605" spans="3:3" ht="15.75" customHeight="1">
      <c r="C605" s="31"/>
    </row>
    <row r="606" spans="3:3" ht="15.75" customHeight="1">
      <c r="C606" s="31"/>
    </row>
    <row r="607" spans="3:3" ht="15.75" customHeight="1">
      <c r="C607" s="31"/>
    </row>
    <row r="608" spans="3:3" ht="15.75" customHeight="1">
      <c r="C608" s="31"/>
    </row>
    <row r="609" spans="3:3" ht="15.75" customHeight="1">
      <c r="C609" s="31"/>
    </row>
    <row r="610" spans="3:3" ht="15.75" customHeight="1">
      <c r="C610" s="31"/>
    </row>
    <row r="611" spans="3:3" ht="15.75" customHeight="1">
      <c r="C611" s="31"/>
    </row>
    <row r="612" spans="3:3" ht="15.75" customHeight="1">
      <c r="C612" s="31"/>
    </row>
    <row r="613" spans="3:3" ht="15.75" customHeight="1">
      <c r="C613" s="31"/>
    </row>
    <row r="614" spans="3:3" ht="15.75" customHeight="1">
      <c r="C614" s="31"/>
    </row>
    <row r="615" spans="3:3" ht="15.75" customHeight="1">
      <c r="C615" s="31"/>
    </row>
    <row r="616" spans="3:3" ht="15.75" customHeight="1">
      <c r="C616" s="31"/>
    </row>
    <row r="617" spans="3:3" ht="15.75" customHeight="1">
      <c r="C617" s="31"/>
    </row>
    <row r="618" spans="3:3" ht="15.75" customHeight="1">
      <c r="C618" s="31"/>
    </row>
    <row r="619" spans="3:3" ht="15.75" customHeight="1">
      <c r="C619" s="31"/>
    </row>
    <row r="620" spans="3:3" ht="15.75" customHeight="1">
      <c r="C620" s="31"/>
    </row>
    <row r="621" spans="3:3" ht="15.75" customHeight="1">
      <c r="C621" s="31"/>
    </row>
    <row r="622" spans="3:3" ht="15.75" customHeight="1">
      <c r="C622" s="31"/>
    </row>
    <row r="623" spans="3:3" ht="15.75" customHeight="1">
      <c r="C623" s="31"/>
    </row>
    <row r="624" spans="3:3" ht="15.75" customHeight="1">
      <c r="C624" s="31"/>
    </row>
    <row r="625" spans="3:3" ht="15.75" customHeight="1">
      <c r="C625" s="31"/>
    </row>
    <row r="626" spans="3:3" ht="15.75" customHeight="1">
      <c r="C626" s="31"/>
    </row>
    <row r="627" spans="3:3" ht="15.75" customHeight="1">
      <c r="C627" s="31"/>
    </row>
    <row r="628" spans="3:3" ht="15.75" customHeight="1">
      <c r="C628" s="31"/>
    </row>
    <row r="629" spans="3:3" ht="15.75" customHeight="1">
      <c r="C629" s="31"/>
    </row>
    <row r="630" spans="3:3" ht="15.75" customHeight="1">
      <c r="C630" s="31"/>
    </row>
    <row r="631" spans="3:3" ht="15.75" customHeight="1">
      <c r="C631" s="31"/>
    </row>
    <row r="632" spans="3:3" ht="15.75" customHeight="1">
      <c r="C632" s="31"/>
    </row>
    <row r="633" spans="3:3" ht="15.75" customHeight="1">
      <c r="C633" s="31"/>
    </row>
    <row r="634" spans="3:3" ht="15.75" customHeight="1">
      <c r="C634" s="31"/>
    </row>
    <row r="635" spans="3:3" ht="15.75" customHeight="1">
      <c r="C635" s="31"/>
    </row>
    <row r="636" spans="3:3" ht="15.75" customHeight="1">
      <c r="C636" s="31"/>
    </row>
    <row r="637" spans="3:3" ht="15.75" customHeight="1">
      <c r="C637" s="31"/>
    </row>
    <row r="638" spans="3:3" ht="15.75" customHeight="1">
      <c r="C638" s="31"/>
    </row>
    <row r="639" spans="3:3" ht="15.75" customHeight="1">
      <c r="C639" s="31"/>
    </row>
    <row r="640" spans="3:3" ht="15.75" customHeight="1">
      <c r="C640" s="31"/>
    </row>
    <row r="641" spans="3:3" ht="15.75" customHeight="1">
      <c r="C641" s="31"/>
    </row>
    <row r="642" spans="3:3" ht="15.75" customHeight="1">
      <c r="C642" s="31"/>
    </row>
    <row r="643" spans="3:3" ht="15.75" customHeight="1">
      <c r="C643" s="31"/>
    </row>
    <row r="644" spans="3:3" ht="15.75" customHeight="1">
      <c r="C644" s="31"/>
    </row>
    <row r="645" spans="3:3" ht="15.75" customHeight="1">
      <c r="C645" s="31"/>
    </row>
    <row r="646" spans="3:3" ht="15.75" customHeight="1">
      <c r="C646" s="31"/>
    </row>
    <row r="647" spans="3:3" ht="15.75" customHeight="1">
      <c r="C647" s="31"/>
    </row>
    <row r="648" spans="3:3" ht="15.75" customHeight="1">
      <c r="C648" s="31"/>
    </row>
    <row r="649" spans="3:3" ht="15.75" customHeight="1">
      <c r="C649" s="31"/>
    </row>
    <row r="650" spans="3:3" ht="15.75" customHeight="1">
      <c r="C650" s="31"/>
    </row>
    <row r="651" spans="3:3" ht="15.75" customHeight="1">
      <c r="C651" s="31"/>
    </row>
    <row r="652" spans="3:3" ht="15.75" customHeight="1">
      <c r="C652" s="31"/>
    </row>
    <row r="653" spans="3:3" ht="15.75" customHeight="1">
      <c r="C653" s="31"/>
    </row>
    <row r="654" spans="3:3" ht="15.75" customHeight="1">
      <c r="C654" s="31"/>
    </row>
    <row r="655" spans="3:3" ht="15.75" customHeight="1">
      <c r="C655" s="31"/>
    </row>
    <row r="656" spans="3:3" ht="15.75" customHeight="1">
      <c r="C656" s="31"/>
    </row>
    <row r="657" spans="3:3" ht="15.75" customHeight="1">
      <c r="C657" s="31"/>
    </row>
    <row r="658" spans="3:3" ht="15.75" customHeight="1">
      <c r="C658" s="31"/>
    </row>
    <row r="659" spans="3:3" ht="15.75" customHeight="1">
      <c r="C659" s="31"/>
    </row>
    <row r="660" spans="3:3" ht="15.75" customHeight="1">
      <c r="C660" s="31"/>
    </row>
    <row r="661" spans="3:3" ht="15.75" customHeight="1">
      <c r="C661" s="31"/>
    </row>
    <row r="662" spans="3:3" ht="15.75" customHeight="1">
      <c r="C662" s="31"/>
    </row>
    <row r="663" spans="3:3" ht="15.75" customHeight="1">
      <c r="C663" s="31"/>
    </row>
    <row r="664" spans="3:3" ht="15.75" customHeight="1">
      <c r="C664" s="31"/>
    </row>
    <row r="665" spans="3:3" ht="15.75" customHeight="1">
      <c r="C665" s="31"/>
    </row>
    <row r="666" spans="3:3" ht="15.75" customHeight="1">
      <c r="C666" s="31"/>
    </row>
    <row r="667" spans="3:3" ht="15.75" customHeight="1">
      <c r="C667" s="31"/>
    </row>
    <row r="668" spans="3:3" ht="15.75" customHeight="1">
      <c r="C668" s="31"/>
    </row>
    <row r="669" spans="3:3" ht="15.75" customHeight="1">
      <c r="C669" s="31"/>
    </row>
    <row r="670" spans="3:3" ht="15.75" customHeight="1">
      <c r="C670" s="31"/>
    </row>
    <row r="671" spans="3:3" ht="15.75" customHeight="1">
      <c r="C671" s="31"/>
    </row>
    <row r="672" spans="3:3" ht="15.75" customHeight="1">
      <c r="C672" s="31"/>
    </row>
    <row r="673" spans="3:3" ht="15.75" customHeight="1">
      <c r="C673" s="31"/>
    </row>
    <row r="674" spans="3:3" ht="15.75" customHeight="1">
      <c r="C674" s="31"/>
    </row>
    <row r="675" spans="3:3" ht="15.75" customHeight="1">
      <c r="C675" s="31"/>
    </row>
    <row r="676" spans="3:3" ht="15.75" customHeight="1">
      <c r="C676" s="31"/>
    </row>
    <row r="677" spans="3:3" ht="15.75" customHeight="1">
      <c r="C677" s="31"/>
    </row>
    <row r="678" spans="3:3" ht="15.75" customHeight="1">
      <c r="C678" s="31"/>
    </row>
    <row r="679" spans="3:3" ht="15.75" customHeight="1">
      <c r="C679" s="31"/>
    </row>
    <row r="680" spans="3:3" ht="15.75" customHeight="1">
      <c r="C680" s="31"/>
    </row>
    <row r="681" spans="3:3" ht="15.75" customHeight="1">
      <c r="C681" s="31"/>
    </row>
    <row r="682" spans="3:3" ht="15.75" customHeight="1">
      <c r="C682" s="31"/>
    </row>
    <row r="683" spans="3:3" ht="15.75" customHeight="1">
      <c r="C683" s="31"/>
    </row>
    <row r="684" spans="3:3" ht="15.75" customHeight="1">
      <c r="C684" s="31"/>
    </row>
    <row r="685" spans="3:3" ht="15.75" customHeight="1">
      <c r="C685" s="31"/>
    </row>
    <row r="686" spans="3:3" ht="15.75" customHeight="1">
      <c r="C686" s="31"/>
    </row>
    <row r="687" spans="3:3" ht="15.75" customHeight="1">
      <c r="C687" s="31"/>
    </row>
    <row r="688" spans="3:3" ht="15.75" customHeight="1">
      <c r="C688" s="31"/>
    </row>
    <row r="689" spans="3:3" ht="15.75" customHeight="1">
      <c r="C689" s="31"/>
    </row>
    <row r="690" spans="3:3" ht="15.75" customHeight="1">
      <c r="C690" s="31"/>
    </row>
    <row r="691" spans="3:3" ht="15.75" customHeight="1">
      <c r="C691" s="31"/>
    </row>
    <row r="692" spans="3:3" ht="15.75" customHeight="1">
      <c r="C692" s="31"/>
    </row>
    <row r="693" spans="3:3" ht="15.75" customHeight="1">
      <c r="C693" s="31"/>
    </row>
    <row r="694" spans="3:3" ht="15.75" customHeight="1">
      <c r="C694" s="31"/>
    </row>
    <row r="695" spans="3:3" ht="15.75" customHeight="1">
      <c r="C695" s="31"/>
    </row>
    <row r="696" spans="3:3" ht="15.75" customHeight="1">
      <c r="C696" s="31"/>
    </row>
    <row r="697" spans="3:3" ht="15.75" customHeight="1">
      <c r="C697" s="31"/>
    </row>
    <row r="698" spans="3:3" ht="15.75" customHeight="1">
      <c r="C698" s="31"/>
    </row>
    <row r="699" spans="3:3" ht="15.75" customHeight="1">
      <c r="C699" s="31"/>
    </row>
    <row r="700" spans="3:3" ht="15.75" customHeight="1">
      <c r="C700" s="31"/>
    </row>
    <row r="701" spans="3:3" ht="15.75" customHeight="1">
      <c r="C701" s="31"/>
    </row>
    <row r="702" spans="3:3" ht="15.75" customHeight="1">
      <c r="C702" s="31"/>
    </row>
    <row r="703" spans="3:3" ht="15.75" customHeight="1">
      <c r="C703" s="31"/>
    </row>
    <row r="704" spans="3:3" ht="15.75" customHeight="1">
      <c r="C704" s="31"/>
    </row>
    <row r="705" spans="3:3" ht="15.75" customHeight="1">
      <c r="C705" s="31"/>
    </row>
    <row r="706" spans="3:3" ht="15.75" customHeight="1">
      <c r="C706" s="31"/>
    </row>
    <row r="707" spans="3:3" ht="15.75" customHeight="1">
      <c r="C707" s="31"/>
    </row>
    <row r="708" spans="3:3" ht="15.75" customHeight="1">
      <c r="C708" s="31"/>
    </row>
    <row r="709" spans="3:3" ht="15.75" customHeight="1">
      <c r="C709" s="31"/>
    </row>
    <row r="710" spans="3:3" ht="15.75" customHeight="1">
      <c r="C710" s="31"/>
    </row>
    <row r="711" spans="3:3" ht="15.75" customHeight="1">
      <c r="C711" s="31"/>
    </row>
    <row r="712" spans="3:3" ht="15.75" customHeight="1">
      <c r="C712" s="31"/>
    </row>
    <row r="713" spans="3:3" ht="15.75" customHeight="1">
      <c r="C713" s="31"/>
    </row>
    <row r="714" spans="3:3" ht="15.75" customHeight="1">
      <c r="C714" s="31"/>
    </row>
    <row r="715" spans="3:3" ht="15.75" customHeight="1">
      <c r="C715" s="31"/>
    </row>
    <row r="716" spans="3:3" ht="15.75" customHeight="1">
      <c r="C716" s="31"/>
    </row>
    <row r="717" spans="3:3" ht="15.75" customHeight="1">
      <c r="C717" s="31"/>
    </row>
    <row r="718" spans="3:3" ht="15.75" customHeight="1">
      <c r="C718" s="31"/>
    </row>
    <row r="719" spans="3:3" ht="15.75" customHeight="1">
      <c r="C719" s="31"/>
    </row>
    <row r="720" spans="3:3" ht="15.75" customHeight="1">
      <c r="C720" s="31"/>
    </row>
    <row r="721" spans="3:3" ht="15.75" customHeight="1">
      <c r="C721" s="31"/>
    </row>
    <row r="722" spans="3:3" ht="15.75" customHeight="1">
      <c r="C722" s="31"/>
    </row>
    <row r="723" spans="3:3" ht="15.75" customHeight="1">
      <c r="C723" s="31"/>
    </row>
    <row r="724" spans="3:3" ht="15.75" customHeight="1">
      <c r="C724" s="31"/>
    </row>
    <row r="725" spans="3:3" ht="15.75" customHeight="1">
      <c r="C725" s="31"/>
    </row>
    <row r="726" spans="3:3" ht="15.75" customHeight="1">
      <c r="C726" s="31"/>
    </row>
    <row r="727" spans="3:3" ht="15.75" customHeight="1">
      <c r="C727" s="31"/>
    </row>
    <row r="728" spans="3:3" ht="15.75" customHeight="1">
      <c r="C728" s="31"/>
    </row>
    <row r="729" spans="3:3" ht="15.75" customHeight="1">
      <c r="C729" s="31"/>
    </row>
    <row r="730" spans="3:3" ht="15.75" customHeight="1">
      <c r="C730" s="31"/>
    </row>
    <row r="731" spans="3:3" ht="15.75" customHeight="1">
      <c r="C731" s="31"/>
    </row>
    <row r="732" spans="3:3" ht="15.75" customHeight="1">
      <c r="C732" s="31"/>
    </row>
    <row r="733" spans="3:3" ht="15.75" customHeight="1">
      <c r="C733" s="31"/>
    </row>
    <row r="734" spans="3:3" ht="15.75" customHeight="1">
      <c r="C734" s="31"/>
    </row>
    <row r="735" spans="3:3" ht="15.75" customHeight="1">
      <c r="C735" s="31"/>
    </row>
    <row r="736" spans="3:3" ht="15.75" customHeight="1">
      <c r="C736" s="31"/>
    </row>
    <row r="737" spans="3:3" ht="15.75" customHeight="1">
      <c r="C737" s="31"/>
    </row>
    <row r="738" spans="3:3" ht="15.75" customHeight="1">
      <c r="C738" s="31"/>
    </row>
    <row r="739" spans="3:3" ht="15.75" customHeight="1">
      <c r="C739" s="31"/>
    </row>
    <row r="740" spans="3:3" ht="15.75" customHeight="1">
      <c r="C740" s="31"/>
    </row>
    <row r="741" spans="3:3" ht="15.75" customHeight="1">
      <c r="C741" s="31"/>
    </row>
    <row r="742" spans="3:3" ht="15.75" customHeight="1">
      <c r="C742" s="31"/>
    </row>
    <row r="743" spans="3:3" ht="15.75" customHeight="1">
      <c r="C743" s="31"/>
    </row>
    <row r="744" spans="3:3" ht="15.75" customHeight="1">
      <c r="C744" s="31"/>
    </row>
    <row r="745" spans="3:3" ht="15.75" customHeight="1">
      <c r="C745" s="31"/>
    </row>
    <row r="746" spans="3:3" ht="15.75" customHeight="1">
      <c r="C746" s="31"/>
    </row>
    <row r="747" spans="3:3" ht="15.75" customHeight="1">
      <c r="C747" s="31"/>
    </row>
    <row r="748" spans="3:3" ht="15.75" customHeight="1">
      <c r="C748" s="31"/>
    </row>
    <row r="749" spans="3:3" ht="15.75" customHeight="1">
      <c r="C749" s="31"/>
    </row>
    <row r="750" spans="3:3" ht="15.75" customHeight="1">
      <c r="C750" s="31"/>
    </row>
    <row r="751" spans="3:3" ht="15.75" customHeight="1">
      <c r="C751" s="31"/>
    </row>
    <row r="752" spans="3:3" ht="15.75" customHeight="1">
      <c r="C752" s="31"/>
    </row>
    <row r="753" spans="3:3" ht="15.75" customHeight="1">
      <c r="C753" s="31"/>
    </row>
    <row r="754" spans="3:3" ht="15.75" customHeight="1">
      <c r="C754" s="31"/>
    </row>
    <row r="755" spans="3:3" ht="15.75" customHeight="1">
      <c r="C755" s="31"/>
    </row>
    <row r="756" spans="3:3" ht="15.75" customHeight="1">
      <c r="C756" s="31"/>
    </row>
    <row r="757" spans="3:3" ht="15.75" customHeight="1">
      <c r="C757" s="31"/>
    </row>
    <row r="758" spans="3:3" ht="15.75" customHeight="1">
      <c r="C758" s="31"/>
    </row>
    <row r="759" spans="3:3" ht="15.75" customHeight="1">
      <c r="C759" s="31"/>
    </row>
    <row r="760" spans="3:3" ht="15.75" customHeight="1">
      <c r="C760" s="31"/>
    </row>
    <row r="761" spans="3:3" ht="15.75" customHeight="1">
      <c r="C761" s="31"/>
    </row>
    <row r="762" spans="3:3" ht="15.75" customHeight="1">
      <c r="C762" s="31"/>
    </row>
    <row r="763" spans="3:3" ht="15.75" customHeight="1">
      <c r="C763" s="31"/>
    </row>
    <row r="764" spans="3:3" ht="15.75" customHeight="1">
      <c r="C764" s="31"/>
    </row>
    <row r="765" spans="3:3" ht="15.75" customHeight="1">
      <c r="C765" s="31"/>
    </row>
    <row r="766" spans="3:3" ht="15.75" customHeight="1">
      <c r="C766" s="31"/>
    </row>
    <row r="767" spans="3:3" ht="15.75" customHeight="1">
      <c r="C767" s="31"/>
    </row>
    <row r="768" spans="3:3" ht="15.75" customHeight="1">
      <c r="C768" s="31"/>
    </row>
    <row r="769" spans="3:3" ht="15.75" customHeight="1">
      <c r="C769" s="31"/>
    </row>
    <row r="770" spans="3:3" ht="15.75" customHeight="1">
      <c r="C770" s="31"/>
    </row>
    <row r="771" spans="3:3" ht="15.75" customHeight="1">
      <c r="C771" s="31"/>
    </row>
    <row r="772" spans="3:3" ht="15.75" customHeight="1">
      <c r="C772" s="31"/>
    </row>
    <row r="773" spans="3:3" ht="15.75" customHeight="1">
      <c r="C773" s="31"/>
    </row>
    <row r="774" spans="3:3" ht="15.75" customHeight="1">
      <c r="C774" s="31"/>
    </row>
    <row r="775" spans="3:3" ht="15.75" customHeight="1">
      <c r="C775" s="31"/>
    </row>
    <row r="776" spans="3:3" ht="15.75" customHeight="1">
      <c r="C776" s="31"/>
    </row>
    <row r="777" spans="3:3" ht="15.75" customHeight="1">
      <c r="C777" s="31"/>
    </row>
    <row r="778" spans="3:3" ht="15.75" customHeight="1">
      <c r="C778" s="31"/>
    </row>
    <row r="779" spans="3:3" ht="15.75" customHeight="1">
      <c r="C779" s="31"/>
    </row>
    <row r="780" spans="3:3" ht="15.75" customHeight="1">
      <c r="C780" s="31"/>
    </row>
    <row r="781" spans="3:3" ht="15.75" customHeight="1">
      <c r="C781" s="31"/>
    </row>
    <row r="782" spans="3:3" ht="15.75" customHeight="1">
      <c r="C782" s="31"/>
    </row>
    <row r="783" spans="3:3" ht="15.75" customHeight="1">
      <c r="C783" s="31"/>
    </row>
    <row r="784" spans="3:3" ht="15.75" customHeight="1">
      <c r="C784" s="31"/>
    </row>
    <row r="785" spans="3:3" ht="15.75" customHeight="1">
      <c r="C785" s="31"/>
    </row>
    <row r="786" spans="3:3" ht="15.75" customHeight="1">
      <c r="C786" s="31"/>
    </row>
    <row r="787" spans="3:3" ht="15.75" customHeight="1">
      <c r="C787" s="31"/>
    </row>
    <row r="788" spans="3:3" ht="15.75" customHeight="1">
      <c r="C788" s="31"/>
    </row>
    <row r="789" spans="3:3" ht="15.75" customHeight="1">
      <c r="C789" s="31"/>
    </row>
    <row r="790" spans="3:3" ht="15.75" customHeight="1">
      <c r="C790" s="31"/>
    </row>
    <row r="791" spans="3:3" ht="15.75" customHeight="1">
      <c r="C791" s="31"/>
    </row>
    <row r="792" spans="3:3" ht="15.75" customHeight="1">
      <c r="C792" s="31"/>
    </row>
    <row r="793" spans="3:3" ht="15.75" customHeight="1">
      <c r="C793" s="31"/>
    </row>
    <row r="794" spans="3:3" ht="15.75" customHeight="1">
      <c r="C794" s="31"/>
    </row>
    <row r="795" spans="3:3" ht="15.75" customHeight="1">
      <c r="C795" s="31"/>
    </row>
    <row r="796" spans="3:3" ht="15.75" customHeight="1">
      <c r="C796" s="31"/>
    </row>
    <row r="797" spans="3:3" ht="15.75" customHeight="1">
      <c r="C797" s="31"/>
    </row>
    <row r="798" spans="3:3" ht="15.75" customHeight="1">
      <c r="C798" s="31"/>
    </row>
    <row r="799" spans="3:3" ht="15.75" customHeight="1">
      <c r="C799" s="31"/>
    </row>
    <row r="800" spans="3:3" ht="15.75" customHeight="1">
      <c r="C800" s="31"/>
    </row>
    <row r="801" spans="3:3" ht="15.75" customHeight="1">
      <c r="C801" s="31"/>
    </row>
    <row r="802" spans="3:3" ht="15.75" customHeight="1">
      <c r="C802" s="31"/>
    </row>
    <row r="803" spans="3:3" ht="15.75" customHeight="1">
      <c r="C803" s="31"/>
    </row>
    <row r="804" spans="3:3" ht="15.75" customHeight="1">
      <c r="C804" s="31"/>
    </row>
    <row r="805" spans="3:3" ht="15.75" customHeight="1">
      <c r="C805" s="31"/>
    </row>
    <row r="806" spans="3:3" ht="15.75" customHeight="1">
      <c r="C806" s="31"/>
    </row>
    <row r="807" spans="3:3" ht="15.75" customHeight="1">
      <c r="C807" s="31"/>
    </row>
    <row r="808" spans="3:3" ht="15.75" customHeight="1">
      <c r="C808" s="31"/>
    </row>
    <row r="809" spans="3:3" ht="15.75" customHeight="1">
      <c r="C809" s="31"/>
    </row>
    <row r="810" spans="3:3" ht="15.75" customHeight="1">
      <c r="C810" s="31"/>
    </row>
    <row r="811" spans="3:3" ht="15.75" customHeight="1">
      <c r="C811" s="31"/>
    </row>
    <row r="812" spans="3:3" ht="15.75" customHeight="1">
      <c r="C812" s="31"/>
    </row>
    <row r="813" spans="3:3" ht="15.75" customHeight="1">
      <c r="C813" s="31"/>
    </row>
    <row r="814" spans="3:3" ht="15.75" customHeight="1">
      <c r="C814" s="31"/>
    </row>
    <row r="815" spans="3:3" ht="15.75" customHeight="1">
      <c r="C815" s="31"/>
    </row>
    <row r="816" spans="3:3" ht="15.75" customHeight="1">
      <c r="C816" s="31"/>
    </row>
    <row r="817" spans="3:3" ht="15.75" customHeight="1">
      <c r="C817" s="31"/>
    </row>
    <row r="818" spans="3:3" ht="15.75" customHeight="1">
      <c r="C818" s="31"/>
    </row>
    <row r="819" spans="3:3" ht="15.75" customHeight="1">
      <c r="C819" s="31"/>
    </row>
    <row r="820" spans="3:3" ht="15.75" customHeight="1">
      <c r="C820" s="31"/>
    </row>
    <row r="821" spans="3:3" ht="15.75" customHeight="1">
      <c r="C821" s="31"/>
    </row>
    <row r="822" spans="3:3" ht="15.75" customHeight="1">
      <c r="C822" s="31"/>
    </row>
    <row r="823" spans="3:3" ht="15.75" customHeight="1">
      <c r="C823" s="31"/>
    </row>
    <row r="824" spans="3:3" ht="15.75" customHeight="1">
      <c r="C824" s="31"/>
    </row>
    <row r="825" spans="3:3" ht="15.75" customHeight="1">
      <c r="C825" s="31"/>
    </row>
    <row r="826" spans="3:3" ht="15.75" customHeight="1">
      <c r="C826" s="31"/>
    </row>
    <row r="827" spans="3:3" ht="15.75" customHeight="1">
      <c r="C827" s="31"/>
    </row>
    <row r="828" spans="3:3" ht="15.75" customHeight="1">
      <c r="C828" s="31"/>
    </row>
    <row r="829" spans="3:3" ht="15.75" customHeight="1">
      <c r="C829" s="31"/>
    </row>
    <row r="830" spans="3:3" ht="15.75" customHeight="1">
      <c r="C830" s="31"/>
    </row>
    <row r="831" spans="3:3" ht="15.75" customHeight="1">
      <c r="C831" s="31"/>
    </row>
    <row r="832" spans="3:3" ht="15.75" customHeight="1">
      <c r="C832" s="31"/>
    </row>
    <row r="833" spans="3:3" ht="15.75" customHeight="1">
      <c r="C833" s="31"/>
    </row>
    <row r="834" spans="3:3" ht="15.75" customHeight="1">
      <c r="C834" s="31"/>
    </row>
    <row r="835" spans="3:3" ht="15.75" customHeight="1">
      <c r="C835" s="31"/>
    </row>
    <row r="836" spans="3:3" ht="15.75" customHeight="1">
      <c r="C836" s="31"/>
    </row>
    <row r="837" spans="3:3" ht="15.75" customHeight="1">
      <c r="C837" s="31"/>
    </row>
    <row r="838" spans="3:3" ht="15.75" customHeight="1">
      <c r="C838" s="31"/>
    </row>
    <row r="839" spans="3:3" ht="15.75" customHeight="1">
      <c r="C839" s="31"/>
    </row>
    <row r="840" spans="3:3" ht="15.75" customHeight="1">
      <c r="C840" s="31"/>
    </row>
    <row r="841" spans="3:3" ht="15.75" customHeight="1">
      <c r="C841" s="31"/>
    </row>
    <row r="842" spans="3:3" ht="15.75" customHeight="1">
      <c r="C842" s="31"/>
    </row>
    <row r="843" spans="3:3" ht="15.75" customHeight="1">
      <c r="C843" s="31"/>
    </row>
    <row r="844" spans="3:3" ht="15.75" customHeight="1">
      <c r="C844" s="31"/>
    </row>
    <row r="845" spans="3:3" ht="15.75" customHeight="1">
      <c r="C845" s="31"/>
    </row>
    <row r="846" spans="3:3" ht="15.75" customHeight="1">
      <c r="C846" s="31"/>
    </row>
    <row r="847" spans="3:3" ht="15.75" customHeight="1">
      <c r="C847" s="31"/>
    </row>
    <row r="848" spans="3:3" ht="15.75" customHeight="1">
      <c r="C848" s="31"/>
    </row>
    <row r="849" spans="3:3" ht="15.75" customHeight="1">
      <c r="C849" s="31"/>
    </row>
    <row r="850" spans="3:3" ht="15.75" customHeight="1">
      <c r="C850" s="31"/>
    </row>
    <row r="851" spans="3:3" ht="15.75" customHeight="1">
      <c r="C851" s="31"/>
    </row>
    <row r="852" spans="3:3" ht="15.75" customHeight="1">
      <c r="C852" s="31"/>
    </row>
    <row r="853" spans="3:3" ht="15.75" customHeight="1">
      <c r="C853" s="31"/>
    </row>
    <row r="854" spans="3:3" ht="15.75" customHeight="1">
      <c r="C854" s="31"/>
    </row>
    <row r="855" spans="3:3" ht="15.75" customHeight="1">
      <c r="C855" s="31"/>
    </row>
    <row r="856" spans="3:3" ht="15.75" customHeight="1">
      <c r="C856" s="31"/>
    </row>
    <row r="857" spans="3:3" ht="15.75" customHeight="1">
      <c r="C857" s="31"/>
    </row>
    <row r="858" spans="3:3" ht="15.75" customHeight="1">
      <c r="C858" s="31"/>
    </row>
    <row r="859" spans="3:3" ht="15.75" customHeight="1">
      <c r="C859" s="31"/>
    </row>
    <row r="860" spans="3:3" ht="15.75" customHeight="1">
      <c r="C860" s="31"/>
    </row>
    <row r="861" spans="3:3" ht="15.75" customHeight="1">
      <c r="C861" s="31"/>
    </row>
    <row r="862" spans="3:3" ht="15.75" customHeight="1">
      <c r="C862" s="31"/>
    </row>
    <row r="863" spans="3:3" ht="15.75" customHeight="1">
      <c r="C863" s="31"/>
    </row>
    <row r="864" spans="3:3" ht="15.75" customHeight="1">
      <c r="C864" s="31"/>
    </row>
    <row r="865" spans="3:3" ht="15.75" customHeight="1">
      <c r="C865" s="31"/>
    </row>
    <row r="866" spans="3:3" ht="15.75" customHeight="1">
      <c r="C866" s="31"/>
    </row>
    <row r="867" spans="3:3" ht="15.75" customHeight="1">
      <c r="C867" s="31"/>
    </row>
    <row r="868" spans="3:3" ht="15.75" customHeight="1">
      <c r="C868" s="31"/>
    </row>
    <row r="869" spans="3:3" ht="15.75" customHeight="1">
      <c r="C869" s="31"/>
    </row>
    <row r="870" spans="3:3" ht="15.75" customHeight="1">
      <c r="C870" s="31"/>
    </row>
    <row r="871" spans="3:3" ht="15.75" customHeight="1">
      <c r="C871" s="31"/>
    </row>
    <row r="872" spans="3:3" ht="15.75" customHeight="1">
      <c r="C872" s="31"/>
    </row>
    <row r="873" spans="3:3" ht="15.75" customHeight="1">
      <c r="C873" s="31"/>
    </row>
    <row r="874" spans="3:3" ht="15.75" customHeight="1">
      <c r="C874" s="31"/>
    </row>
    <row r="875" spans="3:3" ht="15.75" customHeight="1">
      <c r="C875" s="31"/>
    </row>
    <row r="876" spans="3:3" ht="15.75" customHeight="1">
      <c r="C876" s="31"/>
    </row>
    <row r="877" spans="3:3" ht="15.75" customHeight="1">
      <c r="C877" s="31"/>
    </row>
    <row r="878" spans="3:3" ht="15.75" customHeight="1">
      <c r="C878" s="31"/>
    </row>
    <row r="879" spans="3:3" ht="15.75" customHeight="1">
      <c r="C879" s="31"/>
    </row>
    <row r="880" spans="3:3" ht="15.75" customHeight="1">
      <c r="C880" s="31"/>
    </row>
    <row r="881" spans="3:3" ht="15.75" customHeight="1">
      <c r="C881" s="31"/>
    </row>
    <row r="882" spans="3:3" ht="15.75" customHeight="1">
      <c r="C882" s="31"/>
    </row>
    <row r="883" spans="3:3" ht="15.75" customHeight="1">
      <c r="C883" s="31"/>
    </row>
    <row r="884" spans="3:3" ht="15.75" customHeight="1">
      <c r="C884" s="31"/>
    </row>
    <row r="885" spans="3:3" ht="15.75" customHeight="1">
      <c r="C885" s="31"/>
    </row>
    <row r="886" spans="3:3" ht="15.75" customHeight="1">
      <c r="C886" s="31"/>
    </row>
    <row r="887" spans="3:3" ht="15.75" customHeight="1">
      <c r="C887" s="31"/>
    </row>
    <row r="888" spans="3:3" ht="15.75" customHeight="1">
      <c r="C888" s="31"/>
    </row>
    <row r="889" spans="3:3" ht="15.75" customHeight="1">
      <c r="C889" s="31"/>
    </row>
    <row r="890" spans="3:3" ht="15.75" customHeight="1">
      <c r="C890" s="31"/>
    </row>
    <row r="891" spans="3:3" ht="15.75" customHeight="1">
      <c r="C891" s="31"/>
    </row>
    <row r="892" spans="3:3" ht="15.75" customHeight="1">
      <c r="C892" s="31"/>
    </row>
    <row r="893" spans="3:3" ht="15.75" customHeight="1">
      <c r="C893" s="31"/>
    </row>
    <row r="894" spans="3:3" ht="15.75" customHeight="1">
      <c r="C894" s="31"/>
    </row>
    <row r="895" spans="3:3" ht="15.75" customHeight="1">
      <c r="C895" s="31"/>
    </row>
    <row r="896" spans="3:3" ht="15.75" customHeight="1">
      <c r="C896" s="31"/>
    </row>
    <row r="897" spans="3:3" ht="15.75" customHeight="1">
      <c r="C897" s="31"/>
    </row>
    <row r="898" spans="3:3" ht="15.75" customHeight="1">
      <c r="C898" s="31"/>
    </row>
    <row r="899" spans="3:3" ht="15.75" customHeight="1">
      <c r="C899" s="31"/>
    </row>
    <row r="900" spans="3:3" ht="15.75" customHeight="1">
      <c r="C900" s="31"/>
    </row>
    <row r="901" spans="3:3" ht="15.75" customHeight="1">
      <c r="C901" s="31"/>
    </row>
    <row r="902" spans="3:3" ht="15.75" customHeight="1">
      <c r="C902" s="31"/>
    </row>
    <row r="903" spans="3:3" ht="15.75" customHeight="1">
      <c r="C903" s="31"/>
    </row>
    <row r="904" spans="3:3" ht="15.75" customHeight="1">
      <c r="C904" s="31"/>
    </row>
    <row r="905" spans="3:3" ht="15.75" customHeight="1">
      <c r="C905" s="31"/>
    </row>
    <row r="906" spans="3:3" ht="15.75" customHeight="1">
      <c r="C906" s="31"/>
    </row>
    <row r="907" spans="3:3" ht="15.75" customHeight="1">
      <c r="C907" s="31"/>
    </row>
    <row r="908" spans="3:3" ht="15.75" customHeight="1">
      <c r="C908" s="31"/>
    </row>
    <row r="909" spans="3:3" ht="15.75" customHeight="1">
      <c r="C909" s="31"/>
    </row>
    <row r="910" spans="3:3" ht="15.75" customHeight="1">
      <c r="C910" s="31"/>
    </row>
    <row r="911" spans="3:3" ht="15.75" customHeight="1">
      <c r="C911" s="31"/>
    </row>
    <row r="912" spans="3:3" ht="15.75" customHeight="1">
      <c r="C912" s="31"/>
    </row>
    <row r="913" spans="3:3" ht="15.75" customHeight="1">
      <c r="C913" s="31"/>
    </row>
    <row r="914" spans="3:3" ht="15.75" customHeight="1">
      <c r="C914" s="31"/>
    </row>
    <row r="915" spans="3:3" ht="15.75" customHeight="1">
      <c r="C915" s="31"/>
    </row>
    <row r="916" spans="3:3" ht="15.75" customHeight="1">
      <c r="C916" s="31"/>
    </row>
    <row r="917" spans="3:3" ht="15.75" customHeight="1">
      <c r="C917" s="31"/>
    </row>
    <row r="918" spans="3:3" ht="15.75" customHeight="1">
      <c r="C918" s="31"/>
    </row>
    <row r="919" spans="3:3" ht="15.75" customHeight="1">
      <c r="C919" s="31"/>
    </row>
    <row r="920" spans="3:3" ht="15.75" customHeight="1">
      <c r="C920" s="31"/>
    </row>
    <row r="921" spans="3:3" ht="15.75" customHeight="1">
      <c r="C921" s="31"/>
    </row>
    <row r="922" spans="3:3" ht="15.75" customHeight="1">
      <c r="C922" s="31"/>
    </row>
    <row r="923" spans="3:3" ht="15.75" customHeight="1">
      <c r="C923" s="31"/>
    </row>
    <row r="924" spans="3:3" ht="15.75" customHeight="1">
      <c r="C924" s="31"/>
    </row>
    <row r="925" spans="3:3" ht="15.75" customHeight="1">
      <c r="C925" s="31"/>
    </row>
    <row r="926" spans="3:3" ht="15.75" customHeight="1">
      <c r="C926" s="31"/>
    </row>
    <row r="927" spans="3:3" ht="15.75" customHeight="1">
      <c r="C927" s="31"/>
    </row>
    <row r="928" spans="3:3" ht="15.75" customHeight="1">
      <c r="C928" s="31"/>
    </row>
    <row r="929" spans="3:3" ht="15.75" customHeight="1">
      <c r="C929" s="31"/>
    </row>
    <row r="930" spans="3:3" ht="15.75" customHeight="1">
      <c r="C930" s="31"/>
    </row>
    <row r="931" spans="3:3" ht="15.75" customHeight="1">
      <c r="C931" s="31"/>
    </row>
    <row r="932" spans="3:3" ht="15.75" customHeight="1">
      <c r="C932" s="31"/>
    </row>
    <row r="933" spans="3:3" ht="15.75" customHeight="1">
      <c r="C933" s="31"/>
    </row>
    <row r="934" spans="3:3" ht="15.75" customHeight="1">
      <c r="C934" s="31"/>
    </row>
    <row r="935" spans="3:3" ht="15.75" customHeight="1">
      <c r="C935" s="31"/>
    </row>
    <row r="936" spans="3:3" ht="15.75" customHeight="1">
      <c r="C936" s="31"/>
    </row>
    <row r="937" spans="3:3" ht="15.75" customHeight="1">
      <c r="C937" s="31"/>
    </row>
    <row r="938" spans="3:3" ht="15.75" customHeight="1">
      <c r="C938" s="31"/>
    </row>
    <row r="939" spans="3:3" ht="15.75" customHeight="1">
      <c r="C939" s="31"/>
    </row>
    <row r="940" spans="3:3" ht="15.75" customHeight="1">
      <c r="C940" s="31"/>
    </row>
    <row r="941" spans="3:3" ht="15.75" customHeight="1">
      <c r="C941" s="31"/>
    </row>
    <row r="942" spans="3:3" ht="15.75" customHeight="1">
      <c r="C942" s="31"/>
    </row>
    <row r="943" spans="3:3" ht="15.75" customHeight="1">
      <c r="C943" s="31"/>
    </row>
    <row r="944" spans="3:3" ht="15.75" customHeight="1">
      <c r="C944" s="31"/>
    </row>
    <row r="945" spans="3:3" ht="15.75" customHeight="1">
      <c r="C945" s="31"/>
    </row>
    <row r="946" spans="3:3" ht="15.75" customHeight="1">
      <c r="C946" s="31"/>
    </row>
    <row r="947" spans="3:3" ht="15.75" customHeight="1">
      <c r="C947" s="31"/>
    </row>
    <row r="948" spans="3:3" ht="15.75" customHeight="1">
      <c r="C948" s="31"/>
    </row>
    <row r="949" spans="3:3" ht="15.75" customHeight="1">
      <c r="C949" s="31"/>
    </row>
    <row r="950" spans="3:3" ht="15.75" customHeight="1">
      <c r="C950" s="31"/>
    </row>
    <row r="951" spans="3:3" ht="15.75" customHeight="1">
      <c r="C951" s="31"/>
    </row>
    <row r="952" spans="3:3" ht="15.75" customHeight="1">
      <c r="C952" s="31"/>
    </row>
    <row r="953" spans="3:3" ht="15.75" customHeight="1">
      <c r="C953" s="31"/>
    </row>
    <row r="954" spans="3:3" ht="15.75" customHeight="1">
      <c r="C954" s="31"/>
    </row>
    <row r="955" spans="3:3" ht="15.75" customHeight="1">
      <c r="C955" s="31"/>
    </row>
    <row r="956" spans="3:3" ht="15.75" customHeight="1">
      <c r="C956" s="31"/>
    </row>
    <row r="957" spans="3:3" ht="15.75" customHeight="1">
      <c r="C957" s="31"/>
    </row>
    <row r="958" spans="3:3" ht="15.75" customHeight="1">
      <c r="C958" s="31"/>
    </row>
    <row r="959" spans="3:3" ht="15.75" customHeight="1">
      <c r="C959" s="31"/>
    </row>
    <row r="960" spans="3:3" ht="15.75" customHeight="1">
      <c r="C960" s="31"/>
    </row>
    <row r="961" spans="3:3" ht="15.75" customHeight="1">
      <c r="C961" s="31"/>
    </row>
    <row r="962" spans="3:3" ht="15.75" customHeight="1">
      <c r="C962" s="31"/>
    </row>
    <row r="963" spans="3:3" ht="15.75" customHeight="1">
      <c r="C963" s="31"/>
    </row>
    <row r="964" spans="3:3" ht="15.75" customHeight="1">
      <c r="C964" s="31"/>
    </row>
    <row r="965" spans="3:3" ht="15.75" customHeight="1">
      <c r="C965" s="31"/>
    </row>
    <row r="966" spans="3:3" ht="15.75" customHeight="1">
      <c r="C966" s="31"/>
    </row>
    <row r="967" spans="3:3" ht="15.75" customHeight="1">
      <c r="C967" s="31"/>
    </row>
    <row r="968" spans="3:3" ht="15.75" customHeight="1">
      <c r="C968" s="31"/>
    </row>
    <row r="969" spans="3:3" ht="15.75" customHeight="1">
      <c r="C969" s="31"/>
    </row>
    <row r="970" spans="3:3" ht="15.75" customHeight="1">
      <c r="C970" s="31"/>
    </row>
    <row r="971" spans="3:3" ht="15.75" customHeight="1">
      <c r="C971" s="31"/>
    </row>
    <row r="972" spans="3:3" ht="15.75" customHeight="1">
      <c r="C972" s="31"/>
    </row>
    <row r="973" spans="3:3" ht="15.75" customHeight="1">
      <c r="C973" s="31"/>
    </row>
    <row r="974" spans="3:3" ht="15.75" customHeight="1">
      <c r="C974" s="31"/>
    </row>
    <row r="975" spans="3:3" ht="15.75" customHeight="1">
      <c r="C975" s="31"/>
    </row>
    <row r="976" spans="3:3" ht="15.75" customHeight="1">
      <c r="C976" s="31"/>
    </row>
    <row r="977" spans="3:3" ht="15.75" customHeight="1">
      <c r="C977" s="31"/>
    </row>
    <row r="978" spans="3:3" ht="15.75" customHeight="1">
      <c r="C978" s="31"/>
    </row>
    <row r="979" spans="3:3" ht="15.75" customHeight="1">
      <c r="C979" s="31"/>
    </row>
    <row r="980" spans="3:3" ht="15.75" customHeight="1">
      <c r="C980" s="31"/>
    </row>
    <row r="981" spans="3:3" ht="15.75" customHeight="1">
      <c r="C981" s="31"/>
    </row>
    <row r="982" spans="3:3" ht="15.75" customHeight="1">
      <c r="C982" s="31"/>
    </row>
    <row r="983" spans="3:3" ht="15.75" customHeight="1">
      <c r="C983" s="31"/>
    </row>
    <row r="984" spans="3:3" ht="15.75" customHeight="1">
      <c r="C984" s="31"/>
    </row>
    <row r="985" spans="3:3" ht="15.75" customHeight="1">
      <c r="C985" s="31"/>
    </row>
    <row r="986" spans="3:3" ht="15.75" customHeight="1">
      <c r="C986" s="31"/>
    </row>
    <row r="987" spans="3:3" ht="15.75" customHeight="1">
      <c r="C987" s="31"/>
    </row>
    <row r="988" spans="3:3" ht="15.75" customHeight="1">
      <c r="C988" s="31"/>
    </row>
    <row r="989" spans="3:3" ht="15.75" customHeight="1">
      <c r="C989" s="31"/>
    </row>
    <row r="990" spans="3:3" ht="15.75" customHeight="1">
      <c r="C990" s="31"/>
    </row>
    <row r="991" spans="3:3" ht="15.75" customHeight="1">
      <c r="C991" s="31"/>
    </row>
    <row r="992" spans="3:3" ht="15.75" customHeight="1">
      <c r="C992" s="31"/>
    </row>
    <row r="993" spans="3:3" ht="15.75" customHeight="1">
      <c r="C993" s="31"/>
    </row>
    <row r="994" spans="3:3" ht="15.75" customHeight="1">
      <c r="C994" s="31"/>
    </row>
    <row r="995" spans="3:3" ht="15.75" customHeight="1">
      <c r="C995" s="31"/>
    </row>
    <row r="996" spans="3:3" ht="15.75" customHeight="1">
      <c r="C996" s="31"/>
    </row>
    <row r="997" spans="3:3" ht="15.75" customHeight="1">
      <c r="C997" s="31"/>
    </row>
    <row r="998" spans="3:3" ht="15.75" customHeight="1">
      <c r="C998" s="31"/>
    </row>
    <row r="999" spans="3:3" ht="15.75" customHeight="1">
      <c r="C999" s="31"/>
    </row>
    <row r="1000" spans="3:3" ht="15.75" customHeight="1">
      <c r="C1000" s="31"/>
    </row>
  </sheetData>
  <mergeCells count="29">
    <mergeCell ref="O1:S1"/>
    <mergeCell ref="A1:A2"/>
    <mergeCell ref="B1:B2"/>
    <mergeCell ref="C1:C2"/>
    <mergeCell ref="D1:D2"/>
    <mergeCell ref="E1:I1"/>
    <mergeCell ref="K1:K2"/>
    <mergeCell ref="L1:L2"/>
    <mergeCell ref="A143:A147"/>
    <mergeCell ref="A148:A152"/>
    <mergeCell ref="A153:A157"/>
    <mergeCell ref="M1:M2"/>
    <mergeCell ref="N1:N2"/>
    <mergeCell ref="B163:B167"/>
    <mergeCell ref="A118:A122"/>
    <mergeCell ref="B118:B122"/>
    <mergeCell ref="A123:A127"/>
    <mergeCell ref="B123:B127"/>
    <mergeCell ref="A128:A132"/>
    <mergeCell ref="B128:B132"/>
    <mergeCell ref="B133:B137"/>
    <mergeCell ref="A158:A162"/>
    <mergeCell ref="B138:B142"/>
    <mergeCell ref="B143:B147"/>
    <mergeCell ref="B148:B152"/>
    <mergeCell ref="B153:B157"/>
    <mergeCell ref="B158:B162"/>
    <mergeCell ref="A133:A137"/>
    <mergeCell ref="A138:A14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2578125" defaultRowHeight="15" customHeight="1"/>
  <cols>
    <col min="1" max="3" width="8.7109375" customWidth="1"/>
    <col min="4" max="5" width="9.5703125" customWidth="1"/>
    <col min="6" max="26" width="8.7109375" customWidth="1"/>
  </cols>
  <sheetData>
    <row r="1" spans="1:5">
      <c r="A1" s="3">
        <v>0.75</v>
      </c>
      <c r="B1" s="3">
        <v>1</v>
      </c>
      <c r="C1" s="3">
        <v>2</v>
      </c>
      <c r="D1" s="38">
        <v>1</v>
      </c>
      <c r="E1" s="38">
        <v>1</v>
      </c>
    </row>
    <row r="2" spans="1:5">
      <c r="A2" s="3">
        <v>0.75</v>
      </c>
      <c r="B2" s="3">
        <v>1</v>
      </c>
      <c r="C2" s="3">
        <v>3</v>
      </c>
      <c r="D2" s="38">
        <v>0.70699999999999996</v>
      </c>
      <c r="E2" s="38">
        <v>0.70699999999999996</v>
      </c>
    </row>
    <row r="3" spans="1:5">
      <c r="A3" s="3">
        <v>0.75</v>
      </c>
      <c r="B3" s="3">
        <v>1</v>
      </c>
      <c r="C3" s="3">
        <v>1</v>
      </c>
      <c r="D3" s="38">
        <v>0.86599999999999999</v>
      </c>
      <c r="E3" s="38">
        <v>0.5</v>
      </c>
    </row>
    <row r="4" spans="1:5">
      <c r="A4" s="3">
        <v>1</v>
      </c>
      <c r="B4" s="40">
        <v>1.25</v>
      </c>
      <c r="C4" s="3">
        <v>2</v>
      </c>
      <c r="D4" s="38">
        <v>1.25</v>
      </c>
      <c r="E4" s="38">
        <v>1.25</v>
      </c>
    </row>
    <row r="5" spans="1:5">
      <c r="A5" s="3">
        <v>1</v>
      </c>
      <c r="B5" s="40">
        <v>1.25</v>
      </c>
      <c r="C5" s="3">
        <v>3</v>
      </c>
      <c r="D5" s="38">
        <v>0.88400000000000001</v>
      </c>
      <c r="E5" s="38">
        <v>0.88400000000000001</v>
      </c>
    </row>
    <row r="6" spans="1:5">
      <c r="A6" s="3">
        <v>1</v>
      </c>
      <c r="B6" s="40">
        <v>1.25</v>
      </c>
      <c r="C6" s="3">
        <v>1</v>
      </c>
      <c r="D6" s="38">
        <v>1.0820000000000001</v>
      </c>
      <c r="E6" s="38">
        <v>0.625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D492-7F2B-4928-9AEB-4881E9AACC3C}">
  <dimension ref="A1:K15"/>
  <sheetViews>
    <sheetView tabSelected="1" workbookViewId="0">
      <selection activeCell="K19" sqref="K19"/>
    </sheetView>
  </sheetViews>
  <sheetFormatPr defaultRowHeight="15"/>
  <sheetData>
    <row r="1" spans="1:11">
      <c r="A1">
        <v>30</v>
      </c>
      <c r="B1">
        <v>100000</v>
      </c>
      <c r="C1">
        <v>10000</v>
      </c>
      <c r="D1">
        <v>0.32100000000000001</v>
      </c>
      <c r="E1">
        <v>-0.38800000000000001</v>
      </c>
      <c r="F1">
        <v>1.45</v>
      </c>
      <c r="G1">
        <v>0.51900000000000002</v>
      </c>
    </row>
    <row r="2" spans="1:11">
      <c r="A2">
        <v>30</v>
      </c>
      <c r="B2">
        <v>10000</v>
      </c>
      <c r="C2">
        <v>1000</v>
      </c>
      <c r="D2">
        <v>0.32100000000000001</v>
      </c>
      <c r="E2">
        <v>-0.38800000000000001</v>
      </c>
      <c r="F2">
        <v>1.45</v>
      </c>
      <c r="G2">
        <v>0.51900000000000002</v>
      </c>
    </row>
    <row r="3" spans="1:11">
      <c r="A3">
        <v>30</v>
      </c>
      <c r="B3">
        <v>1000</v>
      </c>
      <c r="C3">
        <v>100</v>
      </c>
      <c r="D3">
        <v>0.59299999999999997</v>
      </c>
      <c r="E3">
        <v>-0.47699999999999998</v>
      </c>
      <c r="F3">
        <v>1.45</v>
      </c>
      <c r="G3">
        <v>0.51900000000000002</v>
      </c>
    </row>
    <row r="4" spans="1:11">
      <c r="A4">
        <v>30</v>
      </c>
      <c r="B4">
        <v>100</v>
      </c>
      <c r="C4">
        <v>10</v>
      </c>
      <c r="D4">
        <v>1.36</v>
      </c>
      <c r="E4">
        <v>-0.65700000000000003</v>
      </c>
      <c r="F4">
        <v>1.45</v>
      </c>
      <c r="G4">
        <v>0.51900000000000002</v>
      </c>
    </row>
    <row r="5" spans="1:11">
      <c r="A5">
        <v>30</v>
      </c>
      <c r="B5">
        <v>10</v>
      </c>
      <c r="C5">
        <v>0</v>
      </c>
      <c r="D5">
        <v>1.4</v>
      </c>
      <c r="E5">
        <v>-0.65700000000000003</v>
      </c>
      <c r="F5">
        <v>1.45</v>
      </c>
      <c r="G5">
        <v>0.51900000000000002</v>
      </c>
    </row>
    <row r="6" spans="1:11">
      <c r="A6">
        <v>45</v>
      </c>
      <c r="B6">
        <v>100000</v>
      </c>
      <c r="C6">
        <v>10000</v>
      </c>
      <c r="D6">
        <v>0.37</v>
      </c>
      <c r="E6">
        <v>-0.39600000000000002</v>
      </c>
      <c r="F6">
        <v>1.93</v>
      </c>
      <c r="G6">
        <v>0.5</v>
      </c>
    </row>
    <row r="7" spans="1:11">
      <c r="A7">
        <v>45</v>
      </c>
      <c r="B7">
        <v>10000</v>
      </c>
      <c r="C7">
        <v>1000</v>
      </c>
      <c r="D7">
        <v>0.37</v>
      </c>
      <c r="E7">
        <v>-0.39600000000000002</v>
      </c>
      <c r="F7">
        <v>1.93</v>
      </c>
      <c r="G7">
        <v>0.5</v>
      </c>
    </row>
    <row r="8" spans="1:11">
      <c r="A8">
        <v>45</v>
      </c>
      <c r="B8">
        <v>1000</v>
      </c>
      <c r="C8">
        <v>100</v>
      </c>
      <c r="D8">
        <v>0.73</v>
      </c>
      <c r="E8">
        <v>-0.5</v>
      </c>
      <c r="F8">
        <v>1.93</v>
      </c>
      <c r="G8">
        <v>0.5</v>
      </c>
    </row>
    <row r="9" spans="1:11">
      <c r="A9">
        <v>45</v>
      </c>
      <c r="B9">
        <v>100</v>
      </c>
      <c r="C9">
        <v>10</v>
      </c>
      <c r="D9">
        <v>0.498</v>
      </c>
      <c r="E9">
        <v>-0.65600000000000003</v>
      </c>
      <c r="F9">
        <v>1.93</v>
      </c>
      <c r="G9">
        <v>0.5</v>
      </c>
    </row>
    <row r="10" spans="1:11">
      <c r="A10">
        <v>45</v>
      </c>
      <c r="B10">
        <v>10</v>
      </c>
      <c r="C10">
        <v>0</v>
      </c>
      <c r="D10">
        <v>1.55</v>
      </c>
      <c r="E10">
        <v>-0.66700000000000004</v>
      </c>
      <c r="F10">
        <v>1.93</v>
      </c>
      <c r="G10">
        <v>0.5</v>
      </c>
    </row>
    <row r="11" spans="1:11">
      <c r="A11">
        <v>90</v>
      </c>
      <c r="B11">
        <v>100000</v>
      </c>
      <c r="C11">
        <v>10000</v>
      </c>
      <c r="D11">
        <v>0.37</v>
      </c>
      <c r="E11">
        <v>-0.39500000000000002</v>
      </c>
      <c r="F11">
        <v>1.1870000000000001</v>
      </c>
      <c r="G11">
        <v>0.37</v>
      </c>
    </row>
    <row r="12" spans="1:11">
      <c r="A12">
        <v>90</v>
      </c>
      <c r="B12">
        <v>10000</v>
      </c>
      <c r="C12">
        <v>1000</v>
      </c>
      <c r="D12">
        <v>0.107</v>
      </c>
      <c r="E12">
        <v>-0.26600000000000001</v>
      </c>
      <c r="F12">
        <v>1.1870000000000001</v>
      </c>
      <c r="G12">
        <v>0.37</v>
      </c>
      <c r="K12" s="62"/>
    </row>
    <row r="13" spans="1:11">
      <c r="A13">
        <v>90</v>
      </c>
      <c r="B13">
        <v>1000</v>
      </c>
      <c r="C13">
        <v>100</v>
      </c>
      <c r="D13">
        <v>0.40799999999999997</v>
      </c>
      <c r="E13">
        <v>-0.46</v>
      </c>
      <c r="F13">
        <v>1.1870000000000001</v>
      </c>
      <c r="G13">
        <v>0.37</v>
      </c>
    </row>
    <row r="14" spans="1:11">
      <c r="A14">
        <v>90</v>
      </c>
      <c r="B14">
        <v>100</v>
      </c>
      <c r="C14">
        <v>10</v>
      </c>
      <c r="D14">
        <v>0.9</v>
      </c>
      <c r="E14">
        <v>-0.63100000000000001</v>
      </c>
      <c r="F14">
        <v>1.1870000000000001</v>
      </c>
      <c r="G14">
        <v>0.37</v>
      </c>
    </row>
    <row r="15" spans="1:11">
      <c r="A15">
        <v>90</v>
      </c>
      <c r="B15">
        <v>10</v>
      </c>
      <c r="C15">
        <v>0</v>
      </c>
      <c r="D15">
        <v>0.97</v>
      </c>
      <c r="E15">
        <v>-0.66700000000000004</v>
      </c>
      <c r="F15">
        <v>1.1870000000000001</v>
      </c>
      <c r="G15">
        <v>0.37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Apresentar</vt:lpstr>
      <vt:lpstr>constantes</vt:lpstr>
      <vt:lpstr>contagem_tubos</vt:lpstr>
      <vt:lpstr>propriedades</vt:lpstr>
      <vt:lpstr>passos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Henrique de Faria Carvalho</cp:lastModifiedBy>
  <dcterms:created xsi:type="dcterms:W3CDTF">2006-09-16T00:00:00Z</dcterms:created>
  <dcterms:modified xsi:type="dcterms:W3CDTF">2023-10-03T20:46:37Z</dcterms:modified>
</cp:coreProperties>
</file>