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Máster\SWB\Data for Good\"/>
    </mc:Choice>
  </mc:AlternateContent>
  <xr:revisionPtr revIDLastSave="0" documentId="13_ncr:20001_{6511ED99-5307-43D1-88A9-50DEF3A40D5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AW" sheetId="1" r:id="rId1"/>
    <sheet name="DATA" sheetId="2" r:id="rId2"/>
    <sheet name="DATA_VISUALIZATION" sheetId="3" r:id="rId3"/>
    <sheet name="VISUALIZATION" sheetId="5" r:id="rId4"/>
    <sheet name="Sheet3" sheetId="4" state="hidden" r:id="rId5"/>
  </sheets>
  <definedNames>
    <definedName name="_xlnm._FilterDatabase" localSheetId="4" hidden="1">Sheet3!$A$2:$N$2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2" i="3" l="1"/>
  <c r="Q72" i="3"/>
  <c r="R71" i="3"/>
  <c r="Q71" i="3"/>
  <c r="R70" i="3"/>
  <c r="Q70" i="3"/>
  <c r="R69" i="3"/>
  <c r="R68" i="3"/>
  <c r="Q69" i="3"/>
  <c r="Q68" i="3"/>
  <c r="R67" i="3"/>
  <c r="R65" i="3"/>
  <c r="Q65" i="3"/>
  <c r="R64" i="3"/>
  <c r="Q64" i="3"/>
  <c r="R63" i="3"/>
  <c r="Q63" i="3"/>
  <c r="R62" i="3"/>
  <c r="Q62" i="3"/>
  <c r="R61" i="3"/>
  <c r="R59" i="3"/>
  <c r="Q59" i="3"/>
  <c r="R58" i="3"/>
  <c r="Q58" i="3"/>
  <c r="R57" i="3"/>
  <c r="Q57" i="3"/>
  <c r="R56" i="3"/>
  <c r="Q56" i="3"/>
  <c r="R55" i="3"/>
  <c r="R53" i="3"/>
  <c r="Q53" i="3"/>
  <c r="R52" i="3"/>
  <c r="Q52" i="3"/>
  <c r="R51" i="3"/>
  <c r="Q51" i="3"/>
  <c r="R49" i="3"/>
  <c r="R50" i="3"/>
  <c r="Q50" i="3"/>
  <c r="R48" i="3"/>
  <c r="Q49" i="3"/>
  <c r="R43" i="3"/>
  <c r="R46" i="3"/>
  <c r="Q46" i="3"/>
  <c r="R45" i="3"/>
  <c r="Q45" i="3"/>
  <c r="R44" i="3"/>
  <c r="Q44" i="3"/>
  <c r="Q43" i="3"/>
  <c r="Q42" i="3"/>
  <c r="R40" i="3"/>
  <c r="Q40" i="3"/>
  <c r="R39" i="3"/>
  <c r="Q39" i="3"/>
  <c r="R38" i="3"/>
  <c r="Q38" i="3"/>
  <c r="R36" i="3"/>
  <c r="R37" i="3"/>
  <c r="Q37" i="3"/>
  <c r="Q36" i="3"/>
  <c r="R35" i="3"/>
  <c r="R33" i="3"/>
  <c r="Q33" i="3"/>
  <c r="R32" i="3"/>
  <c r="Q32" i="3"/>
  <c r="R30" i="3"/>
  <c r="R31" i="3"/>
  <c r="Q31" i="3"/>
  <c r="Q30" i="3"/>
  <c r="R29" i="3"/>
  <c r="R27" i="3"/>
  <c r="Q27" i="3"/>
  <c r="R26" i="3"/>
  <c r="Q26" i="3"/>
  <c r="R25" i="3"/>
  <c r="Q25" i="3"/>
  <c r="R24" i="3"/>
  <c r="R23" i="3"/>
  <c r="Q23" i="3"/>
  <c r="Q24" i="3"/>
  <c r="R22" i="3"/>
  <c r="R20" i="3"/>
  <c r="Q20" i="3"/>
  <c r="R19" i="3"/>
  <c r="Q19" i="3"/>
  <c r="R18" i="3"/>
  <c r="R16" i="3"/>
  <c r="R17" i="3"/>
  <c r="Q18" i="3"/>
  <c r="Q17" i="3"/>
  <c r="R10" i="3"/>
  <c r="R14" i="3"/>
  <c r="Q14" i="3"/>
  <c r="R13" i="3"/>
  <c r="Q13" i="3"/>
  <c r="R12" i="3"/>
  <c r="R11" i="3"/>
  <c r="Q12" i="3"/>
  <c r="Q11" i="3"/>
  <c r="R8" i="3"/>
  <c r="R7" i="3"/>
  <c r="R6" i="3"/>
  <c r="R5" i="3"/>
  <c r="Q8" i="3"/>
  <c r="Q7" i="3"/>
  <c r="Q6" i="3"/>
  <c r="Q5" i="3"/>
  <c r="R4" i="3"/>
  <c r="U16" i="2"/>
  <c r="M47" i="3"/>
  <c r="L47" i="3"/>
  <c r="K47" i="3"/>
  <c r="J47" i="3"/>
  <c r="I47" i="3"/>
  <c r="H47" i="3"/>
  <c r="G47" i="3"/>
  <c r="F47" i="3"/>
  <c r="E47" i="3"/>
  <c r="D47" i="3"/>
  <c r="C47" i="3"/>
  <c r="B47" i="3"/>
  <c r="M52" i="3"/>
  <c r="L52" i="3"/>
  <c r="K52" i="3"/>
  <c r="J52" i="3"/>
  <c r="I52" i="3"/>
  <c r="H52" i="3"/>
  <c r="G52" i="3"/>
  <c r="F52" i="3"/>
  <c r="E52" i="3"/>
  <c r="D52" i="3"/>
  <c r="C52" i="3"/>
  <c r="B52" i="3"/>
  <c r="M51" i="3"/>
  <c r="L51" i="3"/>
  <c r="K51" i="3"/>
  <c r="J51" i="3"/>
  <c r="I51" i="3"/>
  <c r="H51" i="3"/>
  <c r="G51" i="3"/>
  <c r="F51" i="3"/>
  <c r="E51" i="3"/>
  <c r="D51" i="3"/>
  <c r="C51" i="3"/>
  <c r="B51" i="3"/>
  <c r="M50" i="3"/>
  <c r="L50" i="3"/>
  <c r="K50" i="3"/>
  <c r="J50" i="3"/>
  <c r="I50" i="3"/>
  <c r="H50" i="3"/>
  <c r="G50" i="3"/>
  <c r="F50" i="3"/>
  <c r="E50" i="3"/>
  <c r="D50" i="3"/>
  <c r="C50" i="3"/>
  <c r="B50" i="3"/>
  <c r="M49" i="3"/>
  <c r="L49" i="3"/>
  <c r="K49" i="3"/>
  <c r="J49" i="3"/>
  <c r="I49" i="3"/>
  <c r="H49" i="3"/>
  <c r="G49" i="3"/>
  <c r="F49" i="3"/>
  <c r="E49" i="3"/>
  <c r="D49" i="3"/>
  <c r="C49" i="3"/>
  <c r="B49" i="3"/>
  <c r="M46" i="3"/>
  <c r="L46" i="3"/>
  <c r="K46" i="3"/>
  <c r="J46" i="3"/>
  <c r="I46" i="3"/>
  <c r="H46" i="3"/>
  <c r="G46" i="3"/>
  <c r="F46" i="3"/>
  <c r="E46" i="3"/>
  <c r="D46" i="3"/>
  <c r="C46" i="3"/>
  <c r="B46" i="3"/>
  <c r="M45" i="3"/>
  <c r="L45" i="3"/>
  <c r="K45" i="3"/>
  <c r="J45" i="3"/>
  <c r="I45" i="3"/>
  <c r="H45" i="3"/>
  <c r="G45" i="3"/>
  <c r="F45" i="3"/>
  <c r="E45" i="3"/>
  <c r="D45" i="3"/>
  <c r="C45" i="3"/>
  <c r="B45" i="3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39" i="3"/>
  <c r="L39" i="3"/>
  <c r="K39" i="3"/>
  <c r="J39" i="3"/>
  <c r="I39" i="3"/>
  <c r="H39" i="3"/>
  <c r="G39" i="3"/>
  <c r="F39" i="3"/>
  <c r="E39" i="3"/>
  <c r="D39" i="3"/>
  <c r="C39" i="3"/>
  <c r="B39" i="3"/>
  <c r="B25" i="3"/>
  <c r="C25" i="3"/>
  <c r="D25" i="3"/>
  <c r="E25" i="3"/>
  <c r="F25" i="3"/>
  <c r="G25" i="3"/>
  <c r="H25" i="3"/>
  <c r="I25" i="3"/>
  <c r="J25" i="3"/>
  <c r="K25" i="3"/>
  <c r="L25" i="3"/>
  <c r="M25" i="3"/>
  <c r="M4" i="3"/>
  <c r="L4" i="3"/>
  <c r="K4" i="3"/>
  <c r="J4" i="3"/>
  <c r="I4" i="3"/>
  <c r="H4" i="3"/>
  <c r="G4" i="3"/>
  <c r="F4" i="3"/>
  <c r="E4" i="3"/>
  <c r="D4" i="3"/>
  <c r="C4" i="3"/>
  <c r="B4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32" i="3"/>
  <c r="L32" i="3"/>
  <c r="K32" i="3"/>
  <c r="J32" i="3"/>
  <c r="I32" i="3"/>
  <c r="H32" i="3"/>
  <c r="G32" i="3"/>
  <c r="F32" i="3"/>
  <c r="E32" i="3"/>
  <c r="D32" i="3"/>
  <c r="C32" i="3"/>
  <c r="B32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M24" i="3"/>
  <c r="L24" i="3"/>
  <c r="K24" i="3"/>
  <c r="J24" i="3"/>
  <c r="I24" i="3"/>
  <c r="H24" i="3"/>
  <c r="G24" i="3"/>
  <c r="F24" i="3"/>
  <c r="E24" i="3"/>
  <c r="D24" i="3"/>
  <c r="C24" i="3"/>
  <c r="B24" i="3"/>
  <c r="M23" i="3"/>
  <c r="L23" i="3"/>
  <c r="K23" i="3"/>
  <c r="J23" i="3"/>
  <c r="I23" i="3"/>
  <c r="H23" i="3"/>
  <c r="G23" i="3"/>
  <c r="F23" i="3"/>
  <c r="E23" i="3"/>
  <c r="D23" i="3"/>
  <c r="C23" i="3"/>
  <c r="B23" i="3"/>
  <c r="M21" i="3"/>
  <c r="L21" i="3"/>
  <c r="K21" i="3"/>
  <c r="J21" i="3"/>
  <c r="I21" i="3"/>
  <c r="H21" i="3"/>
  <c r="G21" i="3"/>
  <c r="F21" i="3"/>
  <c r="E21" i="3"/>
  <c r="D21" i="3"/>
  <c r="C21" i="3"/>
  <c r="B21" i="3"/>
  <c r="M20" i="3"/>
  <c r="L20" i="3"/>
  <c r="K20" i="3"/>
  <c r="J20" i="3"/>
  <c r="I20" i="3"/>
  <c r="H20" i="3"/>
  <c r="G20" i="3"/>
  <c r="F20" i="3"/>
  <c r="E20" i="3"/>
  <c r="D20" i="3"/>
  <c r="C20" i="3"/>
  <c r="B20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M16" i="3"/>
  <c r="L16" i="3"/>
  <c r="K16" i="3"/>
  <c r="J16" i="3"/>
  <c r="I16" i="3"/>
  <c r="H16" i="3"/>
  <c r="G16" i="3"/>
  <c r="F16" i="3"/>
  <c r="E16" i="3"/>
  <c r="D16" i="3"/>
  <c r="C16" i="3"/>
  <c r="B16" i="3"/>
  <c r="M14" i="3"/>
  <c r="L14" i="3"/>
  <c r="K14" i="3"/>
  <c r="J14" i="3"/>
  <c r="I14" i="3"/>
  <c r="H14" i="3"/>
  <c r="G14" i="3"/>
  <c r="F14" i="3"/>
  <c r="E14" i="3"/>
  <c r="D14" i="3"/>
  <c r="C14" i="3"/>
  <c r="B14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15" i="3"/>
  <c r="L15" i="3"/>
  <c r="K15" i="3"/>
  <c r="J15" i="3"/>
  <c r="I15" i="3"/>
  <c r="H15" i="3"/>
  <c r="G15" i="3"/>
  <c r="F15" i="3"/>
  <c r="E15" i="3"/>
  <c r="D15" i="3"/>
  <c r="C15" i="3"/>
  <c r="B15" i="3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AB16" i="2"/>
  <c r="AA16" i="2"/>
  <c r="Z16" i="2"/>
  <c r="Y16" i="2"/>
  <c r="X16" i="2"/>
  <c r="W16" i="2"/>
  <c r="V16" i="2"/>
  <c r="T16" i="2"/>
  <c r="S16" i="2"/>
  <c r="R16" i="2"/>
  <c r="Q16" i="2"/>
  <c r="P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AB3" i="2"/>
  <c r="AA3" i="2"/>
  <c r="Z3" i="2"/>
  <c r="Y3" i="2"/>
  <c r="X3" i="2"/>
  <c r="W3" i="2"/>
  <c r="V3" i="2"/>
  <c r="U3" i="2"/>
  <c r="T3" i="2"/>
  <c r="S3" i="2"/>
  <c r="R3" i="2"/>
  <c r="Q3" i="2"/>
  <c r="P3" i="2"/>
</calcChain>
</file>

<file path=xl/sharedStrings.xml><?xml version="1.0" encoding="utf-8"?>
<sst xmlns="http://schemas.openxmlformats.org/spreadsheetml/2006/main" count="570" uniqueCount="185">
  <si>
    <t>total</t>
  </si>
  <si>
    <t>issue_person_civil_rights_and_freedoms</t>
  </si>
  <si>
    <t>issue_person_disability_rights</t>
  </si>
  <si>
    <t>issue_person_economic_and_workers_rights</t>
  </si>
  <si>
    <t>issue_person_education_and_youth_empowerment</t>
  </si>
  <si>
    <t>issue_person_ending_violence_harassment_and_abuse</t>
  </si>
  <si>
    <t>issue_person_environmental_justice</t>
  </si>
  <si>
    <t>issue_person_immigrant_and_refugee_rights</t>
  </si>
  <si>
    <t>issue_person_indigenous_andor_roma_rights</t>
  </si>
  <si>
    <t>issue_person_LGBTQI+_rights</t>
  </si>
  <si>
    <t>issue_person_racial_equity</t>
  </si>
  <si>
    <t>issue_person_reproductive_freedom_and_bodily_autonomy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</si>
  <si>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</si>
  <si>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</si>
  <si>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</si>
  <si>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</si>
  <si>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</si>
  <si>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</si>
  <si>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</si>
  <si>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</si>
  <si>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</si>
  <si>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</si>
  <si>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</si>
  <si>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</si>
  <si>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</si>
  <si>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</si>
  <si>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</si>
  <si>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</si>
  <si>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</si>
  <si>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</si>
  <si>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</si>
  <si>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</si>
  <si>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</si>
  <si>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</si>
  <si>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</si>
  <si>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</si>
  <si>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Bulgaria</t>
  </si>
  <si>
    <t>Burkina Faso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</si>
  <si>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</si>
  <si>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</si>
  <si>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</si>
  <si>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</si>
  <si>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</si>
  <si>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</si>
  <si>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</si>
  <si>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</si>
  <si>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</si>
  <si>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</si>
  <si>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</si>
  <si>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</si>
  <si>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</si>
  <si>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</si>
  <si>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</si>
  <si>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</si>
  <si>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</si>
  <si>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</si>
  <si>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</si>
  <si>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</si>
  <si>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</si>
  <si>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</si>
  <si>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</si>
  <si>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</si>
  <si>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</si>
  <si>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</si>
  <si>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</si>
  <si>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</si>
  <si>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</si>
  <si>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Germany</t>
  </si>
  <si>
    <t>Ghana</t>
  </si>
  <si>
    <t>Greece</t>
  </si>
  <si>
    <t>Guatemala</t>
  </si>
  <si>
    <t>Guinea</t>
  </si>
  <si>
    <t>Guyana</t>
  </si>
  <si>
    <t>Holy See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</si>
  <si>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</si>
  <si>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</si>
  <si>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</si>
  <si>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</si>
  <si>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</si>
  <si>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</si>
  <si>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</si>
  <si>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</si>
  <si>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</si>
  <si>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</si>
  <si>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</si>
  <si>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</si>
  <si>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</si>
  <si>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</si>
  <si>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</si>
  <si>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</si>
  <si>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</si>
  <si>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</si>
  <si>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</si>
  <si>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</si>
  <si>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</si>
  <si>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</si>
  <si>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</si>
  <si>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</si>
  <si>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</si>
  <si>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</si>
  <si>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</si>
  <si>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Mali</t>
  </si>
  <si>
    <t>Malta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</si>
  <si>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</si>
  <si>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</si>
  <si>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</si>
  <si>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</si>
  <si>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</si>
  <si>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</si>
  <si>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</si>
  <si>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</si>
  <si>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</si>
  <si>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</si>
  <si>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</si>
  <si>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</si>
  <si>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</si>
  <si>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</si>
  <si>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</si>
  <si>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</si>
  <si>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</si>
  <si>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Palestine (State of)</t>
  </si>
  <si>
    <t>Papua New Guinea</t>
  </si>
  <si>
    <t>Paraguay</t>
  </si>
  <si>
    <t>Peru</t>
  </si>
  <si>
    <t>Philippines</t>
  </si>
  <si>
    <t>Poland</t>
  </si>
  <si>
    <t>Portugal</t>
  </si>
  <si>
    <t>Republic of Moldova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</si>
  <si>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</si>
  <si>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</si>
  <si>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</si>
  <si>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</si>
  <si>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</si>
  <si>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</si>
  <si>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</si>
  <si>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</si>
  <si>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Somalia</t>
  </si>
  <si>
    <t>South ?Sudan</t>
  </si>
  <si>
    <t>South Africa</t>
  </si>
  <si>
    <t>South Korea (Republic of)</t>
  </si>
  <si>
    <t>Spain</t>
  </si>
  <si>
    <t>Sri Lanka</t>
  </si>
  <si>
    <t>Sudan</t>
  </si>
  <si>
    <t>Swaziland</t>
  </si>
  <si>
    <t>Sweden</t>
  </si>
  <si>
    <t>Switzerland</t>
  </si>
  <si>
    <t>Taiwan</t>
  </si>
  <si>
    <t>Tajikistan</t>
  </si>
  <si>
    <t>Tanzania (United Republic of)</t>
  </si>
  <si>
    <t>Thailand</t>
  </si>
  <si>
    <t>The former Yugoslav Republic of North Macedonia</t>
  </si>
  <si>
    <t>Timor-Leste</t>
  </si>
  <si>
    <t>Togo</t>
  </si>
  <si>
    <t>Tunisia</t>
  </si>
  <si>
    <t>Turkey</t>
  </si>
  <si>
    <t>Turks and Caicos</t>
  </si>
  <si>
    <t>Uganda</t>
  </si>
  <si>
    <t>Ukraine</t>
  </si>
  <si>
    <t>United Arab Emirates</t>
  </si>
  <si>
    <t>United Kingdom of Great Britain and Northern Ireland</t>
  </si>
  <si>
    <t>United States of America</t>
  </si>
  <si>
    <t>Uruguay</t>
  </si>
  <si>
    <t>Uzbekistan</t>
  </si>
  <si>
    <t>Vanuatu</t>
  </si>
  <si>
    <t>Venezuela (Bolivarian Republic of)</t>
  </si>
  <si>
    <t>Zambia</t>
  </si>
  <si>
    <t>Zimbabwe</t>
  </si>
  <si>
    <t>Country</t>
  </si>
  <si>
    <t>RESPOSES FROM EACH COUNTRY WHICH CHOSE THE ISSUE</t>
  </si>
  <si>
    <t>RESPOSES FROM EACH COUNTRY WHICH CHOSE THE ISSUE (%)</t>
  </si>
  <si>
    <t>Civil Rights &amp; Freedom</t>
  </si>
  <si>
    <t>Disability Rights</t>
  </si>
  <si>
    <t>Economic and Workers Rights</t>
  </si>
  <si>
    <t>Education and Youth Employmetn</t>
  </si>
  <si>
    <t>Ending Violence Harassment and Abuse</t>
  </si>
  <si>
    <t>Environmental Justice</t>
  </si>
  <si>
    <t>Immigrant and Refugee Rights</t>
  </si>
  <si>
    <t>Indigenous and/or Roma Rights</t>
  </si>
  <si>
    <t>LGBTQI+ rights</t>
  </si>
  <si>
    <t>Racial Equity</t>
  </si>
  <si>
    <t>Reproductive freedom and Bodily Autonomy</t>
  </si>
  <si>
    <t>TOTAL COUNTRIES</t>
  </si>
  <si>
    <t>RESPONSES</t>
  </si>
  <si>
    <t>World</t>
  </si>
  <si>
    <t>Education and Youth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</si>
</sst>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0" fillId="0" borderId="0" xfId="2" applyNumberFormat="1" applyFont="1"/>
    <xf numFmtId="0" fontId="1" fillId="0" borderId="0" xfId="0" applyFont="1"/>
    <xf numFmtId="10" fontId="1" fillId="0" borderId="0" xfId="2" applyNumberFormat="1" applyFont="1"/>
    <xf numFmtId="10" fontId="0" fillId="0" borderId="0" xfId="0" applyNumberFormat="1"/>
    <xf numFmtId="10" fontId="1" fillId="0" borderId="0" xfId="0" applyNumberFormat="1" applyFont="1"/>
    <xf numFmtId="169" fontId="0" fillId="0" borderId="0" xfId="1" applyNumberFormat="1" applyFont="1"/>
    <xf numFmtId="169" fontId="0" fillId="0" borderId="0" xfId="0" applyNumberFormat="1"/>
    <xf numFmtId="1" fontId="0" fillId="0" borderId="0" xfId="2" applyNumberFormat="1" applyFont="1"/>
    <xf numFmtId="10" fontId="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Reproductive freedom and Bodily Autonomy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DATA_VISUALIZATION!$Q$68:$Q$72</c:f>
              <c:strCache>
                <c:ptCount val="5"/>
                <c:pt idx="0">
                  <c:v>World</c:v>
                </c:pt>
                <c:pt idx="1">
                  <c:v>Liberia</c:v>
                </c:pt>
                <c:pt idx="2">
                  <c:v>Honduras</c:v>
                </c:pt>
                <c:pt idx="3">
                  <c:v>Ireland</c:v>
                </c:pt>
                <c:pt idx="4">
                  <c:v>United States of America</c:v>
                </c:pt>
              </c:strCache>
            </c:strRef>
          </c:cat>
          <c:val>
            <c:numRef>
              <c:f>DATA_VISUALIZATION!$R$68:$R$72</c:f>
              <c:numCache>
                <c:formatCode>0.00%</c:formatCode>
                <c:ptCount val="5"/>
                <c:pt idx="0">
                  <c:v>0.10306647636347908</c:v>
                </c:pt>
                <c:pt idx="1">
                  <c:v>1.6548463356973995E-2</c:v>
                </c:pt>
                <c:pt idx="2">
                  <c:v>2.194787379972565E-2</c:v>
                </c:pt>
                <c:pt idx="3">
                  <c:v>0.27586206896551724</c:v>
                </c:pt>
                <c:pt idx="4">
                  <c:v>0.30141129032258063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4-4325-B63A-856BED95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LGBTQI+ rights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DATA_VISUALIZATION!$Q$56:$Q$59</c:f>
              <c:strCache>
                <c:ptCount val="4"/>
                <c:pt idx="0">
                  <c:v>World</c:v>
                </c:pt>
                <c:pt idx="1">
                  <c:v>Nigeria</c:v>
                </c:pt>
                <c:pt idx="2">
                  <c:v>United Kingdom of Great Britain and Northern Ireland</c:v>
                </c:pt>
                <c:pt idx="3">
                  <c:v>Russian Federation</c:v>
                </c:pt>
              </c:strCache>
            </c:strRef>
          </c:cat>
          <c:val>
            <c:numRef>
              <c:f>DATA_VISUALIZATION!$R$56:$R$59</c:f>
              <c:numCache>
                <c:formatCode>0.00%</c:formatCode>
                <c:ptCount val="4"/>
                <c:pt idx="0">
                  <c:v>0.10016867782535357</c:v>
                </c:pt>
                <c:pt idx="1">
                  <c:v>5.9737156511350063E-3</c:v>
                </c:pt>
                <c:pt idx="2">
                  <c:v>0.18863636363636363</c:v>
                </c:pt>
                <c:pt idx="3">
                  <c:v>0.27548353371667539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B-4E32-ADD0-7B5000259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Racial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DATA_VISUALIZATION!$Q$62:$Q$65</c:f>
              <c:strCache>
                <c:ptCount val="4"/>
                <c:pt idx="0">
                  <c:v>World</c:v>
                </c:pt>
                <c:pt idx="1">
                  <c:v>Nepal</c:v>
                </c:pt>
                <c:pt idx="2">
                  <c:v>Ukraine</c:v>
                </c:pt>
                <c:pt idx="3">
                  <c:v>Switzerland</c:v>
                </c:pt>
              </c:strCache>
            </c:strRef>
          </c:cat>
          <c:val>
            <c:numRef>
              <c:f>DATA_VISUALIZATION!$R$62:$R$65</c:f>
              <c:numCache>
                <c:formatCode>0.00%</c:formatCode>
                <c:ptCount val="4"/>
                <c:pt idx="0">
                  <c:v>0.19726655421478309</c:v>
                </c:pt>
                <c:pt idx="1">
                  <c:v>2.9947916666666668E-2</c:v>
                </c:pt>
                <c:pt idx="2">
                  <c:v>5.0822122571001493E-2</c:v>
                </c:pt>
                <c:pt idx="3">
                  <c:v>0.59871520342612417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C-4AE4-AC89-5BF2983F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Reproductive freedom and Bodily Autonomy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DATA_VISUALIZATION!$Q$68:$Q$72</c:f>
              <c:strCache>
                <c:ptCount val="5"/>
                <c:pt idx="0">
                  <c:v>World</c:v>
                </c:pt>
                <c:pt idx="1">
                  <c:v>Liberia</c:v>
                </c:pt>
                <c:pt idx="2">
                  <c:v>Honduras</c:v>
                </c:pt>
                <c:pt idx="3">
                  <c:v>Ireland</c:v>
                </c:pt>
                <c:pt idx="4">
                  <c:v>United States of America</c:v>
                </c:pt>
              </c:strCache>
            </c:strRef>
          </c:cat>
          <c:val>
            <c:numRef>
              <c:f>DATA_VISUALIZATION!$R$68:$R$72</c:f>
              <c:numCache>
                <c:formatCode>0.00%</c:formatCode>
                <c:ptCount val="5"/>
                <c:pt idx="0">
                  <c:v>0.10306647636347908</c:v>
                </c:pt>
                <c:pt idx="1">
                  <c:v>1.6548463356973995E-2</c:v>
                </c:pt>
                <c:pt idx="2">
                  <c:v>2.194787379972565E-2</c:v>
                </c:pt>
                <c:pt idx="3">
                  <c:v>0.27586206896551724</c:v>
                </c:pt>
                <c:pt idx="4">
                  <c:v>0.30141129032258063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1-4E9B-B832-91E62A032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Civil Rights &amp; Freedom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DATA_VISUALIZATION!$Q$5:$Q$8</c:f>
              <c:strCache>
                <c:ptCount val="4"/>
                <c:pt idx="0">
                  <c:v>World</c:v>
                </c:pt>
                <c:pt idx="1">
                  <c:v>Democratic Republic of the Congo</c:v>
                </c:pt>
                <c:pt idx="2">
                  <c:v>Ghana</c:v>
                </c:pt>
                <c:pt idx="3">
                  <c:v>Russian Federation</c:v>
                </c:pt>
              </c:strCache>
            </c:strRef>
          </c:cat>
          <c:val>
            <c:numRef>
              <c:f>DATA_VISUALIZATION!$R$5:$R$8</c:f>
              <c:numCache>
                <c:formatCode>0.00%</c:formatCode>
                <c:ptCount val="4"/>
                <c:pt idx="0">
                  <c:v>0.29778123783573374</c:v>
                </c:pt>
                <c:pt idx="1">
                  <c:v>6.25E-2</c:v>
                </c:pt>
                <c:pt idx="2">
                  <c:v>8.3333333333333329E-2</c:v>
                </c:pt>
                <c:pt idx="3">
                  <c:v>0.60271824359644532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6-455E-9357-F35533DB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Disability Rights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DATA_VISUALIZATION!$Q$11:$Q$14</c:f>
              <c:strCache>
                <c:ptCount val="4"/>
                <c:pt idx="0">
                  <c:v>World</c:v>
                </c:pt>
                <c:pt idx="1">
                  <c:v>Nigeria</c:v>
                </c:pt>
                <c:pt idx="2">
                  <c:v>Switzerland</c:v>
                </c:pt>
                <c:pt idx="3">
                  <c:v>Senegal</c:v>
                </c:pt>
              </c:strCache>
            </c:strRef>
          </c:cat>
          <c:val>
            <c:numRef>
              <c:f>DATA_VISUALIZATION!$R$11:$R$14</c:f>
              <c:numCache>
                <c:formatCode>0.00%</c:formatCode>
                <c:ptCount val="4"/>
                <c:pt idx="0">
                  <c:v>0.10319622853682799</c:v>
                </c:pt>
                <c:pt idx="1">
                  <c:v>7.2879330943847076E-2</c:v>
                </c:pt>
                <c:pt idx="2">
                  <c:v>7.366167023554604E-2</c:v>
                </c:pt>
                <c:pt idx="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3-4876-9AE2-11DB0833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Economic and Workers Rights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DATA_VISUALIZATION!$Q$17:$Q$20</c:f>
              <c:strCache>
                <c:ptCount val="4"/>
                <c:pt idx="0">
                  <c:v>World</c:v>
                </c:pt>
                <c:pt idx="1">
                  <c:v>Afghanistan</c:v>
                </c:pt>
                <c:pt idx="2">
                  <c:v>Argentina</c:v>
                </c:pt>
                <c:pt idx="3">
                  <c:v>Ukraine</c:v>
                </c:pt>
              </c:strCache>
            </c:strRef>
          </c:cat>
          <c:val>
            <c:numRef>
              <c:f>DATA_VISUALIZATION!$R$17:$R$20</c:f>
              <c:numCache>
                <c:formatCode>0.00%</c:formatCode>
                <c:ptCount val="4"/>
                <c:pt idx="0">
                  <c:v>0.21629687297262229</c:v>
                </c:pt>
                <c:pt idx="1">
                  <c:v>0.12390488110137672</c:v>
                </c:pt>
                <c:pt idx="2">
                  <c:v>0.45652173913043476</c:v>
                </c:pt>
                <c:pt idx="3">
                  <c:v>0.45067264573991034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F-49DD-9090-519488C2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Education and Youth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DATA_VISUALIZATION!$Q$23:$Q$27</c:f>
              <c:strCache>
                <c:ptCount val="5"/>
                <c:pt idx="0">
                  <c:v>World</c:v>
                </c:pt>
                <c:pt idx="1">
                  <c:v>Switzerland</c:v>
                </c:pt>
                <c:pt idx="2">
                  <c:v>Germany</c:v>
                </c:pt>
                <c:pt idx="3">
                  <c:v>Zambia</c:v>
                </c:pt>
                <c:pt idx="4">
                  <c:v>Nigeria</c:v>
                </c:pt>
              </c:strCache>
            </c:strRef>
          </c:cat>
          <c:val>
            <c:numRef>
              <c:f>DATA_VISUALIZATION!$R$23:$R$27</c:f>
              <c:numCache>
                <c:formatCode>0.00%</c:formatCode>
                <c:ptCount val="5"/>
                <c:pt idx="0">
                  <c:v>0.37948185632109338</c:v>
                </c:pt>
                <c:pt idx="1">
                  <c:v>0.15331905781584582</c:v>
                </c:pt>
                <c:pt idx="2">
                  <c:v>0.16630669546436286</c:v>
                </c:pt>
                <c:pt idx="3">
                  <c:v>0.71662125340599458</c:v>
                </c:pt>
                <c:pt idx="4">
                  <c:v>0.69414575866188766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7-4C3C-A78A-2F98E6B0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Ending Violence Harassment and Abuse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DATA_VISUALIZATION!$Q$30:$Q$33</c:f>
              <c:strCache>
                <c:ptCount val="4"/>
                <c:pt idx="0">
                  <c:v>World</c:v>
                </c:pt>
                <c:pt idx="1">
                  <c:v>Ukraine</c:v>
                </c:pt>
                <c:pt idx="2">
                  <c:v>United States of America</c:v>
                </c:pt>
                <c:pt idx="3">
                  <c:v>Botswana</c:v>
                </c:pt>
              </c:strCache>
            </c:strRef>
          </c:cat>
          <c:val>
            <c:numRef>
              <c:f>DATA_VISUALIZATION!$R$30:$R$33</c:f>
              <c:numCache>
                <c:formatCode>0.00%</c:formatCode>
                <c:ptCount val="4"/>
                <c:pt idx="0">
                  <c:v>0.62813027118204234</c:v>
                </c:pt>
                <c:pt idx="1">
                  <c:v>0.37518684603886399</c:v>
                </c:pt>
                <c:pt idx="2">
                  <c:v>0.44959677419354838</c:v>
                </c:pt>
                <c:pt idx="3">
                  <c:v>0.84073107049608353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A-4720-BC5C-5F532196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Immigrant and Refugee Rights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DATA_VISUALIZATION!$Q$43:$Q$46</c:f>
              <c:strCache>
                <c:ptCount val="4"/>
                <c:pt idx="0">
                  <c:v>World</c:v>
                </c:pt>
                <c:pt idx="1">
                  <c:v>Russian Federation</c:v>
                </c:pt>
                <c:pt idx="2">
                  <c:v>Kazakhstan</c:v>
                </c:pt>
                <c:pt idx="3">
                  <c:v>Venezuela (Bolivarian Republic of)</c:v>
                </c:pt>
              </c:strCache>
            </c:strRef>
          </c:cat>
          <c:val>
            <c:numRef>
              <c:f>DATA_VISUALIZATION!$R$43:$R$46</c:f>
              <c:numCache>
                <c:formatCode>0.00%</c:formatCode>
                <c:ptCount val="4"/>
                <c:pt idx="0">
                  <c:v>8.6631201072617972E-2</c:v>
                </c:pt>
                <c:pt idx="1">
                  <c:v>1.2545739675901725E-2</c:v>
                </c:pt>
                <c:pt idx="2">
                  <c:v>1.4393939393939395E-2</c:v>
                </c:pt>
                <c:pt idx="3">
                  <c:v>0.25944584382871538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9A6-A7B1-6106C9DEC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Environmental Justice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DATA_VISUALIZATION!$Q$36:$Q$40</c:f>
              <c:strCache>
                <c:ptCount val="5"/>
                <c:pt idx="0">
                  <c:v>World</c:v>
                </c:pt>
                <c:pt idx="1">
                  <c:v>Mozambique</c:v>
                </c:pt>
                <c:pt idx="2">
                  <c:v>Afghanistan</c:v>
                </c:pt>
                <c:pt idx="3">
                  <c:v>Germany</c:v>
                </c:pt>
                <c:pt idx="4">
                  <c:v>Switzerland</c:v>
                </c:pt>
              </c:strCache>
            </c:strRef>
          </c:cat>
          <c:val>
            <c:numRef>
              <c:f>DATA_VISUALIZATION!$R$36:$R$40</c:f>
              <c:numCache>
                <c:formatCode>0.00%</c:formatCode>
                <c:ptCount val="5"/>
                <c:pt idx="0">
                  <c:v>0.23874399896198262</c:v>
                </c:pt>
                <c:pt idx="1">
                  <c:v>3.3707865168539325E-2</c:v>
                </c:pt>
                <c:pt idx="2">
                  <c:v>6.0075093867334166E-2</c:v>
                </c:pt>
                <c:pt idx="3">
                  <c:v>0.53347732181425489</c:v>
                </c:pt>
                <c:pt idx="4">
                  <c:v>0.58543897216274088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8-43BB-AC30-6BF542F5E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Indigenous and/or Roma Rights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DATA_VISUALIZATION!$Q$49:$Q$53</c:f>
              <c:strCache>
                <c:ptCount val="5"/>
                <c:pt idx="0">
                  <c:v>World</c:v>
                </c:pt>
                <c:pt idx="1">
                  <c:v>Afghanistan</c:v>
                </c:pt>
                <c:pt idx="2">
                  <c:v>Belarus</c:v>
                </c:pt>
                <c:pt idx="3">
                  <c:v>Canada</c:v>
                </c:pt>
                <c:pt idx="4">
                  <c:v>Australia</c:v>
                </c:pt>
              </c:strCache>
            </c:strRef>
          </c:cat>
          <c:val>
            <c:numRef>
              <c:f>DATA_VISUALIZATION!$R$49:$R$53</c:f>
              <c:numCache>
                <c:formatCode>0.00%</c:formatCode>
                <c:ptCount val="5"/>
                <c:pt idx="0">
                  <c:v>3.1529778123783575E-2</c:v>
                </c:pt>
                <c:pt idx="1">
                  <c:v>3.7546933667083854E-3</c:v>
                </c:pt>
                <c:pt idx="2">
                  <c:v>9.7629009762900971E-3</c:v>
                </c:pt>
                <c:pt idx="3">
                  <c:v>0.15418502202643172</c:v>
                </c:pt>
                <c:pt idx="4">
                  <c:v>0.17427385892116182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1-463F-99A7-F65CB48E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23887936"/>
        <c:axId val="1423888768"/>
      </c:barChart>
      <c:catAx>
        <c:axId val="142388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8768"/>
        <c:crosses val="autoZero"/>
        <c:auto val="1"/>
        <c:lblAlgn val="ctr"/>
        <c:lblOffset val="100"/>
        <c:noMultiLvlLbl val="0"/>
      </c:catAx>
      <c:valAx>
        <c:axId val="1423888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238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563880</xdr:colOff>
      <xdr:row>6</xdr:row>
      <xdr:rowOff>11430</xdr:rowOff>
    </xdr:from>
    <xdr:to>
      <xdr:col>27</xdr:col>
      <xdr:colOff>259080</xdr:colOff>
      <xdr:row>21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8E728-8FC8-438F-9178-64EE76C3E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144780</xdr:rowOff>
    </xdr:from>
    <xdr:to>
      <xdr:col>9</xdr:col>
      <xdr:colOff>342900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3C8C8-5798-4DE6-9370-EAF134E3F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441960</xdr:colOff>
      <xdr:row>0</xdr:row>
      <xdr:rowOff>137160</xdr:rowOff>
    </xdr:from>
    <xdr:to>
      <xdr:col>18</xdr:col>
      <xdr:colOff>137160</xdr:colOff>
      <xdr:row>15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BE5EE8-7401-4673-B0DB-2C80D76B7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160020</xdr:colOff>
      <xdr:row>17</xdr:row>
      <xdr:rowOff>7620</xdr:rowOff>
    </xdr:from>
    <xdr:to>
      <xdr:col>9</xdr:col>
      <xdr:colOff>464820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68C3F-DBC7-4D48-B146-F21ACCC4B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365760</xdr:colOff>
      <xdr:row>17</xdr:row>
      <xdr:rowOff>22860</xdr:rowOff>
    </xdr:from>
    <xdr:to>
      <xdr:col>18</xdr:col>
      <xdr:colOff>60960</xdr:colOff>
      <xdr:row>32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B54E62-5F2B-4066-81A4-E2DFEB9FA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106680</xdr:colOff>
      <xdr:row>33</xdr:row>
      <xdr:rowOff>15240</xdr:rowOff>
    </xdr:from>
    <xdr:to>
      <xdr:col>9</xdr:col>
      <xdr:colOff>411480</xdr:colOff>
      <xdr:row>48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C5B933-80DF-4D7D-9E6C-E1EBB9910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152400</xdr:colOff>
      <xdr:row>49</xdr:row>
      <xdr:rowOff>7620</xdr:rowOff>
    </xdr:from>
    <xdr:to>
      <xdr:col>9</xdr:col>
      <xdr:colOff>457200</xdr:colOff>
      <xdr:row>64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D667BD-B5CD-4860-959A-579F93FE5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579120</xdr:colOff>
      <xdr:row>33</xdr:row>
      <xdr:rowOff>144780</xdr:rowOff>
    </xdr:from>
    <xdr:to>
      <xdr:col>18</xdr:col>
      <xdr:colOff>274320</xdr:colOff>
      <xdr:row>48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38FF21-41F1-439D-B28F-9BCA6034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601980</xdr:colOff>
      <xdr:row>49</xdr:row>
      <xdr:rowOff>152400</xdr:rowOff>
    </xdr:from>
    <xdr:to>
      <xdr:col>18</xdr:col>
      <xdr:colOff>297180</xdr:colOff>
      <xdr:row>64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61567C-F77E-4B06-B7D0-3BF999F78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66</xdr:row>
      <xdr:rowOff>0</xdr:rowOff>
    </xdr:from>
    <xdr:to>
      <xdr:col>10</xdr:col>
      <xdr:colOff>304800</xdr:colOff>
      <xdr:row>81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189047-EF0E-4773-BEC0-7ED3517CC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67</xdr:row>
      <xdr:rowOff>0</xdr:rowOff>
    </xdr:from>
    <xdr:to>
      <xdr:col>19</xdr:col>
      <xdr:colOff>304800</xdr:colOff>
      <xdr:row>82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A8811A-1BB6-402D-8CEA-10C59A9AC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213360</xdr:colOff>
      <xdr:row>82</xdr:row>
      <xdr:rowOff>137160</xdr:rowOff>
    </xdr:from>
    <xdr:to>
      <xdr:col>10</xdr:col>
      <xdr:colOff>518160</xdr:colOff>
      <xdr:row>97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4934EF-19DA-4ABA-9234-5B76C2545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6"/>
  <sheetViews>
    <sheetView workbookViewId="0"/>
  </sheetViews>
  <sheetFormatPr defaultRowHeight="14.4" x14ac:dyDescent="0.3"/>
  <sheetData>
    <row r="1" spans="1:13" s="1" customFormat="1" x14ac:dyDescent="0.3">
      <c r="A1" s="1" t="s">
        <v>167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t="s">
        <v>12</v>
      </c>
      <c r="B2">
        <v>799</v>
      </c>
      <c r="C2">
        <v>137</v>
      </c>
      <c r="D2">
        <v>16</v>
      </c>
      <c r="E2">
        <v>99</v>
      </c>
      <c r="F2">
        <v>278</v>
      </c>
      <c r="G2">
        <v>505</v>
      </c>
      <c r="H2">
        <v>48</v>
      </c>
      <c r="I2">
        <v>100</v>
      </c>
      <c r="J2">
        <v>3</v>
      </c>
      <c r="K2">
        <v>10</v>
      </c>
      <c r="L2">
        <v>45</v>
      </c>
      <c r="M2">
        <v>40</v>
      </c>
    </row>
    <row r="3" spans="1:13" x14ac:dyDescent="0.3">
      <c r="A3" t="s">
        <v>13</v>
      </c>
      <c r="B3">
        <v>3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3">
      <c r="A4" t="s">
        <v>14</v>
      </c>
      <c r="B4">
        <v>14</v>
      </c>
      <c r="C4">
        <v>4</v>
      </c>
      <c r="D4">
        <v>1</v>
      </c>
      <c r="E4">
        <v>0</v>
      </c>
      <c r="F4">
        <v>5</v>
      </c>
      <c r="G4">
        <v>4</v>
      </c>
      <c r="H4">
        <v>4</v>
      </c>
      <c r="I4">
        <v>1</v>
      </c>
      <c r="J4">
        <v>2</v>
      </c>
      <c r="K4">
        <v>1</v>
      </c>
      <c r="L4">
        <v>3</v>
      </c>
      <c r="M4">
        <v>0</v>
      </c>
    </row>
    <row r="5" spans="1:13" x14ac:dyDescent="0.3">
      <c r="A5" t="s">
        <v>15</v>
      </c>
      <c r="B5">
        <v>7</v>
      </c>
      <c r="C5">
        <v>0</v>
      </c>
      <c r="D5">
        <v>1</v>
      </c>
      <c r="E5">
        <v>1</v>
      </c>
      <c r="F5">
        <v>1</v>
      </c>
      <c r="G5">
        <v>3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3">
      <c r="A6" t="s">
        <v>16</v>
      </c>
      <c r="B6">
        <v>121</v>
      </c>
      <c r="C6">
        <v>18</v>
      </c>
      <c r="D6">
        <v>13</v>
      </c>
      <c r="E6">
        <v>20</v>
      </c>
      <c r="F6">
        <v>54</v>
      </c>
      <c r="G6">
        <v>76</v>
      </c>
      <c r="H6">
        <v>10</v>
      </c>
      <c r="I6">
        <v>14</v>
      </c>
      <c r="J6">
        <v>0</v>
      </c>
      <c r="K6">
        <v>7</v>
      </c>
      <c r="L6">
        <v>49</v>
      </c>
      <c r="M6">
        <v>10</v>
      </c>
    </row>
    <row r="7" spans="1:13" x14ac:dyDescent="0.3">
      <c r="A7" t="s">
        <v>17</v>
      </c>
      <c r="B7">
        <v>4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t="s">
        <v>18</v>
      </c>
      <c r="B8">
        <v>5</v>
      </c>
      <c r="C8">
        <v>3</v>
      </c>
      <c r="D8">
        <v>1</v>
      </c>
      <c r="E8">
        <v>0</v>
      </c>
      <c r="F8">
        <v>0</v>
      </c>
      <c r="G8">
        <v>2</v>
      </c>
      <c r="H8">
        <v>2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3">
      <c r="A9" t="s">
        <v>19</v>
      </c>
      <c r="B9">
        <v>92</v>
      </c>
      <c r="C9">
        <v>13</v>
      </c>
      <c r="D9">
        <v>22</v>
      </c>
      <c r="E9">
        <v>42</v>
      </c>
      <c r="F9">
        <v>30</v>
      </c>
      <c r="G9">
        <v>70</v>
      </c>
      <c r="H9">
        <v>18</v>
      </c>
      <c r="I9">
        <v>7</v>
      </c>
      <c r="J9">
        <v>7</v>
      </c>
      <c r="K9">
        <v>9</v>
      </c>
      <c r="L9">
        <v>11</v>
      </c>
      <c r="M9">
        <v>5</v>
      </c>
    </row>
    <row r="10" spans="1:13" x14ac:dyDescent="0.3">
      <c r="A10" t="s">
        <v>20</v>
      </c>
      <c r="B10">
        <v>12</v>
      </c>
      <c r="C10">
        <v>1</v>
      </c>
      <c r="D10">
        <v>2</v>
      </c>
      <c r="E10">
        <v>2</v>
      </c>
      <c r="F10">
        <v>1</v>
      </c>
      <c r="G10">
        <v>9</v>
      </c>
      <c r="H10">
        <v>2</v>
      </c>
      <c r="I10">
        <v>0</v>
      </c>
      <c r="J10">
        <v>0</v>
      </c>
      <c r="K10">
        <v>4</v>
      </c>
      <c r="L10">
        <v>0</v>
      </c>
      <c r="M10">
        <v>3</v>
      </c>
    </row>
    <row r="11" spans="1:13" x14ac:dyDescent="0.3">
      <c r="A11" t="s">
        <v>21</v>
      </c>
      <c r="B11">
        <v>241</v>
      </c>
      <c r="C11">
        <v>59</v>
      </c>
      <c r="D11">
        <v>23</v>
      </c>
      <c r="E11">
        <v>50</v>
      </c>
      <c r="F11">
        <v>48</v>
      </c>
      <c r="G11">
        <v>161</v>
      </c>
      <c r="H11">
        <v>88</v>
      </c>
      <c r="I11">
        <v>36</v>
      </c>
      <c r="J11">
        <v>42</v>
      </c>
      <c r="K11">
        <v>26</v>
      </c>
      <c r="L11">
        <v>69</v>
      </c>
      <c r="M11">
        <v>42</v>
      </c>
    </row>
    <row r="12" spans="1:13" x14ac:dyDescent="0.3">
      <c r="A12" t="s">
        <v>22</v>
      </c>
      <c r="B12">
        <v>52</v>
      </c>
      <c r="C12">
        <v>19</v>
      </c>
      <c r="D12">
        <v>7</v>
      </c>
      <c r="E12">
        <v>14</v>
      </c>
      <c r="F12">
        <v>13</v>
      </c>
      <c r="G12">
        <v>26</v>
      </c>
      <c r="H12">
        <v>27</v>
      </c>
      <c r="I12">
        <v>11</v>
      </c>
      <c r="J12">
        <v>3</v>
      </c>
      <c r="K12">
        <v>1</v>
      </c>
      <c r="L12">
        <v>18</v>
      </c>
      <c r="M12">
        <v>3</v>
      </c>
    </row>
    <row r="13" spans="1:13" x14ac:dyDescent="0.3">
      <c r="A13" t="s">
        <v>23</v>
      </c>
      <c r="B13">
        <v>3</v>
      </c>
      <c r="C13">
        <v>0</v>
      </c>
      <c r="D13">
        <v>2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</row>
    <row r="14" spans="1:13" x14ac:dyDescent="0.3">
      <c r="A14" t="s">
        <v>24</v>
      </c>
      <c r="B14">
        <v>5</v>
      </c>
      <c r="C14">
        <v>2</v>
      </c>
      <c r="D14">
        <v>0</v>
      </c>
      <c r="E14">
        <v>1</v>
      </c>
      <c r="F14">
        <v>0</v>
      </c>
      <c r="G14">
        <v>2</v>
      </c>
      <c r="H14">
        <v>0</v>
      </c>
      <c r="I14">
        <v>1</v>
      </c>
      <c r="J14">
        <v>1</v>
      </c>
      <c r="K14">
        <v>0</v>
      </c>
      <c r="L14">
        <v>2</v>
      </c>
      <c r="M14">
        <v>1</v>
      </c>
    </row>
    <row r="15" spans="1:13" x14ac:dyDescent="0.3">
      <c r="A15" t="s">
        <v>25</v>
      </c>
      <c r="B15">
        <v>6</v>
      </c>
      <c r="C15">
        <v>1</v>
      </c>
      <c r="D15">
        <v>0</v>
      </c>
      <c r="E15">
        <v>1</v>
      </c>
      <c r="F15">
        <v>1</v>
      </c>
      <c r="G15">
        <v>6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</row>
    <row r="16" spans="1:13" x14ac:dyDescent="0.3">
      <c r="A16" t="s">
        <v>26</v>
      </c>
      <c r="B16">
        <v>16</v>
      </c>
      <c r="C16">
        <v>7</v>
      </c>
      <c r="D16">
        <v>0</v>
      </c>
      <c r="E16">
        <v>5</v>
      </c>
      <c r="F16">
        <v>9</v>
      </c>
      <c r="G16">
        <v>11</v>
      </c>
      <c r="H16">
        <v>1</v>
      </c>
      <c r="I16">
        <v>0</v>
      </c>
      <c r="J16">
        <v>0</v>
      </c>
      <c r="K16">
        <v>0</v>
      </c>
      <c r="L16">
        <v>6</v>
      </c>
      <c r="M16">
        <v>1</v>
      </c>
    </row>
    <row r="17" spans="1:13" x14ac:dyDescent="0.3">
      <c r="A17" t="s">
        <v>27</v>
      </c>
      <c r="B17">
        <v>2151</v>
      </c>
      <c r="C17">
        <v>1384</v>
      </c>
      <c r="D17">
        <v>213</v>
      </c>
      <c r="E17">
        <v>330</v>
      </c>
      <c r="F17">
        <v>556</v>
      </c>
      <c r="G17">
        <v>1330</v>
      </c>
      <c r="H17">
        <v>555</v>
      </c>
      <c r="I17">
        <v>36</v>
      </c>
      <c r="J17">
        <v>21</v>
      </c>
      <c r="K17">
        <v>353</v>
      </c>
      <c r="L17">
        <v>292</v>
      </c>
      <c r="M17">
        <v>381</v>
      </c>
    </row>
    <row r="18" spans="1:13" x14ac:dyDescent="0.3">
      <c r="A18" t="s">
        <v>28</v>
      </c>
      <c r="B18">
        <v>27</v>
      </c>
      <c r="C18">
        <v>3</v>
      </c>
      <c r="D18">
        <v>3</v>
      </c>
      <c r="E18">
        <v>7</v>
      </c>
      <c r="F18">
        <v>7</v>
      </c>
      <c r="G18">
        <v>18</v>
      </c>
      <c r="H18">
        <v>2</v>
      </c>
      <c r="I18">
        <v>5</v>
      </c>
      <c r="J18">
        <v>0</v>
      </c>
      <c r="K18">
        <v>5</v>
      </c>
      <c r="L18">
        <v>11</v>
      </c>
      <c r="M18">
        <v>6</v>
      </c>
    </row>
    <row r="19" spans="1:13" x14ac:dyDescent="0.3">
      <c r="A19" t="s">
        <v>29</v>
      </c>
      <c r="B19">
        <v>3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</row>
    <row r="20" spans="1:13" x14ac:dyDescent="0.3">
      <c r="A20" t="s">
        <v>30</v>
      </c>
      <c r="B20">
        <v>12</v>
      </c>
      <c r="C20">
        <v>0</v>
      </c>
      <c r="D20">
        <v>2</v>
      </c>
      <c r="E20">
        <v>3</v>
      </c>
      <c r="F20">
        <v>6</v>
      </c>
      <c r="G20">
        <v>9</v>
      </c>
      <c r="H20">
        <v>5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t="s">
        <v>31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t="s">
        <v>32</v>
      </c>
      <c r="B22">
        <v>6</v>
      </c>
      <c r="C22">
        <v>1</v>
      </c>
      <c r="D22">
        <v>1</v>
      </c>
      <c r="E22">
        <v>3</v>
      </c>
      <c r="F22">
        <v>2</v>
      </c>
      <c r="G22">
        <v>5</v>
      </c>
      <c r="H22">
        <v>2</v>
      </c>
      <c r="I22">
        <v>1</v>
      </c>
      <c r="J22">
        <v>0</v>
      </c>
      <c r="K22">
        <v>0</v>
      </c>
      <c r="L22">
        <v>1</v>
      </c>
      <c r="M22">
        <v>1</v>
      </c>
    </row>
    <row r="23" spans="1:13" x14ac:dyDescent="0.3">
      <c r="A23" t="s">
        <v>33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1</v>
      </c>
      <c r="K23">
        <v>0</v>
      </c>
      <c r="L23">
        <v>0</v>
      </c>
      <c r="M23">
        <v>2</v>
      </c>
    </row>
    <row r="24" spans="1:13" x14ac:dyDescent="0.3">
      <c r="A24" t="s">
        <v>34</v>
      </c>
      <c r="B24">
        <v>383</v>
      </c>
      <c r="C24">
        <v>33</v>
      </c>
      <c r="D24">
        <v>50</v>
      </c>
      <c r="E24">
        <v>90</v>
      </c>
      <c r="F24">
        <v>249</v>
      </c>
      <c r="G24">
        <v>322</v>
      </c>
      <c r="H24">
        <v>31</v>
      </c>
      <c r="I24">
        <v>28</v>
      </c>
      <c r="J24">
        <v>13</v>
      </c>
      <c r="K24">
        <v>27</v>
      </c>
      <c r="L24">
        <v>50</v>
      </c>
      <c r="M24">
        <v>22</v>
      </c>
    </row>
    <row r="25" spans="1:13" x14ac:dyDescent="0.3">
      <c r="A25" t="s">
        <v>35</v>
      </c>
      <c r="B25">
        <v>79</v>
      </c>
      <c r="C25">
        <v>12</v>
      </c>
      <c r="D25">
        <v>6</v>
      </c>
      <c r="E25">
        <v>28</v>
      </c>
      <c r="F25">
        <v>24</v>
      </c>
      <c r="G25">
        <v>58</v>
      </c>
      <c r="H25">
        <v>17</v>
      </c>
      <c r="I25">
        <v>17</v>
      </c>
      <c r="J25">
        <v>6</v>
      </c>
      <c r="K25">
        <v>9</v>
      </c>
      <c r="L25">
        <v>23</v>
      </c>
      <c r="M25">
        <v>10</v>
      </c>
    </row>
    <row r="26" spans="1:13" x14ac:dyDescent="0.3">
      <c r="A26" t="s">
        <v>36</v>
      </c>
      <c r="B26">
        <v>3</v>
      </c>
      <c r="C26">
        <v>0</v>
      </c>
      <c r="D26">
        <v>0</v>
      </c>
      <c r="E26">
        <v>0</v>
      </c>
      <c r="F26">
        <v>0</v>
      </c>
      <c r="G26">
        <v>3</v>
      </c>
      <c r="H26">
        <v>1</v>
      </c>
      <c r="I26">
        <v>0</v>
      </c>
      <c r="J26">
        <v>0</v>
      </c>
      <c r="K26">
        <v>2</v>
      </c>
      <c r="L26">
        <v>0</v>
      </c>
      <c r="M26">
        <v>1</v>
      </c>
    </row>
    <row r="27" spans="1:13" x14ac:dyDescent="0.3">
      <c r="A27" t="s">
        <v>37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t="s">
        <v>38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</row>
    <row r="29" spans="1:13" x14ac:dyDescent="0.3">
      <c r="A29" t="s">
        <v>39</v>
      </c>
      <c r="B29">
        <v>2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</row>
    <row r="30" spans="1:13" x14ac:dyDescent="0.3">
      <c r="A30" t="s">
        <v>40</v>
      </c>
      <c r="B30">
        <v>590</v>
      </c>
      <c r="C30">
        <v>69</v>
      </c>
      <c r="D30">
        <v>91</v>
      </c>
      <c r="E30">
        <v>113</v>
      </c>
      <c r="F30">
        <v>302</v>
      </c>
      <c r="G30">
        <v>386</v>
      </c>
      <c r="H30">
        <v>37</v>
      </c>
      <c r="I30">
        <v>64</v>
      </c>
      <c r="J30">
        <v>11</v>
      </c>
      <c r="K30">
        <v>6</v>
      </c>
      <c r="L30">
        <v>154</v>
      </c>
      <c r="M30">
        <v>19</v>
      </c>
    </row>
    <row r="31" spans="1:13" x14ac:dyDescent="0.3">
      <c r="A31" t="s">
        <v>41</v>
      </c>
      <c r="B31">
        <v>454</v>
      </c>
      <c r="C31">
        <v>83</v>
      </c>
      <c r="D31">
        <v>49</v>
      </c>
      <c r="E31">
        <v>86</v>
      </c>
      <c r="F31">
        <v>102</v>
      </c>
      <c r="G31">
        <v>303</v>
      </c>
      <c r="H31">
        <v>132</v>
      </c>
      <c r="I31">
        <v>35</v>
      </c>
      <c r="J31">
        <v>70</v>
      </c>
      <c r="K31">
        <v>85</v>
      </c>
      <c r="L31">
        <v>169</v>
      </c>
      <c r="M31">
        <v>115</v>
      </c>
    </row>
    <row r="32" spans="1:13" x14ac:dyDescent="0.3">
      <c r="A32" t="s">
        <v>42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</row>
    <row r="33" spans="1:13" x14ac:dyDescent="0.3">
      <c r="A33" t="s">
        <v>43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</row>
    <row r="34" spans="1:13" x14ac:dyDescent="0.3">
      <c r="A34" t="s">
        <v>44</v>
      </c>
      <c r="B34">
        <v>5</v>
      </c>
      <c r="C34">
        <v>0</v>
      </c>
      <c r="D34">
        <v>1</v>
      </c>
      <c r="E34">
        <v>0</v>
      </c>
      <c r="F34">
        <v>3</v>
      </c>
      <c r="G34">
        <v>3</v>
      </c>
      <c r="H34">
        <v>1</v>
      </c>
      <c r="I34">
        <v>2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t="s">
        <v>45</v>
      </c>
      <c r="B35">
        <v>28</v>
      </c>
      <c r="C35">
        <v>2</v>
      </c>
      <c r="D35">
        <v>4</v>
      </c>
      <c r="E35">
        <v>10</v>
      </c>
      <c r="F35">
        <v>6</v>
      </c>
      <c r="G35">
        <v>22</v>
      </c>
      <c r="H35">
        <v>6</v>
      </c>
      <c r="I35">
        <v>4</v>
      </c>
      <c r="J35">
        <v>1</v>
      </c>
      <c r="K35">
        <v>4</v>
      </c>
      <c r="L35">
        <v>1</v>
      </c>
      <c r="M35">
        <v>3</v>
      </c>
    </row>
    <row r="36" spans="1:13" x14ac:dyDescent="0.3">
      <c r="A36" t="s">
        <v>46</v>
      </c>
      <c r="B36">
        <v>23</v>
      </c>
      <c r="C36">
        <v>11</v>
      </c>
      <c r="D36">
        <v>2</v>
      </c>
      <c r="E36">
        <v>7</v>
      </c>
      <c r="F36">
        <v>9</v>
      </c>
      <c r="G36">
        <v>13</v>
      </c>
      <c r="H36">
        <v>7</v>
      </c>
      <c r="I36">
        <v>1</v>
      </c>
      <c r="J36">
        <v>3</v>
      </c>
      <c r="K36">
        <v>4</v>
      </c>
      <c r="L36">
        <v>6</v>
      </c>
      <c r="M36">
        <v>0</v>
      </c>
    </row>
    <row r="37" spans="1:13" x14ac:dyDescent="0.3">
      <c r="A37" t="s">
        <v>47</v>
      </c>
      <c r="B37">
        <v>16</v>
      </c>
      <c r="C37">
        <v>2</v>
      </c>
      <c r="D37">
        <v>1</v>
      </c>
      <c r="E37">
        <v>3</v>
      </c>
      <c r="F37">
        <v>2</v>
      </c>
      <c r="G37">
        <v>6</v>
      </c>
      <c r="H37">
        <v>2</v>
      </c>
      <c r="I37">
        <v>10</v>
      </c>
      <c r="J37">
        <v>1</v>
      </c>
      <c r="K37">
        <v>0</v>
      </c>
      <c r="L37">
        <v>2</v>
      </c>
      <c r="M37">
        <v>1</v>
      </c>
    </row>
    <row r="38" spans="1:13" x14ac:dyDescent="0.3">
      <c r="A38" t="s">
        <v>48</v>
      </c>
      <c r="B38">
        <v>10</v>
      </c>
      <c r="C38">
        <v>1</v>
      </c>
      <c r="D38">
        <v>3</v>
      </c>
      <c r="E38">
        <v>2</v>
      </c>
      <c r="F38">
        <v>7</v>
      </c>
      <c r="G38">
        <v>8</v>
      </c>
      <c r="H38">
        <v>0</v>
      </c>
      <c r="I38">
        <v>1</v>
      </c>
      <c r="J38">
        <v>0</v>
      </c>
      <c r="K38">
        <v>1</v>
      </c>
      <c r="L38">
        <v>2</v>
      </c>
      <c r="M38">
        <v>0</v>
      </c>
    </row>
    <row r="39" spans="1:13" x14ac:dyDescent="0.3">
      <c r="A39" t="s">
        <v>49</v>
      </c>
      <c r="B39">
        <v>9</v>
      </c>
      <c r="C39">
        <v>2</v>
      </c>
      <c r="D39">
        <v>0</v>
      </c>
      <c r="E39">
        <v>2</v>
      </c>
      <c r="F39">
        <v>3</v>
      </c>
      <c r="G39">
        <v>6</v>
      </c>
      <c r="H39">
        <v>2</v>
      </c>
      <c r="I39">
        <v>0</v>
      </c>
      <c r="J39">
        <v>0</v>
      </c>
      <c r="K39">
        <v>2</v>
      </c>
      <c r="L39">
        <v>2</v>
      </c>
      <c r="M39">
        <v>4</v>
      </c>
    </row>
    <row r="40" spans="1:13" x14ac:dyDescent="0.3">
      <c r="A40" t="s">
        <v>50</v>
      </c>
      <c r="B40">
        <v>2</v>
      </c>
      <c r="C40">
        <v>0</v>
      </c>
      <c r="D40">
        <v>1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  <c r="K40">
        <v>1</v>
      </c>
      <c r="L40">
        <v>2</v>
      </c>
      <c r="M40">
        <v>0</v>
      </c>
    </row>
    <row r="41" spans="1:13" x14ac:dyDescent="0.3">
      <c r="A41" t="s">
        <v>51</v>
      </c>
      <c r="B41">
        <v>1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t="s">
        <v>52</v>
      </c>
      <c r="B42">
        <v>1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</row>
    <row r="43" spans="1:13" x14ac:dyDescent="0.3">
      <c r="A43" t="s">
        <v>53</v>
      </c>
      <c r="B43">
        <v>4</v>
      </c>
      <c r="C43">
        <v>1</v>
      </c>
      <c r="D43">
        <v>0</v>
      </c>
      <c r="E43">
        <v>0</v>
      </c>
      <c r="F43">
        <v>1</v>
      </c>
      <c r="G43">
        <v>4</v>
      </c>
      <c r="H43">
        <v>2</v>
      </c>
      <c r="I43">
        <v>0</v>
      </c>
      <c r="J43">
        <v>0</v>
      </c>
      <c r="K43">
        <v>0</v>
      </c>
      <c r="L43">
        <v>1</v>
      </c>
      <c r="M43">
        <v>0</v>
      </c>
    </row>
    <row r="44" spans="1:13" x14ac:dyDescent="0.3">
      <c r="A44" t="s">
        <v>54</v>
      </c>
      <c r="B44">
        <v>3</v>
      </c>
      <c r="C44">
        <v>2</v>
      </c>
      <c r="D44">
        <v>0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t="s">
        <v>55</v>
      </c>
      <c r="B45">
        <v>48</v>
      </c>
      <c r="C45">
        <v>3</v>
      </c>
      <c r="D45">
        <v>4</v>
      </c>
      <c r="E45">
        <v>14</v>
      </c>
      <c r="F45">
        <v>37</v>
      </c>
      <c r="G45">
        <v>41</v>
      </c>
      <c r="H45">
        <v>6</v>
      </c>
      <c r="I45">
        <v>2</v>
      </c>
      <c r="J45">
        <v>2</v>
      </c>
      <c r="K45">
        <v>0</v>
      </c>
      <c r="L45">
        <v>8</v>
      </c>
      <c r="M45">
        <v>4</v>
      </c>
    </row>
    <row r="46" spans="1:13" x14ac:dyDescent="0.3">
      <c r="A46" t="s">
        <v>56</v>
      </c>
      <c r="B46">
        <v>4</v>
      </c>
      <c r="C46">
        <v>2</v>
      </c>
      <c r="D46">
        <v>0</v>
      </c>
      <c r="E46">
        <v>0</v>
      </c>
      <c r="F46">
        <v>0</v>
      </c>
      <c r="G46">
        <v>3</v>
      </c>
      <c r="H46">
        <v>3</v>
      </c>
      <c r="I46">
        <v>1</v>
      </c>
      <c r="J46">
        <v>0</v>
      </c>
      <c r="K46">
        <v>0</v>
      </c>
      <c r="L46">
        <v>1</v>
      </c>
      <c r="M46">
        <v>1</v>
      </c>
    </row>
    <row r="47" spans="1:13" x14ac:dyDescent="0.3">
      <c r="A47" t="s">
        <v>57</v>
      </c>
      <c r="B47">
        <v>4</v>
      </c>
      <c r="C47">
        <v>0</v>
      </c>
      <c r="D47">
        <v>1</v>
      </c>
      <c r="E47">
        <v>1</v>
      </c>
      <c r="F47">
        <v>2</v>
      </c>
      <c r="G47">
        <v>1</v>
      </c>
      <c r="H47">
        <v>1</v>
      </c>
      <c r="I47">
        <v>2</v>
      </c>
      <c r="J47">
        <v>1</v>
      </c>
      <c r="K47">
        <v>0</v>
      </c>
      <c r="L47">
        <v>1</v>
      </c>
      <c r="M47">
        <v>1</v>
      </c>
    </row>
    <row r="48" spans="1:13" x14ac:dyDescent="0.3">
      <c r="A48" t="s">
        <v>58</v>
      </c>
      <c r="B48">
        <v>4</v>
      </c>
      <c r="C48">
        <v>0</v>
      </c>
      <c r="D48">
        <v>0</v>
      </c>
      <c r="E48">
        <v>0</v>
      </c>
      <c r="F48">
        <v>1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</row>
    <row r="49" spans="1:13" x14ac:dyDescent="0.3">
      <c r="A49" t="s">
        <v>59</v>
      </c>
      <c r="B49">
        <v>5</v>
      </c>
      <c r="C49">
        <v>1</v>
      </c>
      <c r="D49">
        <v>0</v>
      </c>
      <c r="E49">
        <v>2</v>
      </c>
      <c r="F49">
        <v>2</v>
      </c>
      <c r="G49">
        <v>3</v>
      </c>
      <c r="H49">
        <v>0</v>
      </c>
      <c r="I49">
        <v>1</v>
      </c>
      <c r="J49">
        <v>0</v>
      </c>
      <c r="K49">
        <v>0</v>
      </c>
      <c r="L49">
        <v>3</v>
      </c>
      <c r="M49">
        <v>0</v>
      </c>
    </row>
    <row r="50" spans="1:13" x14ac:dyDescent="0.3">
      <c r="A50" t="s">
        <v>60</v>
      </c>
      <c r="B50">
        <v>2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t="s">
        <v>61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t="s">
        <v>62</v>
      </c>
      <c r="B52">
        <v>4</v>
      </c>
      <c r="C52">
        <v>0</v>
      </c>
      <c r="D52">
        <v>1</v>
      </c>
      <c r="E52">
        <v>3</v>
      </c>
      <c r="F52">
        <v>1</v>
      </c>
      <c r="G52">
        <v>2</v>
      </c>
      <c r="H52">
        <v>2</v>
      </c>
      <c r="I52">
        <v>0</v>
      </c>
      <c r="J52">
        <v>1</v>
      </c>
      <c r="K52">
        <v>2</v>
      </c>
      <c r="L52">
        <v>0</v>
      </c>
      <c r="M52">
        <v>0</v>
      </c>
    </row>
    <row r="53" spans="1:13" x14ac:dyDescent="0.3">
      <c r="A53" t="s">
        <v>63</v>
      </c>
      <c r="B53">
        <v>5</v>
      </c>
      <c r="C53">
        <v>2</v>
      </c>
      <c r="D53">
        <v>1</v>
      </c>
      <c r="E53">
        <v>0</v>
      </c>
      <c r="F53">
        <v>2</v>
      </c>
      <c r="G53">
        <v>5</v>
      </c>
      <c r="H53">
        <v>0</v>
      </c>
      <c r="I53">
        <v>1</v>
      </c>
      <c r="J53">
        <v>0</v>
      </c>
      <c r="K53">
        <v>0</v>
      </c>
      <c r="L53">
        <v>2</v>
      </c>
      <c r="M53">
        <v>0</v>
      </c>
    </row>
    <row r="54" spans="1:13" x14ac:dyDescent="0.3">
      <c r="A54" t="s">
        <v>64</v>
      </c>
      <c r="B54">
        <v>2</v>
      </c>
      <c r="C54">
        <v>0</v>
      </c>
      <c r="D54">
        <v>0</v>
      </c>
      <c r="E54">
        <v>1</v>
      </c>
      <c r="F54">
        <v>0</v>
      </c>
      <c r="G54">
        <v>1</v>
      </c>
      <c r="H54">
        <v>2</v>
      </c>
      <c r="I54">
        <v>0</v>
      </c>
      <c r="J54">
        <v>0</v>
      </c>
      <c r="K54">
        <v>0</v>
      </c>
      <c r="L54">
        <v>1</v>
      </c>
      <c r="M54">
        <v>1</v>
      </c>
    </row>
    <row r="55" spans="1:13" x14ac:dyDescent="0.3">
      <c r="A55" t="s">
        <v>65</v>
      </c>
      <c r="B55">
        <v>34</v>
      </c>
      <c r="C55">
        <v>7</v>
      </c>
      <c r="D55">
        <v>5</v>
      </c>
      <c r="E55">
        <v>5</v>
      </c>
      <c r="F55">
        <v>9</v>
      </c>
      <c r="G55">
        <v>21</v>
      </c>
      <c r="H55">
        <v>14</v>
      </c>
      <c r="I55">
        <v>2</v>
      </c>
      <c r="J55">
        <v>0</v>
      </c>
      <c r="K55">
        <v>6</v>
      </c>
      <c r="L55">
        <v>17</v>
      </c>
      <c r="M55">
        <v>5</v>
      </c>
    </row>
    <row r="56" spans="1:13" x14ac:dyDescent="0.3">
      <c r="A56" t="s">
        <v>66</v>
      </c>
      <c r="B56">
        <v>1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t="s">
        <v>67</v>
      </c>
      <c r="B57">
        <v>463</v>
      </c>
      <c r="C57">
        <v>140</v>
      </c>
      <c r="D57">
        <v>40</v>
      </c>
      <c r="E57">
        <v>78</v>
      </c>
      <c r="F57">
        <v>77</v>
      </c>
      <c r="G57">
        <v>297</v>
      </c>
      <c r="H57">
        <v>247</v>
      </c>
      <c r="I57">
        <v>91</v>
      </c>
      <c r="J57">
        <v>24</v>
      </c>
      <c r="K57">
        <v>61</v>
      </c>
      <c r="L57">
        <v>209</v>
      </c>
      <c r="M57">
        <v>59</v>
      </c>
    </row>
    <row r="58" spans="1:13" x14ac:dyDescent="0.3">
      <c r="A58" t="s">
        <v>68</v>
      </c>
      <c r="B58">
        <v>108</v>
      </c>
      <c r="C58">
        <v>9</v>
      </c>
      <c r="D58">
        <v>3</v>
      </c>
      <c r="E58">
        <v>16</v>
      </c>
      <c r="F58">
        <v>63</v>
      </c>
      <c r="G58">
        <v>39</v>
      </c>
      <c r="H58">
        <v>12</v>
      </c>
      <c r="I58">
        <v>5</v>
      </c>
      <c r="J58">
        <v>3</v>
      </c>
      <c r="K58">
        <v>4</v>
      </c>
      <c r="L58">
        <v>8</v>
      </c>
      <c r="M58">
        <v>4</v>
      </c>
    </row>
    <row r="59" spans="1:13" x14ac:dyDescent="0.3">
      <c r="A59" t="s">
        <v>69</v>
      </c>
      <c r="B59">
        <v>7</v>
      </c>
      <c r="C59">
        <v>5</v>
      </c>
      <c r="D59">
        <v>1</v>
      </c>
      <c r="E59">
        <v>1</v>
      </c>
      <c r="F59">
        <v>0</v>
      </c>
      <c r="G59">
        <v>4</v>
      </c>
      <c r="H59">
        <v>3</v>
      </c>
      <c r="I59">
        <v>2</v>
      </c>
      <c r="J59">
        <v>0</v>
      </c>
      <c r="K59">
        <v>2</v>
      </c>
      <c r="L59">
        <v>1</v>
      </c>
      <c r="M59">
        <v>1</v>
      </c>
    </row>
    <row r="60" spans="1:13" x14ac:dyDescent="0.3">
      <c r="A60" t="s">
        <v>70</v>
      </c>
      <c r="B60">
        <v>3</v>
      </c>
      <c r="C60">
        <v>1</v>
      </c>
      <c r="D60">
        <v>0</v>
      </c>
      <c r="E60">
        <v>1</v>
      </c>
      <c r="F60">
        <v>1</v>
      </c>
      <c r="G60">
        <v>2</v>
      </c>
      <c r="H60">
        <v>2</v>
      </c>
      <c r="I60">
        <v>1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t="s">
        <v>71</v>
      </c>
      <c r="B61">
        <v>2</v>
      </c>
      <c r="C61">
        <v>0</v>
      </c>
      <c r="D61">
        <v>1</v>
      </c>
      <c r="E61">
        <v>0</v>
      </c>
      <c r="F61">
        <v>1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t="s">
        <v>72</v>
      </c>
      <c r="B62">
        <v>1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</row>
    <row r="63" spans="1:13" x14ac:dyDescent="0.3">
      <c r="A63" t="s">
        <v>73</v>
      </c>
      <c r="B63">
        <v>5</v>
      </c>
      <c r="C63">
        <v>1</v>
      </c>
      <c r="D63">
        <v>0</v>
      </c>
      <c r="E63">
        <v>0</v>
      </c>
      <c r="F63">
        <v>1</v>
      </c>
      <c r="G63">
        <v>4</v>
      </c>
      <c r="H63">
        <v>2</v>
      </c>
      <c r="I63">
        <v>1</v>
      </c>
      <c r="J63">
        <v>0</v>
      </c>
      <c r="K63">
        <v>1</v>
      </c>
      <c r="L63">
        <v>2</v>
      </c>
      <c r="M63">
        <v>1</v>
      </c>
    </row>
    <row r="64" spans="1:13" x14ac:dyDescent="0.3">
      <c r="A64" t="s">
        <v>74</v>
      </c>
      <c r="B64">
        <v>729</v>
      </c>
      <c r="C64">
        <v>65</v>
      </c>
      <c r="D64">
        <v>113</v>
      </c>
      <c r="E64">
        <v>314</v>
      </c>
      <c r="F64">
        <v>259</v>
      </c>
      <c r="G64">
        <v>457</v>
      </c>
      <c r="H64">
        <v>106</v>
      </c>
      <c r="I64">
        <v>130</v>
      </c>
      <c r="J64">
        <v>21</v>
      </c>
      <c r="K64">
        <v>27</v>
      </c>
      <c r="L64">
        <v>60</v>
      </c>
      <c r="M64">
        <v>16</v>
      </c>
    </row>
    <row r="65" spans="1:13" x14ac:dyDescent="0.3">
      <c r="A65" t="s">
        <v>75</v>
      </c>
      <c r="B65">
        <v>6</v>
      </c>
      <c r="C65">
        <v>2</v>
      </c>
      <c r="D65">
        <v>0</v>
      </c>
      <c r="E65">
        <v>3</v>
      </c>
      <c r="F65">
        <v>1</v>
      </c>
      <c r="G65">
        <v>2</v>
      </c>
      <c r="H65">
        <v>2</v>
      </c>
      <c r="I65">
        <v>1</v>
      </c>
      <c r="J65">
        <v>0</v>
      </c>
      <c r="K65">
        <v>0</v>
      </c>
      <c r="L65">
        <v>3</v>
      </c>
      <c r="M65">
        <v>2</v>
      </c>
    </row>
    <row r="66" spans="1:13" x14ac:dyDescent="0.3">
      <c r="A66" t="s">
        <v>76</v>
      </c>
      <c r="B66">
        <v>541</v>
      </c>
      <c r="C66">
        <v>115</v>
      </c>
      <c r="D66">
        <v>14</v>
      </c>
      <c r="E66">
        <v>80</v>
      </c>
      <c r="F66">
        <v>243</v>
      </c>
      <c r="G66">
        <v>283</v>
      </c>
      <c r="H66">
        <v>104</v>
      </c>
      <c r="I66">
        <v>12</v>
      </c>
      <c r="J66">
        <v>12</v>
      </c>
      <c r="K66">
        <v>15</v>
      </c>
      <c r="L66">
        <v>28</v>
      </c>
      <c r="M66">
        <v>25</v>
      </c>
    </row>
    <row r="67" spans="1:13" x14ac:dyDescent="0.3">
      <c r="A67" t="s">
        <v>77</v>
      </c>
      <c r="B67">
        <v>37</v>
      </c>
      <c r="C67">
        <v>3</v>
      </c>
      <c r="D67">
        <v>4</v>
      </c>
      <c r="E67">
        <v>14</v>
      </c>
      <c r="F67">
        <v>16</v>
      </c>
      <c r="G67">
        <v>22</v>
      </c>
      <c r="H67">
        <v>5</v>
      </c>
      <c r="I67">
        <v>0</v>
      </c>
      <c r="J67">
        <v>0</v>
      </c>
      <c r="K67">
        <v>1</v>
      </c>
      <c r="L67">
        <v>5</v>
      </c>
      <c r="M67">
        <v>1</v>
      </c>
    </row>
    <row r="68" spans="1:13" x14ac:dyDescent="0.3">
      <c r="A68" t="s">
        <v>78</v>
      </c>
      <c r="B68">
        <v>6</v>
      </c>
      <c r="C68">
        <v>2</v>
      </c>
      <c r="D68">
        <v>1</v>
      </c>
      <c r="E68">
        <v>2</v>
      </c>
      <c r="F68">
        <v>1</v>
      </c>
      <c r="G68">
        <v>4</v>
      </c>
      <c r="H68">
        <v>0</v>
      </c>
      <c r="I68">
        <v>2</v>
      </c>
      <c r="J68">
        <v>1</v>
      </c>
      <c r="K68">
        <v>1</v>
      </c>
      <c r="L68">
        <v>0</v>
      </c>
      <c r="M68">
        <v>3</v>
      </c>
    </row>
    <row r="69" spans="1:13" x14ac:dyDescent="0.3">
      <c r="A69" t="s">
        <v>79</v>
      </c>
      <c r="B69">
        <v>2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t="s">
        <v>80</v>
      </c>
      <c r="B70">
        <v>29</v>
      </c>
      <c r="C70">
        <v>9</v>
      </c>
      <c r="D70">
        <v>0</v>
      </c>
      <c r="E70">
        <v>3</v>
      </c>
      <c r="F70">
        <v>8</v>
      </c>
      <c r="G70">
        <v>19</v>
      </c>
      <c r="H70">
        <v>13</v>
      </c>
      <c r="I70">
        <v>7</v>
      </c>
      <c r="J70">
        <v>0</v>
      </c>
      <c r="K70">
        <v>2</v>
      </c>
      <c r="L70">
        <v>5</v>
      </c>
      <c r="M70">
        <v>8</v>
      </c>
    </row>
    <row r="71" spans="1:13" x14ac:dyDescent="0.3">
      <c r="A71" t="s">
        <v>81</v>
      </c>
      <c r="B71">
        <v>4</v>
      </c>
      <c r="C71">
        <v>1</v>
      </c>
      <c r="D71">
        <v>1</v>
      </c>
      <c r="E71">
        <v>2</v>
      </c>
      <c r="F71">
        <v>0</v>
      </c>
      <c r="G71">
        <v>3</v>
      </c>
      <c r="H71">
        <v>0</v>
      </c>
      <c r="I71">
        <v>0</v>
      </c>
      <c r="J71">
        <v>1</v>
      </c>
      <c r="K71">
        <v>2</v>
      </c>
      <c r="L71">
        <v>1</v>
      </c>
      <c r="M71">
        <v>0</v>
      </c>
    </row>
    <row r="72" spans="1:13" x14ac:dyDescent="0.3">
      <c r="A72" t="s">
        <v>82</v>
      </c>
      <c r="B72">
        <v>49</v>
      </c>
      <c r="C72">
        <v>13</v>
      </c>
      <c r="D72">
        <v>7</v>
      </c>
      <c r="E72">
        <v>15</v>
      </c>
      <c r="F72">
        <v>14</v>
      </c>
      <c r="G72">
        <v>33</v>
      </c>
      <c r="H72">
        <v>13</v>
      </c>
      <c r="I72">
        <v>9</v>
      </c>
      <c r="J72">
        <v>0</v>
      </c>
      <c r="K72">
        <v>8</v>
      </c>
      <c r="L72">
        <v>11</v>
      </c>
      <c r="M72">
        <v>7</v>
      </c>
    </row>
    <row r="73" spans="1:13" x14ac:dyDescent="0.3">
      <c r="A73" t="s">
        <v>83</v>
      </c>
      <c r="B73">
        <v>14</v>
      </c>
      <c r="C73">
        <v>7</v>
      </c>
      <c r="D73">
        <v>1</v>
      </c>
      <c r="E73">
        <v>0</v>
      </c>
      <c r="F73">
        <v>8</v>
      </c>
      <c r="G73">
        <v>11</v>
      </c>
      <c r="H73">
        <v>2</v>
      </c>
      <c r="I73">
        <v>0</v>
      </c>
      <c r="J73">
        <v>0</v>
      </c>
      <c r="K73">
        <v>2</v>
      </c>
      <c r="L73">
        <v>4</v>
      </c>
      <c r="M73">
        <v>1</v>
      </c>
    </row>
    <row r="74" spans="1:13" x14ac:dyDescent="0.3">
      <c r="A74" t="s">
        <v>84</v>
      </c>
      <c r="B74">
        <v>23</v>
      </c>
      <c r="C74">
        <v>3</v>
      </c>
      <c r="D74">
        <v>1</v>
      </c>
      <c r="E74">
        <v>8</v>
      </c>
      <c r="F74">
        <v>9</v>
      </c>
      <c r="G74">
        <v>11</v>
      </c>
      <c r="H74">
        <v>5</v>
      </c>
      <c r="I74">
        <v>2</v>
      </c>
      <c r="J74">
        <v>2</v>
      </c>
      <c r="K74">
        <v>6</v>
      </c>
      <c r="L74">
        <v>5</v>
      </c>
      <c r="M74">
        <v>2</v>
      </c>
    </row>
    <row r="75" spans="1:13" x14ac:dyDescent="0.3">
      <c r="A75" t="s">
        <v>85</v>
      </c>
      <c r="B75">
        <v>1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t="s">
        <v>86</v>
      </c>
      <c r="B76">
        <v>1320</v>
      </c>
      <c r="C76">
        <v>627</v>
      </c>
      <c r="D76">
        <v>143</v>
      </c>
      <c r="E76">
        <v>224</v>
      </c>
      <c r="F76">
        <v>415</v>
      </c>
      <c r="G76">
        <v>846</v>
      </c>
      <c r="H76">
        <v>358</v>
      </c>
      <c r="I76">
        <v>19</v>
      </c>
      <c r="J76">
        <v>18</v>
      </c>
      <c r="K76">
        <v>218</v>
      </c>
      <c r="L76">
        <v>251</v>
      </c>
      <c r="M76">
        <v>99</v>
      </c>
    </row>
    <row r="77" spans="1:13" x14ac:dyDescent="0.3">
      <c r="A77" t="s">
        <v>87</v>
      </c>
      <c r="B77">
        <v>946</v>
      </c>
      <c r="C77">
        <v>90</v>
      </c>
      <c r="D77">
        <v>128</v>
      </c>
      <c r="E77">
        <v>148</v>
      </c>
      <c r="F77">
        <v>646</v>
      </c>
      <c r="G77">
        <v>693</v>
      </c>
      <c r="H77">
        <v>130</v>
      </c>
      <c r="I77">
        <v>26</v>
      </c>
      <c r="J77">
        <v>19</v>
      </c>
      <c r="K77">
        <v>42</v>
      </c>
      <c r="L77">
        <v>112</v>
      </c>
      <c r="M77">
        <v>68</v>
      </c>
    </row>
    <row r="78" spans="1:13" x14ac:dyDescent="0.3">
      <c r="A78" t="s">
        <v>88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</row>
    <row r="79" spans="1:13" x14ac:dyDescent="0.3">
      <c r="A79" t="s">
        <v>89</v>
      </c>
      <c r="B79">
        <v>1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t="s">
        <v>90</v>
      </c>
      <c r="B80">
        <v>5</v>
      </c>
      <c r="C80">
        <v>3</v>
      </c>
      <c r="D80">
        <v>1</v>
      </c>
      <c r="E80">
        <v>1</v>
      </c>
      <c r="F80">
        <v>1</v>
      </c>
      <c r="G80">
        <v>5</v>
      </c>
      <c r="H80">
        <v>0</v>
      </c>
      <c r="I80">
        <v>1</v>
      </c>
      <c r="J80">
        <v>0</v>
      </c>
      <c r="K80">
        <v>2</v>
      </c>
      <c r="L80">
        <v>0</v>
      </c>
      <c r="M80">
        <v>0</v>
      </c>
    </row>
    <row r="81" spans="1:13" x14ac:dyDescent="0.3">
      <c r="A81" t="s">
        <v>91</v>
      </c>
      <c r="B81">
        <v>11</v>
      </c>
      <c r="C81">
        <v>2</v>
      </c>
      <c r="D81">
        <v>1</v>
      </c>
      <c r="E81">
        <v>4</v>
      </c>
      <c r="F81">
        <v>5</v>
      </c>
      <c r="G81">
        <v>5</v>
      </c>
      <c r="H81">
        <v>2</v>
      </c>
      <c r="I81">
        <v>3</v>
      </c>
      <c r="J81">
        <v>0</v>
      </c>
      <c r="K81">
        <v>0</v>
      </c>
      <c r="L81">
        <v>0</v>
      </c>
      <c r="M81">
        <v>1</v>
      </c>
    </row>
    <row r="82" spans="1:13" x14ac:dyDescent="0.3">
      <c r="A82" t="s">
        <v>92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t="s">
        <v>93</v>
      </c>
      <c r="B83">
        <v>846</v>
      </c>
      <c r="C83">
        <v>75</v>
      </c>
      <c r="D83">
        <v>86</v>
      </c>
      <c r="E83">
        <v>130</v>
      </c>
      <c r="F83">
        <v>508</v>
      </c>
      <c r="G83">
        <v>523</v>
      </c>
      <c r="H83">
        <v>83</v>
      </c>
      <c r="I83">
        <v>40</v>
      </c>
      <c r="J83">
        <v>9</v>
      </c>
      <c r="K83">
        <v>21</v>
      </c>
      <c r="L83">
        <v>68</v>
      </c>
      <c r="M83">
        <v>14</v>
      </c>
    </row>
    <row r="84" spans="1:13" x14ac:dyDescent="0.3">
      <c r="A84" t="s">
        <v>94</v>
      </c>
      <c r="B84">
        <v>225</v>
      </c>
      <c r="C84">
        <v>57</v>
      </c>
      <c r="D84">
        <v>27</v>
      </c>
      <c r="E84">
        <v>41</v>
      </c>
      <c r="F84">
        <v>122</v>
      </c>
      <c r="G84">
        <v>118</v>
      </c>
      <c r="H84">
        <v>31</v>
      </c>
      <c r="I84">
        <v>37</v>
      </c>
      <c r="J84">
        <v>7</v>
      </c>
      <c r="K84">
        <v>2</v>
      </c>
      <c r="L84">
        <v>25</v>
      </c>
      <c r="M84">
        <v>9</v>
      </c>
    </row>
    <row r="85" spans="1:13" x14ac:dyDescent="0.3">
      <c r="A85" t="s">
        <v>95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</row>
    <row r="86" spans="1:13" x14ac:dyDescent="0.3">
      <c r="A86" t="s">
        <v>96</v>
      </c>
      <c r="B86">
        <v>2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</row>
    <row r="87" spans="1:13" x14ac:dyDescent="0.3">
      <c r="A87" t="s">
        <v>97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</row>
    <row r="88" spans="1:13" x14ac:dyDescent="0.3">
      <c r="A88" t="s">
        <v>98</v>
      </c>
      <c r="B88">
        <v>127</v>
      </c>
      <c r="C88">
        <v>24</v>
      </c>
      <c r="D88">
        <v>14</v>
      </c>
      <c r="E88">
        <v>30</v>
      </c>
      <c r="F88">
        <v>76</v>
      </c>
      <c r="G88">
        <v>99</v>
      </c>
      <c r="H88">
        <v>23</v>
      </c>
      <c r="I88">
        <v>9</v>
      </c>
      <c r="J88">
        <v>1</v>
      </c>
      <c r="K88">
        <v>3</v>
      </c>
      <c r="L88">
        <v>34</v>
      </c>
      <c r="M88">
        <v>9</v>
      </c>
    </row>
    <row r="89" spans="1:13" x14ac:dyDescent="0.3">
      <c r="A89" t="s">
        <v>99</v>
      </c>
      <c r="B89">
        <v>88</v>
      </c>
      <c r="C89">
        <v>13</v>
      </c>
      <c r="D89">
        <v>9</v>
      </c>
      <c r="E89">
        <v>13</v>
      </c>
      <c r="F89">
        <v>65</v>
      </c>
      <c r="G89">
        <v>66</v>
      </c>
      <c r="H89">
        <v>8</v>
      </c>
      <c r="I89">
        <v>3</v>
      </c>
      <c r="J89">
        <v>3</v>
      </c>
      <c r="K89">
        <v>2</v>
      </c>
      <c r="L89">
        <v>9</v>
      </c>
      <c r="M89">
        <v>2</v>
      </c>
    </row>
    <row r="90" spans="1:13" x14ac:dyDescent="0.3">
      <c r="A90" t="s">
        <v>100</v>
      </c>
      <c r="B90">
        <v>11</v>
      </c>
      <c r="C90">
        <v>4</v>
      </c>
      <c r="D90">
        <v>1</v>
      </c>
      <c r="E90">
        <v>0</v>
      </c>
      <c r="F90">
        <v>6</v>
      </c>
      <c r="G90">
        <v>5</v>
      </c>
      <c r="H90">
        <v>2</v>
      </c>
      <c r="I90">
        <v>4</v>
      </c>
      <c r="J90">
        <v>0</v>
      </c>
      <c r="K90">
        <v>1</v>
      </c>
      <c r="L90">
        <v>3</v>
      </c>
      <c r="M90">
        <v>2</v>
      </c>
    </row>
    <row r="91" spans="1:13" x14ac:dyDescent="0.3">
      <c r="A91" t="s">
        <v>101</v>
      </c>
      <c r="B91">
        <v>73</v>
      </c>
      <c r="C91">
        <v>7</v>
      </c>
      <c r="D91">
        <v>8</v>
      </c>
      <c r="E91">
        <v>8</v>
      </c>
      <c r="F91">
        <v>41</v>
      </c>
      <c r="G91">
        <v>42</v>
      </c>
      <c r="H91">
        <v>8</v>
      </c>
      <c r="I91">
        <v>7</v>
      </c>
      <c r="J91">
        <v>1</v>
      </c>
      <c r="K91">
        <v>0</v>
      </c>
      <c r="L91">
        <v>13</v>
      </c>
      <c r="M91">
        <v>2</v>
      </c>
    </row>
    <row r="92" spans="1:13" x14ac:dyDescent="0.3">
      <c r="A92" t="s">
        <v>102</v>
      </c>
      <c r="B92">
        <v>3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1</v>
      </c>
      <c r="L92">
        <v>2</v>
      </c>
      <c r="M92">
        <v>0</v>
      </c>
    </row>
    <row r="93" spans="1:13" x14ac:dyDescent="0.3">
      <c r="A93" t="s">
        <v>103</v>
      </c>
      <c r="B93">
        <v>1</v>
      </c>
      <c r="C93">
        <v>1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t="s">
        <v>104</v>
      </c>
      <c r="B94">
        <v>89</v>
      </c>
      <c r="C94">
        <v>11</v>
      </c>
      <c r="D94">
        <v>10</v>
      </c>
      <c r="E94">
        <v>30</v>
      </c>
      <c r="F94">
        <v>25</v>
      </c>
      <c r="G94">
        <v>71</v>
      </c>
      <c r="H94">
        <v>17</v>
      </c>
      <c r="I94">
        <v>8</v>
      </c>
      <c r="J94">
        <v>5</v>
      </c>
      <c r="K94">
        <v>11</v>
      </c>
      <c r="L94">
        <v>15</v>
      </c>
      <c r="M94">
        <v>21</v>
      </c>
    </row>
    <row r="95" spans="1:13" x14ac:dyDescent="0.3">
      <c r="A95" t="s">
        <v>105</v>
      </c>
      <c r="B95">
        <v>1</v>
      </c>
      <c r="C95">
        <v>0</v>
      </c>
      <c r="D95">
        <v>0</v>
      </c>
      <c r="E95">
        <v>0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t="s">
        <v>106</v>
      </c>
      <c r="B96">
        <v>1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t="s">
        <v>107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t="s">
        <v>108</v>
      </c>
      <c r="B98">
        <v>1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t="s">
        <v>109</v>
      </c>
      <c r="B99">
        <v>89</v>
      </c>
      <c r="C99">
        <v>10</v>
      </c>
      <c r="D99">
        <v>15</v>
      </c>
      <c r="E99">
        <v>10</v>
      </c>
      <c r="F99">
        <v>42</v>
      </c>
      <c r="G99">
        <v>59</v>
      </c>
      <c r="H99">
        <v>3</v>
      </c>
      <c r="I99">
        <v>3</v>
      </c>
      <c r="J99">
        <v>0</v>
      </c>
      <c r="K99">
        <v>1</v>
      </c>
      <c r="L99">
        <v>36</v>
      </c>
      <c r="M99">
        <v>5</v>
      </c>
    </row>
    <row r="100" spans="1:13" x14ac:dyDescent="0.3">
      <c r="A100" t="s">
        <v>110</v>
      </c>
      <c r="B100">
        <v>2</v>
      </c>
      <c r="C100">
        <v>0</v>
      </c>
      <c r="D100">
        <v>0</v>
      </c>
      <c r="E100">
        <v>0</v>
      </c>
      <c r="F100">
        <v>2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</row>
    <row r="101" spans="1:13" x14ac:dyDescent="0.3">
      <c r="A101" t="s">
        <v>111</v>
      </c>
      <c r="B101">
        <v>4</v>
      </c>
      <c r="C101">
        <v>0</v>
      </c>
      <c r="D101">
        <v>0</v>
      </c>
      <c r="E101">
        <v>1</v>
      </c>
      <c r="F101">
        <v>1</v>
      </c>
      <c r="G101">
        <v>4</v>
      </c>
      <c r="H101">
        <v>0</v>
      </c>
      <c r="I101">
        <v>1</v>
      </c>
      <c r="J101">
        <v>0</v>
      </c>
      <c r="K101">
        <v>1</v>
      </c>
      <c r="L101">
        <v>1</v>
      </c>
      <c r="M101">
        <v>1</v>
      </c>
    </row>
    <row r="102" spans="1:13" x14ac:dyDescent="0.3">
      <c r="A102" t="s">
        <v>112</v>
      </c>
      <c r="B102">
        <v>768</v>
      </c>
      <c r="C102">
        <v>175</v>
      </c>
      <c r="D102">
        <v>14</v>
      </c>
      <c r="E102">
        <v>126</v>
      </c>
      <c r="F102">
        <v>327</v>
      </c>
      <c r="G102">
        <v>503</v>
      </c>
      <c r="H102">
        <v>47</v>
      </c>
      <c r="I102">
        <v>15</v>
      </c>
      <c r="J102">
        <v>15</v>
      </c>
      <c r="K102">
        <v>14</v>
      </c>
      <c r="L102">
        <v>23</v>
      </c>
      <c r="M102">
        <v>50</v>
      </c>
    </row>
    <row r="103" spans="1:13" x14ac:dyDescent="0.3">
      <c r="A103" t="s">
        <v>113</v>
      </c>
      <c r="B103">
        <v>29</v>
      </c>
      <c r="C103">
        <v>7</v>
      </c>
      <c r="D103">
        <v>0</v>
      </c>
      <c r="E103">
        <v>4</v>
      </c>
      <c r="F103">
        <v>7</v>
      </c>
      <c r="G103">
        <v>19</v>
      </c>
      <c r="H103">
        <v>12</v>
      </c>
      <c r="I103">
        <v>8</v>
      </c>
      <c r="J103">
        <v>0</v>
      </c>
      <c r="K103">
        <v>4</v>
      </c>
      <c r="L103">
        <v>10</v>
      </c>
      <c r="M103">
        <v>10</v>
      </c>
    </row>
    <row r="104" spans="1:13" x14ac:dyDescent="0.3">
      <c r="A104" t="s">
        <v>114</v>
      </c>
      <c r="B104">
        <v>27</v>
      </c>
      <c r="C104">
        <v>7</v>
      </c>
      <c r="D104">
        <v>2</v>
      </c>
      <c r="E104">
        <v>7</v>
      </c>
      <c r="F104">
        <v>8</v>
      </c>
      <c r="G104">
        <v>19</v>
      </c>
      <c r="H104">
        <v>9</v>
      </c>
      <c r="I104">
        <v>0</v>
      </c>
      <c r="J104">
        <v>4</v>
      </c>
      <c r="K104">
        <v>1</v>
      </c>
      <c r="L104">
        <v>10</v>
      </c>
      <c r="M104">
        <v>6</v>
      </c>
    </row>
    <row r="105" spans="1:13" x14ac:dyDescent="0.3">
      <c r="A105" t="s">
        <v>115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 t="s">
        <v>116</v>
      </c>
      <c r="B106">
        <v>837</v>
      </c>
      <c r="C106">
        <v>163</v>
      </c>
      <c r="D106">
        <v>61</v>
      </c>
      <c r="E106">
        <v>155</v>
      </c>
      <c r="F106">
        <v>581</v>
      </c>
      <c r="G106">
        <v>562</v>
      </c>
      <c r="H106">
        <v>80</v>
      </c>
      <c r="I106">
        <v>32</v>
      </c>
      <c r="J106">
        <v>24</v>
      </c>
      <c r="K106">
        <v>5</v>
      </c>
      <c r="L106">
        <v>76</v>
      </c>
      <c r="M106">
        <v>33</v>
      </c>
    </row>
    <row r="107" spans="1:13" x14ac:dyDescent="0.3">
      <c r="A107" t="s">
        <v>117</v>
      </c>
      <c r="B107">
        <v>10</v>
      </c>
      <c r="C107">
        <v>0</v>
      </c>
      <c r="D107">
        <v>0</v>
      </c>
      <c r="E107">
        <v>2</v>
      </c>
      <c r="F107">
        <v>4</v>
      </c>
      <c r="G107">
        <v>7</v>
      </c>
      <c r="H107">
        <v>2</v>
      </c>
      <c r="I107">
        <v>2</v>
      </c>
      <c r="J107">
        <v>1</v>
      </c>
      <c r="K107">
        <v>2</v>
      </c>
      <c r="L107">
        <v>3</v>
      </c>
      <c r="M107">
        <v>2</v>
      </c>
    </row>
    <row r="108" spans="1:13" x14ac:dyDescent="0.3">
      <c r="A108" t="s">
        <v>118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</row>
    <row r="109" spans="1:13" x14ac:dyDescent="0.3">
      <c r="A109" t="s">
        <v>119</v>
      </c>
      <c r="B109">
        <v>8</v>
      </c>
      <c r="C109">
        <v>0</v>
      </c>
      <c r="D109">
        <v>1</v>
      </c>
      <c r="E109">
        <v>1</v>
      </c>
      <c r="F109">
        <v>2</v>
      </c>
      <c r="G109">
        <v>7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2</v>
      </c>
    </row>
    <row r="110" spans="1:13" x14ac:dyDescent="0.3">
      <c r="A110" t="s">
        <v>120</v>
      </c>
      <c r="B110">
        <v>7</v>
      </c>
      <c r="C110">
        <v>3</v>
      </c>
      <c r="D110">
        <v>0</v>
      </c>
      <c r="E110">
        <v>1</v>
      </c>
      <c r="F110">
        <v>4</v>
      </c>
      <c r="G110">
        <v>4</v>
      </c>
      <c r="H110">
        <v>0</v>
      </c>
      <c r="I110">
        <v>1</v>
      </c>
      <c r="J110">
        <v>0</v>
      </c>
      <c r="K110">
        <v>0</v>
      </c>
      <c r="L110">
        <v>2</v>
      </c>
      <c r="M110">
        <v>1</v>
      </c>
    </row>
    <row r="111" spans="1:13" x14ac:dyDescent="0.3">
      <c r="A111" t="s">
        <v>121</v>
      </c>
      <c r="B111">
        <v>2</v>
      </c>
      <c r="C111">
        <v>0</v>
      </c>
      <c r="D111">
        <v>1</v>
      </c>
      <c r="E111">
        <v>1</v>
      </c>
      <c r="F111">
        <v>1</v>
      </c>
      <c r="G111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t="s">
        <v>122</v>
      </c>
      <c r="B112">
        <v>99</v>
      </c>
      <c r="C112">
        <v>13</v>
      </c>
      <c r="D112">
        <v>11</v>
      </c>
      <c r="E112">
        <v>35</v>
      </c>
      <c r="F112">
        <v>35</v>
      </c>
      <c r="G112">
        <v>64</v>
      </c>
      <c r="H112">
        <v>15</v>
      </c>
      <c r="I112">
        <v>4</v>
      </c>
      <c r="J112">
        <v>7</v>
      </c>
      <c r="K112">
        <v>1</v>
      </c>
      <c r="L112">
        <v>10</v>
      </c>
      <c r="M112">
        <v>4</v>
      </c>
    </row>
    <row r="113" spans="1:13" x14ac:dyDescent="0.3">
      <c r="A113" t="s">
        <v>123</v>
      </c>
      <c r="B113">
        <v>67</v>
      </c>
      <c r="C113">
        <v>9</v>
      </c>
      <c r="D113">
        <v>5</v>
      </c>
      <c r="E113">
        <v>28</v>
      </c>
      <c r="F113">
        <v>25</v>
      </c>
      <c r="G113">
        <v>42</v>
      </c>
      <c r="H113">
        <v>14</v>
      </c>
      <c r="I113">
        <v>8</v>
      </c>
      <c r="J113">
        <v>3</v>
      </c>
      <c r="K113">
        <v>1</v>
      </c>
      <c r="L113">
        <v>5</v>
      </c>
      <c r="M113">
        <v>4</v>
      </c>
    </row>
    <row r="114" spans="1:13" x14ac:dyDescent="0.3">
      <c r="A114" t="s">
        <v>124</v>
      </c>
      <c r="B114">
        <v>6</v>
      </c>
      <c r="C114">
        <v>2</v>
      </c>
      <c r="D114">
        <v>1</v>
      </c>
      <c r="E114">
        <v>3</v>
      </c>
      <c r="F114">
        <v>1</v>
      </c>
      <c r="G114">
        <v>5</v>
      </c>
      <c r="H114">
        <v>1</v>
      </c>
      <c r="I114">
        <v>2</v>
      </c>
      <c r="J114">
        <v>1</v>
      </c>
      <c r="K114">
        <v>0</v>
      </c>
      <c r="L114">
        <v>0</v>
      </c>
      <c r="M114">
        <v>0</v>
      </c>
    </row>
    <row r="115" spans="1:13" x14ac:dyDescent="0.3">
      <c r="A115" t="s">
        <v>125</v>
      </c>
      <c r="B115">
        <v>15</v>
      </c>
      <c r="C115">
        <v>8</v>
      </c>
      <c r="D115">
        <v>1</v>
      </c>
      <c r="E115">
        <v>1</v>
      </c>
      <c r="F115">
        <v>3</v>
      </c>
      <c r="G115">
        <v>7</v>
      </c>
      <c r="H115">
        <v>3</v>
      </c>
      <c r="I115">
        <v>3</v>
      </c>
      <c r="J115">
        <v>1</v>
      </c>
      <c r="K115">
        <v>1</v>
      </c>
      <c r="L115">
        <v>3</v>
      </c>
      <c r="M115">
        <v>5</v>
      </c>
    </row>
    <row r="116" spans="1:13" x14ac:dyDescent="0.3">
      <c r="A116" t="s">
        <v>126</v>
      </c>
      <c r="B116">
        <v>13</v>
      </c>
      <c r="C116">
        <v>5</v>
      </c>
      <c r="D116">
        <v>0</v>
      </c>
      <c r="E116">
        <v>4</v>
      </c>
      <c r="F116">
        <v>3</v>
      </c>
      <c r="G116">
        <v>10</v>
      </c>
      <c r="H116">
        <v>2</v>
      </c>
      <c r="I116">
        <v>3</v>
      </c>
      <c r="J116">
        <v>0</v>
      </c>
      <c r="K116">
        <v>1</v>
      </c>
      <c r="L116">
        <v>6</v>
      </c>
      <c r="M116">
        <v>0</v>
      </c>
    </row>
    <row r="117" spans="1:13" x14ac:dyDescent="0.3">
      <c r="A117" t="s">
        <v>127</v>
      </c>
      <c r="B117">
        <v>2</v>
      </c>
      <c r="C117">
        <v>1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</row>
    <row r="118" spans="1:13" x14ac:dyDescent="0.3">
      <c r="A118" t="s">
        <v>128</v>
      </c>
      <c r="B118">
        <v>2</v>
      </c>
      <c r="C118">
        <v>1</v>
      </c>
      <c r="D118">
        <v>0</v>
      </c>
      <c r="E118">
        <v>0</v>
      </c>
      <c r="F118">
        <v>1</v>
      </c>
      <c r="G118">
        <v>2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</row>
    <row r="119" spans="1:13" x14ac:dyDescent="0.3">
      <c r="A119" t="s">
        <v>129</v>
      </c>
      <c r="B119">
        <v>1913</v>
      </c>
      <c r="C119">
        <v>1153</v>
      </c>
      <c r="D119">
        <v>215</v>
      </c>
      <c r="E119">
        <v>408</v>
      </c>
      <c r="F119">
        <v>508</v>
      </c>
      <c r="G119">
        <v>1223</v>
      </c>
      <c r="H119">
        <v>514</v>
      </c>
      <c r="I119">
        <v>24</v>
      </c>
      <c r="J119">
        <v>53</v>
      </c>
      <c r="K119">
        <v>527</v>
      </c>
      <c r="L119">
        <v>141</v>
      </c>
      <c r="M119">
        <v>484</v>
      </c>
    </row>
    <row r="120" spans="1:13" x14ac:dyDescent="0.3">
      <c r="A120" t="s">
        <v>130</v>
      </c>
      <c r="B120">
        <v>2</v>
      </c>
      <c r="C120">
        <v>0</v>
      </c>
      <c r="D120">
        <v>0</v>
      </c>
      <c r="E120">
        <v>0</v>
      </c>
      <c r="F120">
        <v>1</v>
      </c>
      <c r="G120">
        <v>2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</row>
    <row r="121" spans="1:13" x14ac:dyDescent="0.3">
      <c r="A121" t="s">
        <v>131</v>
      </c>
      <c r="B121">
        <v>12</v>
      </c>
      <c r="C121">
        <v>0</v>
      </c>
      <c r="D121">
        <v>2</v>
      </c>
      <c r="E121">
        <v>3</v>
      </c>
      <c r="F121">
        <v>6</v>
      </c>
      <c r="G121">
        <v>4</v>
      </c>
      <c r="H121">
        <v>3</v>
      </c>
      <c r="I121">
        <v>2</v>
      </c>
      <c r="J121">
        <v>1</v>
      </c>
      <c r="K121">
        <v>1</v>
      </c>
      <c r="L121">
        <v>2</v>
      </c>
      <c r="M121">
        <v>0</v>
      </c>
    </row>
    <row r="122" spans="1:13" x14ac:dyDescent="0.3">
      <c r="A122" t="s">
        <v>132</v>
      </c>
      <c r="B122">
        <v>50</v>
      </c>
      <c r="C122">
        <v>4</v>
      </c>
      <c r="D122">
        <v>18</v>
      </c>
      <c r="E122">
        <v>12</v>
      </c>
      <c r="F122">
        <v>27</v>
      </c>
      <c r="G122">
        <v>38</v>
      </c>
      <c r="H122">
        <v>5</v>
      </c>
      <c r="I122">
        <v>5</v>
      </c>
      <c r="J122">
        <v>3</v>
      </c>
      <c r="K122">
        <v>1</v>
      </c>
      <c r="L122">
        <v>11</v>
      </c>
      <c r="M122">
        <v>3</v>
      </c>
    </row>
    <row r="123" spans="1:13" x14ac:dyDescent="0.3">
      <c r="A123" t="s">
        <v>133</v>
      </c>
      <c r="B123">
        <v>2</v>
      </c>
      <c r="C123">
        <v>1</v>
      </c>
      <c r="D123">
        <v>0</v>
      </c>
      <c r="E123">
        <v>0</v>
      </c>
      <c r="F123">
        <v>2</v>
      </c>
      <c r="G123">
        <v>2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</row>
    <row r="124" spans="1:13" x14ac:dyDescent="0.3">
      <c r="A124" t="s">
        <v>134</v>
      </c>
      <c r="B124">
        <v>4</v>
      </c>
      <c r="C124">
        <v>0</v>
      </c>
      <c r="D124">
        <v>3</v>
      </c>
      <c r="E124">
        <v>0</v>
      </c>
      <c r="F124">
        <v>3</v>
      </c>
      <c r="G124">
        <v>3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t="s">
        <v>135</v>
      </c>
      <c r="B125">
        <v>9</v>
      </c>
      <c r="C125">
        <v>0</v>
      </c>
      <c r="D125">
        <v>2</v>
      </c>
      <c r="E125">
        <v>2</v>
      </c>
      <c r="F125">
        <v>4</v>
      </c>
      <c r="G125">
        <v>6</v>
      </c>
      <c r="H125">
        <v>2</v>
      </c>
      <c r="I125">
        <v>2</v>
      </c>
      <c r="J125">
        <v>0</v>
      </c>
      <c r="K125">
        <v>1</v>
      </c>
      <c r="L125">
        <v>2</v>
      </c>
      <c r="M125">
        <v>1</v>
      </c>
    </row>
    <row r="126" spans="1:13" x14ac:dyDescent="0.3">
      <c r="A126" t="s">
        <v>136</v>
      </c>
      <c r="B126">
        <v>2</v>
      </c>
      <c r="C126">
        <v>0</v>
      </c>
      <c r="D126">
        <v>1</v>
      </c>
      <c r="E126">
        <v>0</v>
      </c>
      <c r="F126">
        <v>1</v>
      </c>
      <c r="G126">
        <v>2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</row>
    <row r="127" spans="1:13" x14ac:dyDescent="0.3">
      <c r="A127" t="s">
        <v>137</v>
      </c>
      <c r="B127">
        <v>6</v>
      </c>
      <c r="C127">
        <v>2</v>
      </c>
      <c r="D127">
        <v>1</v>
      </c>
      <c r="E127">
        <v>2</v>
      </c>
      <c r="F127">
        <v>4</v>
      </c>
      <c r="G127">
        <v>5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</row>
    <row r="128" spans="1:13" x14ac:dyDescent="0.3">
      <c r="A128" t="s">
        <v>138</v>
      </c>
      <c r="B128">
        <v>305</v>
      </c>
      <c r="C128">
        <v>36</v>
      </c>
      <c r="D128">
        <v>25</v>
      </c>
      <c r="E128">
        <v>50</v>
      </c>
      <c r="F128">
        <v>178</v>
      </c>
      <c r="G128">
        <v>249</v>
      </c>
      <c r="H128">
        <v>42</v>
      </c>
      <c r="I128">
        <v>37</v>
      </c>
      <c r="J128">
        <v>12</v>
      </c>
      <c r="K128">
        <v>33</v>
      </c>
      <c r="L128">
        <v>95</v>
      </c>
      <c r="M128">
        <v>10</v>
      </c>
    </row>
    <row r="129" spans="1:13" x14ac:dyDescent="0.3">
      <c r="A129" t="s">
        <v>139</v>
      </c>
      <c r="B129">
        <v>3</v>
      </c>
      <c r="C129">
        <v>0</v>
      </c>
      <c r="D129">
        <v>1</v>
      </c>
      <c r="E129">
        <v>1</v>
      </c>
      <c r="F129">
        <v>1</v>
      </c>
      <c r="G129">
        <v>2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0</v>
      </c>
    </row>
    <row r="130" spans="1:13" x14ac:dyDescent="0.3">
      <c r="A130" t="s">
        <v>140</v>
      </c>
      <c r="B130">
        <v>53</v>
      </c>
      <c r="C130">
        <v>14</v>
      </c>
      <c r="D130">
        <v>4</v>
      </c>
      <c r="E130">
        <v>22</v>
      </c>
      <c r="F130">
        <v>17</v>
      </c>
      <c r="G130">
        <v>36</v>
      </c>
      <c r="H130">
        <v>17</v>
      </c>
      <c r="I130">
        <v>7</v>
      </c>
      <c r="J130">
        <v>0</v>
      </c>
      <c r="K130">
        <v>4</v>
      </c>
      <c r="L130">
        <v>8</v>
      </c>
      <c r="M130">
        <v>10</v>
      </c>
    </row>
    <row r="131" spans="1:13" x14ac:dyDescent="0.3">
      <c r="A131" t="s">
        <v>141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</row>
    <row r="132" spans="1:13" x14ac:dyDescent="0.3">
      <c r="A132" t="s">
        <v>142</v>
      </c>
      <c r="B132">
        <v>9</v>
      </c>
      <c r="C132">
        <v>2</v>
      </c>
      <c r="D132">
        <v>0</v>
      </c>
      <c r="E132">
        <v>4</v>
      </c>
      <c r="F132">
        <v>3</v>
      </c>
      <c r="G132">
        <v>6</v>
      </c>
      <c r="H132">
        <v>0</v>
      </c>
      <c r="I132">
        <v>2</v>
      </c>
      <c r="J132">
        <v>0</v>
      </c>
      <c r="K132">
        <v>0</v>
      </c>
      <c r="L132">
        <v>1</v>
      </c>
      <c r="M132">
        <v>0</v>
      </c>
    </row>
    <row r="133" spans="1:13" x14ac:dyDescent="0.3">
      <c r="A133" t="s">
        <v>143</v>
      </c>
      <c r="B133">
        <v>2</v>
      </c>
      <c r="C133">
        <v>0</v>
      </c>
      <c r="D133">
        <v>1</v>
      </c>
      <c r="E133">
        <v>0</v>
      </c>
      <c r="F133">
        <v>2</v>
      </c>
      <c r="G133">
        <v>2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</row>
    <row r="134" spans="1:13" x14ac:dyDescent="0.3">
      <c r="A134" t="s">
        <v>144</v>
      </c>
      <c r="B134">
        <v>13</v>
      </c>
      <c r="C134">
        <v>2</v>
      </c>
      <c r="D134">
        <v>0</v>
      </c>
      <c r="E134">
        <v>3</v>
      </c>
      <c r="F134">
        <v>3</v>
      </c>
      <c r="G134">
        <v>7</v>
      </c>
      <c r="H134">
        <v>8</v>
      </c>
      <c r="I134">
        <v>0</v>
      </c>
      <c r="J134">
        <v>2</v>
      </c>
      <c r="K134">
        <v>1</v>
      </c>
      <c r="L134">
        <v>3</v>
      </c>
      <c r="M134">
        <v>6</v>
      </c>
    </row>
    <row r="135" spans="1:13" x14ac:dyDescent="0.3">
      <c r="A135" t="s">
        <v>145</v>
      </c>
      <c r="B135">
        <v>2335</v>
      </c>
      <c r="C135">
        <v>538</v>
      </c>
      <c r="D135">
        <v>172</v>
      </c>
      <c r="E135">
        <v>377</v>
      </c>
      <c r="F135">
        <v>358</v>
      </c>
      <c r="G135">
        <v>1518</v>
      </c>
      <c r="H135">
        <v>1367</v>
      </c>
      <c r="I135">
        <v>506</v>
      </c>
      <c r="J135">
        <v>163</v>
      </c>
      <c r="K135">
        <v>300</v>
      </c>
      <c r="L135">
        <v>1398</v>
      </c>
      <c r="M135">
        <v>141</v>
      </c>
    </row>
    <row r="136" spans="1:13" x14ac:dyDescent="0.3">
      <c r="A136" t="s">
        <v>146</v>
      </c>
      <c r="B136">
        <v>28</v>
      </c>
      <c r="C136">
        <v>10</v>
      </c>
      <c r="D136">
        <v>2</v>
      </c>
      <c r="E136">
        <v>5</v>
      </c>
      <c r="F136">
        <v>7</v>
      </c>
      <c r="G136">
        <v>14</v>
      </c>
      <c r="H136">
        <v>11</v>
      </c>
      <c r="I136">
        <v>2</v>
      </c>
      <c r="J136">
        <v>4</v>
      </c>
      <c r="K136">
        <v>6</v>
      </c>
      <c r="L136">
        <v>7</v>
      </c>
      <c r="M136">
        <v>7</v>
      </c>
    </row>
    <row r="137" spans="1:13" x14ac:dyDescent="0.3">
      <c r="A137" t="s">
        <v>147</v>
      </c>
      <c r="B137">
        <v>1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t="s">
        <v>148</v>
      </c>
      <c r="B138">
        <v>14</v>
      </c>
      <c r="C138">
        <v>5</v>
      </c>
      <c r="D138">
        <v>0</v>
      </c>
      <c r="E138">
        <v>5</v>
      </c>
      <c r="F138">
        <v>12</v>
      </c>
      <c r="G138">
        <v>13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</row>
    <row r="139" spans="1:13" x14ac:dyDescent="0.3">
      <c r="A139" t="s">
        <v>149</v>
      </c>
      <c r="B139">
        <v>2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2</v>
      </c>
      <c r="I139">
        <v>0</v>
      </c>
      <c r="J139">
        <v>0</v>
      </c>
      <c r="K139">
        <v>0</v>
      </c>
      <c r="L139">
        <v>2</v>
      </c>
      <c r="M139">
        <v>0</v>
      </c>
    </row>
    <row r="140" spans="1:13" x14ac:dyDescent="0.3">
      <c r="A140" t="s">
        <v>150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</row>
    <row r="141" spans="1:13" x14ac:dyDescent="0.3">
      <c r="A141" t="s">
        <v>151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t="s">
        <v>152</v>
      </c>
      <c r="B142">
        <v>2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1</v>
      </c>
      <c r="L142">
        <v>2</v>
      </c>
      <c r="M142">
        <v>0</v>
      </c>
    </row>
    <row r="143" spans="1:13" x14ac:dyDescent="0.3">
      <c r="A143" t="s">
        <v>153</v>
      </c>
      <c r="B143">
        <v>153</v>
      </c>
      <c r="C143">
        <v>32</v>
      </c>
      <c r="D143">
        <v>25</v>
      </c>
      <c r="E143">
        <v>38</v>
      </c>
      <c r="F143">
        <v>72</v>
      </c>
      <c r="G143">
        <v>95</v>
      </c>
      <c r="H143">
        <v>12</v>
      </c>
      <c r="I143">
        <v>17</v>
      </c>
      <c r="J143">
        <v>2</v>
      </c>
      <c r="K143">
        <v>3</v>
      </c>
      <c r="L143">
        <v>14</v>
      </c>
      <c r="M143">
        <v>4</v>
      </c>
    </row>
    <row r="144" spans="1:13" x14ac:dyDescent="0.3">
      <c r="A144" t="s">
        <v>154</v>
      </c>
      <c r="B144">
        <v>12</v>
      </c>
      <c r="C144">
        <v>5</v>
      </c>
      <c r="D144">
        <v>0</v>
      </c>
      <c r="E144">
        <v>2</v>
      </c>
      <c r="F144">
        <v>0</v>
      </c>
      <c r="G144">
        <v>5</v>
      </c>
      <c r="H144">
        <v>0</v>
      </c>
      <c r="I144">
        <v>1</v>
      </c>
      <c r="J144">
        <v>1</v>
      </c>
      <c r="K144">
        <v>4</v>
      </c>
      <c r="L144">
        <v>2</v>
      </c>
      <c r="M144">
        <v>3</v>
      </c>
    </row>
    <row r="145" spans="1:13" x14ac:dyDescent="0.3">
      <c r="A145" t="s">
        <v>155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</row>
    <row r="146" spans="1:13" x14ac:dyDescent="0.3">
      <c r="A146" t="s">
        <v>156</v>
      </c>
      <c r="B146">
        <v>782</v>
      </c>
      <c r="C146">
        <v>109</v>
      </c>
      <c r="D146">
        <v>75</v>
      </c>
      <c r="E146">
        <v>148</v>
      </c>
      <c r="F146">
        <v>529</v>
      </c>
      <c r="G146">
        <v>577</v>
      </c>
      <c r="H146">
        <v>72</v>
      </c>
      <c r="I146">
        <v>68</v>
      </c>
      <c r="J146">
        <v>8</v>
      </c>
      <c r="K146">
        <v>29</v>
      </c>
      <c r="L146">
        <v>81</v>
      </c>
      <c r="M146">
        <v>25</v>
      </c>
    </row>
    <row r="147" spans="1:13" x14ac:dyDescent="0.3">
      <c r="A147" t="s">
        <v>157</v>
      </c>
      <c r="B147">
        <v>1338</v>
      </c>
      <c r="C147">
        <v>626</v>
      </c>
      <c r="D147">
        <v>168</v>
      </c>
      <c r="E147">
        <v>603</v>
      </c>
      <c r="F147">
        <v>483</v>
      </c>
      <c r="G147">
        <v>502</v>
      </c>
      <c r="H147">
        <v>414</v>
      </c>
      <c r="I147">
        <v>23</v>
      </c>
      <c r="J147">
        <v>24</v>
      </c>
      <c r="K147">
        <v>68</v>
      </c>
      <c r="L147">
        <v>68</v>
      </c>
      <c r="M147">
        <v>59</v>
      </c>
    </row>
    <row r="148" spans="1:13" x14ac:dyDescent="0.3">
      <c r="A148" t="s">
        <v>158</v>
      </c>
      <c r="B148">
        <v>12</v>
      </c>
      <c r="C148">
        <v>3</v>
      </c>
      <c r="D148">
        <v>1</v>
      </c>
      <c r="E148">
        <v>4</v>
      </c>
      <c r="F148">
        <v>4</v>
      </c>
      <c r="G148">
        <v>9</v>
      </c>
      <c r="H148">
        <v>0</v>
      </c>
      <c r="I148">
        <v>2</v>
      </c>
      <c r="J148">
        <v>0</v>
      </c>
      <c r="K148">
        <v>1</v>
      </c>
      <c r="L148">
        <v>7</v>
      </c>
      <c r="M148">
        <v>1</v>
      </c>
    </row>
    <row r="149" spans="1:13" x14ac:dyDescent="0.3">
      <c r="A149" t="s">
        <v>159</v>
      </c>
      <c r="B149">
        <v>440</v>
      </c>
      <c r="C149">
        <v>115</v>
      </c>
      <c r="D149">
        <v>47</v>
      </c>
      <c r="E149">
        <v>87</v>
      </c>
      <c r="F149">
        <v>120</v>
      </c>
      <c r="G149">
        <v>261</v>
      </c>
      <c r="H149">
        <v>159</v>
      </c>
      <c r="I149">
        <v>74</v>
      </c>
      <c r="J149">
        <v>6</v>
      </c>
      <c r="K149">
        <v>83</v>
      </c>
      <c r="L149">
        <v>149</v>
      </c>
      <c r="M149">
        <v>99</v>
      </c>
    </row>
    <row r="150" spans="1:13" x14ac:dyDescent="0.3">
      <c r="A150" t="s">
        <v>160</v>
      </c>
      <c r="B150">
        <v>992</v>
      </c>
      <c r="C150">
        <v>375</v>
      </c>
      <c r="D150">
        <v>124</v>
      </c>
      <c r="E150">
        <v>237</v>
      </c>
      <c r="F150">
        <v>210</v>
      </c>
      <c r="G150">
        <v>446</v>
      </c>
      <c r="H150">
        <v>302</v>
      </c>
      <c r="I150">
        <v>94</v>
      </c>
      <c r="J150">
        <v>42</v>
      </c>
      <c r="K150">
        <v>155</v>
      </c>
      <c r="L150">
        <v>345</v>
      </c>
      <c r="M150">
        <v>299</v>
      </c>
    </row>
    <row r="151" spans="1:13" x14ac:dyDescent="0.3">
      <c r="A151" t="s">
        <v>161</v>
      </c>
      <c r="B151">
        <v>3</v>
      </c>
      <c r="C151">
        <v>0</v>
      </c>
      <c r="D151">
        <v>0</v>
      </c>
      <c r="E151">
        <v>0</v>
      </c>
      <c r="F151">
        <v>0</v>
      </c>
      <c r="G151">
        <v>3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</row>
    <row r="152" spans="1:13" x14ac:dyDescent="0.3">
      <c r="A152" t="s">
        <v>162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t="s">
        <v>163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t="s">
        <v>164</v>
      </c>
      <c r="B154">
        <v>794</v>
      </c>
      <c r="C154">
        <v>136</v>
      </c>
      <c r="D154">
        <v>117</v>
      </c>
      <c r="E154">
        <v>326</v>
      </c>
      <c r="F154">
        <v>245</v>
      </c>
      <c r="G154">
        <v>467</v>
      </c>
      <c r="H154">
        <v>94</v>
      </c>
      <c r="I154">
        <v>206</v>
      </c>
      <c r="J154">
        <v>5</v>
      </c>
      <c r="K154">
        <v>33</v>
      </c>
      <c r="L154">
        <v>84</v>
      </c>
      <c r="M154">
        <v>25</v>
      </c>
    </row>
    <row r="155" spans="1:13" x14ac:dyDescent="0.3">
      <c r="A155" t="s">
        <v>165</v>
      </c>
      <c r="B155">
        <v>734</v>
      </c>
      <c r="C155">
        <v>127</v>
      </c>
      <c r="D155">
        <v>121</v>
      </c>
      <c r="E155">
        <v>159</v>
      </c>
      <c r="F155">
        <v>526</v>
      </c>
      <c r="G155">
        <v>565</v>
      </c>
      <c r="H155">
        <v>86</v>
      </c>
      <c r="I155">
        <v>35</v>
      </c>
      <c r="J155">
        <v>25</v>
      </c>
      <c r="K155">
        <v>22</v>
      </c>
      <c r="L155">
        <v>113</v>
      </c>
      <c r="M155">
        <v>34</v>
      </c>
    </row>
    <row r="156" spans="1:13" x14ac:dyDescent="0.3">
      <c r="A156" t="s">
        <v>166</v>
      </c>
      <c r="B156">
        <v>929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F2E9-A702-4CF9-AAD6-0F38052F5B61}">
  <dimension ref="A1:AB157"/>
  <sheetViews>
    <sheetView showGridLines="0" topLeftCell="P2" workbookViewId="0">
      <selection activeCell="T12" sqref="T12"/>
    </sheetView>
  </sheetViews>
  <sheetFormatPr defaultRowHeight="14.4" x14ac:dyDescent="0.3"/>
  <cols>
    <col min="1" max="1" width="45.21875" bestFit="1" customWidth="1"/>
    <col min="2" max="2" width="6" bestFit="1" customWidth="1"/>
    <col min="3" max="3" width="20" bestFit="1" customWidth="1"/>
    <col min="4" max="4" width="14.21875" bestFit="1" customWidth="1"/>
    <col min="5" max="5" width="26.33203125" bestFit="1" customWidth="1"/>
    <col min="6" max="6" width="30.33203125" bestFit="1" customWidth="1"/>
    <col min="7" max="7" width="34.77734375" bestFit="1" customWidth="1"/>
    <col min="8" max="8" width="19.5546875" bestFit="1" customWidth="1"/>
    <col min="9" max="9" width="26.77734375" bestFit="1" customWidth="1"/>
    <col min="10" max="10" width="28" bestFit="1" customWidth="1"/>
    <col min="11" max="11" width="13.33203125" bestFit="1" customWidth="1"/>
    <col min="12" max="12" width="11.6640625" bestFit="1" customWidth="1"/>
    <col min="13" max="13" width="39.44140625" bestFit="1" customWidth="1"/>
    <col min="16" max="16" width="45.21875" bestFit="1" customWidth="1"/>
    <col min="17" max="17" width="6" bestFit="1" customWidth="1"/>
    <col min="18" max="18" width="20" bestFit="1" customWidth="1"/>
    <col min="19" max="19" width="14.21875" bestFit="1" customWidth="1"/>
    <col min="20" max="20" width="26.33203125" bestFit="1" customWidth="1"/>
    <col min="21" max="21" width="30.33203125" bestFit="1" customWidth="1"/>
    <col min="22" max="22" width="34.77734375" bestFit="1" customWidth="1"/>
    <col min="23" max="23" width="19.5546875" bestFit="1" customWidth="1"/>
    <col min="24" max="24" width="26.77734375" bestFit="1" customWidth="1"/>
    <col min="25" max="25" width="28" bestFit="1" customWidth="1"/>
    <col min="26" max="26" width="13.33203125" bestFit="1" customWidth="1"/>
    <col min="27" max="27" width="12" bestFit="1" customWidth="1"/>
    <col min="28" max="28" width="39.44140625" bestFit="1" customWidth="1"/>
  </cols>
  <sheetData>
    <row r="1" spans="1:28" x14ac:dyDescent="0.3">
      <c r="A1" s="2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O1" s="2" t="s">
        <v>169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8" s="1" customFormat="1" x14ac:dyDescent="0.3">
      <c r="A2" s="3" t="s">
        <v>167</v>
      </c>
      <c r="B2" s="3" t="s">
        <v>0</v>
      </c>
      <c r="C2" s="3" t="s">
        <v>170</v>
      </c>
      <c r="D2" s="3" t="s">
        <v>171</v>
      </c>
      <c r="E2" s="3" t="s">
        <v>172</v>
      </c>
      <c r="F2" s="3" t="s">
        <v>173</v>
      </c>
      <c r="G2" s="3" t="s">
        <v>174</v>
      </c>
      <c r="H2" s="3" t="s">
        <v>175</v>
      </c>
      <c r="I2" s="3" t="s">
        <v>176</v>
      </c>
      <c r="J2" s="3" t="s">
        <v>177</v>
      </c>
      <c r="K2" s="3" t="s">
        <v>178</v>
      </c>
      <c r="L2" s="3" t="s">
        <v>179</v>
      </c>
      <c r="M2" s="3" t="s">
        <v>180</v>
      </c>
      <c r="N2" s="4"/>
      <c r="P2" s="3" t="s">
        <v>167</v>
      </c>
      <c r="Q2" s="3" t="s">
        <v>0</v>
      </c>
      <c r="R2" s="3" t="s">
        <v>170</v>
      </c>
      <c r="S2" s="3" t="s">
        <v>171</v>
      </c>
      <c r="T2" s="3" t="s">
        <v>172</v>
      </c>
      <c r="U2" s="3" t="s">
        <v>173</v>
      </c>
      <c r="V2" s="3" t="s">
        <v>174</v>
      </c>
      <c r="W2" s="3" t="s">
        <v>175</v>
      </c>
      <c r="X2" s="3" t="s">
        <v>176</v>
      </c>
      <c r="Y2" s="3" t="s">
        <v>177</v>
      </c>
      <c r="Z2" s="3" t="s">
        <v>178</v>
      </c>
      <c r="AA2" s="3" t="s">
        <v>179</v>
      </c>
      <c r="AB2" s="3" t="s">
        <v>180</v>
      </c>
    </row>
    <row r="3" spans="1:28" x14ac:dyDescent="0.3">
      <c r="A3" t="s">
        <v>12</v>
      </c>
      <c r="B3">
        <v>799</v>
      </c>
      <c r="C3">
        <v>137</v>
      </c>
      <c r="D3">
        <v>16</v>
      </c>
      <c r="E3">
        <v>99</v>
      </c>
      <c r="F3">
        <v>278</v>
      </c>
      <c r="G3">
        <v>505</v>
      </c>
      <c r="H3">
        <v>48</v>
      </c>
      <c r="I3">
        <v>100</v>
      </c>
      <c r="J3">
        <v>3</v>
      </c>
      <c r="K3">
        <v>10</v>
      </c>
      <c r="L3">
        <v>45</v>
      </c>
      <c r="M3">
        <v>40</v>
      </c>
      <c r="P3" t="str">
        <f>+A3</f>
        <v>Afghanistan</v>
      </c>
      <c r="Q3">
        <f>+B3</f>
        <v>799</v>
      </c>
      <c r="R3" s="5">
        <f>+C3/$B3</f>
        <v>0.17146433041301626</v>
      </c>
      <c r="S3" s="5">
        <f t="shared" ref="S3:AB3" si="0">+D3/$B3</f>
        <v>2.002503128911139E-2</v>
      </c>
      <c r="T3" s="5">
        <f t="shared" si="0"/>
        <v>0.12390488110137672</v>
      </c>
      <c r="U3" s="5">
        <f t="shared" si="0"/>
        <v>0.34793491864831039</v>
      </c>
      <c r="V3" s="5">
        <f t="shared" si="0"/>
        <v>0.63204005006257824</v>
      </c>
      <c r="W3" s="5">
        <f t="shared" si="0"/>
        <v>6.0075093867334166E-2</v>
      </c>
      <c r="X3" s="5">
        <f t="shared" si="0"/>
        <v>0.12515644555694619</v>
      </c>
      <c r="Y3" s="5">
        <f t="shared" si="0"/>
        <v>3.7546933667083854E-3</v>
      </c>
      <c r="Z3" s="5">
        <f t="shared" si="0"/>
        <v>1.2515644555694618E-2</v>
      </c>
      <c r="AA3" s="5">
        <f t="shared" si="0"/>
        <v>5.6320400500625784E-2</v>
      </c>
      <c r="AB3" s="5">
        <f t="shared" si="0"/>
        <v>5.0062578222778473E-2</v>
      </c>
    </row>
    <row r="4" spans="1:28" x14ac:dyDescent="0.3">
      <c r="A4" t="s">
        <v>13</v>
      </c>
      <c r="B4">
        <v>3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P4" t="str">
        <f t="shared" ref="P4:P67" si="1">+A4</f>
        <v>Albania</v>
      </c>
      <c r="Q4">
        <f t="shared" ref="Q4:Q67" si="2">+B4</f>
        <v>3</v>
      </c>
      <c r="R4" s="5">
        <f t="shared" ref="R4:R67" si="3">+C4/$B4</f>
        <v>0.33333333333333331</v>
      </c>
      <c r="S4" s="5">
        <f t="shared" ref="S4:S67" si="4">+D4/$B4</f>
        <v>0.33333333333333331</v>
      </c>
      <c r="T4" s="5">
        <f t="shared" ref="T4:T67" si="5">+E4/$B4</f>
        <v>0.33333333333333331</v>
      </c>
      <c r="U4" s="5">
        <f t="shared" ref="U4:U67" si="6">+F4/$B4</f>
        <v>0</v>
      </c>
      <c r="V4" s="5">
        <f t="shared" ref="V4:V67" si="7">+G4/$B4</f>
        <v>0.33333333333333331</v>
      </c>
      <c r="W4" s="5">
        <f t="shared" ref="W4:W67" si="8">+H4/$B4</f>
        <v>0</v>
      </c>
      <c r="X4" s="5">
        <f t="shared" ref="X4:X67" si="9">+I4/$B4</f>
        <v>0</v>
      </c>
      <c r="Y4" s="5">
        <f t="shared" ref="Y4:Y67" si="10">+J4/$B4</f>
        <v>0</v>
      </c>
      <c r="Z4" s="5">
        <f t="shared" ref="Z4:Z67" si="11">+K4/$B4</f>
        <v>0.33333333333333331</v>
      </c>
      <c r="AA4" s="5">
        <f t="shared" ref="AA4:AA67" si="12">+L4/$B4</f>
        <v>0</v>
      </c>
      <c r="AB4" s="5">
        <f t="shared" ref="AB4:AB67" si="13">+M4/$B4</f>
        <v>0</v>
      </c>
    </row>
    <row r="5" spans="1:28" x14ac:dyDescent="0.3">
      <c r="A5" t="s">
        <v>14</v>
      </c>
      <c r="B5">
        <v>14</v>
      </c>
      <c r="C5">
        <v>4</v>
      </c>
      <c r="D5">
        <v>1</v>
      </c>
      <c r="E5">
        <v>0</v>
      </c>
      <c r="F5">
        <v>5</v>
      </c>
      <c r="G5">
        <v>4</v>
      </c>
      <c r="H5">
        <v>4</v>
      </c>
      <c r="I5">
        <v>1</v>
      </c>
      <c r="J5">
        <v>2</v>
      </c>
      <c r="K5">
        <v>1</v>
      </c>
      <c r="L5">
        <v>3</v>
      </c>
      <c r="M5">
        <v>0</v>
      </c>
      <c r="P5" t="str">
        <f t="shared" si="1"/>
        <v>Algeria</v>
      </c>
      <c r="Q5">
        <f t="shared" si="2"/>
        <v>14</v>
      </c>
      <c r="R5" s="5">
        <f t="shared" si="3"/>
        <v>0.2857142857142857</v>
      </c>
      <c r="S5" s="5">
        <f t="shared" si="4"/>
        <v>7.1428571428571425E-2</v>
      </c>
      <c r="T5" s="5">
        <f t="shared" si="5"/>
        <v>0</v>
      </c>
      <c r="U5" s="5">
        <f t="shared" si="6"/>
        <v>0.35714285714285715</v>
      </c>
      <c r="V5" s="5">
        <f t="shared" si="7"/>
        <v>0.2857142857142857</v>
      </c>
      <c r="W5" s="5">
        <f t="shared" si="8"/>
        <v>0.2857142857142857</v>
      </c>
      <c r="X5" s="5">
        <f t="shared" si="9"/>
        <v>7.1428571428571425E-2</v>
      </c>
      <c r="Y5" s="5">
        <f t="shared" si="10"/>
        <v>0.14285714285714285</v>
      </c>
      <c r="Z5" s="5">
        <f t="shared" si="11"/>
        <v>7.1428571428571425E-2</v>
      </c>
      <c r="AA5" s="5">
        <f t="shared" si="12"/>
        <v>0.21428571428571427</v>
      </c>
      <c r="AB5" s="5">
        <f t="shared" si="13"/>
        <v>0</v>
      </c>
    </row>
    <row r="6" spans="1:28" x14ac:dyDescent="0.3">
      <c r="A6" t="s">
        <v>15</v>
      </c>
      <c r="B6">
        <v>7</v>
      </c>
      <c r="C6">
        <v>0</v>
      </c>
      <c r="D6">
        <v>1</v>
      </c>
      <c r="E6">
        <v>1</v>
      </c>
      <c r="F6">
        <v>1</v>
      </c>
      <c r="G6">
        <v>3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P6" t="str">
        <f t="shared" si="1"/>
        <v>Andorra</v>
      </c>
      <c r="Q6">
        <f t="shared" si="2"/>
        <v>7</v>
      </c>
      <c r="R6" s="5">
        <f t="shared" si="3"/>
        <v>0</v>
      </c>
      <c r="S6" s="5">
        <f t="shared" si="4"/>
        <v>0.14285714285714285</v>
      </c>
      <c r="T6" s="5">
        <f t="shared" si="5"/>
        <v>0.14285714285714285</v>
      </c>
      <c r="U6" s="5">
        <f t="shared" si="6"/>
        <v>0.14285714285714285</v>
      </c>
      <c r="V6" s="5">
        <f t="shared" si="7"/>
        <v>0.42857142857142855</v>
      </c>
      <c r="W6" s="5">
        <f t="shared" si="8"/>
        <v>0</v>
      </c>
      <c r="X6" s="5">
        <f t="shared" si="9"/>
        <v>0.14285714285714285</v>
      </c>
      <c r="Y6" s="5">
        <f t="shared" si="10"/>
        <v>0</v>
      </c>
      <c r="Z6" s="5">
        <f t="shared" si="11"/>
        <v>0</v>
      </c>
      <c r="AA6" s="5">
        <f t="shared" si="12"/>
        <v>0</v>
      </c>
      <c r="AB6" s="5">
        <f t="shared" si="13"/>
        <v>0</v>
      </c>
    </row>
    <row r="7" spans="1:28" x14ac:dyDescent="0.3">
      <c r="A7" t="s">
        <v>16</v>
      </c>
      <c r="B7">
        <v>121</v>
      </c>
      <c r="C7">
        <v>18</v>
      </c>
      <c r="D7">
        <v>13</v>
      </c>
      <c r="E7">
        <v>20</v>
      </c>
      <c r="F7">
        <v>54</v>
      </c>
      <c r="G7">
        <v>76</v>
      </c>
      <c r="H7">
        <v>10</v>
      </c>
      <c r="I7">
        <v>14</v>
      </c>
      <c r="J7">
        <v>0</v>
      </c>
      <c r="K7">
        <v>7</v>
      </c>
      <c r="L7">
        <v>49</v>
      </c>
      <c r="M7">
        <v>10</v>
      </c>
      <c r="P7" t="str">
        <f t="shared" si="1"/>
        <v>Angola</v>
      </c>
      <c r="Q7">
        <f t="shared" si="2"/>
        <v>121</v>
      </c>
      <c r="R7" s="5">
        <f t="shared" si="3"/>
        <v>0.1487603305785124</v>
      </c>
      <c r="S7" s="5">
        <f t="shared" si="4"/>
        <v>0.10743801652892562</v>
      </c>
      <c r="T7" s="5">
        <f t="shared" si="5"/>
        <v>0.16528925619834711</v>
      </c>
      <c r="U7" s="5">
        <f t="shared" si="6"/>
        <v>0.4462809917355372</v>
      </c>
      <c r="V7" s="5">
        <f t="shared" si="7"/>
        <v>0.62809917355371903</v>
      </c>
      <c r="W7" s="5">
        <f t="shared" si="8"/>
        <v>8.2644628099173556E-2</v>
      </c>
      <c r="X7" s="5">
        <f t="shared" si="9"/>
        <v>0.11570247933884298</v>
      </c>
      <c r="Y7" s="5">
        <f t="shared" si="10"/>
        <v>0</v>
      </c>
      <c r="Z7" s="5">
        <f t="shared" si="11"/>
        <v>5.7851239669421489E-2</v>
      </c>
      <c r="AA7" s="5">
        <f t="shared" si="12"/>
        <v>0.4049586776859504</v>
      </c>
      <c r="AB7" s="5">
        <f t="shared" si="13"/>
        <v>8.2644628099173556E-2</v>
      </c>
    </row>
    <row r="8" spans="1:28" x14ac:dyDescent="0.3">
      <c r="A8" t="s">
        <v>17</v>
      </c>
      <c r="B8">
        <v>4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P8" t="str">
        <f t="shared" si="1"/>
        <v>Anguilla</v>
      </c>
      <c r="Q8">
        <f t="shared" si="2"/>
        <v>4</v>
      </c>
      <c r="R8" s="5">
        <f t="shared" si="3"/>
        <v>0.25</v>
      </c>
      <c r="S8" s="5">
        <f t="shared" si="4"/>
        <v>0</v>
      </c>
      <c r="T8" s="5">
        <f t="shared" si="5"/>
        <v>0.25</v>
      </c>
      <c r="U8" s="5">
        <f t="shared" si="6"/>
        <v>0.25</v>
      </c>
      <c r="V8" s="5">
        <f t="shared" si="7"/>
        <v>0</v>
      </c>
      <c r="W8" s="5">
        <f t="shared" si="8"/>
        <v>0</v>
      </c>
      <c r="X8" s="5">
        <f t="shared" si="9"/>
        <v>0</v>
      </c>
      <c r="Y8" s="5">
        <f t="shared" si="10"/>
        <v>0</v>
      </c>
      <c r="Z8" s="5">
        <f t="shared" si="11"/>
        <v>0</v>
      </c>
      <c r="AA8" s="5">
        <f t="shared" si="12"/>
        <v>0</v>
      </c>
      <c r="AB8" s="5">
        <f t="shared" si="13"/>
        <v>0</v>
      </c>
    </row>
    <row r="9" spans="1:28" x14ac:dyDescent="0.3">
      <c r="A9" t="s">
        <v>18</v>
      </c>
      <c r="B9">
        <v>5</v>
      </c>
      <c r="C9">
        <v>3</v>
      </c>
      <c r="D9">
        <v>1</v>
      </c>
      <c r="E9">
        <v>0</v>
      </c>
      <c r="F9">
        <v>0</v>
      </c>
      <c r="G9">
        <v>2</v>
      </c>
      <c r="H9">
        <v>2</v>
      </c>
      <c r="I9">
        <v>0</v>
      </c>
      <c r="J9">
        <v>1</v>
      </c>
      <c r="K9">
        <v>0</v>
      </c>
      <c r="L9">
        <v>0</v>
      </c>
      <c r="M9">
        <v>0</v>
      </c>
      <c r="P9" t="str">
        <f t="shared" si="1"/>
        <v>Antigua and Barbuda</v>
      </c>
      <c r="Q9">
        <f t="shared" si="2"/>
        <v>5</v>
      </c>
      <c r="R9" s="5">
        <f t="shared" si="3"/>
        <v>0.6</v>
      </c>
      <c r="S9" s="5">
        <f t="shared" si="4"/>
        <v>0.2</v>
      </c>
      <c r="T9" s="5">
        <f t="shared" si="5"/>
        <v>0</v>
      </c>
      <c r="U9" s="5">
        <f t="shared" si="6"/>
        <v>0</v>
      </c>
      <c r="V9" s="5">
        <f t="shared" si="7"/>
        <v>0.4</v>
      </c>
      <c r="W9" s="5">
        <f t="shared" si="8"/>
        <v>0.4</v>
      </c>
      <c r="X9" s="5">
        <f t="shared" si="9"/>
        <v>0</v>
      </c>
      <c r="Y9" s="5">
        <f t="shared" si="10"/>
        <v>0.2</v>
      </c>
      <c r="Z9" s="5">
        <f t="shared" si="11"/>
        <v>0</v>
      </c>
      <c r="AA9" s="5">
        <f t="shared" si="12"/>
        <v>0</v>
      </c>
      <c r="AB9" s="5">
        <f t="shared" si="13"/>
        <v>0</v>
      </c>
    </row>
    <row r="10" spans="1:28" x14ac:dyDescent="0.3">
      <c r="A10" t="s">
        <v>19</v>
      </c>
      <c r="B10">
        <v>92</v>
      </c>
      <c r="C10">
        <v>13</v>
      </c>
      <c r="D10">
        <v>22</v>
      </c>
      <c r="E10">
        <v>42</v>
      </c>
      <c r="F10">
        <v>30</v>
      </c>
      <c r="G10">
        <v>70</v>
      </c>
      <c r="H10">
        <v>18</v>
      </c>
      <c r="I10">
        <v>7</v>
      </c>
      <c r="J10">
        <v>7</v>
      </c>
      <c r="K10">
        <v>9</v>
      </c>
      <c r="L10">
        <v>11</v>
      </c>
      <c r="M10">
        <v>5</v>
      </c>
      <c r="P10" t="str">
        <f t="shared" si="1"/>
        <v>Argentina</v>
      </c>
      <c r="Q10">
        <f t="shared" si="2"/>
        <v>92</v>
      </c>
      <c r="R10" s="5">
        <f t="shared" si="3"/>
        <v>0.14130434782608695</v>
      </c>
      <c r="S10" s="5">
        <f t="shared" si="4"/>
        <v>0.2391304347826087</v>
      </c>
      <c r="T10" s="5">
        <f t="shared" si="5"/>
        <v>0.45652173913043476</v>
      </c>
      <c r="U10" s="5">
        <f t="shared" si="6"/>
        <v>0.32608695652173914</v>
      </c>
      <c r="V10" s="5">
        <f t="shared" si="7"/>
        <v>0.76086956521739135</v>
      </c>
      <c r="W10" s="5">
        <f t="shared" si="8"/>
        <v>0.19565217391304349</v>
      </c>
      <c r="X10" s="5">
        <f t="shared" si="9"/>
        <v>7.6086956521739135E-2</v>
      </c>
      <c r="Y10" s="5">
        <f t="shared" si="10"/>
        <v>7.6086956521739135E-2</v>
      </c>
      <c r="Z10" s="5">
        <f t="shared" si="11"/>
        <v>9.7826086956521743E-2</v>
      </c>
      <c r="AA10" s="5">
        <f t="shared" si="12"/>
        <v>0.11956521739130435</v>
      </c>
      <c r="AB10" s="5">
        <f t="shared" si="13"/>
        <v>5.434782608695652E-2</v>
      </c>
    </row>
    <row r="11" spans="1:28" x14ac:dyDescent="0.3">
      <c r="A11" t="s">
        <v>20</v>
      </c>
      <c r="B11">
        <v>12</v>
      </c>
      <c r="C11">
        <v>1</v>
      </c>
      <c r="D11">
        <v>2</v>
      </c>
      <c r="E11">
        <v>2</v>
      </c>
      <c r="F11">
        <v>1</v>
      </c>
      <c r="G11">
        <v>9</v>
      </c>
      <c r="H11">
        <v>2</v>
      </c>
      <c r="I11">
        <v>0</v>
      </c>
      <c r="J11">
        <v>0</v>
      </c>
      <c r="K11">
        <v>4</v>
      </c>
      <c r="L11">
        <v>0</v>
      </c>
      <c r="M11">
        <v>3</v>
      </c>
      <c r="P11" t="str">
        <f t="shared" si="1"/>
        <v>Armenia</v>
      </c>
      <c r="Q11">
        <f t="shared" si="2"/>
        <v>12</v>
      </c>
      <c r="R11" s="5">
        <f t="shared" si="3"/>
        <v>8.3333333333333329E-2</v>
      </c>
      <c r="S11" s="5">
        <f t="shared" si="4"/>
        <v>0.16666666666666666</v>
      </c>
      <c r="T11" s="5">
        <f t="shared" si="5"/>
        <v>0.16666666666666666</v>
      </c>
      <c r="U11" s="5">
        <f t="shared" si="6"/>
        <v>8.3333333333333329E-2</v>
      </c>
      <c r="V11" s="5">
        <f t="shared" si="7"/>
        <v>0.75</v>
      </c>
      <c r="W11" s="5">
        <f t="shared" si="8"/>
        <v>0.16666666666666666</v>
      </c>
      <c r="X11" s="5">
        <f t="shared" si="9"/>
        <v>0</v>
      </c>
      <c r="Y11" s="5">
        <f t="shared" si="10"/>
        <v>0</v>
      </c>
      <c r="Z11" s="5">
        <f t="shared" si="11"/>
        <v>0.33333333333333331</v>
      </c>
      <c r="AA11" s="5">
        <f t="shared" si="12"/>
        <v>0</v>
      </c>
      <c r="AB11" s="5">
        <f t="shared" si="13"/>
        <v>0.25</v>
      </c>
    </row>
    <row r="12" spans="1:28" x14ac:dyDescent="0.3">
      <c r="A12" t="s">
        <v>21</v>
      </c>
      <c r="B12">
        <v>241</v>
      </c>
      <c r="C12">
        <v>59</v>
      </c>
      <c r="D12">
        <v>23</v>
      </c>
      <c r="E12">
        <v>50</v>
      </c>
      <c r="F12">
        <v>48</v>
      </c>
      <c r="G12">
        <v>161</v>
      </c>
      <c r="H12">
        <v>88</v>
      </c>
      <c r="I12">
        <v>36</v>
      </c>
      <c r="J12">
        <v>42</v>
      </c>
      <c r="K12">
        <v>26</v>
      </c>
      <c r="L12">
        <v>69</v>
      </c>
      <c r="M12">
        <v>42</v>
      </c>
      <c r="P12" t="str">
        <f t="shared" si="1"/>
        <v>Australia</v>
      </c>
      <c r="Q12">
        <f t="shared" si="2"/>
        <v>241</v>
      </c>
      <c r="R12" s="5">
        <f t="shared" si="3"/>
        <v>0.24481327800829875</v>
      </c>
      <c r="S12" s="5">
        <f t="shared" si="4"/>
        <v>9.5435684647302899E-2</v>
      </c>
      <c r="T12" s="5">
        <f t="shared" si="5"/>
        <v>0.2074688796680498</v>
      </c>
      <c r="U12" s="5">
        <f t="shared" si="6"/>
        <v>0.19917012448132779</v>
      </c>
      <c r="V12" s="5">
        <f t="shared" si="7"/>
        <v>0.66804979253112029</v>
      </c>
      <c r="W12" s="5">
        <f t="shared" si="8"/>
        <v>0.36514522821576761</v>
      </c>
      <c r="X12" s="5">
        <f t="shared" si="9"/>
        <v>0.14937759336099585</v>
      </c>
      <c r="Y12" s="5">
        <f t="shared" si="10"/>
        <v>0.17427385892116182</v>
      </c>
      <c r="Z12" s="5">
        <f t="shared" si="11"/>
        <v>0.1078838174273859</v>
      </c>
      <c r="AA12" s="5">
        <f t="shared" si="12"/>
        <v>0.2863070539419087</v>
      </c>
      <c r="AB12" s="5">
        <f t="shared" si="13"/>
        <v>0.17427385892116182</v>
      </c>
    </row>
    <row r="13" spans="1:28" x14ac:dyDescent="0.3">
      <c r="A13" t="s">
        <v>22</v>
      </c>
      <c r="B13">
        <v>52</v>
      </c>
      <c r="C13">
        <v>19</v>
      </c>
      <c r="D13">
        <v>7</v>
      </c>
      <c r="E13">
        <v>14</v>
      </c>
      <c r="F13">
        <v>13</v>
      </c>
      <c r="G13">
        <v>26</v>
      </c>
      <c r="H13">
        <v>27</v>
      </c>
      <c r="I13">
        <v>11</v>
      </c>
      <c r="J13">
        <v>3</v>
      </c>
      <c r="K13">
        <v>1</v>
      </c>
      <c r="L13">
        <v>18</v>
      </c>
      <c r="M13">
        <v>3</v>
      </c>
      <c r="P13" t="str">
        <f t="shared" si="1"/>
        <v>Austria</v>
      </c>
      <c r="Q13">
        <f t="shared" si="2"/>
        <v>52</v>
      </c>
      <c r="R13" s="5">
        <f t="shared" si="3"/>
        <v>0.36538461538461536</v>
      </c>
      <c r="S13" s="5">
        <f t="shared" si="4"/>
        <v>0.13461538461538461</v>
      </c>
      <c r="T13" s="5">
        <f t="shared" si="5"/>
        <v>0.26923076923076922</v>
      </c>
      <c r="U13" s="5">
        <f t="shared" si="6"/>
        <v>0.25</v>
      </c>
      <c r="V13" s="5">
        <f t="shared" si="7"/>
        <v>0.5</v>
      </c>
      <c r="W13" s="5">
        <f t="shared" si="8"/>
        <v>0.51923076923076927</v>
      </c>
      <c r="X13" s="5">
        <f t="shared" si="9"/>
        <v>0.21153846153846154</v>
      </c>
      <c r="Y13" s="5">
        <f t="shared" si="10"/>
        <v>5.7692307692307696E-2</v>
      </c>
      <c r="Z13" s="5">
        <f t="shared" si="11"/>
        <v>1.9230769230769232E-2</v>
      </c>
      <c r="AA13" s="5">
        <f t="shared" si="12"/>
        <v>0.34615384615384615</v>
      </c>
      <c r="AB13" s="5">
        <f t="shared" si="13"/>
        <v>5.7692307692307696E-2</v>
      </c>
    </row>
    <row r="14" spans="1:28" x14ac:dyDescent="0.3">
      <c r="A14" t="s">
        <v>23</v>
      </c>
      <c r="B14">
        <v>3</v>
      </c>
      <c r="C14">
        <v>0</v>
      </c>
      <c r="D14">
        <v>2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P14" t="str">
        <f t="shared" si="1"/>
        <v>Bahamas</v>
      </c>
      <c r="Q14">
        <f t="shared" si="2"/>
        <v>3</v>
      </c>
      <c r="R14" s="5">
        <f t="shared" si="3"/>
        <v>0</v>
      </c>
      <c r="S14" s="5">
        <f t="shared" si="4"/>
        <v>0.66666666666666663</v>
      </c>
      <c r="T14" s="5">
        <f t="shared" si="5"/>
        <v>0</v>
      </c>
      <c r="U14" s="5">
        <f t="shared" si="6"/>
        <v>0</v>
      </c>
      <c r="V14" s="5">
        <f t="shared" si="7"/>
        <v>0.33333333333333331</v>
      </c>
      <c r="W14" s="5">
        <f t="shared" si="8"/>
        <v>0</v>
      </c>
      <c r="X14" s="5">
        <f t="shared" si="9"/>
        <v>0.33333333333333331</v>
      </c>
      <c r="Y14" s="5">
        <f t="shared" si="10"/>
        <v>0</v>
      </c>
      <c r="Z14" s="5">
        <f t="shared" si="11"/>
        <v>0.33333333333333331</v>
      </c>
      <c r="AA14" s="5">
        <f t="shared" si="12"/>
        <v>0</v>
      </c>
      <c r="AB14" s="5">
        <f t="shared" si="13"/>
        <v>0</v>
      </c>
    </row>
    <row r="15" spans="1:28" x14ac:dyDescent="0.3">
      <c r="A15" t="s">
        <v>24</v>
      </c>
      <c r="B15">
        <v>5</v>
      </c>
      <c r="C15">
        <v>2</v>
      </c>
      <c r="D15">
        <v>0</v>
      </c>
      <c r="E15">
        <v>1</v>
      </c>
      <c r="F15">
        <v>0</v>
      </c>
      <c r="G15">
        <v>2</v>
      </c>
      <c r="H15">
        <v>0</v>
      </c>
      <c r="I15">
        <v>1</v>
      </c>
      <c r="J15">
        <v>1</v>
      </c>
      <c r="K15">
        <v>0</v>
      </c>
      <c r="L15">
        <v>2</v>
      </c>
      <c r="M15">
        <v>1</v>
      </c>
      <c r="P15" t="str">
        <f t="shared" si="1"/>
        <v>Bahrain</v>
      </c>
      <c r="Q15">
        <f t="shared" si="2"/>
        <v>5</v>
      </c>
      <c r="R15" s="5">
        <f t="shared" si="3"/>
        <v>0.4</v>
      </c>
      <c r="S15" s="5">
        <f t="shared" si="4"/>
        <v>0</v>
      </c>
      <c r="T15" s="5">
        <f t="shared" si="5"/>
        <v>0.2</v>
      </c>
      <c r="U15" s="5">
        <f t="shared" si="6"/>
        <v>0</v>
      </c>
      <c r="V15" s="5">
        <f t="shared" si="7"/>
        <v>0.4</v>
      </c>
      <c r="W15" s="5">
        <f t="shared" si="8"/>
        <v>0</v>
      </c>
      <c r="X15" s="5">
        <f t="shared" si="9"/>
        <v>0.2</v>
      </c>
      <c r="Y15" s="5">
        <f t="shared" si="10"/>
        <v>0.2</v>
      </c>
      <c r="Z15" s="5">
        <f t="shared" si="11"/>
        <v>0</v>
      </c>
      <c r="AA15" s="5">
        <f t="shared" si="12"/>
        <v>0.4</v>
      </c>
      <c r="AB15" s="5">
        <f t="shared" si="13"/>
        <v>0.2</v>
      </c>
    </row>
    <row r="16" spans="1:28" x14ac:dyDescent="0.3">
      <c r="A16" t="s">
        <v>25</v>
      </c>
      <c r="B16">
        <v>6</v>
      </c>
      <c r="C16">
        <v>1</v>
      </c>
      <c r="D16">
        <v>0</v>
      </c>
      <c r="E16">
        <v>1</v>
      </c>
      <c r="F16">
        <v>1</v>
      </c>
      <c r="G16">
        <v>6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P16" t="str">
        <f t="shared" si="1"/>
        <v>Bangladesh</v>
      </c>
      <c r="Q16">
        <f t="shared" si="2"/>
        <v>6</v>
      </c>
      <c r="R16" s="5">
        <f t="shared" si="3"/>
        <v>0.16666666666666666</v>
      </c>
      <c r="S16" s="5">
        <f t="shared" si="4"/>
        <v>0</v>
      </c>
      <c r="T16" s="5">
        <f t="shared" si="5"/>
        <v>0.16666666666666666</v>
      </c>
      <c r="U16" s="5">
        <f t="shared" si="6"/>
        <v>0.16666666666666666</v>
      </c>
      <c r="V16" s="5">
        <f t="shared" si="7"/>
        <v>1</v>
      </c>
      <c r="W16" s="5">
        <f t="shared" si="8"/>
        <v>0</v>
      </c>
      <c r="X16" s="5">
        <f t="shared" si="9"/>
        <v>0</v>
      </c>
      <c r="Y16" s="5">
        <f t="shared" si="10"/>
        <v>0.16666666666666666</v>
      </c>
      <c r="Z16" s="5">
        <f t="shared" si="11"/>
        <v>0</v>
      </c>
      <c r="AA16" s="5">
        <f t="shared" si="12"/>
        <v>0</v>
      </c>
      <c r="AB16" s="5">
        <f t="shared" si="13"/>
        <v>0.16666666666666666</v>
      </c>
    </row>
    <row r="17" spans="1:28" x14ac:dyDescent="0.3">
      <c r="A17" t="s">
        <v>26</v>
      </c>
      <c r="B17">
        <v>16</v>
      </c>
      <c r="C17">
        <v>7</v>
      </c>
      <c r="D17">
        <v>0</v>
      </c>
      <c r="E17">
        <v>5</v>
      </c>
      <c r="F17">
        <v>9</v>
      </c>
      <c r="G17">
        <v>11</v>
      </c>
      <c r="H17">
        <v>1</v>
      </c>
      <c r="I17">
        <v>0</v>
      </c>
      <c r="J17">
        <v>0</v>
      </c>
      <c r="K17">
        <v>0</v>
      </c>
      <c r="L17">
        <v>6</v>
      </c>
      <c r="M17">
        <v>1</v>
      </c>
      <c r="P17" t="str">
        <f t="shared" si="1"/>
        <v>Barbados</v>
      </c>
      <c r="Q17">
        <f t="shared" si="2"/>
        <v>16</v>
      </c>
      <c r="R17" s="5">
        <f t="shared" si="3"/>
        <v>0.4375</v>
      </c>
      <c r="S17" s="5">
        <f t="shared" si="4"/>
        <v>0</v>
      </c>
      <c r="T17" s="5">
        <f t="shared" si="5"/>
        <v>0.3125</v>
      </c>
      <c r="U17" s="5">
        <f t="shared" si="6"/>
        <v>0.5625</v>
      </c>
      <c r="V17" s="5">
        <f t="shared" si="7"/>
        <v>0.6875</v>
      </c>
      <c r="W17" s="5">
        <f t="shared" si="8"/>
        <v>6.25E-2</v>
      </c>
      <c r="X17" s="5">
        <f t="shared" si="9"/>
        <v>0</v>
      </c>
      <c r="Y17" s="5">
        <f t="shared" si="10"/>
        <v>0</v>
      </c>
      <c r="Z17" s="5">
        <f t="shared" si="11"/>
        <v>0</v>
      </c>
      <c r="AA17" s="5">
        <f t="shared" si="12"/>
        <v>0.375</v>
      </c>
      <c r="AB17" s="5">
        <f t="shared" si="13"/>
        <v>6.25E-2</v>
      </c>
    </row>
    <row r="18" spans="1:28" x14ac:dyDescent="0.3">
      <c r="A18" t="s">
        <v>27</v>
      </c>
      <c r="B18">
        <v>2151</v>
      </c>
      <c r="C18">
        <v>1384</v>
      </c>
      <c r="D18">
        <v>213</v>
      </c>
      <c r="E18">
        <v>330</v>
      </c>
      <c r="F18">
        <v>556</v>
      </c>
      <c r="G18">
        <v>1330</v>
      </c>
      <c r="H18">
        <v>555</v>
      </c>
      <c r="I18">
        <v>36</v>
      </c>
      <c r="J18">
        <v>21</v>
      </c>
      <c r="K18">
        <v>353</v>
      </c>
      <c r="L18">
        <v>292</v>
      </c>
      <c r="M18">
        <v>381</v>
      </c>
      <c r="P18" t="str">
        <f t="shared" si="1"/>
        <v>Belarus</v>
      </c>
      <c r="Q18">
        <f t="shared" si="2"/>
        <v>2151</v>
      </c>
      <c r="R18" s="5">
        <f t="shared" si="3"/>
        <v>0.64342166434216641</v>
      </c>
      <c r="S18" s="5">
        <f t="shared" si="4"/>
        <v>9.9023709902370985E-2</v>
      </c>
      <c r="T18" s="5">
        <f t="shared" si="5"/>
        <v>0.15341701534170155</v>
      </c>
      <c r="U18" s="5">
        <f t="shared" si="6"/>
        <v>0.25848442584844261</v>
      </c>
      <c r="V18" s="5">
        <f t="shared" si="7"/>
        <v>0.61831706183170621</v>
      </c>
      <c r="W18" s="5">
        <f t="shared" si="8"/>
        <v>0.25801952580195259</v>
      </c>
      <c r="X18" s="5">
        <f t="shared" si="9"/>
        <v>1.6736401673640166E-2</v>
      </c>
      <c r="Y18" s="5">
        <f t="shared" si="10"/>
        <v>9.7629009762900971E-3</v>
      </c>
      <c r="Z18" s="5">
        <f t="shared" si="11"/>
        <v>0.16410971641097163</v>
      </c>
      <c r="AA18" s="5">
        <f t="shared" si="12"/>
        <v>0.13575081357508137</v>
      </c>
      <c r="AB18" s="5">
        <f t="shared" si="13"/>
        <v>0.17712691771269176</v>
      </c>
    </row>
    <row r="19" spans="1:28" x14ac:dyDescent="0.3">
      <c r="A19" t="s">
        <v>28</v>
      </c>
      <c r="B19">
        <v>27</v>
      </c>
      <c r="C19">
        <v>3</v>
      </c>
      <c r="D19">
        <v>3</v>
      </c>
      <c r="E19">
        <v>7</v>
      </c>
      <c r="F19">
        <v>7</v>
      </c>
      <c r="G19">
        <v>18</v>
      </c>
      <c r="H19">
        <v>2</v>
      </c>
      <c r="I19">
        <v>5</v>
      </c>
      <c r="J19">
        <v>0</v>
      </c>
      <c r="K19">
        <v>5</v>
      </c>
      <c r="L19">
        <v>11</v>
      </c>
      <c r="M19">
        <v>6</v>
      </c>
      <c r="P19" t="str">
        <f t="shared" si="1"/>
        <v>Belgium</v>
      </c>
      <c r="Q19">
        <f t="shared" si="2"/>
        <v>27</v>
      </c>
      <c r="R19" s="5">
        <f t="shared" si="3"/>
        <v>0.1111111111111111</v>
      </c>
      <c r="S19" s="5">
        <f t="shared" si="4"/>
        <v>0.1111111111111111</v>
      </c>
      <c r="T19" s="5">
        <f t="shared" si="5"/>
        <v>0.25925925925925924</v>
      </c>
      <c r="U19" s="5">
        <f t="shared" si="6"/>
        <v>0.25925925925925924</v>
      </c>
      <c r="V19" s="5">
        <f t="shared" si="7"/>
        <v>0.66666666666666663</v>
      </c>
      <c r="W19" s="5">
        <f t="shared" si="8"/>
        <v>7.407407407407407E-2</v>
      </c>
      <c r="X19" s="5">
        <f t="shared" si="9"/>
        <v>0.18518518518518517</v>
      </c>
      <c r="Y19" s="5">
        <f t="shared" si="10"/>
        <v>0</v>
      </c>
      <c r="Z19" s="5">
        <f t="shared" si="11"/>
        <v>0.18518518518518517</v>
      </c>
      <c r="AA19" s="5">
        <f t="shared" si="12"/>
        <v>0.40740740740740738</v>
      </c>
      <c r="AB19" s="5">
        <f t="shared" si="13"/>
        <v>0.22222222222222221</v>
      </c>
    </row>
    <row r="20" spans="1:28" x14ac:dyDescent="0.3">
      <c r="A20" t="s">
        <v>29</v>
      </c>
      <c r="B20">
        <v>3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P20" t="str">
        <f t="shared" si="1"/>
        <v>Belize</v>
      </c>
      <c r="Q20">
        <f t="shared" si="2"/>
        <v>3</v>
      </c>
      <c r="R20" s="5">
        <f t="shared" si="3"/>
        <v>0</v>
      </c>
      <c r="S20" s="5">
        <f t="shared" si="4"/>
        <v>0</v>
      </c>
      <c r="T20" s="5">
        <f t="shared" si="5"/>
        <v>0</v>
      </c>
      <c r="U20" s="5">
        <f t="shared" si="6"/>
        <v>0</v>
      </c>
      <c r="V20" s="5">
        <f t="shared" si="7"/>
        <v>0.33333333333333331</v>
      </c>
      <c r="W20" s="5">
        <f t="shared" si="8"/>
        <v>0</v>
      </c>
      <c r="X20" s="5">
        <f t="shared" si="9"/>
        <v>0.33333333333333331</v>
      </c>
      <c r="Y20" s="5">
        <f t="shared" si="10"/>
        <v>0</v>
      </c>
      <c r="Z20" s="5">
        <f t="shared" si="11"/>
        <v>0</v>
      </c>
      <c r="AA20" s="5">
        <f t="shared" si="12"/>
        <v>0.33333333333333331</v>
      </c>
      <c r="AB20" s="5">
        <f t="shared" si="13"/>
        <v>0.33333333333333331</v>
      </c>
    </row>
    <row r="21" spans="1:28" x14ac:dyDescent="0.3">
      <c r="A21" t="s">
        <v>30</v>
      </c>
      <c r="B21">
        <v>12</v>
      </c>
      <c r="C21">
        <v>0</v>
      </c>
      <c r="D21">
        <v>2</v>
      </c>
      <c r="E21">
        <v>3</v>
      </c>
      <c r="F21">
        <v>6</v>
      </c>
      <c r="G21">
        <v>9</v>
      </c>
      <c r="H21">
        <v>5</v>
      </c>
      <c r="I21">
        <v>1</v>
      </c>
      <c r="J21">
        <v>0</v>
      </c>
      <c r="K21">
        <v>0</v>
      </c>
      <c r="L21">
        <v>0</v>
      </c>
      <c r="M21">
        <v>0</v>
      </c>
      <c r="P21" t="str">
        <f t="shared" si="1"/>
        <v>Benin</v>
      </c>
      <c r="Q21">
        <f t="shared" si="2"/>
        <v>12</v>
      </c>
      <c r="R21" s="5">
        <f t="shared" si="3"/>
        <v>0</v>
      </c>
      <c r="S21" s="5">
        <f t="shared" si="4"/>
        <v>0.16666666666666666</v>
      </c>
      <c r="T21" s="5">
        <f t="shared" si="5"/>
        <v>0.25</v>
      </c>
      <c r="U21" s="5">
        <f t="shared" si="6"/>
        <v>0.5</v>
      </c>
      <c r="V21" s="5">
        <f t="shared" si="7"/>
        <v>0.75</v>
      </c>
      <c r="W21" s="5">
        <f t="shared" si="8"/>
        <v>0.41666666666666669</v>
      </c>
      <c r="X21" s="5">
        <f t="shared" si="9"/>
        <v>8.3333333333333329E-2</v>
      </c>
      <c r="Y21" s="5">
        <f t="shared" si="10"/>
        <v>0</v>
      </c>
      <c r="Z21" s="5">
        <f t="shared" si="11"/>
        <v>0</v>
      </c>
      <c r="AA21" s="5">
        <f t="shared" si="12"/>
        <v>0</v>
      </c>
      <c r="AB21" s="5">
        <f t="shared" si="13"/>
        <v>0</v>
      </c>
    </row>
    <row r="22" spans="1:28" x14ac:dyDescent="0.3">
      <c r="A22" t="s">
        <v>31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P22" t="str">
        <f t="shared" si="1"/>
        <v>Bhutan</v>
      </c>
      <c r="Q22">
        <f t="shared" si="2"/>
        <v>1</v>
      </c>
      <c r="R22" s="5">
        <f t="shared" si="3"/>
        <v>0</v>
      </c>
      <c r="S22" s="5">
        <f t="shared" si="4"/>
        <v>0</v>
      </c>
      <c r="T22" s="5">
        <f t="shared" si="5"/>
        <v>0</v>
      </c>
      <c r="U22" s="5">
        <f t="shared" si="6"/>
        <v>0</v>
      </c>
      <c r="V22" s="5">
        <f t="shared" si="7"/>
        <v>0</v>
      </c>
      <c r="W22" s="5">
        <f t="shared" si="8"/>
        <v>0</v>
      </c>
      <c r="X22" s="5">
        <f t="shared" si="9"/>
        <v>1</v>
      </c>
      <c r="Y22" s="5">
        <f t="shared" si="10"/>
        <v>0</v>
      </c>
      <c r="Z22" s="5">
        <f t="shared" si="11"/>
        <v>0</v>
      </c>
      <c r="AA22" s="5">
        <f t="shared" si="12"/>
        <v>0</v>
      </c>
      <c r="AB22" s="5">
        <f t="shared" si="13"/>
        <v>0</v>
      </c>
    </row>
    <row r="23" spans="1:28" x14ac:dyDescent="0.3">
      <c r="A23" t="s">
        <v>32</v>
      </c>
      <c r="B23">
        <v>6</v>
      </c>
      <c r="C23">
        <v>1</v>
      </c>
      <c r="D23">
        <v>1</v>
      </c>
      <c r="E23">
        <v>3</v>
      </c>
      <c r="F23">
        <v>2</v>
      </c>
      <c r="G23">
        <v>5</v>
      </c>
      <c r="H23">
        <v>2</v>
      </c>
      <c r="I23">
        <v>1</v>
      </c>
      <c r="J23">
        <v>0</v>
      </c>
      <c r="K23">
        <v>0</v>
      </c>
      <c r="L23">
        <v>1</v>
      </c>
      <c r="M23">
        <v>1</v>
      </c>
      <c r="P23" t="str">
        <f t="shared" si="1"/>
        <v>Bolivia (Plurinational State of)</v>
      </c>
      <c r="Q23">
        <f t="shared" si="2"/>
        <v>6</v>
      </c>
      <c r="R23" s="5">
        <f t="shared" si="3"/>
        <v>0.16666666666666666</v>
      </c>
      <c r="S23" s="5">
        <f t="shared" si="4"/>
        <v>0.16666666666666666</v>
      </c>
      <c r="T23" s="5">
        <f t="shared" si="5"/>
        <v>0.5</v>
      </c>
      <c r="U23" s="5">
        <f t="shared" si="6"/>
        <v>0.33333333333333331</v>
      </c>
      <c r="V23" s="5">
        <f t="shared" si="7"/>
        <v>0.83333333333333337</v>
      </c>
      <c r="W23" s="5">
        <f t="shared" si="8"/>
        <v>0.33333333333333331</v>
      </c>
      <c r="X23" s="5">
        <f t="shared" si="9"/>
        <v>0.16666666666666666</v>
      </c>
      <c r="Y23" s="5">
        <f t="shared" si="10"/>
        <v>0</v>
      </c>
      <c r="Z23" s="5">
        <f t="shared" si="11"/>
        <v>0</v>
      </c>
      <c r="AA23" s="5">
        <f t="shared" si="12"/>
        <v>0.16666666666666666</v>
      </c>
      <c r="AB23" s="5">
        <f t="shared" si="13"/>
        <v>0.16666666666666666</v>
      </c>
    </row>
    <row r="24" spans="1:28" x14ac:dyDescent="0.3">
      <c r="A24" t="s">
        <v>33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1</v>
      </c>
      <c r="K24">
        <v>0</v>
      </c>
      <c r="L24">
        <v>0</v>
      </c>
      <c r="M24">
        <v>2</v>
      </c>
      <c r="P24" t="str">
        <f t="shared" si="1"/>
        <v>Bosnia and Herzegovina</v>
      </c>
      <c r="Q24">
        <f t="shared" si="2"/>
        <v>2</v>
      </c>
      <c r="R24" s="5">
        <f t="shared" si="3"/>
        <v>0</v>
      </c>
      <c r="S24" s="5">
        <f t="shared" si="4"/>
        <v>0</v>
      </c>
      <c r="T24" s="5">
        <f t="shared" si="5"/>
        <v>0</v>
      </c>
      <c r="U24" s="5">
        <f t="shared" si="6"/>
        <v>0</v>
      </c>
      <c r="V24" s="5">
        <f t="shared" si="7"/>
        <v>0</v>
      </c>
      <c r="W24" s="5">
        <f t="shared" si="8"/>
        <v>1</v>
      </c>
      <c r="X24" s="5">
        <f t="shared" si="9"/>
        <v>0</v>
      </c>
      <c r="Y24" s="5">
        <f t="shared" si="10"/>
        <v>0.5</v>
      </c>
      <c r="Z24" s="5">
        <f t="shared" si="11"/>
        <v>0</v>
      </c>
      <c r="AA24" s="5">
        <f t="shared" si="12"/>
        <v>0</v>
      </c>
      <c r="AB24" s="5">
        <f t="shared" si="13"/>
        <v>1</v>
      </c>
    </row>
    <row r="25" spans="1:28" x14ac:dyDescent="0.3">
      <c r="A25" t="s">
        <v>34</v>
      </c>
      <c r="B25">
        <v>383</v>
      </c>
      <c r="C25">
        <v>33</v>
      </c>
      <c r="D25">
        <v>50</v>
      </c>
      <c r="E25">
        <v>90</v>
      </c>
      <c r="F25">
        <v>249</v>
      </c>
      <c r="G25">
        <v>322</v>
      </c>
      <c r="H25">
        <v>31</v>
      </c>
      <c r="I25">
        <v>28</v>
      </c>
      <c r="J25">
        <v>13</v>
      </c>
      <c r="K25">
        <v>27</v>
      </c>
      <c r="L25">
        <v>50</v>
      </c>
      <c r="M25">
        <v>22</v>
      </c>
      <c r="P25" t="str">
        <f t="shared" si="1"/>
        <v>Botswana</v>
      </c>
      <c r="Q25">
        <f t="shared" si="2"/>
        <v>383</v>
      </c>
      <c r="R25" s="5">
        <f t="shared" si="3"/>
        <v>8.6161879895561358E-2</v>
      </c>
      <c r="S25" s="5">
        <f t="shared" si="4"/>
        <v>0.13054830287206268</v>
      </c>
      <c r="T25" s="5">
        <f t="shared" si="5"/>
        <v>0.2349869451697128</v>
      </c>
      <c r="U25" s="5">
        <f t="shared" si="6"/>
        <v>0.65013054830287209</v>
      </c>
      <c r="V25" s="5">
        <f t="shared" si="7"/>
        <v>0.84073107049608353</v>
      </c>
      <c r="W25" s="5">
        <f t="shared" si="8"/>
        <v>8.0939947780678853E-2</v>
      </c>
      <c r="X25" s="5">
        <f t="shared" si="9"/>
        <v>7.3107049608355096E-2</v>
      </c>
      <c r="Y25" s="5">
        <f t="shared" si="10"/>
        <v>3.3942558746736295E-2</v>
      </c>
      <c r="Z25" s="5">
        <f t="shared" si="11"/>
        <v>7.0496083550913843E-2</v>
      </c>
      <c r="AA25" s="5">
        <f t="shared" si="12"/>
        <v>0.13054830287206268</v>
      </c>
      <c r="AB25" s="5">
        <f t="shared" si="13"/>
        <v>5.7441253263707574E-2</v>
      </c>
    </row>
    <row r="26" spans="1:28" x14ac:dyDescent="0.3">
      <c r="A26" t="s">
        <v>35</v>
      </c>
      <c r="B26">
        <v>79</v>
      </c>
      <c r="C26">
        <v>12</v>
      </c>
      <c r="D26">
        <v>6</v>
      </c>
      <c r="E26">
        <v>28</v>
      </c>
      <c r="F26">
        <v>24</v>
      </c>
      <c r="G26">
        <v>58</v>
      </c>
      <c r="H26">
        <v>17</v>
      </c>
      <c r="I26">
        <v>17</v>
      </c>
      <c r="J26">
        <v>6</v>
      </c>
      <c r="K26">
        <v>9</v>
      </c>
      <c r="L26">
        <v>23</v>
      </c>
      <c r="M26">
        <v>10</v>
      </c>
      <c r="P26" t="str">
        <f t="shared" si="1"/>
        <v>Brazil</v>
      </c>
      <c r="Q26">
        <f t="shared" si="2"/>
        <v>79</v>
      </c>
      <c r="R26" s="5">
        <f t="shared" si="3"/>
        <v>0.15189873417721519</v>
      </c>
      <c r="S26" s="5">
        <f t="shared" si="4"/>
        <v>7.5949367088607597E-2</v>
      </c>
      <c r="T26" s="5">
        <f t="shared" si="5"/>
        <v>0.35443037974683544</v>
      </c>
      <c r="U26" s="5">
        <f t="shared" si="6"/>
        <v>0.30379746835443039</v>
      </c>
      <c r="V26" s="5">
        <f t="shared" si="7"/>
        <v>0.73417721518987344</v>
      </c>
      <c r="W26" s="5">
        <f t="shared" si="8"/>
        <v>0.21518987341772153</v>
      </c>
      <c r="X26" s="5">
        <f t="shared" si="9"/>
        <v>0.21518987341772153</v>
      </c>
      <c r="Y26" s="5">
        <f t="shared" si="10"/>
        <v>7.5949367088607597E-2</v>
      </c>
      <c r="Z26" s="5">
        <f t="shared" si="11"/>
        <v>0.11392405063291139</v>
      </c>
      <c r="AA26" s="5">
        <f t="shared" si="12"/>
        <v>0.29113924050632911</v>
      </c>
      <c r="AB26" s="5">
        <f t="shared" si="13"/>
        <v>0.12658227848101267</v>
      </c>
    </row>
    <row r="27" spans="1:28" x14ac:dyDescent="0.3">
      <c r="A27" t="s">
        <v>36</v>
      </c>
      <c r="B27">
        <v>3</v>
      </c>
      <c r="C27">
        <v>0</v>
      </c>
      <c r="D27">
        <v>0</v>
      </c>
      <c r="E27">
        <v>0</v>
      </c>
      <c r="F27">
        <v>0</v>
      </c>
      <c r="G27">
        <v>3</v>
      </c>
      <c r="H27">
        <v>1</v>
      </c>
      <c r="I27">
        <v>0</v>
      </c>
      <c r="J27">
        <v>0</v>
      </c>
      <c r="K27">
        <v>2</v>
      </c>
      <c r="L27">
        <v>0</v>
      </c>
      <c r="M27">
        <v>1</v>
      </c>
      <c r="P27" t="str">
        <f t="shared" si="1"/>
        <v>Bulgaria</v>
      </c>
      <c r="Q27">
        <f t="shared" si="2"/>
        <v>3</v>
      </c>
      <c r="R27" s="5">
        <f t="shared" si="3"/>
        <v>0</v>
      </c>
      <c r="S27" s="5">
        <f t="shared" si="4"/>
        <v>0</v>
      </c>
      <c r="T27" s="5">
        <f t="shared" si="5"/>
        <v>0</v>
      </c>
      <c r="U27" s="5">
        <f t="shared" si="6"/>
        <v>0</v>
      </c>
      <c r="V27" s="5">
        <f t="shared" si="7"/>
        <v>1</v>
      </c>
      <c r="W27" s="5">
        <f t="shared" si="8"/>
        <v>0.33333333333333331</v>
      </c>
      <c r="X27" s="5">
        <f t="shared" si="9"/>
        <v>0</v>
      </c>
      <c r="Y27" s="5">
        <f t="shared" si="10"/>
        <v>0</v>
      </c>
      <c r="Z27" s="5">
        <f t="shared" si="11"/>
        <v>0.66666666666666663</v>
      </c>
      <c r="AA27" s="5">
        <f t="shared" si="12"/>
        <v>0</v>
      </c>
      <c r="AB27" s="5">
        <f t="shared" si="13"/>
        <v>0.33333333333333331</v>
      </c>
    </row>
    <row r="28" spans="1:28" x14ac:dyDescent="0.3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P28" t="str">
        <f t="shared" si="1"/>
        <v>Burkina Faso</v>
      </c>
      <c r="Q28">
        <f t="shared" si="2"/>
        <v>1</v>
      </c>
      <c r="R28" s="5">
        <f t="shared" si="3"/>
        <v>0</v>
      </c>
      <c r="S28" s="5">
        <f t="shared" si="4"/>
        <v>0</v>
      </c>
      <c r="T28" s="5">
        <f t="shared" si="5"/>
        <v>0</v>
      </c>
      <c r="U28" s="5">
        <f t="shared" si="6"/>
        <v>0</v>
      </c>
      <c r="V28" s="5">
        <f t="shared" si="7"/>
        <v>0</v>
      </c>
      <c r="W28" s="5">
        <f t="shared" si="8"/>
        <v>0</v>
      </c>
      <c r="X28" s="5">
        <f t="shared" si="9"/>
        <v>0</v>
      </c>
      <c r="Y28" s="5">
        <f t="shared" si="10"/>
        <v>0</v>
      </c>
      <c r="Z28" s="5">
        <f t="shared" si="11"/>
        <v>0</v>
      </c>
      <c r="AA28" s="5">
        <f t="shared" si="12"/>
        <v>0</v>
      </c>
      <c r="AB28" s="5">
        <f t="shared" si="13"/>
        <v>0</v>
      </c>
    </row>
    <row r="29" spans="1:28" x14ac:dyDescent="0.3">
      <c r="A29" t="s">
        <v>38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P29" t="str">
        <f t="shared" si="1"/>
        <v>Cabo Verde</v>
      </c>
      <c r="Q29">
        <f t="shared" si="2"/>
        <v>1</v>
      </c>
      <c r="R29" s="5">
        <f t="shared" si="3"/>
        <v>0</v>
      </c>
      <c r="S29" s="5">
        <f t="shared" si="4"/>
        <v>0</v>
      </c>
      <c r="T29" s="5">
        <f t="shared" si="5"/>
        <v>0</v>
      </c>
      <c r="U29" s="5">
        <f t="shared" si="6"/>
        <v>0</v>
      </c>
      <c r="V29" s="5">
        <f t="shared" si="7"/>
        <v>1</v>
      </c>
      <c r="W29" s="5">
        <f t="shared" si="8"/>
        <v>0</v>
      </c>
      <c r="X29" s="5">
        <f t="shared" si="9"/>
        <v>0</v>
      </c>
      <c r="Y29" s="5">
        <f t="shared" si="10"/>
        <v>0</v>
      </c>
      <c r="Z29" s="5">
        <f t="shared" si="11"/>
        <v>1</v>
      </c>
      <c r="AA29" s="5">
        <f t="shared" si="12"/>
        <v>0</v>
      </c>
      <c r="AB29" s="5">
        <f t="shared" si="13"/>
        <v>1</v>
      </c>
    </row>
    <row r="30" spans="1:28" x14ac:dyDescent="0.3">
      <c r="A30" t="s">
        <v>39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1</v>
      </c>
      <c r="P30" t="str">
        <f t="shared" si="1"/>
        <v>Cambodia</v>
      </c>
      <c r="Q30">
        <f t="shared" si="2"/>
        <v>2</v>
      </c>
      <c r="R30" s="5">
        <f t="shared" si="3"/>
        <v>0</v>
      </c>
      <c r="S30" s="5">
        <f t="shared" si="4"/>
        <v>0</v>
      </c>
      <c r="T30" s="5">
        <f t="shared" si="5"/>
        <v>0.5</v>
      </c>
      <c r="U30" s="5">
        <f t="shared" si="6"/>
        <v>0</v>
      </c>
      <c r="V30" s="5">
        <f t="shared" si="7"/>
        <v>0</v>
      </c>
      <c r="W30" s="5">
        <f t="shared" si="8"/>
        <v>0</v>
      </c>
      <c r="X30" s="5">
        <f t="shared" si="9"/>
        <v>0</v>
      </c>
      <c r="Y30" s="5">
        <f t="shared" si="10"/>
        <v>0.5</v>
      </c>
      <c r="Z30" s="5">
        <f t="shared" si="11"/>
        <v>0.5</v>
      </c>
      <c r="AA30" s="5">
        <f t="shared" si="12"/>
        <v>0</v>
      </c>
      <c r="AB30" s="5">
        <f t="shared" si="13"/>
        <v>0.5</v>
      </c>
    </row>
    <row r="31" spans="1:28" x14ac:dyDescent="0.3">
      <c r="A31" t="s">
        <v>40</v>
      </c>
      <c r="B31">
        <v>590</v>
      </c>
      <c r="C31">
        <v>69</v>
      </c>
      <c r="D31">
        <v>91</v>
      </c>
      <c r="E31">
        <v>113</v>
      </c>
      <c r="F31">
        <v>302</v>
      </c>
      <c r="G31">
        <v>386</v>
      </c>
      <c r="H31">
        <v>37</v>
      </c>
      <c r="I31">
        <v>64</v>
      </c>
      <c r="J31">
        <v>11</v>
      </c>
      <c r="K31">
        <v>6</v>
      </c>
      <c r="L31">
        <v>154</v>
      </c>
      <c r="M31">
        <v>19</v>
      </c>
      <c r="P31" t="str">
        <f t="shared" si="1"/>
        <v>Cameroon</v>
      </c>
      <c r="Q31">
        <f t="shared" si="2"/>
        <v>590</v>
      </c>
      <c r="R31" s="5">
        <f t="shared" si="3"/>
        <v>0.11694915254237288</v>
      </c>
      <c r="S31" s="5">
        <f t="shared" si="4"/>
        <v>0.15423728813559323</v>
      </c>
      <c r="T31" s="5">
        <f t="shared" si="5"/>
        <v>0.19152542372881357</v>
      </c>
      <c r="U31" s="5">
        <f t="shared" si="6"/>
        <v>0.51186440677966105</v>
      </c>
      <c r="V31" s="5">
        <f t="shared" si="7"/>
        <v>0.65423728813559323</v>
      </c>
      <c r="W31" s="5">
        <f t="shared" si="8"/>
        <v>6.2711864406779658E-2</v>
      </c>
      <c r="X31" s="5">
        <f t="shared" si="9"/>
        <v>0.10847457627118644</v>
      </c>
      <c r="Y31" s="5">
        <f t="shared" si="10"/>
        <v>1.864406779661017E-2</v>
      </c>
      <c r="Z31" s="5">
        <f t="shared" si="11"/>
        <v>1.0169491525423728E-2</v>
      </c>
      <c r="AA31" s="5">
        <f t="shared" si="12"/>
        <v>0.26101694915254237</v>
      </c>
      <c r="AB31" s="5">
        <f t="shared" si="13"/>
        <v>3.2203389830508473E-2</v>
      </c>
    </row>
    <row r="32" spans="1:28" x14ac:dyDescent="0.3">
      <c r="A32" t="s">
        <v>41</v>
      </c>
      <c r="B32">
        <v>454</v>
      </c>
      <c r="C32">
        <v>83</v>
      </c>
      <c r="D32">
        <v>49</v>
      </c>
      <c r="E32">
        <v>86</v>
      </c>
      <c r="F32">
        <v>102</v>
      </c>
      <c r="G32">
        <v>303</v>
      </c>
      <c r="H32">
        <v>132</v>
      </c>
      <c r="I32">
        <v>35</v>
      </c>
      <c r="J32">
        <v>70</v>
      </c>
      <c r="K32">
        <v>85</v>
      </c>
      <c r="L32">
        <v>169</v>
      </c>
      <c r="M32">
        <v>115</v>
      </c>
      <c r="P32" t="str">
        <f t="shared" si="1"/>
        <v>Canada</v>
      </c>
      <c r="Q32">
        <f t="shared" si="2"/>
        <v>454</v>
      </c>
      <c r="R32" s="5">
        <f t="shared" si="3"/>
        <v>0.1828193832599119</v>
      </c>
      <c r="S32" s="5">
        <f t="shared" si="4"/>
        <v>0.10792951541850221</v>
      </c>
      <c r="T32" s="5">
        <f t="shared" si="5"/>
        <v>0.1894273127753304</v>
      </c>
      <c r="U32" s="5">
        <f t="shared" si="6"/>
        <v>0.22466960352422907</v>
      </c>
      <c r="V32" s="5">
        <f t="shared" si="7"/>
        <v>0.66740088105726869</v>
      </c>
      <c r="W32" s="5">
        <f t="shared" si="8"/>
        <v>0.29074889867841408</v>
      </c>
      <c r="X32" s="5">
        <f t="shared" si="9"/>
        <v>7.7092511013215861E-2</v>
      </c>
      <c r="Y32" s="5">
        <f t="shared" si="10"/>
        <v>0.15418502202643172</v>
      </c>
      <c r="Z32" s="5">
        <f t="shared" si="11"/>
        <v>0.18722466960352424</v>
      </c>
      <c r="AA32" s="5">
        <f t="shared" si="12"/>
        <v>0.3722466960352423</v>
      </c>
      <c r="AB32" s="5">
        <f t="shared" si="13"/>
        <v>0.25330396475770928</v>
      </c>
    </row>
    <row r="33" spans="1:28" x14ac:dyDescent="0.3">
      <c r="A33" t="s">
        <v>42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P33" t="str">
        <f t="shared" si="1"/>
        <v>Cayman Islands</v>
      </c>
      <c r="Q33">
        <f t="shared" si="2"/>
        <v>1</v>
      </c>
      <c r="R33" s="5">
        <f t="shared" si="3"/>
        <v>0</v>
      </c>
      <c r="S33" s="5">
        <f t="shared" si="4"/>
        <v>0</v>
      </c>
      <c r="T33" s="5">
        <f t="shared" si="5"/>
        <v>0</v>
      </c>
      <c r="U33" s="5">
        <f t="shared" si="6"/>
        <v>0</v>
      </c>
      <c r="V33" s="5">
        <f t="shared" si="7"/>
        <v>1</v>
      </c>
      <c r="W33" s="5">
        <f t="shared" si="8"/>
        <v>0</v>
      </c>
      <c r="X33" s="5">
        <f t="shared" si="9"/>
        <v>0</v>
      </c>
      <c r="Y33" s="5">
        <f t="shared" si="10"/>
        <v>0</v>
      </c>
      <c r="Z33" s="5">
        <f t="shared" si="11"/>
        <v>0</v>
      </c>
      <c r="AA33" s="5">
        <f t="shared" si="12"/>
        <v>0</v>
      </c>
      <c r="AB33" s="5">
        <f t="shared" si="13"/>
        <v>1</v>
      </c>
    </row>
    <row r="34" spans="1:28" x14ac:dyDescent="0.3">
      <c r="A34" t="s">
        <v>43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P34" t="str">
        <f t="shared" si="1"/>
        <v>Central African Republic</v>
      </c>
      <c r="Q34">
        <f t="shared" si="2"/>
        <v>1</v>
      </c>
      <c r="R34" s="5">
        <f t="shared" si="3"/>
        <v>0</v>
      </c>
      <c r="S34" s="5">
        <f t="shared" si="4"/>
        <v>0</v>
      </c>
      <c r="T34" s="5">
        <f t="shared" si="5"/>
        <v>1</v>
      </c>
      <c r="U34" s="5">
        <f t="shared" si="6"/>
        <v>0</v>
      </c>
      <c r="V34" s="5">
        <f t="shared" si="7"/>
        <v>0</v>
      </c>
      <c r="W34" s="5">
        <f t="shared" si="8"/>
        <v>0</v>
      </c>
      <c r="X34" s="5">
        <f t="shared" si="9"/>
        <v>1</v>
      </c>
      <c r="Y34" s="5">
        <f t="shared" si="10"/>
        <v>0</v>
      </c>
      <c r="Z34" s="5">
        <f t="shared" si="11"/>
        <v>0</v>
      </c>
      <c r="AA34" s="5">
        <f t="shared" si="12"/>
        <v>1</v>
      </c>
      <c r="AB34" s="5">
        <f t="shared" si="13"/>
        <v>0</v>
      </c>
    </row>
    <row r="35" spans="1:28" x14ac:dyDescent="0.3">
      <c r="A35" t="s">
        <v>44</v>
      </c>
      <c r="B35">
        <v>5</v>
      </c>
      <c r="C35">
        <v>0</v>
      </c>
      <c r="D35">
        <v>1</v>
      </c>
      <c r="E35">
        <v>0</v>
      </c>
      <c r="F35">
        <v>3</v>
      </c>
      <c r="G35">
        <v>3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P35" t="str">
        <f t="shared" si="1"/>
        <v>Chad</v>
      </c>
      <c r="Q35">
        <f t="shared" si="2"/>
        <v>5</v>
      </c>
      <c r="R35" s="5">
        <f t="shared" si="3"/>
        <v>0</v>
      </c>
      <c r="S35" s="5">
        <f t="shared" si="4"/>
        <v>0.2</v>
      </c>
      <c r="T35" s="5">
        <f t="shared" si="5"/>
        <v>0</v>
      </c>
      <c r="U35" s="5">
        <f t="shared" si="6"/>
        <v>0.6</v>
      </c>
      <c r="V35" s="5">
        <f t="shared" si="7"/>
        <v>0.6</v>
      </c>
      <c r="W35" s="5">
        <f t="shared" si="8"/>
        <v>0.2</v>
      </c>
      <c r="X35" s="5">
        <f t="shared" si="9"/>
        <v>0.4</v>
      </c>
      <c r="Y35" s="5">
        <f t="shared" si="10"/>
        <v>0</v>
      </c>
      <c r="Z35" s="5">
        <f t="shared" si="11"/>
        <v>0</v>
      </c>
      <c r="AA35" s="5">
        <f t="shared" si="12"/>
        <v>0</v>
      </c>
      <c r="AB35" s="5">
        <f t="shared" si="13"/>
        <v>0</v>
      </c>
    </row>
    <row r="36" spans="1:28" x14ac:dyDescent="0.3">
      <c r="A36" t="s">
        <v>45</v>
      </c>
      <c r="B36">
        <v>28</v>
      </c>
      <c r="C36">
        <v>2</v>
      </c>
      <c r="D36">
        <v>4</v>
      </c>
      <c r="E36">
        <v>10</v>
      </c>
      <c r="F36">
        <v>6</v>
      </c>
      <c r="G36">
        <v>22</v>
      </c>
      <c r="H36">
        <v>6</v>
      </c>
      <c r="I36">
        <v>4</v>
      </c>
      <c r="J36">
        <v>1</v>
      </c>
      <c r="K36">
        <v>4</v>
      </c>
      <c r="L36">
        <v>1</v>
      </c>
      <c r="M36">
        <v>3</v>
      </c>
      <c r="P36" t="str">
        <f t="shared" si="1"/>
        <v>Chile</v>
      </c>
      <c r="Q36">
        <f t="shared" si="2"/>
        <v>28</v>
      </c>
      <c r="R36" s="5">
        <f t="shared" si="3"/>
        <v>7.1428571428571425E-2</v>
      </c>
      <c r="S36" s="5">
        <f t="shared" si="4"/>
        <v>0.14285714285714285</v>
      </c>
      <c r="T36" s="5">
        <f t="shared" si="5"/>
        <v>0.35714285714285715</v>
      </c>
      <c r="U36" s="5">
        <f t="shared" si="6"/>
        <v>0.21428571428571427</v>
      </c>
      <c r="V36" s="5">
        <f t="shared" si="7"/>
        <v>0.7857142857142857</v>
      </c>
      <c r="W36" s="5">
        <f t="shared" si="8"/>
        <v>0.21428571428571427</v>
      </c>
      <c r="X36" s="5">
        <f t="shared" si="9"/>
        <v>0.14285714285714285</v>
      </c>
      <c r="Y36" s="5">
        <f t="shared" si="10"/>
        <v>3.5714285714285712E-2</v>
      </c>
      <c r="Z36" s="5">
        <f t="shared" si="11"/>
        <v>0.14285714285714285</v>
      </c>
      <c r="AA36" s="5">
        <f t="shared" si="12"/>
        <v>3.5714285714285712E-2</v>
      </c>
      <c r="AB36" s="5">
        <f t="shared" si="13"/>
        <v>0.10714285714285714</v>
      </c>
    </row>
    <row r="37" spans="1:28" x14ac:dyDescent="0.3">
      <c r="A37" t="s">
        <v>46</v>
      </c>
      <c r="B37">
        <v>23</v>
      </c>
      <c r="C37">
        <v>11</v>
      </c>
      <c r="D37">
        <v>2</v>
      </c>
      <c r="E37">
        <v>7</v>
      </c>
      <c r="F37">
        <v>9</v>
      </c>
      <c r="G37">
        <v>13</v>
      </c>
      <c r="H37">
        <v>7</v>
      </c>
      <c r="I37">
        <v>1</v>
      </c>
      <c r="J37">
        <v>3</v>
      </c>
      <c r="K37">
        <v>4</v>
      </c>
      <c r="L37">
        <v>6</v>
      </c>
      <c r="M37">
        <v>0</v>
      </c>
      <c r="P37" t="str">
        <f t="shared" si="1"/>
        <v>China</v>
      </c>
      <c r="Q37">
        <f t="shared" si="2"/>
        <v>23</v>
      </c>
      <c r="R37" s="5">
        <f t="shared" si="3"/>
        <v>0.47826086956521741</v>
      </c>
      <c r="S37" s="5">
        <f t="shared" si="4"/>
        <v>8.6956521739130432E-2</v>
      </c>
      <c r="T37" s="5">
        <f t="shared" si="5"/>
        <v>0.30434782608695654</v>
      </c>
      <c r="U37" s="5">
        <f t="shared" si="6"/>
        <v>0.39130434782608697</v>
      </c>
      <c r="V37" s="5">
        <f t="shared" si="7"/>
        <v>0.56521739130434778</v>
      </c>
      <c r="W37" s="5">
        <f t="shared" si="8"/>
        <v>0.30434782608695654</v>
      </c>
      <c r="X37" s="5">
        <f t="shared" si="9"/>
        <v>4.3478260869565216E-2</v>
      </c>
      <c r="Y37" s="5">
        <f t="shared" si="10"/>
        <v>0.13043478260869565</v>
      </c>
      <c r="Z37" s="5">
        <f t="shared" si="11"/>
        <v>0.17391304347826086</v>
      </c>
      <c r="AA37" s="5">
        <f t="shared" si="12"/>
        <v>0.2608695652173913</v>
      </c>
      <c r="AB37" s="5">
        <f t="shared" si="13"/>
        <v>0</v>
      </c>
    </row>
    <row r="38" spans="1:28" x14ac:dyDescent="0.3">
      <c r="A38" t="s">
        <v>47</v>
      </c>
      <c r="B38">
        <v>16</v>
      </c>
      <c r="C38">
        <v>2</v>
      </c>
      <c r="D38">
        <v>1</v>
      </c>
      <c r="E38">
        <v>3</v>
      </c>
      <c r="F38">
        <v>2</v>
      </c>
      <c r="G38">
        <v>6</v>
      </c>
      <c r="H38">
        <v>2</v>
      </c>
      <c r="I38">
        <v>10</v>
      </c>
      <c r="J38">
        <v>1</v>
      </c>
      <c r="K38">
        <v>0</v>
      </c>
      <c r="L38">
        <v>2</v>
      </c>
      <c r="M38">
        <v>1</v>
      </c>
      <c r="P38" t="str">
        <f t="shared" si="1"/>
        <v>Colombia</v>
      </c>
      <c r="Q38">
        <f t="shared" si="2"/>
        <v>16</v>
      </c>
      <c r="R38" s="5">
        <f t="shared" si="3"/>
        <v>0.125</v>
      </c>
      <c r="S38" s="5">
        <f t="shared" si="4"/>
        <v>6.25E-2</v>
      </c>
      <c r="T38" s="5">
        <f t="shared" si="5"/>
        <v>0.1875</v>
      </c>
      <c r="U38" s="5">
        <f t="shared" si="6"/>
        <v>0.125</v>
      </c>
      <c r="V38" s="5">
        <f t="shared" si="7"/>
        <v>0.375</v>
      </c>
      <c r="W38" s="5">
        <f t="shared" si="8"/>
        <v>0.125</v>
      </c>
      <c r="X38" s="5">
        <f t="shared" si="9"/>
        <v>0.625</v>
      </c>
      <c r="Y38" s="5">
        <f t="shared" si="10"/>
        <v>6.25E-2</v>
      </c>
      <c r="Z38" s="5">
        <f t="shared" si="11"/>
        <v>0</v>
      </c>
      <c r="AA38" s="5">
        <f t="shared" si="12"/>
        <v>0.125</v>
      </c>
      <c r="AB38" s="5">
        <f t="shared" si="13"/>
        <v>6.25E-2</v>
      </c>
    </row>
    <row r="39" spans="1:28" x14ac:dyDescent="0.3">
      <c r="A39" t="s">
        <v>48</v>
      </c>
      <c r="B39">
        <v>10</v>
      </c>
      <c r="C39">
        <v>1</v>
      </c>
      <c r="D39">
        <v>3</v>
      </c>
      <c r="E39">
        <v>2</v>
      </c>
      <c r="F39">
        <v>7</v>
      </c>
      <c r="G39">
        <v>8</v>
      </c>
      <c r="H39">
        <v>0</v>
      </c>
      <c r="I39">
        <v>1</v>
      </c>
      <c r="J39">
        <v>0</v>
      </c>
      <c r="K39">
        <v>1</v>
      </c>
      <c r="L39">
        <v>2</v>
      </c>
      <c r="M39">
        <v>0</v>
      </c>
      <c r="P39" t="str">
        <f t="shared" si="1"/>
        <v>Congo</v>
      </c>
      <c r="Q39">
        <f t="shared" si="2"/>
        <v>10</v>
      </c>
      <c r="R39" s="5">
        <f t="shared" si="3"/>
        <v>0.1</v>
      </c>
      <c r="S39" s="5">
        <f t="shared" si="4"/>
        <v>0.3</v>
      </c>
      <c r="T39" s="5">
        <f t="shared" si="5"/>
        <v>0.2</v>
      </c>
      <c r="U39" s="5">
        <f t="shared" si="6"/>
        <v>0.7</v>
      </c>
      <c r="V39" s="5">
        <f t="shared" si="7"/>
        <v>0.8</v>
      </c>
      <c r="W39" s="5">
        <f t="shared" si="8"/>
        <v>0</v>
      </c>
      <c r="X39" s="5">
        <f t="shared" si="9"/>
        <v>0.1</v>
      </c>
      <c r="Y39" s="5">
        <f t="shared" si="10"/>
        <v>0</v>
      </c>
      <c r="Z39" s="5">
        <f t="shared" si="11"/>
        <v>0.1</v>
      </c>
      <c r="AA39" s="5">
        <f t="shared" si="12"/>
        <v>0.2</v>
      </c>
      <c r="AB39" s="5">
        <f t="shared" si="13"/>
        <v>0</v>
      </c>
    </row>
    <row r="40" spans="1:28" x14ac:dyDescent="0.3">
      <c r="A40" t="s">
        <v>49</v>
      </c>
      <c r="B40">
        <v>9</v>
      </c>
      <c r="C40">
        <v>2</v>
      </c>
      <c r="D40">
        <v>0</v>
      </c>
      <c r="E40">
        <v>2</v>
      </c>
      <c r="F40">
        <v>3</v>
      </c>
      <c r="G40">
        <v>6</v>
      </c>
      <c r="H40">
        <v>2</v>
      </c>
      <c r="I40">
        <v>0</v>
      </c>
      <c r="J40">
        <v>0</v>
      </c>
      <c r="K40">
        <v>2</v>
      </c>
      <c r="L40">
        <v>2</v>
      </c>
      <c r="M40">
        <v>4</v>
      </c>
      <c r="P40" t="str">
        <f t="shared" si="1"/>
        <v>Costa Rica</v>
      </c>
      <c r="Q40">
        <f t="shared" si="2"/>
        <v>9</v>
      </c>
      <c r="R40" s="5">
        <f t="shared" si="3"/>
        <v>0.22222222222222221</v>
      </c>
      <c r="S40" s="5">
        <f t="shared" si="4"/>
        <v>0</v>
      </c>
      <c r="T40" s="5">
        <f t="shared" si="5"/>
        <v>0.22222222222222221</v>
      </c>
      <c r="U40" s="5">
        <f t="shared" si="6"/>
        <v>0.33333333333333331</v>
      </c>
      <c r="V40" s="5">
        <f t="shared" si="7"/>
        <v>0.66666666666666663</v>
      </c>
      <c r="W40" s="5">
        <f t="shared" si="8"/>
        <v>0.22222222222222221</v>
      </c>
      <c r="X40" s="5">
        <f t="shared" si="9"/>
        <v>0</v>
      </c>
      <c r="Y40" s="5">
        <f t="shared" si="10"/>
        <v>0</v>
      </c>
      <c r="Z40" s="5">
        <f t="shared" si="11"/>
        <v>0.22222222222222221</v>
      </c>
      <c r="AA40" s="5">
        <f t="shared" si="12"/>
        <v>0.22222222222222221</v>
      </c>
      <c r="AB40" s="5">
        <f t="shared" si="13"/>
        <v>0.44444444444444442</v>
      </c>
    </row>
    <row r="41" spans="1:28" x14ac:dyDescent="0.3">
      <c r="A41" t="s">
        <v>50</v>
      </c>
      <c r="B41">
        <v>2</v>
      </c>
      <c r="C41">
        <v>0</v>
      </c>
      <c r="D41">
        <v>1</v>
      </c>
      <c r="E41">
        <v>0</v>
      </c>
      <c r="F41">
        <v>0</v>
      </c>
      <c r="G41">
        <v>2</v>
      </c>
      <c r="H41">
        <v>0</v>
      </c>
      <c r="I41">
        <v>0</v>
      </c>
      <c r="J41">
        <v>0</v>
      </c>
      <c r="K41">
        <v>1</v>
      </c>
      <c r="L41">
        <v>2</v>
      </c>
      <c r="M41">
        <v>0</v>
      </c>
      <c r="P41" t="str">
        <f t="shared" si="1"/>
        <v>Croatia</v>
      </c>
      <c r="Q41">
        <f t="shared" si="2"/>
        <v>2</v>
      </c>
      <c r="R41" s="5">
        <f t="shared" si="3"/>
        <v>0</v>
      </c>
      <c r="S41" s="5">
        <f t="shared" si="4"/>
        <v>0.5</v>
      </c>
      <c r="T41" s="5">
        <f t="shared" si="5"/>
        <v>0</v>
      </c>
      <c r="U41" s="5">
        <f t="shared" si="6"/>
        <v>0</v>
      </c>
      <c r="V41" s="5">
        <f t="shared" si="7"/>
        <v>1</v>
      </c>
      <c r="W41" s="5">
        <f t="shared" si="8"/>
        <v>0</v>
      </c>
      <c r="X41" s="5">
        <f t="shared" si="9"/>
        <v>0</v>
      </c>
      <c r="Y41" s="5">
        <f t="shared" si="10"/>
        <v>0</v>
      </c>
      <c r="Z41" s="5">
        <f t="shared" si="11"/>
        <v>0.5</v>
      </c>
      <c r="AA41" s="5">
        <f t="shared" si="12"/>
        <v>1</v>
      </c>
      <c r="AB41" s="5">
        <f t="shared" si="13"/>
        <v>0</v>
      </c>
    </row>
    <row r="42" spans="1:28" x14ac:dyDescent="0.3">
      <c r="A42" t="s">
        <v>51</v>
      </c>
      <c r="B42">
        <v>1</v>
      </c>
      <c r="C42">
        <v>1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P42" t="str">
        <f t="shared" si="1"/>
        <v>Cuba</v>
      </c>
      <c r="Q42">
        <f t="shared" si="2"/>
        <v>1</v>
      </c>
      <c r="R42" s="5">
        <f t="shared" si="3"/>
        <v>1</v>
      </c>
      <c r="S42" s="5">
        <f t="shared" si="4"/>
        <v>0</v>
      </c>
      <c r="T42" s="5">
        <f t="shared" si="5"/>
        <v>1</v>
      </c>
      <c r="U42" s="5">
        <f t="shared" si="6"/>
        <v>0</v>
      </c>
      <c r="V42" s="5">
        <f t="shared" si="7"/>
        <v>1</v>
      </c>
      <c r="W42" s="5">
        <f t="shared" si="8"/>
        <v>0</v>
      </c>
      <c r="X42" s="5">
        <f t="shared" si="9"/>
        <v>0</v>
      </c>
      <c r="Y42" s="5">
        <f t="shared" si="10"/>
        <v>0</v>
      </c>
      <c r="Z42" s="5">
        <f t="shared" si="11"/>
        <v>0</v>
      </c>
      <c r="AA42" s="5">
        <f t="shared" si="12"/>
        <v>0</v>
      </c>
      <c r="AB42" s="5">
        <f t="shared" si="13"/>
        <v>0</v>
      </c>
    </row>
    <row r="43" spans="1:28" x14ac:dyDescent="0.3">
      <c r="A43" t="s">
        <v>52</v>
      </c>
      <c r="B43">
        <v>1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P43" t="str">
        <f t="shared" si="1"/>
        <v>Cyprus</v>
      </c>
      <c r="Q43">
        <f t="shared" si="2"/>
        <v>1</v>
      </c>
      <c r="R43" s="5">
        <f t="shared" si="3"/>
        <v>0</v>
      </c>
      <c r="S43" s="5">
        <f t="shared" si="4"/>
        <v>0</v>
      </c>
      <c r="T43" s="5">
        <f t="shared" si="5"/>
        <v>0</v>
      </c>
      <c r="U43" s="5">
        <f t="shared" si="6"/>
        <v>1</v>
      </c>
      <c r="V43" s="5">
        <f t="shared" si="7"/>
        <v>1</v>
      </c>
      <c r="W43" s="5">
        <f t="shared" si="8"/>
        <v>0</v>
      </c>
      <c r="X43" s="5">
        <f t="shared" si="9"/>
        <v>0</v>
      </c>
      <c r="Y43" s="5">
        <f t="shared" si="10"/>
        <v>0</v>
      </c>
      <c r="Z43" s="5">
        <f t="shared" si="11"/>
        <v>0</v>
      </c>
      <c r="AA43" s="5">
        <f t="shared" si="12"/>
        <v>1</v>
      </c>
      <c r="AB43" s="5">
        <f t="shared" si="13"/>
        <v>0</v>
      </c>
    </row>
    <row r="44" spans="1:28" x14ac:dyDescent="0.3">
      <c r="A44" t="s">
        <v>53</v>
      </c>
      <c r="B44">
        <v>4</v>
      </c>
      <c r="C44">
        <v>1</v>
      </c>
      <c r="D44">
        <v>0</v>
      </c>
      <c r="E44">
        <v>0</v>
      </c>
      <c r="F44">
        <v>1</v>
      </c>
      <c r="G44">
        <v>4</v>
      </c>
      <c r="H44">
        <v>2</v>
      </c>
      <c r="I44">
        <v>0</v>
      </c>
      <c r="J44">
        <v>0</v>
      </c>
      <c r="K44">
        <v>0</v>
      </c>
      <c r="L44">
        <v>1</v>
      </c>
      <c r="M44">
        <v>0</v>
      </c>
      <c r="P44" t="str">
        <f t="shared" si="1"/>
        <v>Czech Republic</v>
      </c>
      <c r="Q44">
        <f t="shared" si="2"/>
        <v>4</v>
      </c>
      <c r="R44" s="5">
        <f t="shared" si="3"/>
        <v>0.25</v>
      </c>
      <c r="S44" s="5">
        <f t="shared" si="4"/>
        <v>0</v>
      </c>
      <c r="T44" s="5">
        <f t="shared" si="5"/>
        <v>0</v>
      </c>
      <c r="U44" s="5">
        <f t="shared" si="6"/>
        <v>0.25</v>
      </c>
      <c r="V44" s="5">
        <f t="shared" si="7"/>
        <v>1</v>
      </c>
      <c r="W44" s="5">
        <f t="shared" si="8"/>
        <v>0.5</v>
      </c>
      <c r="X44" s="5">
        <f t="shared" si="9"/>
        <v>0</v>
      </c>
      <c r="Y44" s="5">
        <f t="shared" si="10"/>
        <v>0</v>
      </c>
      <c r="Z44" s="5">
        <f t="shared" si="11"/>
        <v>0</v>
      </c>
      <c r="AA44" s="5">
        <f t="shared" si="12"/>
        <v>0.25</v>
      </c>
      <c r="AB44" s="5">
        <f t="shared" si="13"/>
        <v>0</v>
      </c>
    </row>
    <row r="45" spans="1:28" x14ac:dyDescent="0.3">
      <c r="A45" t="s">
        <v>54</v>
      </c>
      <c r="B45">
        <v>3</v>
      </c>
      <c r="C45">
        <v>2</v>
      </c>
      <c r="D45">
        <v>0</v>
      </c>
      <c r="E45">
        <v>1</v>
      </c>
      <c r="F45">
        <v>2</v>
      </c>
      <c r="G45">
        <v>2</v>
      </c>
      <c r="H45">
        <v>2</v>
      </c>
      <c r="I45">
        <v>0</v>
      </c>
      <c r="J45">
        <v>0</v>
      </c>
      <c r="K45">
        <v>0</v>
      </c>
      <c r="L45">
        <v>0</v>
      </c>
      <c r="M45">
        <v>0</v>
      </c>
      <c r="P45" t="str">
        <f t="shared" si="1"/>
        <v>Democratic People's Republic of Korea</v>
      </c>
      <c r="Q45">
        <f t="shared" si="2"/>
        <v>3</v>
      </c>
      <c r="R45" s="5">
        <f t="shared" si="3"/>
        <v>0.66666666666666663</v>
      </c>
      <c r="S45" s="5">
        <f t="shared" si="4"/>
        <v>0</v>
      </c>
      <c r="T45" s="5">
        <f t="shared" si="5"/>
        <v>0.33333333333333331</v>
      </c>
      <c r="U45" s="5">
        <f t="shared" si="6"/>
        <v>0.66666666666666663</v>
      </c>
      <c r="V45" s="5">
        <f t="shared" si="7"/>
        <v>0.66666666666666663</v>
      </c>
      <c r="W45" s="5">
        <f t="shared" si="8"/>
        <v>0.66666666666666663</v>
      </c>
      <c r="X45" s="5">
        <f t="shared" si="9"/>
        <v>0</v>
      </c>
      <c r="Y45" s="5">
        <f t="shared" si="10"/>
        <v>0</v>
      </c>
      <c r="Z45" s="5">
        <f t="shared" si="11"/>
        <v>0</v>
      </c>
      <c r="AA45" s="5">
        <f t="shared" si="12"/>
        <v>0</v>
      </c>
      <c r="AB45" s="5">
        <f t="shared" si="13"/>
        <v>0</v>
      </c>
    </row>
    <row r="46" spans="1:28" x14ac:dyDescent="0.3">
      <c r="A46" t="s">
        <v>55</v>
      </c>
      <c r="B46">
        <v>48</v>
      </c>
      <c r="C46">
        <v>3</v>
      </c>
      <c r="D46">
        <v>4</v>
      </c>
      <c r="E46">
        <v>14</v>
      </c>
      <c r="F46">
        <v>37</v>
      </c>
      <c r="G46">
        <v>41</v>
      </c>
      <c r="H46">
        <v>6</v>
      </c>
      <c r="I46">
        <v>2</v>
      </c>
      <c r="J46">
        <v>2</v>
      </c>
      <c r="K46">
        <v>0</v>
      </c>
      <c r="L46">
        <v>8</v>
      </c>
      <c r="M46">
        <v>4</v>
      </c>
      <c r="P46" t="str">
        <f t="shared" si="1"/>
        <v>Democratic Republic of the Congo</v>
      </c>
      <c r="Q46">
        <f t="shared" si="2"/>
        <v>48</v>
      </c>
      <c r="R46" s="5">
        <f t="shared" si="3"/>
        <v>6.25E-2</v>
      </c>
      <c r="S46" s="5">
        <f t="shared" si="4"/>
        <v>8.3333333333333329E-2</v>
      </c>
      <c r="T46" s="5">
        <f t="shared" si="5"/>
        <v>0.29166666666666669</v>
      </c>
      <c r="U46" s="5">
        <f t="shared" si="6"/>
        <v>0.77083333333333337</v>
      </c>
      <c r="V46" s="5">
        <f t="shared" si="7"/>
        <v>0.85416666666666663</v>
      </c>
      <c r="W46" s="5">
        <f t="shared" si="8"/>
        <v>0.125</v>
      </c>
      <c r="X46" s="5">
        <f t="shared" si="9"/>
        <v>4.1666666666666664E-2</v>
      </c>
      <c r="Y46" s="5">
        <f t="shared" si="10"/>
        <v>4.1666666666666664E-2</v>
      </c>
      <c r="Z46" s="5">
        <f t="shared" si="11"/>
        <v>0</v>
      </c>
      <c r="AA46" s="5">
        <f t="shared" si="12"/>
        <v>0.16666666666666666</v>
      </c>
      <c r="AB46" s="5">
        <f t="shared" si="13"/>
        <v>8.3333333333333329E-2</v>
      </c>
    </row>
    <row r="47" spans="1:28" x14ac:dyDescent="0.3">
      <c r="A47" t="s">
        <v>56</v>
      </c>
      <c r="B47">
        <v>4</v>
      </c>
      <c r="C47">
        <v>2</v>
      </c>
      <c r="D47">
        <v>0</v>
      </c>
      <c r="E47">
        <v>0</v>
      </c>
      <c r="F47">
        <v>0</v>
      </c>
      <c r="G47">
        <v>3</v>
      </c>
      <c r="H47">
        <v>3</v>
      </c>
      <c r="I47">
        <v>1</v>
      </c>
      <c r="J47">
        <v>0</v>
      </c>
      <c r="K47">
        <v>0</v>
      </c>
      <c r="L47">
        <v>1</v>
      </c>
      <c r="M47">
        <v>1</v>
      </c>
      <c r="P47" t="str">
        <f t="shared" si="1"/>
        <v>Denmark</v>
      </c>
      <c r="Q47">
        <f t="shared" si="2"/>
        <v>4</v>
      </c>
      <c r="R47" s="5">
        <f t="shared" si="3"/>
        <v>0.5</v>
      </c>
      <c r="S47" s="5">
        <f t="shared" si="4"/>
        <v>0</v>
      </c>
      <c r="T47" s="5">
        <f t="shared" si="5"/>
        <v>0</v>
      </c>
      <c r="U47" s="5">
        <f t="shared" si="6"/>
        <v>0</v>
      </c>
      <c r="V47" s="5">
        <f t="shared" si="7"/>
        <v>0.75</v>
      </c>
      <c r="W47" s="5">
        <f t="shared" si="8"/>
        <v>0.75</v>
      </c>
      <c r="X47" s="5">
        <f t="shared" si="9"/>
        <v>0.25</v>
      </c>
      <c r="Y47" s="5">
        <f t="shared" si="10"/>
        <v>0</v>
      </c>
      <c r="Z47" s="5">
        <f t="shared" si="11"/>
        <v>0</v>
      </c>
      <c r="AA47" s="5">
        <f t="shared" si="12"/>
        <v>0.25</v>
      </c>
      <c r="AB47" s="5">
        <f t="shared" si="13"/>
        <v>0.25</v>
      </c>
    </row>
    <row r="48" spans="1:28" x14ac:dyDescent="0.3">
      <c r="A48" t="s">
        <v>57</v>
      </c>
      <c r="B48">
        <v>4</v>
      </c>
      <c r="C48">
        <v>0</v>
      </c>
      <c r="D48">
        <v>1</v>
      </c>
      <c r="E48">
        <v>1</v>
      </c>
      <c r="F48">
        <v>2</v>
      </c>
      <c r="G48">
        <v>1</v>
      </c>
      <c r="H48">
        <v>1</v>
      </c>
      <c r="I48">
        <v>2</v>
      </c>
      <c r="J48">
        <v>1</v>
      </c>
      <c r="K48">
        <v>0</v>
      </c>
      <c r="L48">
        <v>1</v>
      </c>
      <c r="M48">
        <v>1</v>
      </c>
      <c r="P48" t="str">
        <f t="shared" si="1"/>
        <v>Dominican Republic</v>
      </c>
      <c r="Q48">
        <f t="shared" si="2"/>
        <v>4</v>
      </c>
      <c r="R48" s="5">
        <f t="shared" si="3"/>
        <v>0</v>
      </c>
      <c r="S48" s="5">
        <f t="shared" si="4"/>
        <v>0.25</v>
      </c>
      <c r="T48" s="5">
        <f t="shared" si="5"/>
        <v>0.25</v>
      </c>
      <c r="U48" s="5">
        <f t="shared" si="6"/>
        <v>0.5</v>
      </c>
      <c r="V48" s="5">
        <f t="shared" si="7"/>
        <v>0.25</v>
      </c>
      <c r="W48" s="5">
        <f t="shared" si="8"/>
        <v>0.25</v>
      </c>
      <c r="X48" s="5">
        <f t="shared" si="9"/>
        <v>0.5</v>
      </c>
      <c r="Y48" s="5">
        <f t="shared" si="10"/>
        <v>0.25</v>
      </c>
      <c r="Z48" s="5">
        <f t="shared" si="11"/>
        <v>0</v>
      </c>
      <c r="AA48" s="5">
        <f t="shared" si="12"/>
        <v>0.25</v>
      </c>
      <c r="AB48" s="5">
        <f t="shared" si="13"/>
        <v>0.25</v>
      </c>
    </row>
    <row r="49" spans="1:28" x14ac:dyDescent="0.3">
      <c r="A49" t="s">
        <v>58</v>
      </c>
      <c r="B49">
        <v>4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  <c r="M49">
        <v>0</v>
      </c>
      <c r="P49" t="str">
        <f t="shared" si="1"/>
        <v>Ecuador</v>
      </c>
      <c r="Q49">
        <f t="shared" si="2"/>
        <v>4</v>
      </c>
      <c r="R49" s="5">
        <f t="shared" si="3"/>
        <v>0</v>
      </c>
      <c r="S49" s="5">
        <f t="shared" si="4"/>
        <v>0</v>
      </c>
      <c r="T49" s="5">
        <f t="shared" si="5"/>
        <v>0</v>
      </c>
      <c r="U49" s="5">
        <f t="shared" si="6"/>
        <v>0.25</v>
      </c>
      <c r="V49" s="5">
        <f t="shared" si="7"/>
        <v>0</v>
      </c>
      <c r="W49" s="5">
        <f t="shared" si="8"/>
        <v>0.25</v>
      </c>
      <c r="X49" s="5">
        <f t="shared" si="9"/>
        <v>0.25</v>
      </c>
      <c r="Y49" s="5">
        <f t="shared" si="10"/>
        <v>0</v>
      </c>
      <c r="Z49" s="5">
        <f t="shared" si="11"/>
        <v>0.25</v>
      </c>
      <c r="AA49" s="5">
        <f t="shared" si="12"/>
        <v>0.25</v>
      </c>
      <c r="AB49" s="5">
        <f t="shared" si="13"/>
        <v>0</v>
      </c>
    </row>
    <row r="50" spans="1:28" x14ac:dyDescent="0.3">
      <c r="A50" t="s">
        <v>59</v>
      </c>
      <c r="B50">
        <v>5</v>
      </c>
      <c r="C50">
        <v>1</v>
      </c>
      <c r="D50">
        <v>0</v>
      </c>
      <c r="E50">
        <v>2</v>
      </c>
      <c r="F50">
        <v>2</v>
      </c>
      <c r="G50">
        <v>3</v>
      </c>
      <c r="H50">
        <v>0</v>
      </c>
      <c r="I50">
        <v>1</v>
      </c>
      <c r="J50">
        <v>0</v>
      </c>
      <c r="K50">
        <v>0</v>
      </c>
      <c r="L50">
        <v>3</v>
      </c>
      <c r="M50">
        <v>0</v>
      </c>
      <c r="P50" t="str">
        <f t="shared" si="1"/>
        <v>Egypt</v>
      </c>
      <c r="Q50">
        <f t="shared" si="2"/>
        <v>5</v>
      </c>
      <c r="R50" s="5">
        <f t="shared" si="3"/>
        <v>0.2</v>
      </c>
      <c r="S50" s="5">
        <f t="shared" si="4"/>
        <v>0</v>
      </c>
      <c r="T50" s="5">
        <f t="shared" si="5"/>
        <v>0.4</v>
      </c>
      <c r="U50" s="5">
        <f t="shared" si="6"/>
        <v>0.4</v>
      </c>
      <c r="V50" s="5">
        <f t="shared" si="7"/>
        <v>0.6</v>
      </c>
      <c r="W50" s="5">
        <f t="shared" si="8"/>
        <v>0</v>
      </c>
      <c r="X50" s="5">
        <f t="shared" si="9"/>
        <v>0.2</v>
      </c>
      <c r="Y50" s="5">
        <f t="shared" si="10"/>
        <v>0</v>
      </c>
      <c r="Z50" s="5">
        <f t="shared" si="11"/>
        <v>0</v>
      </c>
      <c r="AA50" s="5">
        <f t="shared" si="12"/>
        <v>0.6</v>
      </c>
      <c r="AB50" s="5">
        <f t="shared" si="13"/>
        <v>0</v>
      </c>
    </row>
    <row r="51" spans="1:28" x14ac:dyDescent="0.3">
      <c r="A51" t="s">
        <v>60</v>
      </c>
      <c r="B51">
        <v>2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P51" t="str">
        <f t="shared" si="1"/>
        <v>El Salvador</v>
      </c>
      <c r="Q51">
        <f t="shared" si="2"/>
        <v>2</v>
      </c>
      <c r="R51" s="5">
        <f t="shared" si="3"/>
        <v>0</v>
      </c>
      <c r="S51" s="5">
        <f t="shared" si="4"/>
        <v>0.5</v>
      </c>
      <c r="T51" s="5">
        <f t="shared" si="5"/>
        <v>0</v>
      </c>
      <c r="U51" s="5">
        <f t="shared" si="6"/>
        <v>0</v>
      </c>
      <c r="V51" s="5">
        <f t="shared" si="7"/>
        <v>0.5</v>
      </c>
      <c r="W51" s="5">
        <f t="shared" si="8"/>
        <v>0</v>
      </c>
      <c r="X51" s="5">
        <f t="shared" si="9"/>
        <v>0.5</v>
      </c>
      <c r="Y51" s="5">
        <f t="shared" si="10"/>
        <v>0</v>
      </c>
      <c r="Z51" s="5">
        <f t="shared" si="11"/>
        <v>0</v>
      </c>
      <c r="AA51" s="5">
        <f t="shared" si="12"/>
        <v>0</v>
      </c>
      <c r="AB51" s="5">
        <f t="shared" si="13"/>
        <v>0</v>
      </c>
    </row>
    <row r="52" spans="1:28" x14ac:dyDescent="0.3">
      <c r="A52" t="s">
        <v>61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P52" t="str">
        <f t="shared" si="1"/>
        <v>Eritrea</v>
      </c>
      <c r="Q52">
        <f t="shared" si="2"/>
        <v>1</v>
      </c>
      <c r="R52" s="5">
        <f t="shared" si="3"/>
        <v>0</v>
      </c>
      <c r="S52" s="5">
        <f t="shared" si="4"/>
        <v>0</v>
      </c>
      <c r="T52" s="5">
        <f t="shared" si="5"/>
        <v>0</v>
      </c>
      <c r="U52" s="5">
        <f t="shared" si="6"/>
        <v>0</v>
      </c>
      <c r="V52" s="5">
        <f t="shared" si="7"/>
        <v>0</v>
      </c>
      <c r="W52" s="5">
        <f t="shared" si="8"/>
        <v>0</v>
      </c>
      <c r="X52" s="5">
        <f t="shared" si="9"/>
        <v>0</v>
      </c>
      <c r="Y52" s="5">
        <f t="shared" si="10"/>
        <v>0</v>
      </c>
      <c r="Z52" s="5">
        <f t="shared" si="11"/>
        <v>0</v>
      </c>
      <c r="AA52" s="5">
        <f t="shared" si="12"/>
        <v>0</v>
      </c>
      <c r="AB52" s="5">
        <f t="shared" si="13"/>
        <v>0</v>
      </c>
    </row>
    <row r="53" spans="1:28" x14ac:dyDescent="0.3">
      <c r="A53" t="s">
        <v>62</v>
      </c>
      <c r="B53">
        <v>4</v>
      </c>
      <c r="C53">
        <v>0</v>
      </c>
      <c r="D53">
        <v>1</v>
      </c>
      <c r="E53">
        <v>3</v>
      </c>
      <c r="F53">
        <v>1</v>
      </c>
      <c r="G53">
        <v>2</v>
      </c>
      <c r="H53">
        <v>2</v>
      </c>
      <c r="I53">
        <v>0</v>
      </c>
      <c r="J53">
        <v>1</v>
      </c>
      <c r="K53">
        <v>2</v>
      </c>
      <c r="L53">
        <v>0</v>
      </c>
      <c r="M53">
        <v>0</v>
      </c>
      <c r="P53" t="str">
        <f t="shared" si="1"/>
        <v>Estonia</v>
      </c>
      <c r="Q53">
        <f t="shared" si="2"/>
        <v>4</v>
      </c>
      <c r="R53" s="5">
        <f t="shared" si="3"/>
        <v>0</v>
      </c>
      <c r="S53" s="5">
        <f t="shared" si="4"/>
        <v>0.25</v>
      </c>
      <c r="T53" s="5">
        <f t="shared" si="5"/>
        <v>0.75</v>
      </c>
      <c r="U53" s="5">
        <f t="shared" si="6"/>
        <v>0.25</v>
      </c>
      <c r="V53" s="5">
        <f t="shared" si="7"/>
        <v>0.5</v>
      </c>
      <c r="W53" s="5">
        <f t="shared" si="8"/>
        <v>0.5</v>
      </c>
      <c r="X53" s="5">
        <f t="shared" si="9"/>
        <v>0</v>
      </c>
      <c r="Y53" s="5">
        <f t="shared" si="10"/>
        <v>0.25</v>
      </c>
      <c r="Z53" s="5">
        <f t="shared" si="11"/>
        <v>0.5</v>
      </c>
      <c r="AA53" s="5">
        <f t="shared" si="12"/>
        <v>0</v>
      </c>
      <c r="AB53" s="5">
        <f t="shared" si="13"/>
        <v>0</v>
      </c>
    </row>
    <row r="54" spans="1:28" x14ac:dyDescent="0.3">
      <c r="A54" t="s">
        <v>63</v>
      </c>
      <c r="B54">
        <v>5</v>
      </c>
      <c r="C54">
        <v>2</v>
      </c>
      <c r="D54">
        <v>1</v>
      </c>
      <c r="E54">
        <v>0</v>
      </c>
      <c r="F54">
        <v>2</v>
      </c>
      <c r="G54">
        <v>5</v>
      </c>
      <c r="H54">
        <v>0</v>
      </c>
      <c r="I54">
        <v>1</v>
      </c>
      <c r="J54">
        <v>0</v>
      </c>
      <c r="K54">
        <v>0</v>
      </c>
      <c r="L54">
        <v>2</v>
      </c>
      <c r="M54">
        <v>0</v>
      </c>
      <c r="P54" t="str">
        <f t="shared" si="1"/>
        <v>Ethiopia</v>
      </c>
      <c r="Q54">
        <f t="shared" si="2"/>
        <v>5</v>
      </c>
      <c r="R54" s="5">
        <f t="shared" si="3"/>
        <v>0.4</v>
      </c>
      <c r="S54" s="5">
        <f t="shared" si="4"/>
        <v>0.2</v>
      </c>
      <c r="T54" s="5">
        <f t="shared" si="5"/>
        <v>0</v>
      </c>
      <c r="U54" s="5">
        <f t="shared" si="6"/>
        <v>0.4</v>
      </c>
      <c r="V54" s="5">
        <f t="shared" si="7"/>
        <v>1</v>
      </c>
      <c r="W54" s="5">
        <f t="shared" si="8"/>
        <v>0</v>
      </c>
      <c r="X54" s="5">
        <f t="shared" si="9"/>
        <v>0.2</v>
      </c>
      <c r="Y54" s="5">
        <f t="shared" si="10"/>
        <v>0</v>
      </c>
      <c r="Z54" s="5">
        <f t="shared" si="11"/>
        <v>0</v>
      </c>
      <c r="AA54" s="5">
        <f t="shared" si="12"/>
        <v>0.4</v>
      </c>
      <c r="AB54" s="5">
        <f t="shared" si="13"/>
        <v>0</v>
      </c>
    </row>
    <row r="55" spans="1:28" x14ac:dyDescent="0.3">
      <c r="A55" t="s">
        <v>64</v>
      </c>
      <c r="B55">
        <v>2</v>
      </c>
      <c r="C55">
        <v>0</v>
      </c>
      <c r="D55">
        <v>0</v>
      </c>
      <c r="E55">
        <v>1</v>
      </c>
      <c r="F55">
        <v>0</v>
      </c>
      <c r="G55">
        <v>1</v>
      </c>
      <c r="H55">
        <v>2</v>
      </c>
      <c r="I55">
        <v>0</v>
      </c>
      <c r="J55">
        <v>0</v>
      </c>
      <c r="K55">
        <v>0</v>
      </c>
      <c r="L55">
        <v>1</v>
      </c>
      <c r="M55">
        <v>1</v>
      </c>
      <c r="P55" t="str">
        <f t="shared" si="1"/>
        <v>Finland</v>
      </c>
      <c r="Q55">
        <f t="shared" si="2"/>
        <v>2</v>
      </c>
      <c r="R55" s="5">
        <f t="shared" si="3"/>
        <v>0</v>
      </c>
      <c r="S55" s="5">
        <f t="shared" si="4"/>
        <v>0</v>
      </c>
      <c r="T55" s="5">
        <f t="shared" si="5"/>
        <v>0.5</v>
      </c>
      <c r="U55" s="5">
        <f t="shared" si="6"/>
        <v>0</v>
      </c>
      <c r="V55" s="5">
        <f t="shared" si="7"/>
        <v>0.5</v>
      </c>
      <c r="W55" s="5">
        <f t="shared" si="8"/>
        <v>1</v>
      </c>
      <c r="X55" s="5">
        <f t="shared" si="9"/>
        <v>0</v>
      </c>
      <c r="Y55" s="5">
        <f t="shared" si="10"/>
        <v>0</v>
      </c>
      <c r="Z55" s="5">
        <f t="shared" si="11"/>
        <v>0</v>
      </c>
      <c r="AA55" s="5">
        <f t="shared" si="12"/>
        <v>0.5</v>
      </c>
      <c r="AB55" s="5">
        <f t="shared" si="13"/>
        <v>0.5</v>
      </c>
    </row>
    <row r="56" spans="1:28" x14ac:dyDescent="0.3">
      <c r="A56" t="s">
        <v>65</v>
      </c>
      <c r="B56">
        <v>34</v>
      </c>
      <c r="C56">
        <v>7</v>
      </c>
      <c r="D56">
        <v>5</v>
      </c>
      <c r="E56">
        <v>5</v>
      </c>
      <c r="F56">
        <v>9</v>
      </c>
      <c r="G56">
        <v>21</v>
      </c>
      <c r="H56">
        <v>14</v>
      </c>
      <c r="I56">
        <v>2</v>
      </c>
      <c r="J56">
        <v>0</v>
      </c>
      <c r="K56">
        <v>6</v>
      </c>
      <c r="L56">
        <v>17</v>
      </c>
      <c r="M56">
        <v>5</v>
      </c>
      <c r="P56" t="str">
        <f t="shared" si="1"/>
        <v>France</v>
      </c>
      <c r="Q56">
        <f t="shared" si="2"/>
        <v>34</v>
      </c>
      <c r="R56" s="5">
        <f t="shared" si="3"/>
        <v>0.20588235294117646</v>
      </c>
      <c r="S56" s="5">
        <f t="shared" si="4"/>
        <v>0.14705882352941177</v>
      </c>
      <c r="T56" s="5">
        <f t="shared" si="5"/>
        <v>0.14705882352941177</v>
      </c>
      <c r="U56" s="5">
        <f t="shared" si="6"/>
        <v>0.26470588235294118</v>
      </c>
      <c r="V56" s="5">
        <f t="shared" si="7"/>
        <v>0.61764705882352944</v>
      </c>
      <c r="W56" s="5">
        <f t="shared" si="8"/>
        <v>0.41176470588235292</v>
      </c>
      <c r="X56" s="5">
        <f t="shared" si="9"/>
        <v>5.8823529411764705E-2</v>
      </c>
      <c r="Y56" s="5">
        <f t="shared" si="10"/>
        <v>0</v>
      </c>
      <c r="Z56" s="5">
        <f t="shared" si="11"/>
        <v>0.17647058823529413</v>
      </c>
      <c r="AA56" s="5">
        <f t="shared" si="12"/>
        <v>0.5</v>
      </c>
      <c r="AB56" s="5">
        <f t="shared" si="13"/>
        <v>0.14705882352941177</v>
      </c>
    </row>
    <row r="57" spans="1:28" x14ac:dyDescent="0.3">
      <c r="A57" t="s">
        <v>66</v>
      </c>
      <c r="B57">
        <v>1</v>
      </c>
      <c r="C57">
        <v>0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P57" t="str">
        <f t="shared" si="1"/>
        <v>Gabon</v>
      </c>
      <c r="Q57">
        <f t="shared" si="2"/>
        <v>1</v>
      </c>
      <c r="R57" s="5">
        <f t="shared" si="3"/>
        <v>0</v>
      </c>
      <c r="S57" s="5">
        <f t="shared" si="4"/>
        <v>1</v>
      </c>
      <c r="T57" s="5">
        <f t="shared" si="5"/>
        <v>0</v>
      </c>
      <c r="U57" s="5">
        <f t="shared" si="6"/>
        <v>0</v>
      </c>
      <c r="V57" s="5">
        <f t="shared" si="7"/>
        <v>1</v>
      </c>
      <c r="W57" s="5">
        <f t="shared" si="8"/>
        <v>1</v>
      </c>
      <c r="X57" s="5">
        <f t="shared" si="9"/>
        <v>0</v>
      </c>
      <c r="Y57" s="5">
        <f t="shared" si="10"/>
        <v>0</v>
      </c>
      <c r="Z57" s="5">
        <f t="shared" si="11"/>
        <v>0</v>
      </c>
      <c r="AA57" s="5">
        <f t="shared" si="12"/>
        <v>0</v>
      </c>
      <c r="AB57" s="5">
        <f t="shared" si="13"/>
        <v>0</v>
      </c>
    </row>
    <row r="58" spans="1:28" x14ac:dyDescent="0.3">
      <c r="A58" t="s">
        <v>67</v>
      </c>
      <c r="B58">
        <v>463</v>
      </c>
      <c r="C58">
        <v>140</v>
      </c>
      <c r="D58">
        <v>40</v>
      </c>
      <c r="E58">
        <v>78</v>
      </c>
      <c r="F58">
        <v>77</v>
      </c>
      <c r="G58">
        <v>297</v>
      </c>
      <c r="H58">
        <v>247</v>
      </c>
      <c r="I58">
        <v>91</v>
      </c>
      <c r="J58">
        <v>24</v>
      </c>
      <c r="K58">
        <v>61</v>
      </c>
      <c r="L58">
        <v>209</v>
      </c>
      <c r="M58">
        <v>59</v>
      </c>
      <c r="P58" t="str">
        <f t="shared" si="1"/>
        <v>Germany</v>
      </c>
      <c r="Q58">
        <f t="shared" si="2"/>
        <v>463</v>
      </c>
      <c r="R58" s="5">
        <f t="shared" si="3"/>
        <v>0.30237580993520519</v>
      </c>
      <c r="S58" s="5">
        <f t="shared" si="4"/>
        <v>8.6393088552915762E-2</v>
      </c>
      <c r="T58" s="5">
        <f t="shared" si="5"/>
        <v>0.16846652267818574</v>
      </c>
      <c r="U58" s="5">
        <f t="shared" si="6"/>
        <v>0.16630669546436286</v>
      </c>
      <c r="V58" s="5">
        <f t="shared" si="7"/>
        <v>0.64146868250539957</v>
      </c>
      <c r="W58" s="5">
        <f t="shared" si="8"/>
        <v>0.53347732181425489</v>
      </c>
      <c r="X58" s="5">
        <f t="shared" si="9"/>
        <v>0.19654427645788336</v>
      </c>
      <c r="Y58" s="5">
        <f t="shared" si="10"/>
        <v>5.183585313174946E-2</v>
      </c>
      <c r="Z58" s="5">
        <f t="shared" si="11"/>
        <v>0.13174946004319654</v>
      </c>
      <c r="AA58" s="5">
        <f t="shared" si="12"/>
        <v>0.45140388768898487</v>
      </c>
      <c r="AB58" s="5">
        <f t="shared" si="13"/>
        <v>0.12742980561555076</v>
      </c>
    </row>
    <row r="59" spans="1:28" x14ac:dyDescent="0.3">
      <c r="A59" t="s">
        <v>68</v>
      </c>
      <c r="B59">
        <v>108</v>
      </c>
      <c r="C59">
        <v>9</v>
      </c>
      <c r="D59">
        <v>3</v>
      </c>
      <c r="E59">
        <v>16</v>
      </c>
      <c r="F59">
        <v>63</v>
      </c>
      <c r="G59">
        <v>39</v>
      </c>
      <c r="H59">
        <v>12</v>
      </c>
      <c r="I59">
        <v>5</v>
      </c>
      <c r="J59">
        <v>3</v>
      </c>
      <c r="K59">
        <v>4</v>
      </c>
      <c r="L59">
        <v>8</v>
      </c>
      <c r="M59">
        <v>4</v>
      </c>
      <c r="P59" t="str">
        <f t="shared" si="1"/>
        <v>Ghana</v>
      </c>
      <c r="Q59">
        <f t="shared" si="2"/>
        <v>108</v>
      </c>
      <c r="R59" s="5">
        <f t="shared" si="3"/>
        <v>8.3333333333333329E-2</v>
      </c>
      <c r="S59" s="5">
        <f t="shared" si="4"/>
        <v>2.7777777777777776E-2</v>
      </c>
      <c r="T59" s="5">
        <f t="shared" si="5"/>
        <v>0.14814814814814814</v>
      </c>
      <c r="U59" s="5">
        <f t="shared" si="6"/>
        <v>0.58333333333333337</v>
      </c>
      <c r="V59" s="5">
        <f t="shared" si="7"/>
        <v>0.3611111111111111</v>
      </c>
      <c r="W59" s="5">
        <f t="shared" si="8"/>
        <v>0.1111111111111111</v>
      </c>
      <c r="X59" s="5">
        <f t="shared" si="9"/>
        <v>4.6296296296296294E-2</v>
      </c>
      <c r="Y59" s="5">
        <f t="shared" si="10"/>
        <v>2.7777777777777776E-2</v>
      </c>
      <c r="Z59" s="5">
        <f t="shared" si="11"/>
        <v>3.7037037037037035E-2</v>
      </c>
      <c r="AA59" s="5">
        <f t="shared" si="12"/>
        <v>7.407407407407407E-2</v>
      </c>
      <c r="AB59" s="5">
        <f t="shared" si="13"/>
        <v>3.7037037037037035E-2</v>
      </c>
    </row>
    <row r="60" spans="1:28" x14ac:dyDescent="0.3">
      <c r="A60" t="s">
        <v>69</v>
      </c>
      <c r="B60">
        <v>7</v>
      </c>
      <c r="C60">
        <v>5</v>
      </c>
      <c r="D60">
        <v>1</v>
      </c>
      <c r="E60">
        <v>1</v>
      </c>
      <c r="F60">
        <v>0</v>
      </c>
      <c r="G60">
        <v>4</v>
      </c>
      <c r="H60">
        <v>3</v>
      </c>
      <c r="I60">
        <v>2</v>
      </c>
      <c r="J60">
        <v>0</v>
      </c>
      <c r="K60">
        <v>2</v>
      </c>
      <c r="L60">
        <v>1</v>
      </c>
      <c r="M60">
        <v>1</v>
      </c>
      <c r="P60" t="str">
        <f t="shared" si="1"/>
        <v>Greece</v>
      </c>
      <c r="Q60">
        <f t="shared" si="2"/>
        <v>7</v>
      </c>
      <c r="R60" s="5">
        <f t="shared" si="3"/>
        <v>0.7142857142857143</v>
      </c>
      <c r="S60" s="5">
        <f t="shared" si="4"/>
        <v>0.14285714285714285</v>
      </c>
      <c r="T60" s="5">
        <f t="shared" si="5"/>
        <v>0.14285714285714285</v>
      </c>
      <c r="U60" s="5">
        <f t="shared" si="6"/>
        <v>0</v>
      </c>
      <c r="V60" s="5">
        <f t="shared" si="7"/>
        <v>0.5714285714285714</v>
      </c>
      <c r="W60" s="5">
        <f t="shared" si="8"/>
        <v>0.42857142857142855</v>
      </c>
      <c r="X60" s="5">
        <f t="shared" si="9"/>
        <v>0.2857142857142857</v>
      </c>
      <c r="Y60" s="5">
        <f t="shared" si="10"/>
        <v>0</v>
      </c>
      <c r="Z60" s="5">
        <f t="shared" si="11"/>
        <v>0.2857142857142857</v>
      </c>
      <c r="AA60" s="5">
        <f t="shared" si="12"/>
        <v>0.14285714285714285</v>
      </c>
      <c r="AB60" s="5">
        <f t="shared" si="13"/>
        <v>0.14285714285714285</v>
      </c>
    </row>
    <row r="61" spans="1:28" x14ac:dyDescent="0.3">
      <c r="A61" t="s">
        <v>70</v>
      </c>
      <c r="B61">
        <v>3</v>
      </c>
      <c r="C61">
        <v>1</v>
      </c>
      <c r="D61">
        <v>0</v>
      </c>
      <c r="E61">
        <v>1</v>
      </c>
      <c r="F61">
        <v>1</v>
      </c>
      <c r="G61">
        <v>2</v>
      </c>
      <c r="H61">
        <v>2</v>
      </c>
      <c r="I61">
        <v>1</v>
      </c>
      <c r="J61">
        <v>0</v>
      </c>
      <c r="K61">
        <v>0</v>
      </c>
      <c r="L61">
        <v>0</v>
      </c>
      <c r="M61">
        <v>0</v>
      </c>
      <c r="P61" t="str">
        <f t="shared" si="1"/>
        <v>Guatemala</v>
      </c>
      <c r="Q61">
        <f t="shared" si="2"/>
        <v>3</v>
      </c>
      <c r="R61" s="5">
        <f t="shared" si="3"/>
        <v>0.33333333333333331</v>
      </c>
      <c r="S61" s="5">
        <f t="shared" si="4"/>
        <v>0</v>
      </c>
      <c r="T61" s="5">
        <f t="shared" si="5"/>
        <v>0.33333333333333331</v>
      </c>
      <c r="U61" s="5">
        <f t="shared" si="6"/>
        <v>0.33333333333333331</v>
      </c>
      <c r="V61" s="5">
        <f t="shared" si="7"/>
        <v>0.66666666666666663</v>
      </c>
      <c r="W61" s="5">
        <f t="shared" si="8"/>
        <v>0.66666666666666663</v>
      </c>
      <c r="X61" s="5">
        <f t="shared" si="9"/>
        <v>0.33333333333333331</v>
      </c>
      <c r="Y61" s="5">
        <f t="shared" si="10"/>
        <v>0</v>
      </c>
      <c r="Z61" s="5">
        <f t="shared" si="11"/>
        <v>0</v>
      </c>
      <c r="AA61" s="5">
        <f t="shared" si="12"/>
        <v>0</v>
      </c>
      <c r="AB61" s="5">
        <f t="shared" si="13"/>
        <v>0</v>
      </c>
    </row>
    <row r="62" spans="1:28" x14ac:dyDescent="0.3">
      <c r="A62" t="s">
        <v>71</v>
      </c>
      <c r="B62">
        <v>2</v>
      </c>
      <c r="C62">
        <v>0</v>
      </c>
      <c r="D62">
        <v>1</v>
      </c>
      <c r="E62">
        <v>0</v>
      </c>
      <c r="F62">
        <v>1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P62" t="str">
        <f t="shared" si="1"/>
        <v>Guinea</v>
      </c>
      <c r="Q62">
        <f t="shared" si="2"/>
        <v>2</v>
      </c>
      <c r="R62" s="5">
        <f t="shared" si="3"/>
        <v>0</v>
      </c>
      <c r="S62" s="5">
        <f t="shared" si="4"/>
        <v>0.5</v>
      </c>
      <c r="T62" s="5">
        <f t="shared" si="5"/>
        <v>0</v>
      </c>
      <c r="U62" s="5">
        <f t="shared" si="6"/>
        <v>0.5</v>
      </c>
      <c r="V62" s="5">
        <f t="shared" si="7"/>
        <v>1</v>
      </c>
      <c r="W62" s="5">
        <f t="shared" si="8"/>
        <v>0</v>
      </c>
      <c r="X62" s="5">
        <f t="shared" si="9"/>
        <v>0</v>
      </c>
      <c r="Y62" s="5">
        <f t="shared" si="10"/>
        <v>0</v>
      </c>
      <c r="Z62" s="5">
        <f t="shared" si="11"/>
        <v>0</v>
      </c>
      <c r="AA62" s="5">
        <f t="shared" si="12"/>
        <v>0</v>
      </c>
      <c r="AB62" s="5">
        <f t="shared" si="13"/>
        <v>0</v>
      </c>
    </row>
    <row r="63" spans="1:28" x14ac:dyDescent="0.3">
      <c r="A63" t="s">
        <v>72</v>
      </c>
      <c r="B63">
        <v>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P63" t="str">
        <f t="shared" si="1"/>
        <v>Guyana</v>
      </c>
      <c r="Q63">
        <f t="shared" si="2"/>
        <v>1</v>
      </c>
      <c r="R63" s="5">
        <f t="shared" si="3"/>
        <v>1</v>
      </c>
      <c r="S63" s="5">
        <f t="shared" si="4"/>
        <v>0</v>
      </c>
      <c r="T63" s="5">
        <f t="shared" si="5"/>
        <v>1</v>
      </c>
      <c r="U63" s="5">
        <f t="shared" si="6"/>
        <v>0</v>
      </c>
      <c r="V63" s="5">
        <f t="shared" si="7"/>
        <v>0</v>
      </c>
      <c r="W63" s="5">
        <f t="shared" si="8"/>
        <v>0</v>
      </c>
      <c r="X63" s="5">
        <f t="shared" si="9"/>
        <v>0</v>
      </c>
      <c r="Y63" s="5">
        <f t="shared" si="10"/>
        <v>0</v>
      </c>
      <c r="Z63" s="5">
        <f t="shared" si="11"/>
        <v>0</v>
      </c>
      <c r="AA63" s="5">
        <f t="shared" si="12"/>
        <v>1</v>
      </c>
      <c r="AB63" s="5">
        <f t="shared" si="13"/>
        <v>0</v>
      </c>
    </row>
    <row r="64" spans="1:28" x14ac:dyDescent="0.3">
      <c r="A64" t="s">
        <v>73</v>
      </c>
      <c r="B64">
        <v>5</v>
      </c>
      <c r="C64">
        <v>1</v>
      </c>
      <c r="D64">
        <v>0</v>
      </c>
      <c r="E64">
        <v>0</v>
      </c>
      <c r="F64">
        <v>1</v>
      </c>
      <c r="G64">
        <v>4</v>
      </c>
      <c r="H64">
        <v>2</v>
      </c>
      <c r="I64">
        <v>1</v>
      </c>
      <c r="J64">
        <v>0</v>
      </c>
      <c r="K64">
        <v>1</v>
      </c>
      <c r="L64">
        <v>2</v>
      </c>
      <c r="M64">
        <v>1</v>
      </c>
      <c r="P64" t="str">
        <f t="shared" si="1"/>
        <v>Holy See</v>
      </c>
      <c r="Q64">
        <f t="shared" si="2"/>
        <v>5</v>
      </c>
      <c r="R64" s="5">
        <f t="shared" si="3"/>
        <v>0.2</v>
      </c>
      <c r="S64" s="5">
        <f t="shared" si="4"/>
        <v>0</v>
      </c>
      <c r="T64" s="5">
        <f t="shared" si="5"/>
        <v>0</v>
      </c>
      <c r="U64" s="5">
        <f t="shared" si="6"/>
        <v>0.2</v>
      </c>
      <c r="V64" s="5">
        <f t="shared" si="7"/>
        <v>0.8</v>
      </c>
      <c r="W64" s="5">
        <f t="shared" si="8"/>
        <v>0.4</v>
      </c>
      <c r="X64" s="5">
        <f t="shared" si="9"/>
        <v>0.2</v>
      </c>
      <c r="Y64" s="5">
        <f t="shared" si="10"/>
        <v>0</v>
      </c>
      <c r="Z64" s="5">
        <f t="shared" si="11"/>
        <v>0.2</v>
      </c>
      <c r="AA64" s="5">
        <f t="shared" si="12"/>
        <v>0.4</v>
      </c>
      <c r="AB64" s="5">
        <f t="shared" si="13"/>
        <v>0.2</v>
      </c>
    </row>
    <row r="65" spans="1:28" x14ac:dyDescent="0.3">
      <c r="A65" t="s">
        <v>74</v>
      </c>
      <c r="B65">
        <v>729</v>
      </c>
      <c r="C65">
        <v>65</v>
      </c>
      <c r="D65">
        <v>113</v>
      </c>
      <c r="E65">
        <v>314</v>
      </c>
      <c r="F65">
        <v>259</v>
      </c>
      <c r="G65">
        <v>457</v>
      </c>
      <c r="H65">
        <v>106</v>
      </c>
      <c r="I65">
        <v>130</v>
      </c>
      <c r="J65">
        <v>21</v>
      </c>
      <c r="K65">
        <v>27</v>
      </c>
      <c r="L65">
        <v>60</v>
      </c>
      <c r="M65">
        <v>16</v>
      </c>
      <c r="P65" t="str">
        <f t="shared" si="1"/>
        <v>Honduras</v>
      </c>
      <c r="Q65">
        <f t="shared" si="2"/>
        <v>729</v>
      </c>
      <c r="R65" s="5">
        <f t="shared" si="3"/>
        <v>8.9163237311385465E-2</v>
      </c>
      <c r="S65" s="5">
        <f t="shared" si="4"/>
        <v>0.15500685871056241</v>
      </c>
      <c r="T65" s="5">
        <f t="shared" si="5"/>
        <v>0.43072702331961593</v>
      </c>
      <c r="U65" s="5">
        <f t="shared" si="6"/>
        <v>0.355281207133059</v>
      </c>
      <c r="V65" s="5">
        <f t="shared" si="7"/>
        <v>0.62688614540466392</v>
      </c>
      <c r="W65" s="5">
        <f t="shared" si="8"/>
        <v>0.14540466392318244</v>
      </c>
      <c r="X65" s="5">
        <f t="shared" si="9"/>
        <v>0.17832647462277093</v>
      </c>
      <c r="Y65" s="5">
        <f t="shared" si="10"/>
        <v>2.8806584362139918E-2</v>
      </c>
      <c r="Z65" s="5">
        <f t="shared" si="11"/>
        <v>3.7037037037037035E-2</v>
      </c>
      <c r="AA65" s="5">
        <f t="shared" si="12"/>
        <v>8.2304526748971193E-2</v>
      </c>
      <c r="AB65" s="5">
        <f t="shared" si="13"/>
        <v>2.194787379972565E-2</v>
      </c>
    </row>
    <row r="66" spans="1:28" x14ac:dyDescent="0.3">
      <c r="A66" t="s">
        <v>75</v>
      </c>
      <c r="B66">
        <v>6</v>
      </c>
      <c r="C66">
        <v>2</v>
      </c>
      <c r="D66">
        <v>0</v>
      </c>
      <c r="E66">
        <v>3</v>
      </c>
      <c r="F66">
        <v>1</v>
      </c>
      <c r="G66">
        <v>2</v>
      </c>
      <c r="H66">
        <v>2</v>
      </c>
      <c r="I66">
        <v>1</v>
      </c>
      <c r="J66">
        <v>0</v>
      </c>
      <c r="K66">
        <v>0</v>
      </c>
      <c r="L66">
        <v>3</v>
      </c>
      <c r="M66">
        <v>2</v>
      </c>
      <c r="P66" t="str">
        <f t="shared" si="1"/>
        <v>Hungary</v>
      </c>
      <c r="Q66">
        <f t="shared" si="2"/>
        <v>6</v>
      </c>
      <c r="R66" s="5">
        <f t="shared" si="3"/>
        <v>0.33333333333333331</v>
      </c>
      <c r="S66" s="5">
        <f t="shared" si="4"/>
        <v>0</v>
      </c>
      <c r="T66" s="5">
        <f t="shared" si="5"/>
        <v>0.5</v>
      </c>
      <c r="U66" s="5">
        <f t="shared" si="6"/>
        <v>0.16666666666666666</v>
      </c>
      <c r="V66" s="5">
        <f t="shared" si="7"/>
        <v>0.33333333333333331</v>
      </c>
      <c r="W66" s="5">
        <f t="shared" si="8"/>
        <v>0.33333333333333331</v>
      </c>
      <c r="X66" s="5">
        <f t="shared" si="9"/>
        <v>0.16666666666666666</v>
      </c>
      <c r="Y66" s="5">
        <f t="shared" si="10"/>
        <v>0</v>
      </c>
      <c r="Z66" s="5">
        <f t="shared" si="11"/>
        <v>0</v>
      </c>
      <c r="AA66" s="5">
        <f t="shared" si="12"/>
        <v>0.5</v>
      </c>
      <c r="AB66" s="5">
        <f t="shared" si="13"/>
        <v>0.33333333333333331</v>
      </c>
    </row>
    <row r="67" spans="1:28" x14ac:dyDescent="0.3">
      <c r="A67" t="s">
        <v>76</v>
      </c>
      <c r="B67">
        <v>541</v>
      </c>
      <c r="C67">
        <v>115</v>
      </c>
      <c r="D67">
        <v>14</v>
      </c>
      <c r="E67">
        <v>80</v>
      </c>
      <c r="F67">
        <v>243</v>
      </c>
      <c r="G67">
        <v>283</v>
      </c>
      <c r="H67">
        <v>104</v>
      </c>
      <c r="I67">
        <v>12</v>
      </c>
      <c r="J67">
        <v>12</v>
      </c>
      <c r="K67">
        <v>15</v>
      </c>
      <c r="L67">
        <v>28</v>
      </c>
      <c r="M67">
        <v>25</v>
      </c>
      <c r="P67" t="str">
        <f t="shared" si="1"/>
        <v>India</v>
      </c>
      <c r="Q67">
        <f t="shared" si="2"/>
        <v>541</v>
      </c>
      <c r="R67" s="5">
        <f t="shared" si="3"/>
        <v>0.21256931608133087</v>
      </c>
      <c r="S67" s="5">
        <f t="shared" si="4"/>
        <v>2.5878003696857672E-2</v>
      </c>
      <c r="T67" s="5">
        <f t="shared" si="5"/>
        <v>0.1478743068391867</v>
      </c>
      <c r="U67" s="5">
        <f t="shared" si="6"/>
        <v>0.4491682070240296</v>
      </c>
      <c r="V67" s="5">
        <f t="shared" si="7"/>
        <v>0.52310536044362288</v>
      </c>
      <c r="W67" s="5">
        <f t="shared" si="8"/>
        <v>0.19223659889094269</v>
      </c>
      <c r="X67" s="5">
        <f t="shared" si="9"/>
        <v>2.2181146025878003E-2</v>
      </c>
      <c r="Y67" s="5">
        <f t="shared" si="10"/>
        <v>2.2181146025878003E-2</v>
      </c>
      <c r="Z67" s="5">
        <f t="shared" si="11"/>
        <v>2.7726432532347505E-2</v>
      </c>
      <c r="AA67" s="5">
        <f t="shared" si="12"/>
        <v>5.1756007393715345E-2</v>
      </c>
      <c r="AB67" s="5">
        <f t="shared" si="13"/>
        <v>4.6210720887245843E-2</v>
      </c>
    </row>
    <row r="68" spans="1:28" x14ac:dyDescent="0.3">
      <c r="A68" t="s">
        <v>77</v>
      </c>
      <c r="B68">
        <v>37</v>
      </c>
      <c r="C68">
        <v>3</v>
      </c>
      <c r="D68">
        <v>4</v>
      </c>
      <c r="E68">
        <v>14</v>
      </c>
      <c r="F68">
        <v>16</v>
      </c>
      <c r="G68">
        <v>22</v>
      </c>
      <c r="H68">
        <v>5</v>
      </c>
      <c r="I68">
        <v>0</v>
      </c>
      <c r="J68">
        <v>0</v>
      </c>
      <c r="K68">
        <v>1</v>
      </c>
      <c r="L68">
        <v>5</v>
      </c>
      <c r="M68">
        <v>1</v>
      </c>
      <c r="P68" t="str">
        <f t="shared" ref="P68:P131" si="14">+A68</f>
        <v>Indonesia</v>
      </c>
      <c r="Q68">
        <f t="shared" ref="Q68:Q131" si="15">+B68</f>
        <v>37</v>
      </c>
      <c r="R68" s="5">
        <f t="shared" ref="R68:R131" si="16">+C68/$B68</f>
        <v>8.1081081081081086E-2</v>
      </c>
      <c r="S68" s="5">
        <f t="shared" ref="S68:S131" si="17">+D68/$B68</f>
        <v>0.10810810810810811</v>
      </c>
      <c r="T68" s="5">
        <f t="shared" ref="T68:T131" si="18">+E68/$B68</f>
        <v>0.3783783783783784</v>
      </c>
      <c r="U68" s="5">
        <f t="shared" ref="U68:U131" si="19">+F68/$B68</f>
        <v>0.43243243243243246</v>
      </c>
      <c r="V68" s="5">
        <f t="shared" ref="V68:V131" si="20">+G68/$B68</f>
        <v>0.59459459459459463</v>
      </c>
      <c r="W68" s="5">
        <f t="shared" ref="W68:W131" si="21">+H68/$B68</f>
        <v>0.13513513513513514</v>
      </c>
      <c r="X68" s="5">
        <f t="shared" ref="X68:X131" si="22">+I68/$B68</f>
        <v>0</v>
      </c>
      <c r="Y68" s="5">
        <f t="shared" ref="Y68:Y131" si="23">+J68/$B68</f>
        <v>0</v>
      </c>
      <c r="Z68" s="5">
        <f t="shared" ref="Z68:Z131" si="24">+K68/$B68</f>
        <v>2.7027027027027029E-2</v>
      </c>
      <c r="AA68" s="5">
        <f t="shared" ref="AA68:AA131" si="25">+L68/$B68</f>
        <v>0.13513513513513514</v>
      </c>
      <c r="AB68" s="5">
        <f t="shared" ref="AB68:AB131" si="26">+M68/$B68</f>
        <v>2.7027027027027029E-2</v>
      </c>
    </row>
    <row r="69" spans="1:28" x14ac:dyDescent="0.3">
      <c r="A69" t="s">
        <v>78</v>
      </c>
      <c r="B69">
        <v>6</v>
      </c>
      <c r="C69">
        <v>2</v>
      </c>
      <c r="D69">
        <v>1</v>
      </c>
      <c r="E69">
        <v>2</v>
      </c>
      <c r="F69">
        <v>1</v>
      </c>
      <c r="G69">
        <v>4</v>
      </c>
      <c r="H69">
        <v>0</v>
      </c>
      <c r="I69">
        <v>2</v>
      </c>
      <c r="J69">
        <v>1</v>
      </c>
      <c r="K69">
        <v>1</v>
      </c>
      <c r="L69">
        <v>0</v>
      </c>
      <c r="M69">
        <v>3</v>
      </c>
      <c r="P69" t="str">
        <f t="shared" si="14"/>
        <v>Iran (Islamic Republic of)</v>
      </c>
      <c r="Q69">
        <f t="shared" si="15"/>
        <v>6</v>
      </c>
      <c r="R69" s="5">
        <f t="shared" si="16"/>
        <v>0.33333333333333331</v>
      </c>
      <c r="S69" s="5">
        <f t="shared" si="17"/>
        <v>0.16666666666666666</v>
      </c>
      <c r="T69" s="5">
        <f t="shared" si="18"/>
        <v>0.33333333333333331</v>
      </c>
      <c r="U69" s="5">
        <f t="shared" si="19"/>
        <v>0.16666666666666666</v>
      </c>
      <c r="V69" s="5">
        <f t="shared" si="20"/>
        <v>0.66666666666666663</v>
      </c>
      <c r="W69" s="5">
        <f t="shared" si="21"/>
        <v>0</v>
      </c>
      <c r="X69" s="5">
        <f t="shared" si="22"/>
        <v>0.33333333333333331</v>
      </c>
      <c r="Y69" s="5">
        <f t="shared" si="23"/>
        <v>0.16666666666666666</v>
      </c>
      <c r="Z69" s="5">
        <f t="shared" si="24"/>
        <v>0.16666666666666666</v>
      </c>
      <c r="AA69" s="5">
        <f t="shared" si="25"/>
        <v>0</v>
      </c>
      <c r="AB69" s="5">
        <f t="shared" si="26"/>
        <v>0.5</v>
      </c>
    </row>
    <row r="70" spans="1:28" x14ac:dyDescent="0.3">
      <c r="A70" t="s">
        <v>79</v>
      </c>
      <c r="B70">
        <v>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P70" t="str">
        <f t="shared" si="14"/>
        <v>Iraq</v>
      </c>
      <c r="Q70">
        <f t="shared" si="15"/>
        <v>2</v>
      </c>
      <c r="R70" s="5">
        <f t="shared" si="16"/>
        <v>0</v>
      </c>
      <c r="S70" s="5">
        <f t="shared" si="17"/>
        <v>0</v>
      </c>
      <c r="T70" s="5">
        <f t="shared" si="18"/>
        <v>0</v>
      </c>
      <c r="U70" s="5">
        <f t="shared" si="19"/>
        <v>0</v>
      </c>
      <c r="V70" s="5">
        <f t="shared" si="20"/>
        <v>0.5</v>
      </c>
      <c r="W70" s="5">
        <f t="shared" si="21"/>
        <v>0</v>
      </c>
      <c r="X70" s="5">
        <f t="shared" si="22"/>
        <v>0</v>
      </c>
      <c r="Y70" s="5">
        <f t="shared" si="23"/>
        <v>0</v>
      </c>
      <c r="Z70" s="5">
        <f t="shared" si="24"/>
        <v>0</v>
      </c>
      <c r="AA70" s="5">
        <f t="shared" si="25"/>
        <v>0</v>
      </c>
      <c r="AB70" s="5">
        <f t="shared" si="26"/>
        <v>0</v>
      </c>
    </row>
    <row r="71" spans="1:28" x14ac:dyDescent="0.3">
      <c r="A71" t="s">
        <v>80</v>
      </c>
      <c r="B71">
        <v>29</v>
      </c>
      <c r="C71">
        <v>9</v>
      </c>
      <c r="D71">
        <v>0</v>
      </c>
      <c r="E71">
        <v>3</v>
      </c>
      <c r="F71">
        <v>8</v>
      </c>
      <c r="G71">
        <v>19</v>
      </c>
      <c r="H71">
        <v>13</v>
      </c>
      <c r="I71">
        <v>7</v>
      </c>
      <c r="J71">
        <v>0</v>
      </c>
      <c r="K71">
        <v>2</v>
      </c>
      <c r="L71">
        <v>5</v>
      </c>
      <c r="M71">
        <v>8</v>
      </c>
      <c r="P71" t="str">
        <f t="shared" si="14"/>
        <v>Ireland</v>
      </c>
      <c r="Q71">
        <f t="shared" si="15"/>
        <v>29</v>
      </c>
      <c r="R71" s="5">
        <f t="shared" si="16"/>
        <v>0.31034482758620691</v>
      </c>
      <c r="S71" s="5">
        <f t="shared" si="17"/>
        <v>0</v>
      </c>
      <c r="T71" s="5">
        <f t="shared" si="18"/>
        <v>0.10344827586206896</v>
      </c>
      <c r="U71" s="5">
        <f t="shared" si="19"/>
        <v>0.27586206896551724</v>
      </c>
      <c r="V71" s="5">
        <f t="shared" si="20"/>
        <v>0.65517241379310343</v>
      </c>
      <c r="W71" s="5">
        <f t="shared" si="21"/>
        <v>0.44827586206896552</v>
      </c>
      <c r="X71" s="5">
        <f t="shared" si="22"/>
        <v>0.2413793103448276</v>
      </c>
      <c r="Y71" s="5">
        <f t="shared" si="23"/>
        <v>0</v>
      </c>
      <c r="Z71" s="5">
        <f t="shared" si="24"/>
        <v>6.8965517241379309E-2</v>
      </c>
      <c r="AA71" s="5">
        <f t="shared" si="25"/>
        <v>0.17241379310344829</v>
      </c>
      <c r="AB71" s="5">
        <f t="shared" si="26"/>
        <v>0.27586206896551724</v>
      </c>
    </row>
    <row r="72" spans="1:28" x14ac:dyDescent="0.3">
      <c r="A72" t="s">
        <v>81</v>
      </c>
      <c r="B72">
        <v>4</v>
      </c>
      <c r="C72">
        <v>1</v>
      </c>
      <c r="D72">
        <v>1</v>
      </c>
      <c r="E72">
        <v>2</v>
      </c>
      <c r="F72">
        <v>0</v>
      </c>
      <c r="G72">
        <v>3</v>
      </c>
      <c r="H72">
        <v>0</v>
      </c>
      <c r="I72">
        <v>0</v>
      </c>
      <c r="J72">
        <v>1</v>
      </c>
      <c r="K72">
        <v>2</v>
      </c>
      <c r="L72">
        <v>1</v>
      </c>
      <c r="M72">
        <v>0</v>
      </c>
      <c r="P72" t="str">
        <f t="shared" si="14"/>
        <v>Israel</v>
      </c>
      <c r="Q72">
        <f t="shared" si="15"/>
        <v>4</v>
      </c>
      <c r="R72" s="5">
        <f t="shared" si="16"/>
        <v>0.25</v>
      </c>
      <c r="S72" s="5">
        <f t="shared" si="17"/>
        <v>0.25</v>
      </c>
      <c r="T72" s="5">
        <f t="shared" si="18"/>
        <v>0.5</v>
      </c>
      <c r="U72" s="5">
        <f t="shared" si="19"/>
        <v>0</v>
      </c>
      <c r="V72" s="5">
        <f t="shared" si="20"/>
        <v>0.75</v>
      </c>
      <c r="W72" s="5">
        <f t="shared" si="21"/>
        <v>0</v>
      </c>
      <c r="X72" s="5">
        <f t="shared" si="22"/>
        <v>0</v>
      </c>
      <c r="Y72" s="5">
        <f t="shared" si="23"/>
        <v>0.25</v>
      </c>
      <c r="Z72" s="5">
        <f t="shared" si="24"/>
        <v>0.5</v>
      </c>
      <c r="AA72" s="5">
        <f t="shared" si="25"/>
        <v>0.25</v>
      </c>
      <c r="AB72" s="5">
        <f t="shared" si="26"/>
        <v>0</v>
      </c>
    </row>
    <row r="73" spans="1:28" x14ac:dyDescent="0.3">
      <c r="A73" t="s">
        <v>82</v>
      </c>
      <c r="B73">
        <v>49</v>
      </c>
      <c r="C73">
        <v>13</v>
      </c>
      <c r="D73">
        <v>7</v>
      </c>
      <c r="E73">
        <v>15</v>
      </c>
      <c r="F73">
        <v>14</v>
      </c>
      <c r="G73">
        <v>33</v>
      </c>
      <c r="H73">
        <v>13</v>
      </c>
      <c r="I73">
        <v>9</v>
      </c>
      <c r="J73">
        <v>0</v>
      </c>
      <c r="K73">
        <v>8</v>
      </c>
      <c r="L73">
        <v>11</v>
      </c>
      <c r="M73">
        <v>7</v>
      </c>
      <c r="P73" t="str">
        <f t="shared" si="14"/>
        <v>Italy</v>
      </c>
      <c r="Q73">
        <f t="shared" si="15"/>
        <v>49</v>
      </c>
      <c r="R73" s="5">
        <f t="shared" si="16"/>
        <v>0.26530612244897961</v>
      </c>
      <c r="S73" s="5">
        <f t="shared" si="17"/>
        <v>0.14285714285714285</v>
      </c>
      <c r="T73" s="5">
        <f t="shared" si="18"/>
        <v>0.30612244897959184</v>
      </c>
      <c r="U73" s="5">
        <f t="shared" si="19"/>
        <v>0.2857142857142857</v>
      </c>
      <c r="V73" s="5">
        <f t="shared" si="20"/>
        <v>0.67346938775510201</v>
      </c>
      <c r="W73" s="5">
        <f t="shared" si="21"/>
        <v>0.26530612244897961</v>
      </c>
      <c r="X73" s="5">
        <f t="shared" si="22"/>
        <v>0.18367346938775511</v>
      </c>
      <c r="Y73" s="5">
        <f t="shared" si="23"/>
        <v>0</v>
      </c>
      <c r="Z73" s="5">
        <f t="shared" si="24"/>
        <v>0.16326530612244897</v>
      </c>
      <c r="AA73" s="5">
        <f t="shared" si="25"/>
        <v>0.22448979591836735</v>
      </c>
      <c r="AB73" s="5">
        <f t="shared" si="26"/>
        <v>0.14285714285714285</v>
      </c>
    </row>
    <row r="74" spans="1:28" x14ac:dyDescent="0.3">
      <c r="A74" t="s">
        <v>83</v>
      </c>
      <c r="B74">
        <v>14</v>
      </c>
      <c r="C74">
        <v>7</v>
      </c>
      <c r="D74">
        <v>1</v>
      </c>
      <c r="E74">
        <v>0</v>
      </c>
      <c r="F74">
        <v>8</v>
      </c>
      <c r="G74">
        <v>11</v>
      </c>
      <c r="H74">
        <v>2</v>
      </c>
      <c r="I74">
        <v>0</v>
      </c>
      <c r="J74">
        <v>0</v>
      </c>
      <c r="K74">
        <v>2</v>
      </c>
      <c r="L74">
        <v>4</v>
      </c>
      <c r="M74">
        <v>1</v>
      </c>
      <c r="P74" t="str">
        <f t="shared" si="14"/>
        <v>Jamaica</v>
      </c>
      <c r="Q74">
        <f t="shared" si="15"/>
        <v>14</v>
      </c>
      <c r="R74" s="5">
        <f t="shared" si="16"/>
        <v>0.5</v>
      </c>
      <c r="S74" s="5">
        <f t="shared" si="17"/>
        <v>7.1428571428571425E-2</v>
      </c>
      <c r="T74" s="5">
        <f t="shared" si="18"/>
        <v>0</v>
      </c>
      <c r="U74" s="5">
        <f t="shared" si="19"/>
        <v>0.5714285714285714</v>
      </c>
      <c r="V74" s="5">
        <f t="shared" si="20"/>
        <v>0.7857142857142857</v>
      </c>
      <c r="W74" s="5">
        <f t="shared" si="21"/>
        <v>0.14285714285714285</v>
      </c>
      <c r="X74" s="5">
        <f t="shared" si="22"/>
        <v>0</v>
      </c>
      <c r="Y74" s="5">
        <f t="shared" si="23"/>
        <v>0</v>
      </c>
      <c r="Z74" s="5">
        <f t="shared" si="24"/>
        <v>0.14285714285714285</v>
      </c>
      <c r="AA74" s="5">
        <f t="shared" si="25"/>
        <v>0.2857142857142857</v>
      </c>
      <c r="AB74" s="5">
        <f t="shared" si="26"/>
        <v>7.1428571428571425E-2</v>
      </c>
    </row>
    <row r="75" spans="1:28" x14ac:dyDescent="0.3">
      <c r="A75" t="s">
        <v>84</v>
      </c>
      <c r="B75">
        <v>23</v>
      </c>
      <c r="C75">
        <v>3</v>
      </c>
      <c r="D75">
        <v>1</v>
      </c>
      <c r="E75">
        <v>8</v>
      </c>
      <c r="F75">
        <v>9</v>
      </c>
      <c r="G75">
        <v>11</v>
      </c>
      <c r="H75">
        <v>5</v>
      </c>
      <c r="I75">
        <v>2</v>
      </c>
      <c r="J75">
        <v>2</v>
      </c>
      <c r="K75">
        <v>6</v>
      </c>
      <c r="L75">
        <v>5</v>
      </c>
      <c r="M75">
        <v>2</v>
      </c>
      <c r="P75" t="str">
        <f t="shared" si="14"/>
        <v>Japan</v>
      </c>
      <c r="Q75">
        <f t="shared" si="15"/>
        <v>23</v>
      </c>
      <c r="R75" s="5">
        <f t="shared" si="16"/>
        <v>0.13043478260869565</v>
      </c>
      <c r="S75" s="5">
        <f t="shared" si="17"/>
        <v>4.3478260869565216E-2</v>
      </c>
      <c r="T75" s="5">
        <f t="shared" si="18"/>
        <v>0.34782608695652173</v>
      </c>
      <c r="U75" s="5">
        <f t="shared" si="19"/>
        <v>0.39130434782608697</v>
      </c>
      <c r="V75" s="5">
        <f t="shared" si="20"/>
        <v>0.47826086956521741</v>
      </c>
      <c r="W75" s="5">
        <f t="shared" si="21"/>
        <v>0.21739130434782608</v>
      </c>
      <c r="X75" s="5">
        <f t="shared" si="22"/>
        <v>8.6956521739130432E-2</v>
      </c>
      <c r="Y75" s="5">
        <f t="shared" si="23"/>
        <v>8.6956521739130432E-2</v>
      </c>
      <c r="Z75" s="5">
        <f t="shared" si="24"/>
        <v>0.2608695652173913</v>
      </c>
      <c r="AA75" s="5">
        <f t="shared" si="25"/>
        <v>0.21739130434782608</v>
      </c>
      <c r="AB75" s="5">
        <f t="shared" si="26"/>
        <v>8.6956521739130432E-2</v>
      </c>
    </row>
    <row r="76" spans="1:28" x14ac:dyDescent="0.3">
      <c r="A76" t="s">
        <v>85</v>
      </c>
      <c r="B76">
        <v>1</v>
      </c>
      <c r="C76">
        <v>1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P76" t="str">
        <f t="shared" si="14"/>
        <v>Jordan</v>
      </c>
      <c r="Q76">
        <f t="shared" si="15"/>
        <v>1</v>
      </c>
      <c r="R76" s="5">
        <f t="shared" si="16"/>
        <v>1</v>
      </c>
      <c r="S76" s="5">
        <f t="shared" si="17"/>
        <v>0</v>
      </c>
      <c r="T76" s="5">
        <f t="shared" si="18"/>
        <v>0</v>
      </c>
      <c r="U76" s="5">
        <f t="shared" si="19"/>
        <v>1</v>
      </c>
      <c r="V76" s="5">
        <f t="shared" si="20"/>
        <v>0</v>
      </c>
      <c r="W76" s="5">
        <f t="shared" si="21"/>
        <v>0</v>
      </c>
      <c r="X76" s="5">
        <f t="shared" si="22"/>
        <v>0</v>
      </c>
      <c r="Y76" s="5">
        <f t="shared" si="23"/>
        <v>0</v>
      </c>
      <c r="Z76" s="5">
        <f t="shared" si="24"/>
        <v>0</v>
      </c>
      <c r="AA76" s="5">
        <f t="shared" si="25"/>
        <v>0</v>
      </c>
      <c r="AB76" s="5">
        <f t="shared" si="26"/>
        <v>0</v>
      </c>
    </row>
    <row r="77" spans="1:28" x14ac:dyDescent="0.3">
      <c r="A77" t="s">
        <v>86</v>
      </c>
      <c r="B77">
        <v>1320</v>
      </c>
      <c r="C77">
        <v>627</v>
      </c>
      <c r="D77">
        <v>143</v>
      </c>
      <c r="E77">
        <v>224</v>
      </c>
      <c r="F77">
        <v>415</v>
      </c>
      <c r="G77">
        <v>846</v>
      </c>
      <c r="H77">
        <v>358</v>
      </c>
      <c r="I77">
        <v>19</v>
      </c>
      <c r="J77">
        <v>18</v>
      </c>
      <c r="K77">
        <v>218</v>
      </c>
      <c r="L77">
        <v>251</v>
      </c>
      <c r="M77">
        <v>99</v>
      </c>
      <c r="P77" t="str">
        <f t="shared" si="14"/>
        <v>Kazakhstan</v>
      </c>
      <c r="Q77">
        <f t="shared" si="15"/>
        <v>1320</v>
      </c>
      <c r="R77" s="5">
        <f t="shared" si="16"/>
        <v>0.47499999999999998</v>
      </c>
      <c r="S77" s="5">
        <f t="shared" si="17"/>
        <v>0.10833333333333334</v>
      </c>
      <c r="T77" s="5">
        <f t="shared" si="18"/>
        <v>0.16969696969696971</v>
      </c>
      <c r="U77" s="5">
        <f t="shared" si="19"/>
        <v>0.31439393939393939</v>
      </c>
      <c r="V77" s="5">
        <f t="shared" si="20"/>
        <v>0.64090909090909087</v>
      </c>
      <c r="W77" s="5">
        <f t="shared" si="21"/>
        <v>0.27121212121212124</v>
      </c>
      <c r="X77" s="5">
        <f t="shared" si="22"/>
        <v>1.4393939393939395E-2</v>
      </c>
      <c r="Y77" s="5">
        <f t="shared" si="23"/>
        <v>1.3636363636363636E-2</v>
      </c>
      <c r="Z77" s="5">
        <f t="shared" si="24"/>
        <v>0.16515151515151516</v>
      </c>
      <c r="AA77" s="5">
        <f t="shared" si="25"/>
        <v>0.19015151515151515</v>
      </c>
      <c r="AB77" s="5">
        <f t="shared" si="26"/>
        <v>7.4999999999999997E-2</v>
      </c>
    </row>
    <row r="78" spans="1:28" x14ac:dyDescent="0.3">
      <c r="A78" t="s">
        <v>87</v>
      </c>
      <c r="B78">
        <v>946</v>
      </c>
      <c r="C78">
        <v>90</v>
      </c>
      <c r="D78">
        <v>128</v>
      </c>
      <c r="E78">
        <v>148</v>
      </c>
      <c r="F78">
        <v>646</v>
      </c>
      <c r="G78">
        <v>693</v>
      </c>
      <c r="H78">
        <v>130</v>
      </c>
      <c r="I78">
        <v>26</v>
      </c>
      <c r="J78">
        <v>19</v>
      </c>
      <c r="K78">
        <v>42</v>
      </c>
      <c r="L78">
        <v>112</v>
      </c>
      <c r="M78">
        <v>68</v>
      </c>
      <c r="P78" t="str">
        <f t="shared" si="14"/>
        <v>Kenya</v>
      </c>
      <c r="Q78">
        <f t="shared" si="15"/>
        <v>946</v>
      </c>
      <c r="R78" s="5">
        <f t="shared" si="16"/>
        <v>9.5137420718816063E-2</v>
      </c>
      <c r="S78" s="5">
        <f t="shared" si="17"/>
        <v>0.13530655391120508</v>
      </c>
      <c r="T78" s="5">
        <f t="shared" si="18"/>
        <v>0.15644820295983086</v>
      </c>
      <c r="U78" s="5">
        <f t="shared" si="19"/>
        <v>0.68287526427061307</v>
      </c>
      <c r="V78" s="5">
        <f t="shared" si="20"/>
        <v>0.73255813953488369</v>
      </c>
      <c r="W78" s="5">
        <f t="shared" si="21"/>
        <v>0.13742071881606766</v>
      </c>
      <c r="X78" s="5">
        <f t="shared" si="22"/>
        <v>2.748414376321353E-2</v>
      </c>
      <c r="Y78" s="5">
        <f t="shared" si="23"/>
        <v>2.0084566596194502E-2</v>
      </c>
      <c r="Z78" s="5">
        <f t="shared" si="24"/>
        <v>4.4397463002114168E-2</v>
      </c>
      <c r="AA78" s="5">
        <f t="shared" si="25"/>
        <v>0.11839323467230443</v>
      </c>
      <c r="AB78" s="5">
        <f t="shared" si="26"/>
        <v>7.1881606765327691E-2</v>
      </c>
    </row>
    <row r="79" spans="1:28" x14ac:dyDescent="0.3">
      <c r="A79" t="s">
        <v>88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P79" t="str">
        <f t="shared" si="14"/>
        <v>Kiribati</v>
      </c>
      <c r="Q79">
        <f t="shared" si="15"/>
        <v>1</v>
      </c>
      <c r="R79" s="5">
        <f t="shared" si="16"/>
        <v>0</v>
      </c>
      <c r="S79" s="5">
        <f t="shared" si="17"/>
        <v>0</v>
      </c>
      <c r="T79" s="5">
        <f t="shared" si="18"/>
        <v>1</v>
      </c>
      <c r="U79" s="5">
        <f t="shared" si="19"/>
        <v>1</v>
      </c>
      <c r="V79" s="5">
        <f t="shared" si="20"/>
        <v>0</v>
      </c>
      <c r="W79" s="5">
        <f t="shared" si="21"/>
        <v>0</v>
      </c>
      <c r="X79" s="5">
        <f t="shared" si="22"/>
        <v>0</v>
      </c>
      <c r="Y79" s="5">
        <f t="shared" si="23"/>
        <v>0</v>
      </c>
      <c r="Z79" s="5">
        <f t="shared" si="24"/>
        <v>1</v>
      </c>
      <c r="AA79" s="5">
        <f t="shared" si="25"/>
        <v>0</v>
      </c>
      <c r="AB79" s="5">
        <f t="shared" si="26"/>
        <v>0</v>
      </c>
    </row>
    <row r="80" spans="1:28" x14ac:dyDescent="0.3">
      <c r="A80" t="s">
        <v>89</v>
      </c>
      <c r="B80">
        <v>1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P80" t="str">
        <f t="shared" si="14"/>
        <v>Kuwait</v>
      </c>
      <c r="Q80">
        <f t="shared" si="15"/>
        <v>1</v>
      </c>
      <c r="R80" s="5">
        <f t="shared" si="16"/>
        <v>0</v>
      </c>
      <c r="S80" s="5">
        <f t="shared" si="17"/>
        <v>0</v>
      </c>
      <c r="T80" s="5">
        <f t="shared" si="18"/>
        <v>1</v>
      </c>
      <c r="U80" s="5">
        <f t="shared" si="19"/>
        <v>1</v>
      </c>
      <c r="V80" s="5">
        <f t="shared" si="20"/>
        <v>1</v>
      </c>
      <c r="W80" s="5">
        <f t="shared" si="21"/>
        <v>0</v>
      </c>
      <c r="X80" s="5">
        <f t="shared" si="22"/>
        <v>0</v>
      </c>
      <c r="Y80" s="5">
        <f t="shared" si="23"/>
        <v>0</v>
      </c>
      <c r="Z80" s="5">
        <f t="shared" si="24"/>
        <v>0</v>
      </c>
      <c r="AA80" s="5">
        <f t="shared" si="25"/>
        <v>0</v>
      </c>
      <c r="AB80" s="5">
        <f t="shared" si="26"/>
        <v>0</v>
      </c>
    </row>
    <row r="81" spans="1:28" x14ac:dyDescent="0.3">
      <c r="A81" t="s">
        <v>90</v>
      </c>
      <c r="B81">
        <v>5</v>
      </c>
      <c r="C81">
        <v>3</v>
      </c>
      <c r="D81">
        <v>1</v>
      </c>
      <c r="E81">
        <v>1</v>
      </c>
      <c r="F81">
        <v>1</v>
      </c>
      <c r="G81">
        <v>5</v>
      </c>
      <c r="H81">
        <v>0</v>
      </c>
      <c r="I81">
        <v>1</v>
      </c>
      <c r="J81">
        <v>0</v>
      </c>
      <c r="K81">
        <v>2</v>
      </c>
      <c r="L81">
        <v>0</v>
      </c>
      <c r="M81">
        <v>0</v>
      </c>
      <c r="P81" t="str">
        <f t="shared" si="14"/>
        <v>Kyrgyzstan</v>
      </c>
      <c r="Q81">
        <f t="shared" si="15"/>
        <v>5</v>
      </c>
      <c r="R81" s="5">
        <f t="shared" si="16"/>
        <v>0.6</v>
      </c>
      <c r="S81" s="5">
        <f t="shared" si="17"/>
        <v>0.2</v>
      </c>
      <c r="T81" s="5">
        <f t="shared" si="18"/>
        <v>0.2</v>
      </c>
      <c r="U81" s="5">
        <f t="shared" si="19"/>
        <v>0.2</v>
      </c>
      <c r="V81" s="5">
        <f t="shared" si="20"/>
        <v>1</v>
      </c>
      <c r="W81" s="5">
        <f t="shared" si="21"/>
        <v>0</v>
      </c>
      <c r="X81" s="5">
        <f t="shared" si="22"/>
        <v>0.2</v>
      </c>
      <c r="Y81" s="5">
        <f t="shared" si="23"/>
        <v>0</v>
      </c>
      <c r="Z81" s="5">
        <f t="shared" si="24"/>
        <v>0.4</v>
      </c>
      <c r="AA81" s="5">
        <f t="shared" si="25"/>
        <v>0</v>
      </c>
      <c r="AB81" s="5">
        <f t="shared" si="26"/>
        <v>0</v>
      </c>
    </row>
    <row r="82" spans="1:28" x14ac:dyDescent="0.3">
      <c r="A82" t="s">
        <v>91</v>
      </c>
      <c r="B82">
        <v>11</v>
      </c>
      <c r="C82">
        <v>2</v>
      </c>
      <c r="D82">
        <v>1</v>
      </c>
      <c r="E82">
        <v>4</v>
      </c>
      <c r="F82">
        <v>5</v>
      </c>
      <c r="G82">
        <v>5</v>
      </c>
      <c r="H82">
        <v>2</v>
      </c>
      <c r="I82">
        <v>3</v>
      </c>
      <c r="J82">
        <v>0</v>
      </c>
      <c r="K82">
        <v>0</v>
      </c>
      <c r="L82">
        <v>0</v>
      </c>
      <c r="M82">
        <v>1</v>
      </c>
      <c r="P82" t="str">
        <f t="shared" si="14"/>
        <v>Lebanon</v>
      </c>
      <c r="Q82">
        <f t="shared" si="15"/>
        <v>11</v>
      </c>
      <c r="R82" s="5">
        <f t="shared" si="16"/>
        <v>0.18181818181818182</v>
      </c>
      <c r="S82" s="5">
        <f t="shared" si="17"/>
        <v>9.0909090909090912E-2</v>
      </c>
      <c r="T82" s="5">
        <f t="shared" si="18"/>
        <v>0.36363636363636365</v>
      </c>
      <c r="U82" s="5">
        <f t="shared" si="19"/>
        <v>0.45454545454545453</v>
      </c>
      <c r="V82" s="5">
        <f t="shared" si="20"/>
        <v>0.45454545454545453</v>
      </c>
      <c r="W82" s="5">
        <f t="shared" si="21"/>
        <v>0.18181818181818182</v>
      </c>
      <c r="X82" s="5">
        <f t="shared" si="22"/>
        <v>0.27272727272727271</v>
      </c>
      <c r="Y82" s="5">
        <f t="shared" si="23"/>
        <v>0</v>
      </c>
      <c r="Z82" s="5">
        <f t="shared" si="24"/>
        <v>0</v>
      </c>
      <c r="AA82" s="5">
        <f t="shared" si="25"/>
        <v>0</v>
      </c>
      <c r="AB82" s="5">
        <f t="shared" si="26"/>
        <v>9.0909090909090912E-2</v>
      </c>
    </row>
    <row r="83" spans="1:28" x14ac:dyDescent="0.3">
      <c r="A83" t="s">
        <v>92</v>
      </c>
      <c r="B83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P83" t="str">
        <f t="shared" si="14"/>
        <v>Lesotho</v>
      </c>
      <c r="Q83">
        <f t="shared" si="15"/>
        <v>1</v>
      </c>
      <c r="R83" s="5">
        <f t="shared" si="16"/>
        <v>0</v>
      </c>
      <c r="S83" s="5">
        <f t="shared" si="17"/>
        <v>0</v>
      </c>
      <c r="T83" s="5">
        <f t="shared" si="18"/>
        <v>0</v>
      </c>
      <c r="U83" s="5">
        <f t="shared" si="19"/>
        <v>1</v>
      </c>
      <c r="V83" s="5">
        <f t="shared" si="20"/>
        <v>1</v>
      </c>
      <c r="W83" s="5">
        <f t="shared" si="21"/>
        <v>0</v>
      </c>
      <c r="X83" s="5">
        <f t="shared" si="22"/>
        <v>1</v>
      </c>
      <c r="Y83" s="5">
        <f t="shared" si="23"/>
        <v>0</v>
      </c>
      <c r="Z83" s="5">
        <f t="shared" si="24"/>
        <v>0</v>
      </c>
      <c r="AA83" s="5">
        <f t="shared" si="25"/>
        <v>0</v>
      </c>
      <c r="AB83" s="5">
        <f t="shared" si="26"/>
        <v>0</v>
      </c>
    </row>
    <row r="84" spans="1:28" x14ac:dyDescent="0.3">
      <c r="A84" t="s">
        <v>93</v>
      </c>
      <c r="B84">
        <v>846</v>
      </c>
      <c r="C84">
        <v>75</v>
      </c>
      <c r="D84">
        <v>86</v>
      </c>
      <c r="E84">
        <v>130</v>
      </c>
      <c r="F84">
        <v>508</v>
      </c>
      <c r="G84">
        <v>523</v>
      </c>
      <c r="H84">
        <v>83</v>
      </c>
      <c r="I84">
        <v>40</v>
      </c>
      <c r="J84">
        <v>9</v>
      </c>
      <c r="K84">
        <v>21</v>
      </c>
      <c r="L84">
        <v>68</v>
      </c>
      <c r="M84">
        <v>14</v>
      </c>
      <c r="P84" t="str">
        <f t="shared" si="14"/>
        <v>Liberia</v>
      </c>
      <c r="Q84">
        <f t="shared" si="15"/>
        <v>846</v>
      </c>
      <c r="R84" s="5">
        <f t="shared" si="16"/>
        <v>8.8652482269503549E-2</v>
      </c>
      <c r="S84" s="5">
        <f t="shared" si="17"/>
        <v>0.10165484633569739</v>
      </c>
      <c r="T84" s="5">
        <f t="shared" si="18"/>
        <v>0.15366430260047281</v>
      </c>
      <c r="U84" s="5">
        <f t="shared" si="19"/>
        <v>0.60047281323877066</v>
      </c>
      <c r="V84" s="5">
        <f t="shared" si="20"/>
        <v>0.61820330969267134</v>
      </c>
      <c r="W84" s="5">
        <f t="shared" si="21"/>
        <v>9.8108747044917261E-2</v>
      </c>
      <c r="X84" s="5">
        <f t="shared" si="22"/>
        <v>4.7281323877068557E-2</v>
      </c>
      <c r="Y84" s="5">
        <f t="shared" si="23"/>
        <v>1.0638297872340425E-2</v>
      </c>
      <c r="Z84" s="5">
        <f t="shared" si="24"/>
        <v>2.4822695035460994E-2</v>
      </c>
      <c r="AA84" s="5">
        <f t="shared" si="25"/>
        <v>8.0378250591016553E-2</v>
      </c>
      <c r="AB84" s="5">
        <f t="shared" si="26"/>
        <v>1.6548463356973995E-2</v>
      </c>
    </row>
    <row r="85" spans="1:28" x14ac:dyDescent="0.3">
      <c r="A85" t="s">
        <v>94</v>
      </c>
      <c r="B85">
        <v>225</v>
      </c>
      <c r="C85">
        <v>57</v>
      </c>
      <c r="D85">
        <v>27</v>
      </c>
      <c r="E85">
        <v>41</v>
      </c>
      <c r="F85">
        <v>122</v>
      </c>
      <c r="G85">
        <v>118</v>
      </c>
      <c r="H85">
        <v>31</v>
      </c>
      <c r="I85">
        <v>37</v>
      </c>
      <c r="J85">
        <v>7</v>
      </c>
      <c r="K85">
        <v>2</v>
      </c>
      <c r="L85">
        <v>25</v>
      </c>
      <c r="M85">
        <v>9</v>
      </c>
      <c r="P85" t="str">
        <f t="shared" si="14"/>
        <v>Libya</v>
      </c>
      <c r="Q85">
        <f t="shared" si="15"/>
        <v>225</v>
      </c>
      <c r="R85" s="5">
        <f t="shared" si="16"/>
        <v>0.25333333333333335</v>
      </c>
      <c r="S85" s="5">
        <f t="shared" si="17"/>
        <v>0.12</v>
      </c>
      <c r="T85" s="5">
        <f t="shared" si="18"/>
        <v>0.18222222222222223</v>
      </c>
      <c r="U85" s="5">
        <f t="shared" si="19"/>
        <v>0.54222222222222227</v>
      </c>
      <c r="V85" s="5">
        <f t="shared" si="20"/>
        <v>0.52444444444444449</v>
      </c>
      <c r="W85" s="5">
        <f t="shared" si="21"/>
        <v>0.13777777777777778</v>
      </c>
      <c r="X85" s="5">
        <f t="shared" si="22"/>
        <v>0.16444444444444445</v>
      </c>
      <c r="Y85" s="5">
        <f t="shared" si="23"/>
        <v>3.111111111111111E-2</v>
      </c>
      <c r="Z85" s="5">
        <f t="shared" si="24"/>
        <v>8.8888888888888889E-3</v>
      </c>
      <c r="AA85" s="5">
        <f t="shared" si="25"/>
        <v>0.1111111111111111</v>
      </c>
      <c r="AB85" s="5">
        <f t="shared" si="26"/>
        <v>0.04</v>
      </c>
    </row>
    <row r="86" spans="1:28" x14ac:dyDescent="0.3">
      <c r="A86" t="s">
        <v>95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P86" t="str">
        <f t="shared" si="14"/>
        <v>Liechtenstein</v>
      </c>
      <c r="Q86">
        <f t="shared" si="15"/>
        <v>1</v>
      </c>
      <c r="R86" s="5">
        <f t="shared" si="16"/>
        <v>0</v>
      </c>
      <c r="S86" s="5">
        <f t="shared" si="17"/>
        <v>0</v>
      </c>
      <c r="T86" s="5">
        <f t="shared" si="18"/>
        <v>0</v>
      </c>
      <c r="U86" s="5">
        <f t="shared" si="19"/>
        <v>1</v>
      </c>
      <c r="V86" s="5">
        <f t="shared" si="20"/>
        <v>0</v>
      </c>
      <c r="W86" s="5">
        <f t="shared" si="21"/>
        <v>1</v>
      </c>
      <c r="X86" s="5">
        <f t="shared" si="22"/>
        <v>0</v>
      </c>
      <c r="Y86" s="5">
        <f t="shared" si="23"/>
        <v>0</v>
      </c>
      <c r="Z86" s="5">
        <f t="shared" si="24"/>
        <v>0</v>
      </c>
      <c r="AA86" s="5">
        <f t="shared" si="25"/>
        <v>1</v>
      </c>
      <c r="AB86" s="5">
        <f t="shared" si="26"/>
        <v>0</v>
      </c>
    </row>
    <row r="87" spans="1:28" x14ac:dyDescent="0.3">
      <c r="A87" t="s">
        <v>96</v>
      </c>
      <c r="B87">
        <v>2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P87" t="str">
        <f t="shared" si="14"/>
        <v>Lithuania</v>
      </c>
      <c r="Q87">
        <f t="shared" si="15"/>
        <v>2</v>
      </c>
      <c r="R87" s="5">
        <f t="shared" si="16"/>
        <v>0.5</v>
      </c>
      <c r="S87" s="5">
        <f t="shared" si="17"/>
        <v>0.5</v>
      </c>
      <c r="T87" s="5">
        <f t="shared" si="18"/>
        <v>0</v>
      </c>
      <c r="U87" s="5">
        <f t="shared" si="19"/>
        <v>0</v>
      </c>
      <c r="V87" s="5">
        <f t="shared" si="20"/>
        <v>0</v>
      </c>
      <c r="W87" s="5">
        <f t="shared" si="21"/>
        <v>0</v>
      </c>
      <c r="X87" s="5">
        <f t="shared" si="22"/>
        <v>0</v>
      </c>
      <c r="Y87" s="5">
        <f t="shared" si="23"/>
        <v>0</v>
      </c>
      <c r="Z87" s="5">
        <f t="shared" si="24"/>
        <v>0</v>
      </c>
      <c r="AA87" s="5">
        <f t="shared" si="25"/>
        <v>0.5</v>
      </c>
      <c r="AB87" s="5">
        <f t="shared" si="26"/>
        <v>0</v>
      </c>
    </row>
    <row r="88" spans="1:28" x14ac:dyDescent="0.3">
      <c r="A88" t="s">
        <v>97</v>
      </c>
      <c r="B88">
        <v>1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P88" t="str">
        <f t="shared" si="14"/>
        <v>Luxembourg</v>
      </c>
      <c r="Q88">
        <f t="shared" si="15"/>
        <v>1</v>
      </c>
      <c r="R88" s="5">
        <f t="shared" si="16"/>
        <v>0</v>
      </c>
      <c r="S88" s="5">
        <f t="shared" si="17"/>
        <v>0</v>
      </c>
      <c r="T88" s="5">
        <f t="shared" si="18"/>
        <v>1</v>
      </c>
      <c r="U88" s="5">
        <f t="shared" si="19"/>
        <v>1</v>
      </c>
      <c r="V88" s="5">
        <f t="shared" si="20"/>
        <v>0</v>
      </c>
      <c r="W88" s="5">
        <f t="shared" si="21"/>
        <v>0</v>
      </c>
      <c r="X88" s="5">
        <f t="shared" si="22"/>
        <v>0</v>
      </c>
      <c r="Y88" s="5">
        <f t="shared" si="23"/>
        <v>0</v>
      </c>
      <c r="Z88" s="5">
        <f t="shared" si="24"/>
        <v>0</v>
      </c>
      <c r="AA88" s="5">
        <f t="shared" si="25"/>
        <v>1</v>
      </c>
      <c r="AB88" s="5">
        <f t="shared" si="26"/>
        <v>0</v>
      </c>
    </row>
    <row r="89" spans="1:28" x14ac:dyDescent="0.3">
      <c r="A89" t="s">
        <v>98</v>
      </c>
      <c r="B89">
        <v>127</v>
      </c>
      <c r="C89">
        <v>24</v>
      </c>
      <c r="D89">
        <v>14</v>
      </c>
      <c r="E89">
        <v>30</v>
      </c>
      <c r="F89">
        <v>76</v>
      </c>
      <c r="G89">
        <v>99</v>
      </c>
      <c r="H89">
        <v>23</v>
      </c>
      <c r="I89">
        <v>9</v>
      </c>
      <c r="J89">
        <v>1</v>
      </c>
      <c r="K89">
        <v>3</v>
      </c>
      <c r="L89">
        <v>34</v>
      </c>
      <c r="M89">
        <v>9</v>
      </c>
      <c r="P89" t="str">
        <f t="shared" si="14"/>
        <v>Madagascar</v>
      </c>
      <c r="Q89">
        <f t="shared" si="15"/>
        <v>127</v>
      </c>
      <c r="R89" s="5">
        <f t="shared" si="16"/>
        <v>0.1889763779527559</v>
      </c>
      <c r="S89" s="5">
        <f t="shared" si="17"/>
        <v>0.11023622047244094</v>
      </c>
      <c r="T89" s="5">
        <f t="shared" si="18"/>
        <v>0.23622047244094488</v>
      </c>
      <c r="U89" s="5">
        <f t="shared" si="19"/>
        <v>0.59842519685039375</v>
      </c>
      <c r="V89" s="5">
        <f t="shared" si="20"/>
        <v>0.77952755905511806</v>
      </c>
      <c r="W89" s="5">
        <f t="shared" si="21"/>
        <v>0.18110236220472442</v>
      </c>
      <c r="X89" s="5">
        <f t="shared" si="22"/>
        <v>7.0866141732283464E-2</v>
      </c>
      <c r="Y89" s="5">
        <f t="shared" si="23"/>
        <v>7.874015748031496E-3</v>
      </c>
      <c r="Z89" s="5">
        <f t="shared" si="24"/>
        <v>2.3622047244094488E-2</v>
      </c>
      <c r="AA89" s="5">
        <f t="shared" si="25"/>
        <v>0.26771653543307089</v>
      </c>
      <c r="AB89" s="5">
        <f t="shared" si="26"/>
        <v>7.0866141732283464E-2</v>
      </c>
    </row>
    <row r="90" spans="1:28" x14ac:dyDescent="0.3">
      <c r="A90" t="s">
        <v>99</v>
      </c>
      <c r="B90">
        <v>88</v>
      </c>
      <c r="C90">
        <v>13</v>
      </c>
      <c r="D90">
        <v>9</v>
      </c>
      <c r="E90">
        <v>13</v>
      </c>
      <c r="F90">
        <v>65</v>
      </c>
      <c r="G90">
        <v>66</v>
      </c>
      <c r="H90">
        <v>8</v>
      </c>
      <c r="I90">
        <v>3</v>
      </c>
      <c r="J90">
        <v>3</v>
      </c>
      <c r="K90">
        <v>2</v>
      </c>
      <c r="L90">
        <v>9</v>
      </c>
      <c r="M90">
        <v>2</v>
      </c>
      <c r="P90" t="str">
        <f t="shared" si="14"/>
        <v>Malawi</v>
      </c>
      <c r="Q90">
        <f t="shared" si="15"/>
        <v>88</v>
      </c>
      <c r="R90" s="5">
        <f t="shared" si="16"/>
        <v>0.14772727272727273</v>
      </c>
      <c r="S90" s="5">
        <f t="shared" si="17"/>
        <v>0.10227272727272728</v>
      </c>
      <c r="T90" s="5">
        <f t="shared" si="18"/>
        <v>0.14772727272727273</v>
      </c>
      <c r="U90" s="5">
        <f t="shared" si="19"/>
        <v>0.73863636363636365</v>
      </c>
      <c r="V90" s="5">
        <f t="shared" si="20"/>
        <v>0.75</v>
      </c>
      <c r="W90" s="5">
        <f t="shared" si="21"/>
        <v>9.0909090909090912E-2</v>
      </c>
      <c r="X90" s="5">
        <f t="shared" si="22"/>
        <v>3.4090909090909088E-2</v>
      </c>
      <c r="Y90" s="5">
        <f t="shared" si="23"/>
        <v>3.4090909090909088E-2</v>
      </c>
      <c r="Z90" s="5">
        <f t="shared" si="24"/>
        <v>2.2727272727272728E-2</v>
      </c>
      <c r="AA90" s="5">
        <f t="shared" si="25"/>
        <v>0.10227272727272728</v>
      </c>
      <c r="AB90" s="5">
        <f t="shared" si="26"/>
        <v>2.2727272727272728E-2</v>
      </c>
    </row>
    <row r="91" spans="1:28" x14ac:dyDescent="0.3">
      <c r="A91" t="s">
        <v>100</v>
      </c>
      <c r="B91">
        <v>11</v>
      </c>
      <c r="C91">
        <v>4</v>
      </c>
      <c r="D91">
        <v>1</v>
      </c>
      <c r="E91">
        <v>0</v>
      </c>
      <c r="F91">
        <v>6</v>
      </c>
      <c r="G91">
        <v>5</v>
      </c>
      <c r="H91">
        <v>2</v>
      </c>
      <c r="I91">
        <v>4</v>
      </c>
      <c r="J91">
        <v>0</v>
      </c>
      <c r="K91">
        <v>1</v>
      </c>
      <c r="L91">
        <v>3</v>
      </c>
      <c r="M91">
        <v>2</v>
      </c>
      <c r="P91" t="str">
        <f t="shared" si="14"/>
        <v>Malaysia</v>
      </c>
      <c r="Q91">
        <f t="shared" si="15"/>
        <v>11</v>
      </c>
      <c r="R91" s="5">
        <f t="shared" si="16"/>
        <v>0.36363636363636365</v>
      </c>
      <c r="S91" s="5">
        <f t="shared" si="17"/>
        <v>9.0909090909090912E-2</v>
      </c>
      <c r="T91" s="5">
        <f t="shared" si="18"/>
        <v>0</v>
      </c>
      <c r="U91" s="5">
        <f t="shared" si="19"/>
        <v>0.54545454545454541</v>
      </c>
      <c r="V91" s="5">
        <f t="shared" si="20"/>
        <v>0.45454545454545453</v>
      </c>
      <c r="W91" s="5">
        <f t="shared" si="21"/>
        <v>0.18181818181818182</v>
      </c>
      <c r="X91" s="5">
        <f t="shared" si="22"/>
        <v>0.36363636363636365</v>
      </c>
      <c r="Y91" s="5">
        <f t="shared" si="23"/>
        <v>0</v>
      </c>
      <c r="Z91" s="5">
        <f t="shared" si="24"/>
        <v>9.0909090909090912E-2</v>
      </c>
      <c r="AA91" s="5">
        <f t="shared" si="25"/>
        <v>0.27272727272727271</v>
      </c>
      <c r="AB91" s="5">
        <f t="shared" si="26"/>
        <v>0.18181818181818182</v>
      </c>
    </row>
    <row r="92" spans="1:28" x14ac:dyDescent="0.3">
      <c r="A92" t="s">
        <v>101</v>
      </c>
      <c r="B92">
        <v>73</v>
      </c>
      <c r="C92">
        <v>7</v>
      </c>
      <c r="D92">
        <v>8</v>
      </c>
      <c r="E92">
        <v>8</v>
      </c>
      <c r="F92">
        <v>41</v>
      </c>
      <c r="G92">
        <v>42</v>
      </c>
      <c r="H92">
        <v>8</v>
      </c>
      <c r="I92">
        <v>7</v>
      </c>
      <c r="J92">
        <v>1</v>
      </c>
      <c r="K92">
        <v>0</v>
      </c>
      <c r="L92">
        <v>13</v>
      </c>
      <c r="M92">
        <v>2</v>
      </c>
      <c r="P92" t="str">
        <f t="shared" si="14"/>
        <v>Mali</v>
      </c>
      <c r="Q92">
        <f t="shared" si="15"/>
        <v>73</v>
      </c>
      <c r="R92" s="5">
        <f t="shared" si="16"/>
        <v>9.5890410958904104E-2</v>
      </c>
      <c r="S92" s="5">
        <f t="shared" si="17"/>
        <v>0.1095890410958904</v>
      </c>
      <c r="T92" s="5">
        <f t="shared" si="18"/>
        <v>0.1095890410958904</v>
      </c>
      <c r="U92" s="5">
        <f t="shared" si="19"/>
        <v>0.56164383561643838</v>
      </c>
      <c r="V92" s="5">
        <f t="shared" si="20"/>
        <v>0.57534246575342463</v>
      </c>
      <c r="W92" s="5">
        <f t="shared" si="21"/>
        <v>0.1095890410958904</v>
      </c>
      <c r="X92" s="5">
        <f t="shared" si="22"/>
        <v>9.5890410958904104E-2</v>
      </c>
      <c r="Y92" s="5">
        <f t="shared" si="23"/>
        <v>1.3698630136986301E-2</v>
      </c>
      <c r="Z92" s="5">
        <f t="shared" si="24"/>
        <v>0</v>
      </c>
      <c r="AA92" s="5">
        <f t="shared" si="25"/>
        <v>0.17808219178082191</v>
      </c>
      <c r="AB92" s="5">
        <f t="shared" si="26"/>
        <v>2.7397260273972601E-2</v>
      </c>
    </row>
    <row r="93" spans="1:28" x14ac:dyDescent="0.3">
      <c r="A93" t="s">
        <v>102</v>
      </c>
      <c r="B93">
        <v>3</v>
      </c>
      <c r="C93">
        <v>1</v>
      </c>
      <c r="D93">
        <v>0</v>
      </c>
      <c r="E93">
        <v>0</v>
      </c>
      <c r="F93">
        <v>0</v>
      </c>
      <c r="G93">
        <v>1</v>
      </c>
      <c r="H93">
        <v>0</v>
      </c>
      <c r="I93">
        <v>1</v>
      </c>
      <c r="J93">
        <v>0</v>
      </c>
      <c r="K93">
        <v>1</v>
      </c>
      <c r="L93">
        <v>2</v>
      </c>
      <c r="M93">
        <v>0</v>
      </c>
      <c r="P93" t="str">
        <f t="shared" si="14"/>
        <v>Malta</v>
      </c>
      <c r="Q93">
        <f t="shared" si="15"/>
        <v>3</v>
      </c>
      <c r="R93" s="5">
        <f t="shared" si="16"/>
        <v>0.33333333333333331</v>
      </c>
      <c r="S93" s="5">
        <f t="shared" si="17"/>
        <v>0</v>
      </c>
      <c r="T93" s="5">
        <f t="shared" si="18"/>
        <v>0</v>
      </c>
      <c r="U93" s="5">
        <f t="shared" si="19"/>
        <v>0</v>
      </c>
      <c r="V93" s="5">
        <f t="shared" si="20"/>
        <v>0.33333333333333331</v>
      </c>
      <c r="W93" s="5">
        <f t="shared" si="21"/>
        <v>0</v>
      </c>
      <c r="X93" s="5">
        <f t="shared" si="22"/>
        <v>0.33333333333333331</v>
      </c>
      <c r="Y93" s="5">
        <f t="shared" si="23"/>
        <v>0</v>
      </c>
      <c r="Z93" s="5">
        <f t="shared" si="24"/>
        <v>0.33333333333333331</v>
      </c>
      <c r="AA93" s="5">
        <f t="shared" si="25"/>
        <v>0.66666666666666663</v>
      </c>
      <c r="AB93" s="5">
        <f t="shared" si="26"/>
        <v>0</v>
      </c>
    </row>
    <row r="94" spans="1:28" x14ac:dyDescent="0.3">
      <c r="A94" t="s">
        <v>103</v>
      </c>
      <c r="B94">
        <v>1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P94" t="str">
        <f t="shared" si="14"/>
        <v>Mauritius</v>
      </c>
      <c r="Q94">
        <f t="shared" si="15"/>
        <v>1</v>
      </c>
      <c r="R94" s="5">
        <f t="shared" si="16"/>
        <v>1</v>
      </c>
      <c r="S94" s="5">
        <f t="shared" si="17"/>
        <v>0</v>
      </c>
      <c r="T94" s="5">
        <f t="shared" si="18"/>
        <v>1</v>
      </c>
      <c r="U94" s="5">
        <f t="shared" si="19"/>
        <v>0</v>
      </c>
      <c r="V94" s="5">
        <f t="shared" si="20"/>
        <v>0</v>
      </c>
      <c r="W94" s="5">
        <f t="shared" si="21"/>
        <v>1</v>
      </c>
      <c r="X94" s="5">
        <f t="shared" si="22"/>
        <v>0</v>
      </c>
      <c r="Y94" s="5">
        <f t="shared" si="23"/>
        <v>0</v>
      </c>
      <c r="Z94" s="5">
        <f t="shared" si="24"/>
        <v>0</v>
      </c>
      <c r="AA94" s="5">
        <f t="shared" si="25"/>
        <v>0</v>
      </c>
      <c r="AB94" s="5">
        <f t="shared" si="26"/>
        <v>0</v>
      </c>
    </row>
    <row r="95" spans="1:28" x14ac:dyDescent="0.3">
      <c r="A95" t="s">
        <v>104</v>
      </c>
      <c r="B95">
        <v>89</v>
      </c>
      <c r="C95">
        <v>11</v>
      </c>
      <c r="D95">
        <v>10</v>
      </c>
      <c r="E95">
        <v>30</v>
      </c>
      <c r="F95">
        <v>25</v>
      </c>
      <c r="G95">
        <v>71</v>
      </c>
      <c r="H95">
        <v>17</v>
      </c>
      <c r="I95">
        <v>8</v>
      </c>
      <c r="J95">
        <v>5</v>
      </c>
      <c r="K95">
        <v>11</v>
      </c>
      <c r="L95">
        <v>15</v>
      </c>
      <c r="M95">
        <v>21</v>
      </c>
      <c r="P95" t="str">
        <f t="shared" si="14"/>
        <v>Mexico</v>
      </c>
      <c r="Q95">
        <f t="shared" si="15"/>
        <v>89</v>
      </c>
      <c r="R95" s="5">
        <f t="shared" si="16"/>
        <v>0.12359550561797752</v>
      </c>
      <c r="S95" s="5">
        <f t="shared" si="17"/>
        <v>0.11235955056179775</v>
      </c>
      <c r="T95" s="5">
        <f t="shared" si="18"/>
        <v>0.33707865168539325</v>
      </c>
      <c r="U95" s="5">
        <f t="shared" si="19"/>
        <v>0.2808988764044944</v>
      </c>
      <c r="V95" s="5">
        <f t="shared" si="20"/>
        <v>0.797752808988764</v>
      </c>
      <c r="W95" s="5">
        <f t="shared" si="21"/>
        <v>0.19101123595505617</v>
      </c>
      <c r="X95" s="5">
        <f t="shared" si="22"/>
        <v>8.98876404494382E-2</v>
      </c>
      <c r="Y95" s="5">
        <f t="shared" si="23"/>
        <v>5.6179775280898875E-2</v>
      </c>
      <c r="Z95" s="5">
        <f t="shared" si="24"/>
        <v>0.12359550561797752</v>
      </c>
      <c r="AA95" s="5">
        <f t="shared" si="25"/>
        <v>0.16853932584269662</v>
      </c>
      <c r="AB95" s="5">
        <f t="shared" si="26"/>
        <v>0.23595505617977527</v>
      </c>
    </row>
    <row r="96" spans="1:28" x14ac:dyDescent="0.3">
      <c r="A96" t="s">
        <v>105</v>
      </c>
      <c r="B96">
        <v>1</v>
      </c>
      <c r="C96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P96" t="str">
        <f t="shared" si="14"/>
        <v>Mongolia</v>
      </c>
      <c r="Q96">
        <f t="shared" si="15"/>
        <v>1</v>
      </c>
      <c r="R96" s="5">
        <f t="shared" si="16"/>
        <v>0</v>
      </c>
      <c r="S96" s="5">
        <f t="shared" si="17"/>
        <v>0</v>
      </c>
      <c r="T96" s="5">
        <f t="shared" si="18"/>
        <v>0</v>
      </c>
      <c r="U96" s="5">
        <f t="shared" si="19"/>
        <v>1</v>
      </c>
      <c r="V96" s="5">
        <f t="shared" si="20"/>
        <v>1</v>
      </c>
      <c r="W96" s="5">
        <f t="shared" si="21"/>
        <v>1</v>
      </c>
      <c r="X96" s="5">
        <f t="shared" si="22"/>
        <v>0</v>
      </c>
      <c r="Y96" s="5">
        <f t="shared" si="23"/>
        <v>0</v>
      </c>
      <c r="Z96" s="5">
        <f t="shared" si="24"/>
        <v>0</v>
      </c>
      <c r="AA96" s="5">
        <f t="shared" si="25"/>
        <v>0</v>
      </c>
      <c r="AB96" s="5">
        <f t="shared" si="26"/>
        <v>0</v>
      </c>
    </row>
    <row r="97" spans="1:28" x14ac:dyDescent="0.3">
      <c r="A97" t="s">
        <v>106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P97" t="str">
        <f t="shared" si="14"/>
        <v>Montenegro</v>
      </c>
      <c r="Q97">
        <f t="shared" si="15"/>
        <v>1</v>
      </c>
      <c r="R97" s="5">
        <f t="shared" si="16"/>
        <v>0</v>
      </c>
      <c r="S97" s="5">
        <f t="shared" si="17"/>
        <v>0</v>
      </c>
      <c r="T97" s="5">
        <f t="shared" si="18"/>
        <v>0</v>
      </c>
      <c r="U97" s="5">
        <f t="shared" si="19"/>
        <v>0</v>
      </c>
      <c r="V97" s="5">
        <f t="shared" si="20"/>
        <v>1</v>
      </c>
      <c r="W97" s="5">
        <f t="shared" si="21"/>
        <v>0</v>
      </c>
      <c r="X97" s="5">
        <f t="shared" si="22"/>
        <v>1</v>
      </c>
      <c r="Y97" s="5">
        <f t="shared" si="23"/>
        <v>0</v>
      </c>
      <c r="Z97" s="5">
        <f t="shared" si="24"/>
        <v>0</v>
      </c>
      <c r="AA97" s="5">
        <f t="shared" si="25"/>
        <v>0</v>
      </c>
      <c r="AB97" s="5">
        <f t="shared" si="26"/>
        <v>0</v>
      </c>
    </row>
    <row r="98" spans="1:28" x14ac:dyDescent="0.3">
      <c r="A98" t="s">
        <v>107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P98" t="str">
        <f t="shared" si="14"/>
        <v>Montserrat</v>
      </c>
      <c r="Q98">
        <f t="shared" si="15"/>
        <v>1</v>
      </c>
      <c r="R98" s="5">
        <f t="shared" si="16"/>
        <v>0</v>
      </c>
      <c r="S98" s="5">
        <f t="shared" si="17"/>
        <v>0</v>
      </c>
      <c r="T98" s="5">
        <f t="shared" si="18"/>
        <v>0</v>
      </c>
      <c r="U98" s="5">
        <f t="shared" si="19"/>
        <v>1</v>
      </c>
      <c r="V98" s="5">
        <f t="shared" si="20"/>
        <v>0</v>
      </c>
      <c r="W98" s="5">
        <f t="shared" si="21"/>
        <v>0</v>
      </c>
      <c r="X98" s="5">
        <f t="shared" si="22"/>
        <v>0</v>
      </c>
      <c r="Y98" s="5">
        <f t="shared" si="23"/>
        <v>0</v>
      </c>
      <c r="Z98" s="5">
        <f t="shared" si="24"/>
        <v>0</v>
      </c>
      <c r="AA98" s="5">
        <f t="shared" si="25"/>
        <v>0</v>
      </c>
      <c r="AB98" s="5">
        <f t="shared" si="26"/>
        <v>0</v>
      </c>
    </row>
    <row r="99" spans="1:28" x14ac:dyDescent="0.3">
      <c r="A99" t="s">
        <v>108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P99" t="str">
        <f t="shared" si="14"/>
        <v>Morocco</v>
      </c>
      <c r="Q99">
        <f t="shared" si="15"/>
        <v>1</v>
      </c>
      <c r="R99" s="5">
        <f t="shared" si="16"/>
        <v>1</v>
      </c>
      <c r="S99" s="5">
        <f t="shared" si="17"/>
        <v>0</v>
      </c>
      <c r="T99" s="5">
        <f t="shared" si="18"/>
        <v>0</v>
      </c>
      <c r="U99" s="5">
        <f t="shared" si="19"/>
        <v>1</v>
      </c>
      <c r="V99" s="5">
        <f t="shared" si="20"/>
        <v>1</v>
      </c>
      <c r="W99" s="5">
        <f t="shared" si="21"/>
        <v>0</v>
      </c>
      <c r="X99" s="5">
        <f t="shared" si="22"/>
        <v>0</v>
      </c>
      <c r="Y99" s="5">
        <f t="shared" si="23"/>
        <v>0</v>
      </c>
      <c r="Z99" s="5">
        <f t="shared" si="24"/>
        <v>0</v>
      </c>
      <c r="AA99" s="5">
        <f t="shared" si="25"/>
        <v>0</v>
      </c>
      <c r="AB99" s="5">
        <f t="shared" si="26"/>
        <v>0</v>
      </c>
    </row>
    <row r="100" spans="1:28" x14ac:dyDescent="0.3">
      <c r="A100" t="s">
        <v>109</v>
      </c>
      <c r="B100">
        <v>89</v>
      </c>
      <c r="C100">
        <v>10</v>
      </c>
      <c r="D100">
        <v>15</v>
      </c>
      <c r="E100">
        <v>10</v>
      </c>
      <c r="F100">
        <v>42</v>
      </c>
      <c r="G100">
        <v>59</v>
      </c>
      <c r="H100">
        <v>3</v>
      </c>
      <c r="I100">
        <v>3</v>
      </c>
      <c r="J100">
        <v>0</v>
      </c>
      <c r="K100">
        <v>1</v>
      </c>
      <c r="L100">
        <v>36</v>
      </c>
      <c r="M100">
        <v>5</v>
      </c>
      <c r="P100" t="str">
        <f t="shared" si="14"/>
        <v>Mozambique</v>
      </c>
      <c r="Q100">
        <f t="shared" si="15"/>
        <v>89</v>
      </c>
      <c r="R100" s="5">
        <f t="shared" si="16"/>
        <v>0.11235955056179775</v>
      </c>
      <c r="S100" s="5">
        <f t="shared" si="17"/>
        <v>0.16853932584269662</v>
      </c>
      <c r="T100" s="5">
        <f t="shared" si="18"/>
        <v>0.11235955056179775</v>
      </c>
      <c r="U100" s="5">
        <f t="shared" si="19"/>
        <v>0.47191011235955055</v>
      </c>
      <c r="V100" s="5">
        <f t="shared" si="20"/>
        <v>0.6629213483146067</v>
      </c>
      <c r="W100" s="5">
        <f t="shared" si="21"/>
        <v>3.3707865168539325E-2</v>
      </c>
      <c r="X100" s="5">
        <f t="shared" si="22"/>
        <v>3.3707865168539325E-2</v>
      </c>
      <c r="Y100" s="5">
        <f t="shared" si="23"/>
        <v>0</v>
      </c>
      <c r="Z100" s="5">
        <f t="shared" si="24"/>
        <v>1.1235955056179775E-2</v>
      </c>
      <c r="AA100" s="5">
        <f t="shared" si="25"/>
        <v>0.4044943820224719</v>
      </c>
      <c r="AB100" s="5">
        <f t="shared" si="26"/>
        <v>5.6179775280898875E-2</v>
      </c>
    </row>
    <row r="101" spans="1:28" x14ac:dyDescent="0.3">
      <c r="A101" t="s">
        <v>110</v>
      </c>
      <c r="B101">
        <v>2</v>
      </c>
      <c r="C101">
        <v>0</v>
      </c>
      <c r="D101">
        <v>0</v>
      </c>
      <c r="E101">
        <v>0</v>
      </c>
      <c r="F101">
        <v>2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P101" t="str">
        <f t="shared" si="14"/>
        <v>Myanmar</v>
      </c>
      <c r="Q101">
        <f t="shared" si="15"/>
        <v>2</v>
      </c>
      <c r="R101" s="5">
        <f t="shared" si="16"/>
        <v>0</v>
      </c>
      <c r="S101" s="5">
        <f t="shared" si="17"/>
        <v>0</v>
      </c>
      <c r="T101" s="5">
        <f t="shared" si="18"/>
        <v>0</v>
      </c>
      <c r="U101" s="5">
        <f t="shared" si="19"/>
        <v>1</v>
      </c>
      <c r="V101" s="5">
        <f t="shared" si="20"/>
        <v>1</v>
      </c>
      <c r="W101" s="5">
        <f t="shared" si="21"/>
        <v>0</v>
      </c>
      <c r="X101" s="5">
        <f t="shared" si="22"/>
        <v>0</v>
      </c>
      <c r="Y101" s="5">
        <f t="shared" si="23"/>
        <v>0</v>
      </c>
      <c r="Z101" s="5">
        <f t="shared" si="24"/>
        <v>0</v>
      </c>
      <c r="AA101" s="5">
        <f t="shared" si="25"/>
        <v>0</v>
      </c>
      <c r="AB101" s="5">
        <f t="shared" si="26"/>
        <v>0.5</v>
      </c>
    </row>
    <row r="102" spans="1:28" x14ac:dyDescent="0.3">
      <c r="A102" t="s">
        <v>111</v>
      </c>
      <c r="B102">
        <v>4</v>
      </c>
      <c r="C102">
        <v>0</v>
      </c>
      <c r="D102">
        <v>0</v>
      </c>
      <c r="E102">
        <v>1</v>
      </c>
      <c r="F102">
        <v>1</v>
      </c>
      <c r="G102">
        <v>4</v>
      </c>
      <c r="H102">
        <v>0</v>
      </c>
      <c r="I102">
        <v>1</v>
      </c>
      <c r="J102">
        <v>0</v>
      </c>
      <c r="K102">
        <v>1</v>
      </c>
      <c r="L102">
        <v>1</v>
      </c>
      <c r="M102">
        <v>1</v>
      </c>
      <c r="P102" t="str">
        <f t="shared" si="14"/>
        <v>Namibia</v>
      </c>
      <c r="Q102">
        <f t="shared" si="15"/>
        <v>4</v>
      </c>
      <c r="R102" s="5">
        <f t="shared" si="16"/>
        <v>0</v>
      </c>
      <c r="S102" s="5">
        <f t="shared" si="17"/>
        <v>0</v>
      </c>
      <c r="T102" s="5">
        <f t="shared" si="18"/>
        <v>0.25</v>
      </c>
      <c r="U102" s="5">
        <f t="shared" si="19"/>
        <v>0.25</v>
      </c>
      <c r="V102" s="5">
        <f t="shared" si="20"/>
        <v>1</v>
      </c>
      <c r="W102" s="5">
        <f t="shared" si="21"/>
        <v>0</v>
      </c>
      <c r="X102" s="5">
        <f t="shared" si="22"/>
        <v>0.25</v>
      </c>
      <c r="Y102" s="5">
        <f t="shared" si="23"/>
        <v>0</v>
      </c>
      <c r="Z102" s="5">
        <f t="shared" si="24"/>
        <v>0.25</v>
      </c>
      <c r="AA102" s="5">
        <f t="shared" si="25"/>
        <v>0.25</v>
      </c>
      <c r="AB102" s="5">
        <f t="shared" si="26"/>
        <v>0.25</v>
      </c>
    </row>
    <row r="103" spans="1:28" x14ac:dyDescent="0.3">
      <c r="A103" t="s">
        <v>112</v>
      </c>
      <c r="B103">
        <v>768</v>
      </c>
      <c r="C103">
        <v>175</v>
      </c>
      <c r="D103">
        <v>14</v>
      </c>
      <c r="E103">
        <v>126</v>
      </c>
      <c r="F103">
        <v>327</v>
      </c>
      <c r="G103">
        <v>503</v>
      </c>
      <c r="H103">
        <v>47</v>
      </c>
      <c r="I103">
        <v>15</v>
      </c>
      <c r="J103">
        <v>15</v>
      </c>
      <c r="K103">
        <v>14</v>
      </c>
      <c r="L103">
        <v>23</v>
      </c>
      <c r="M103">
        <v>50</v>
      </c>
      <c r="P103" t="str">
        <f t="shared" si="14"/>
        <v>Nepal</v>
      </c>
      <c r="Q103">
        <f t="shared" si="15"/>
        <v>768</v>
      </c>
      <c r="R103" s="5">
        <f t="shared" si="16"/>
        <v>0.22786458333333334</v>
      </c>
      <c r="S103" s="5">
        <f t="shared" si="17"/>
        <v>1.8229166666666668E-2</v>
      </c>
      <c r="T103" s="5">
        <f t="shared" si="18"/>
        <v>0.1640625</v>
      </c>
      <c r="U103" s="5">
        <f t="shared" si="19"/>
        <v>0.42578125</v>
      </c>
      <c r="V103" s="5">
        <f t="shared" si="20"/>
        <v>0.65494791666666663</v>
      </c>
      <c r="W103" s="5">
        <f t="shared" si="21"/>
        <v>6.1197916666666664E-2</v>
      </c>
      <c r="X103" s="5">
        <f t="shared" si="22"/>
        <v>1.953125E-2</v>
      </c>
      <c r="Y103" s="5">
        <f t="shared" si="23"/>
        <v>1.953125E-2</v>
      </c>
      <c r="Z103" s="5">
        <f t="shared" si="24"/>
        <v>1.8229166666666668E-2</v>
      </c>
      <c r="AA103" s="5">
        <f t="shared" si="25"/>
        <v>2.9947916666666668E-2</v>
      </c>
      <c r="AB103" s="5">
        <f t="shared" si="26"/>
        <v>6.5104166666666671E-2</v>
      </c>
    </row>
    <row r="104" spans="1:28" x14ac:dyDescent="0.3">
      <c r="A104" t="s">
        <v>113</v>
      </c>
      <c r="B104">
        <v>29</v>
      </c>
      <c r="C104">
        <v>7</v>
      </c>
      <c r="D104">
        <v>0</v>
      </c>
      <c r="E104">
        <v>4</v>
      </c>
      <c r="F104">
        <v>7</v>
      </c>
      <c r="G104">
        <v>19</v>
      </c>
      <c r="H104">
        <v>12</v>
      </c>
      <c r="I104">
        <v>8</v>
      </c>
      <c r="J104">
        <v>0</v>
      </c>
      <c r="K104">
        <v>4</v>
      </c>
      <c r="L104">
        <v>10</v>
      </c>
      <c r="M104">
        <v>10</v>
      </c>
      <c r="P104" t="str">
        <f t="shared" si="14"/>
        <v>Netherlands</v>
      </c>
      <c r="Q104">
        <f t="shared" si="15"/>
        <v>29</v>
      </c>
      <c r="R104" s="5">
        <f t="shared" si="16"/>
        <v>0.2413793103448276</v>
      </c>
      <c r="S104" s="5">
        <f t="shared" si="17"/>
        <v>0</v>
      </c>
      <c r="T104" s="5">
        <f t="shared" si="18"/>
        <v>0.13793103448275862</v>
      </c>
      <c r="U104" s="5">
        <f t="shared" si="19"/>
        <v>0.2413793103448276</v>
      </c>
      <c r="V104" s="5">
        <f t="shared" si="20"/>
        <v>0.65517241379310343</v>
      </c>
      <c r="W104" s="5">
        <f t="shared" si="21"/>
        <v>0.41379310344827586</v>
      </c>
      <c r="X104" s="5">
        <f t="shared" si="22"/>
        <v>0.27586206896551724</v>
      </c>
      <c r="Y104" s="5">
        <f t="shared" si="23"/>
        <v>0</v>
      </c>
      <c r="Z104" s="5">
        <f t="shared" si="24"/>
        <v>0.13793103448275862</v>
      </c>
      <c r="AA104" s="5">
        <f t="shared" si="25"/>
        <v>0.34482758620689657</v>
      </c>
      <c r="AB104" s="5">
        <f t="shared" si="26"/>
        <v>0.34482758620689657</v>
      </c>
    </row>
    <row r="105" spans="1:28" x14ac:dyDescent="0.3">
      <c r="A105" t="s">
        <v>114</v>
      </c>
      <c r="B105">
        <v>27</v>
      </c>
      <c r="C105">
        <v>7</v>
      </c>
      <c r="D105">
        <v>2</v>
      </c>
      <c r="E105">
        <v>7</v>
      </c>
      <c r="F105">
        <v>8</v>
      </c>
      <c r="G105">
        <v>19</v>
      </c>
      <c r="H105">
        <v>9</v>
      </c>
      <c r="I105">
        <v>0</v>
      </c>
      <c r="J105">
        <v>4</v>
      </c>
      <c r="K105">
        <v>1</v>
      </c>
      <c r="L105">
        <v>10</v>
      </c>
      <c r="M105">
        <v>6</v>
      </c>
      <c r="P105" t="str">
        <f t="shared" si="14"/>
        <v>New Zealand</v>
      </c>
      <c r="Q105">
        <f t="shared" si="15"/>
        <v>27</v>
      </c>
      <c r="R105" s="5">
        <f t="shared" si="16"/>
        <v>0.25925925925925924</v>
      </c>
      <c r="S105" s="5">
        <f t="shared" si="17"/>
        <v>7.407407407407407E-2</v>
      </c>
      <c r="T105" s="5">
        <f t="shared" si="18"/>
        <v>0.25925925925925924</v>
      </c>
      <c r="U105" s="5">
        <f t="shared" si="19"/>
        <v>0.29629629629629628</v>
      </c>
      <c r="V105" s="5">
        <f t="shared" si="20"/>
        <v>0.70370370370370372</v>
      </c>
      <c r="W105" s="5">
        <f t="shared" si="21"/>
        <v>0.33333333333333331</v>
      </c>
      <c r="X105" s="5">
        <f t="shared" si="22"/>
        <v>0</v>
      </c>
      <c r="Y105" s="5">
        <f t="shared" si="23"/>
        <v>0.14814814814814814</v>
      </c>
      <c r="Z105" s="5">
        <f t="shared" si="24"/>
        <v>3.7037037037037035E-2</v>
      </c>
      <c r="AA105" s="5">
        <f t="shared" si="25"/>
        <v>0.37037037037037035</v>
      </c>
      <c r="AB105" s="5">
        <f t="shared" si="26"/>
        <v>0.22222222222222221</v>
      </c>
    </row>
    <row r="106" spans="1:28" x14ac:dyDescent="0.3">
      <c r="A106" t="s">
        <v>115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P106" t="str">
        <f t="shared" si="14"/>
        <v>Niger</v>
      </c>
      <c r="Q106">
        <f t="shared" si="15"/>
        <v>1</v>
      </c>
      <c r="R106" s="5">
        <f t="shared" si="16"/>
        <v>0</v>
      </c>
      <c r="S106" s="5">
        <f t="shared" si="17"/>
        <v>1</v>
      </c>
      <c r="T106" s="5">
        <f t="shared" si="18"/>
        <v>0</v>
      </c>
      <c r="U106" s="5">
        <f t="shared" si="19"/>
        <v>1</v>
      </c>
      <c r="V106" s="5">
        <f t="shared" si="20"/>
        <v>1</v>
      </c>
      <c r="W106" s="5">
        <f t="shared" si="21"/>
        <v>0</v>
      </c>
      <c r="X106" s="5">
        <f t="shared" si="22"/>
        <v>0</v>
      </c>
      <c r="Y106" s="5">
        <f t="shared" si="23"/>
        <v>0</v>
      </c>
      <c r="Z106" s="5">
        <f t="shared" si="24"/>
        <v>0</v>
      </c>
      <c r="AA106" s="5">
        <f t="shared" si="25"/>
        <v>0</v>
      </c>
      <c r="AB106" s="5">
        <f t="shared" si="26"/>
        <v>0</v>
      </c>
    </row>
    <row r="107" spans="1:28" x14ac:dyDescent="0.3">
      <c r="A107" t="s">
        <v>116</v>
      </c>
      <c r="B107">
        <v>837</v>
      </c>
      <c r="C107">
        <v>163</v>
      </c>
      <c r="D107">
        <v>61</v>
      </c>
      <c r="E107">
        <v>155</v>
      </c>
      <c r="F107">
        <v>581</v>
      </c>
      <c r="G107">
        <v>562</v>
      </c>
      <c r="H107">
        <v>80</v>
      </c>
      <c r="I107">
        <v>32</v>
      </c>
      <c r="J107">
        <v>24</v>
      </c>
      <c r="K107">
        <v>5</v>
      </c>
      <c r="L107">
        <v>76</v>
      </c>
      <c r="M107">
        <v>33</v>
      </c>
      <c r="P107" t="str">
        <f t="shared" si="14"/>
        <v>Nigeria</v>
      </c>
      <c r="Q107">
        <f t="shared" si="15"/>
        <v>837</v>
      </c>
      <c r="R107" s="5">
        <f t="shared" si="16"/>
        <v>0.19474313022700118</v>
      </c>
      <c r="S107" s="5">
        <f t="shared" si="17"/>
        <v>7.2879330943847076E-2</v>
      </c>
      <c r="T107" s="5">
        <f t="shared" si="18"/>
        <v>0.18518518518518517</v>
      </c>
      <c r="U107" s="5">
        <f t="shared" si="19"/>
        <v>0.69414575866188766</v>
      </c>
      <c r="V107" s="5">
        <f t="shared" si="20"/>
        <v>0.67144563918757472</v>
      </c>
      <c r="W107" s="5">
        <f t="shared" si="21"/>
        <v>9.55794504181601E-2</v>
      </c>
      <c r="X107" s="5">
        <f t="shared" si="22"/>
        <v>3.8231780167264036E-2</v>
      </c>
      <c r="Y107" s="5">
        <f t="shared" si="23"/>
        <v>2.8673835125448029E-2</v>
      </c>
      <c r="Z107" s="5">
        <f t="shared" si="24"/>
        <v>5.9737156511350063E-3</v>
      </c>
      <c r="AA107" s="5">
        <f t="shared" si="25"/>
        <v>9.0800477897252097E-2</v>
      </c>
      <c r="AB107" s="5">
        <f t="shared" si="26"/>
        <v>3.9426523297491037E-2</v>
      </c>
    </row>
    <row r="108" spans="1:28" x14ac:dyDescent="0.3">
      <c r="A108" t="s">
        <v>117</v>
      </c>
      <c r="B108">
        <v>10</v>
      </c>
      <c r="C108">
        <v>0</v>
      </c>
      <c r="D108">
        <v>0</v>
      </c>
      <c r="E108">
        <v>2</v>
      </c>
      <c r="F108">
        <v>4</v>
      </c>
      <c r="G108">
        <v>7</v>
      </c>
      <c r="H108">
        <v>2</v>
      </c>
      <c r="I108">
        <v>2</v>
      </c>
      <c r="J108">
        <v>1</v>
      </c>
      <c r="K108">
        <v>2</v>
      </c>
      <c r="L108">
        <v>3</v>
      </c>
      <c r="M108">
        <v>2</v>
      </c>
      <c r="P108" t="str">
        <f t="shared" si="14"/>
        <v>Norway</v>
      </c>
      <c r="Q108">
        <f t="shared" si="15"/>
        <v>10</v>
      </c>
      <c r="R108" s="5">
        <f t="shared" si="16"/>
        <v>0</v>
      </c>
      <c r="S108" s="5">
        <f t="shared" si="17"/>
        <v>0</v>
      </c>
      <c r="T108" s="5">
        <f t="shared" si="18"/>
        <v>0.2</v>
      </c>
      <c r="U108" s="5">
        <f t="shared" si="19"/>
        <v>0.4</v>
      </c>
      <c r="V108" s="5">
        <f t="shared" si="20"/>
        <v>0.7</v>
      </c>
      <c r="W108" s="5">
        <f t="shared" si="21"/>
        <v>0.2</v>
      </c>
      <c r="X108" s="5">
        <f t="shared" si="22"/>
        <v>0.2</v>
      </c>
      <c r="Y108" s="5">
        <f t="shared" si="23"/>
        <v>0.1</v>
      </c>
      <c r="Z108" s="5">
        <f t="shared" si="24"/>
        <v>0.2</v>
      </c>
      <c r="AA108" s="5">
        <f t="shared" si="25"/>
        <v>0.3</v>
      </c>
      <c r="AB108" s="5">
        <f t="shared" si="26"/>
        <v>0.2</v>
      </c>
    </row>
    <row r="109" spans="1:28" x14ac:dyDescent="0.3">
      <c r="A109" t="s">
        <v>118</v>
      </c>
      <c r="B109">
        <v>1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P109" t="str">
        <f t="shared" si="14"/>
        <v>Oman</v>
      </c>
      <c r="Q109">
        <f t="shared" si="15"/>
        <v>1</v>
      </c>
      <c r="R109" s="5">
        <f t="shared" si="16"/>
        <v>1</v>
      </c>
      <c r="S109" s="5">
        <f t="shared" si="17"/>
        <v>0</v>
      </c>
      <c r="T109" s="5">
        <f t="shared" si="18"/>
        <v>1</v>
      </c>
      <c r="U109" s="5">
        <f t="shared" si="19"/>
        <v>0</v>
      </c>
      <c r="V109" s="5">
        <f t="shared" si="20"/>
        <v>0</v>
      </c>
      <c r="W109" s="5">
        <f t="shared" si="21"/>
        <v>0</v>
      </c>
      <c r="X109" s="5">
        <f t="shared" si="22"/>
        <v>0</v>
      </c>
      <c r="Y109" s="5">
        <f t="shared" si="23"/>
        <v>0</v>
      </c>
      <c r="Z109" s="5">
        <f t="shared" si="24"/>
        <v>0</v>
      </c>
      <c r="AA109" s="5">
        <f t="shared" si="25"/>
        <v>1</v>
      </c>
      <c r="AB109" s="5">
        <f t="shared" si="26"/>
        <v>0</v>
      </c>
    </row>
    <row r="110" spans="1:28" x14ac:dyDescent="0.3">
      <c r="A110" t="s">
        <v>119</v>
      </c>
      <c r="B110">
        <v>8</v>
      </c>
      <c r="C110">
        <v>0</v>
      </c>
      <c r="D110">
        <v>1</v>
      </c>
      <c r="E110">
        <v>1</v>
      </c>
      <c r="F110">
        <v>2</v>
      </c>
      <c r="G110">
        <v>7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2</v>
      </c>
      <c r="P110" t="str">
        <f t="shared" si="14"/>
        <v>Pakistan</v>
      </c>
      <c r="Q110">
        <f t="shared" si="15"/>
        <v>8</v>
      </c>
      <c r="R110" s="5">
        <f t="shared" si="16"/>
        <v>0</v>
      </c>
      <c r="S110" s="5">
        <f t="shared" si="17"/>
        <v>0.125</v>
      </c>
      <c r="T110" s="5">
        <f t="shared" si="18"/>
        <v>0.125</v>
      </c>
      <c r="U110" s="5">
        <f t="shared" si="19"/>
        <v>0.25</v>
      </c>
      <c r="V110" s="5">
        <f t="shared" si="20"/>
        <v>0.875</v>
      </c>
      <c r="W110" s="5">
        <f t="shared" si="21"/>
        <v>0</v>
      </c>
      <c r="X110" s="5">
        <f t="shared" si="22"/>
        <v>0</v>
      </c>
      <c r="Y110" s="5">
        <f t="shared" si="23"/>
        <v>0</v>
      </c>
      <c r="Z110" s="5">
        <f t="shared" si="24"/>
        <v>0.125</v>
      </c>
      <c r="AA110" s="5">
        <f t="shared" si="25"/>
        <v>0.125</v>
      </c>
      <c r="AB110" s="5">
        <f t="shared" si="26"/>
        <v>0.25</v>
      </c>
    </row>
    <row r="111" spans="1:28" x14ac:dyDescent="0.3">
      <c r="A111" t="s">
        <v>120</v>
      </c>
      <c r="B111">
        <v>7</v>
      </c>
      <c r="C111">
        <v>3</v>
      </c>
      <c r="D111">
        <v>0</v>
      </c>
      <c r="E111">
        <v>1</v>
      </c>
      <c r="F111">
        <v>4</v>
      </c>
      <c r="G111">
        <v>4</v>
      </c>
      <c r="H111">
        <v>0</v>
      </c>
      <c r="I111">
        <v>1</v>
      </c>
      <c r="J111">
        <v>0</v>
      </c>
      <c r="K111">
        <v>0</v>
      </c>
      <c r="L111">
        <v>2</v>
      </c>
      <c r="M111">
        <v>1</v>
      </c>
      <c r="P111" t="str">
        <f t="shared" si="14"/>
        <v>Palestine (State of)</v>
      </c>
      <c r="Q111">
        <f t="shared" si="15"/>
        <v>7</v>
      </c>
      <c r="R111" s="5">
        <f t="shared" si="16"/>
        <v>0.42857142857142855</v>
      </c>
      <c r="S111" s="5">
        <f t="shared" si="17"/>
        <v>0</v>
      </c>
      <c r="T111" s="5">
        <f t="shared" si="18"/>
        <v>0.14285714285714285</v>
      </c>
      <c r="U111" s="5">
        <f t="shared" si="19"/>
        <v>0.5714285714285714</v>
      </c>
      <c r="V111" s="5">
        <f t="shared" si="20"/>
        <v>0.5714285714285714</v>
      </c>
      <c r="W111" s="5">
        <f t="shared" si="21"/>
        <v>0</v>
      </c>
      <c r="X111" s="5">
        <f t="shared" si="22"/>
        <v>0.14285714285714285</v>
      </c>
      <c r="Y111" s="5">
        <f t="shared" si="23"/>
        <v>0</v>
      </c>
      <c r="Z111" s="5">
        <f t="shared" si="24"/>
        <v>0</v>
      </c>
      <c r="AA111" s="5">
        <f t="shared" si="25"/>
        <v>0.2857142857142857</v>
      </c>
      <c r="AB111" s="5">
        <f t="shared" si="26"/>
        <v>0.14285714285714285</v>
      </c>
    </row>
    <row r="112" spans="1:28" x14ac:dyDescent="0.3">
      <c r="A112" t="s">
        <v>121</v>
      </c>
      <c r="B112">
        <v>2</v>
      </c>
      <c r="C112">
        <v>0</v>
      </c>
      <c r="D112">
        <v>1</v>
      </c>
      <c r="E112">
        <v>1</v>
      </c>
      <c r="F112">
        <v>1</v>
      </c>
      <c r="G112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P112" t="str">
        <f t="shared" si="14"/>
        <v>Papua New Guinea</v>
      </c>
      <c r="Q112">
        <f t="shared" si="15"/>
        <v>2</v>
      </c>
      <c r="R112" s="5">
        <f t="shared" si="16"/>
        <v>0</v>
      </c>
      <c r="S112" s="5">
        <f t="shared" si="17"/>
        <v>0.5</v>
      </c>
      <c r="T112" s="5">
        <f t="shared" si="18"/>
        <v>0.5</v>
      </c>
      <c r="U112" s="5">
        <f t="shared" si="19"/>
        <v>0.5</v>
      </c>
      <c r="V112" s="5">
        <f t="shared" si="20"/>
        <v>1</v>
      </c>
      <c r="W112" s="5">
        <f t="shared" si="21"/>
        <v>0</v>
      </c>
      <c r="X112" s="5">
        <f t="shared" si="22"/>
        <v>0</v>
      </c>
      <c r="Y112" s="5">
        <f t="shared" si="23"/>
        <v>0</v>
      </c>
      <c r="Z112" s="5">
        <f t="shared" si="24"/>
        <v>0</v>
      </c>
      <c r="AA112" s="5">
        <f t="shared" si="25"/>
        <v>0</v>
      </c>
      <c r="AB112" s="5">
        <f t="shared" si="26"/>
        <v>0</v>
      </c>
    </row>
    <row r="113" spans="1:28" x14ac:dyDescent="0.3">
      <c r="A113" t="s">
        <v>122</v>
      </c>
      <c r="B113">
        <v>99</v>
      </c>
      <c r="C113">
        <v>13</v>
      </c>
      <c r="D113">
        <v>11</v>
      </c>
      <c r="E113">
        <v>35</v>
      </c>
      <c r="F113">
        <v>35</v>
      </c>
      <c r="G113">
        <v>64</v>
      </c>
      <c r="H113">
        <v>15</v>
      </c>
      <c r="I113">
        <v>4</v>
      </c>
      <c r="J113">
        <v>7</v>
      </c>
      <c r="K113">
        <v>1</v>
      </c>
      <c r="L113">
        <v>10</v>
      </c>
      <c r="M113">
        <v>4</v>
      </c>
      <c r="P113" t="str">
        <f t="shared" si="14"/>
        <v>Paraguay</v>
      </c>
      <c r="Q113">
        <f t="shared" si="15"/>
        <v>99</v>
      </c>
      <c r="R113" s="5">
        <f t="shared" si="16"/>
        <v>0.13131313131313133</v>
      </c>
      <c r="S113" s="5">
        <f t="shared" si="17"/>
        <v>0.1111111111111111</v>
      </c>
      <c r="T113" s="5">
        <f t="shared" si="18"/>
        <v>0.35353535353535354</v>
      </c>
      <c r="U113" s="5">
        <f t="shared" si="19"/>
        <v>0.35353535353535354</v>
      </c>
      <c r="V113" s="5">
        <f t="shared" si="20"/>
        <v>0.64646464646464652</v>
      </c>
      <c r="W113" s="5">
        <f t="shared" si="21"/>
        <v>0.15151515151515152</v>
      </c>
      <c r="X113" s="5">
        <f t="shared" si="22"/>
        <v>4.0404040404040407E-2</v>
      </c>
      <c r="Y113" s="5">
        <f t="shared" si="23"/>
        <v>7.0707070707070704E-2</v>
      </c>
      <c r="Z113" s="5">
        <f t="shared" si="24"/>
        <v>1.0101010101010102E-2</v>
      </c>
      <c r="AA113" s="5">
        <f t="shared" si="25"/>
        <v>0.10101010101010101</v>
      </c>
      <c r="AB113" s="5">
        <f t="shared" si="26"/>
        <v>4.0404040404040407E-2</v>
      </c>
    </row>
    <row r="114" spans="1:28" x14ac:dyDescent="0.3">
      <c r="A114" t="s">
        <v>123</v>
      </c>
      <c r="B114">
        <v>67</v>
      </c>
      <c r="C114">
        <v>9</v>
      </c>
      <c r="D114">
        <v>5</v>
      </c>
      <c r="E114">
        <v>28</v>
      </c>
      <c r="F114">
        <v>25</v>
      </c>
      <c r="G114">
        <v>42</v>
      </c>
      <c r="H114">
        <v>14</v>
      </c>
      <c r="I114">
        <v>8</v>
      </c>
      <c r="J114">
        <v>3</v>
      </c>
      <c r="K114">
        <v>1</v>
      </c>
      <c r="L114">
        <v>5</v>
      </c>
      <c r="M114">
        <v>4</v>
      </c>
      <c r="P114" t="str">
        <f t="shared" si="14"/>
        <v>Peru</v>
      </c>
      <c r="Q114">
        <f t="shared" si="15"/>
        <v>67</v>
      </c>
      <c r="R114" s="5">
        <f t="shared" si="16"/>
        <v>0.13432835820895522</v>
      </c>
      <c r="S114" s="5">
        <f t="shared" si="17"/>
        <v>7.4626865671641784E-2</v>
      </c>
      <c r="T114" s="5">
        <f t="shared" si="18"/>
        <v>0.41791044776119401</v>
      </c>
      <c r="U114" s="5">
        <f t="shared" si="19"/>
        <v>0.37313432835820898</v>
      </c>
      <c r="V114" s="5">
        <f t="shared" si="20"/>
        <v>0.62686567164179108</v>
      </c>
      <c r="W114" s="5">
        <f t="shared" si="21"/>
        <v>0.20895522388059701</v>
      </c>
      <c r="X114" s="5">
        <f t="shared" si="22"/>
        <v>0.11940298507462686</v>
      </c>
      <c r="Y114" s="5">
        <f t="shared" si="23"/>
        <v>4.4776119402985072E-2</v>
      </c>
      <c r="Z114" s="5">
        <f t="shared" si="24"/>
        <v>1.4925373134328358E-2</v>
      </c>
      <c r="AA114" s="5">
        <f t="shared" si="25"/>
        <v>7.4626865671641784E-2</v>
      </c>
      <c r="AB114" s="5">
        <f t="shared" si="26"/>
        <v>5.9701492537313432E-2</v>
      </c>
    </row>
    <row r="115" spans="1:28" x14ac:dyDescent="0.3">
      <c r="A115" t="s">
        <v>124</v>
      </c>
      <c r="B115">
        <v>6</v>
      </c>
      <c r="C115">
        <v>2</v>
      </c>
      <c r="D115">
        <v>1</v>
      </c>
      <c r="E115">
        <v>3</v>
      </c>
      <c r="F115">
        <v>1</v>
      </c>
      <c r="G115">
        <v>5</v>
      </c>
      <c r="H115">
        <v>1</v>
      </c>
      <c r="I115">
        <v>2</v>
      </c>
      <c r="J115">
        <v>1</v>
      </c>
      <c r="K115">
        <v>0</v>
      </c>
      <c r="L115">
        <v>0</v>
      </c>
      <c r="M115">
        <v>0</v>
      </c>
      <c r="P115" t="str">
        <f t="shared" si="14"/>
        <v>Philippines</v>
      </c>
      <c r="Q115">
        <f t="shared" si="15"/>
        <v>6</v>
      </c>
      <c r="R115" s="5">
        <f t="shared" si="16"/>
        <v>0.33333333333333331</v>
      </c>
      <c r="S115" s="5">
        <f t="shared" si="17"/>
        <v>0.16666666666666666</v>
      </c>
      <c r="T115" s="5">
        <f t="shared" si="18"/>
        <v>0.5</v>
      </c>
      <c r="U115" s="5">
        <f t="shared" si="19"/>
        <v>0.16666666666666666</v>
      </c>
      <c r="V115" s="5">
        <f t="shared" si="20"/>
        <v>0.83333333333333337</v>
      </c>
      <c r="W115" s="5">
        <f t="shared" si="21"/>
        <v>0.16666666666666666</v>
      </c>
      <c r="X115" s="5">
        <f t="shared" si="22"/>
        <v>0.33333333333333331</v>
      </c>
      <c r="Y115" s="5">
        <f t="shared" si="23"/>
        <v>0.16666666666666666</v>
      </c>
      <c r="Z115" s="5">
        <f t="shared" si="24"/>
        <v>0</v>
      </c>
      <c r="AA115" s="5">
        <f t="shared" si="25"/>
        <v>0</v>
      </c>
      <c r="AB115" s="5">
        <f t="shared" si="26"/>
        <v>0</v>
      </c>
    </row>
    <row r="116" spans="1:28" x14ac:dyDescent="0.3">
      <c r="A116" t="s">
        <v>125</v>
      </c>
      <c r="B116">
        <v>15</v>
      </c>
      <c r="C116">
        <v>8</v>
      </c>
      <c r="D116">
        <v>1</v>
      </c>
      <c r="E116">
        <v>1</v>
      </c>
      <c r="F116">
        <v>3</v>
      </c>
      <c r="G116">
        <v>7</v>
      </c>
      <c r="H116">
        <v>3</v>
      </c>
      <c r="I116">
        <v>3</v>
      </c>
      <c r="J116">
        <v>1</v>
      </c>
      <c r="K116">
        <v>1</v>
      </c>
      <c r="L116">
        <v>3</v>
      </c>
      <c r="M116">
        <v>5</v>
      </c>
      <c r="P116" t="str">
        <f t="shared" si="14"/>
        <v>Poland</v>
      </c>
      <c r="Q116">
        <f t="shared" si="15"/>
        <v>15</v>
      </c>
      <c r="R116" s="5">
        <f t="shared" si="16"/>
        <v>0.53333333333333333</v>
      </c>
      <c r="S116" s="5">
        <f t="shared" si="17"/>
        <v>6.6666666666666666E-2</v>
      </c>
      <c r="T116" s="5">
        <f t="shared" si="18"/>
        <v>6.6666666666666666E-2</v>
      </c>
      <c r="U116" s="5">
        <f t="shared" si="19"/>
        <v>0.2</v>
      </c>
      <c r="V116" s="5">
        <f t="shared" si="20"/>
        <v>0.46666666666666667</v>
      </c>
      <c r="W116" s="5">
        <f t="shared" si="21"/>
        <v>0.2</v>
      </c>
      <c r="X116" s="5">
        <f t="shared" si="22"/>
        <v>0.2</v>
      </c>
      <c r="Y116" s="5">
        <f t="shared" si="23"/>
        <v>6.6666666666666666E-2</v>
      </c>
      <c r="Z116" s="5">
        <f t="shared" si="24"/>
        <v>6.6666666666666666E-2</v>
      </c>
      <c r="AA116" s="5">
        <f t="shared" si="25"/>
        <v>0.2</v>
      </c>
      <c r="AB116" s="5">
        <f t="shared" si="26"/>
        <v>0.33333333333333331</v>
      </c>
    </row>
    <row r="117" spans="1:28" x14ac:dyDescent="0.3">
      <c r="A117" t="s">
        <v>126</v>
      </c>
      <c r="B117">
        <v>13</v>
      </c>
      <c r="C117">
        <v>5</v>
      </c>
      <c r="D117">
        <v>0</v>
      </c>
      <c r="E117">
        <v>4</v>
      </c>
      <c r="F117">
        <v>3</v>
      </c>
      <c r="G117">
        <v>10</v>
      </c>
      <c r="H117">
        <v>2</v>
      </c>
      <c r="I117">
        <v>3</v>
      </c>
      <c r="J117">
        <v>0</v>
      </c>
      <c r="K117">
        <v>1</v>
      </c>
      <c r="L117">
        <v>6</v>
      </c>
      <c r="M117">
        <v>0</v>
      </c>
      <c r="P117" t="str">
        <f t="shared" si="14"/>
        <v>Portugal</v>
      </c>
      <c r="Q117">
        <f t="shared" si="15"/>
        <v>13</v>
      </c>
      <c r="R117" s="5">
        <f t="shared" si="16"/>
        <v>0.38461538461538464</v>
      </c>
      <c r="S117" s="5">
        <f t="shared" si="17"/>
        <v>0</v>
      </c>
      <c r="T117" s="5">
        <f t="shared" si="18"/>
        <v>0.30769230769230771</v>
      </c>
      <c r="U117" s="5">
        <f t="shared" si="19"/>
        <v>0.23076923076923078</v>
      </c>
      <c r="V117" s="5">
        <f t="shared" si="20"/>
        <v>0.76923076923076927</v>
      </c>
      <c r="W117" s="5">
        <f t="shared" si="21"/>
        <v>0.15384615384615385</v>
      </c>
      <c r="X117" s="5">
        <f t="shared" si="22"/>
        <v>0.23076923076923078</v>
      </c>
      <c r="Y117" s="5">
        <f t="shared" si="23"/>
        <v>0</v>
      </c>
      <c r="Z117" s="5">
        <f t="shared" si="24"/>
        <v>7.6923076923076927E-2</v>
      </c>
      <c r="AA117" s="5">
        <f t="shared" si="25"/>
        <v>0.46153846153846156</v>
      </c>
      <c r="AB117" s="5">
        <f t="shared" si="26"/>
        <v>0</v>
      </c>
    </row>
    <row r="118" spans="1:28" x14ac:dyDescent="0.3">
      <c r="A118" t="s">
        <v>127</v>
      </c>
      <c r="B118">
        <v>2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P118" t="str">
        <f t="shared" si="14"/>
        <v>Republic of Moldova</v>
      </c>
      <c r="Q118">
        <f t="shared" si="15"/>
        <v>2</v>
      </c>
      <c r="R118" s="5">
        <f t="shared" si="16"/>
        <v>0.5</v>
      </c>
      <c r="S118" s="5">
        <f t="shared" si="17"/>
        <v>0.5</v>
      </c>
      <c r="T118" s="5">
        <f t="shared" si="18"/>
        <v>0</v>
      </c>
      <c r="U118" s="5">
        <f t="shared" si="19"/>
        <v>0</v>
      </c>
      <c r="V118" s="5">
        <f t="shared" si="20"/>
        <v>0.5</v>
      </c>
      <c r="W118" s="5">
        <f t="shared" si="21"/>
        <v>0</v>
      </c>
      <c r="X118" s="5">
        <f t="shared" si="22"/>
        <v>0</v>
      </c>
      <c r="Y118" s="5">
        <f t="shared" si="23"/>
        <v>0</v>
      </c>
      <c r="Z118" s="5">
        <f t="shared" si="24"/>
        <v>0.5</v>
      </c>
      <c r="AA118" s="5">
        <f t="shared" si="25"/>
        <v>0</v>
      </c>
      <c r="AB118" s="5">
        <f t="shared" si="26"/>
        <v>0</v>
      </c>
    </row>
    <row r="119" spans="1:28" x14ac:dyDescent="0.3">
      <c r="A119" t="s">
        <v>128</v>
      </c>
      <c r="B119">
        <v>2</v>
      </c>
      <c r="C119">
        <v>1</v>
      </c>
      <c r="D119">
        <v>0</v>
      </c>
      <c r="E119">
        <v>0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P119" t="str">
        <f t="shared" si="14"/>
        <v>Romania</v>
      </c>
      <c r="Q119">
        <f t="shared" si="15"/>
        <v>2</v>
      </c>
      <c r="R119" s="5">
        <f t="shared" si="16"/>
        <v>0.5</v>
      </c>
      <c r="S119" s="5">
        <f t="shared" si="17"/>
        <v>0</v>
      </c>
      <c r="T119" s="5">
        <f t="shared" si="18"/>
        <v>0</v>
      </c>
      <c r="U119" s="5">
        <f t="shared" si="19"/>
        <v>0.5</v>
      </c>
      <c r="V119" s="5">
        <f t="shared" si="20"/>
        <v>1</v>
      </c>
      <c r="W119" s="5">
        <f t="shared" si="21"/>
        <v>0</v>
      </c>
      <c r="X119" s="5">
        <f t="shared" si="22"/>
        <v>0</v>
      </c>
      <c r="Y119" s="5">
        <f t="shared" si="23"/>
        <v>0</v>
      </c>
      <c r="Z119" s="5">
        <f t="shared" si="24"/>
        <v>0.5</v>
      </c>
      <c r="AA119" s="5">
        <f t="shared" si="25"/>
        <v>0</v>
      </c>
      <c r="AB119" s="5">
        <f t="shared" si="26"/>
        <v>0</v>
      </c>
    </row>
    <row r="120" spans="1:28" x14ac:dyDescent="0.3">
      <c r="A120" t="s">
        <v>129</v>
      </c>
      <c r="B120">
        <v>1913</v>
      </c>
      <c r="C120">
        <v>1153</v>
      </c>
      <c r="D120">
        <v>215</v>
      </c>
      <c r="E120">
        <v>408</v>
      </c>
      <c r="F120">
        <v>508</v>
      </c>
      <c r="G120">
        <v>1223</v>
      </c>
      <c r="H120">
        <v>514</v>
      </c>
      <c r="I120">
        <v>24</v>
      </c>
      <c r="J120">
        <v>53</v>
      </c>
      <c r="K120">
        <v>527</v>
      </c>
      <c r="L120">
        <v>141</v>
      </c>
      <c r="M120">
        <v>484</v>
      </c>
      <c r="P120" t="str">
        <f t="shared" si="14"/>
        <v>Russian Federation</v>
      </c>
      <c r="Q120">
        <f t="shared" si="15"/>
        <v>1913</v>
      </c>
      <c r="R120" s="5">
        <f t="shared" si="16"/>
        <v>0.60271824359644532</v>
      </c>
      <c r="S120" s="5">
        <f t="shared" si="17"/>
        <v>0.11238891792995295</v>
      </c>
      <c r="T120" s="5">
        <f t="shared" si="18"/>
        <v>0.21327757449032933</v>
      </c>
      <c r="U120" s="5">
        <f t="shared" si="19"/>
        <v>0.26555148980658649</v>
      </c>
      <c r="V120" s="5">
        <f t="shared" si="20"/>
        <v>0.63930998431782537</v>
      </c>
      <c r="W120" s="5">
        <f t="shared" si="21"/>
        <v>0.26868792472556197</v>
      </c>
      <c r="X120" s="5">
        <f t="shared" si="22"/>
        <v>1.2545739675901725E-2</v>
      </c>
      <c r="Y120" s="5">
        <f t="shared" si="23"/>
        <v>2.7705175117616311E-2</v>
      </c>
      <c r="Z120" s="5">
        <f t="shared" si="24"/>
        <v>0.27548353371667539</v>
      </c>
      <c r="AA120" s="5">
        <f t="shared" si="25"/>
        <v>7.3706220595922634E-2</v>
      </c>
      <c r="AB120" s="5">
        <f t="shared" si="26"/>
        <v>0.25300575013068477</v>
      </c>
    </row>
    <row r="121" spans="1:28" x14ac:dyDescent="0.3">
      <c r="A121" t="s">
        <v>130</v>
      </c>
      <c r="B121">
        <v>2</v>
      </c>
      <c r="C121">
        <v>0</v>
      </c>
      <c r="D121">
        <v>0</v>
      </c>
      <c r="E121">
        <v>0</v>
      </c>
      <c r="F121">
        <v>1</v>
      </c>
      <c r="G121">
        <v>2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P121" t="str">
        <f t="shared" si="14"/>
        <v>Rwanda</v>
      </c>
      <c r="Q121">
        <f t="shared" si="15"/>
        <v>2</v>
      </c>
      <c r="R121" s="5">
        <f t="shared" si="16"/>
        <v>0</v>
      </c>
      <c r="S121" s="5">
        <f t="shared" si="17"/>
        <v>0</v>
      </c>
      <c r="T121" s="5">
        <f t="shared" si="18"/>
        <v>0</v>
      </c>
      <c r="U121" s="5">
        <f t="shared" si="19"/>
        <v>0.5</v>
      </c>
      <c r="V121" s="5">
        <f t="shared" si="20"/>
        <v>1</v>
      </c>
      <c r="W121" s="5">
        <f t="shared" si="21"/>
        <v>0</v>
      </c>
      <c r="X121" s="5">
        <f t="shared" si="22"/>
        <v>0</v>
      </c>
      <c r="Y121" s="5">
        <f t="shared" si="23"/>
        <v>0</v>
      </c>
      <c r="Z121" s="5">
        <f t="shared" si="24"/>
        <v>0</v>
      </c>
      <c r="AA121" s="5">
        <f t="shared" si="25"/>
        <v>0.5</v>
      </c>
      <c r="AB121" s="5">
        <f t="shared" si="26"/>
        <v>0</v>
      </c>
    </row>
    <row r="122" spans="1:28" x14ac:dyDescent="0.3">
      <c r="A122" t="s">
        <v>131</v>
      </c>
      <c r="B122">
        <v>12</v>
      </c>
      <c r="C122">
        <v>0</v>
      </c>
      <c r="D122">
        <v>2</v>
      </c>
      <c r="E122">
        <v>3</v>
      </c>
      <c r="F122">
        <v>6</v>
      </c>
      <c r="G122">
        <v>4</v>
      </c>
      <c r="H122">
        <v>3</v>
      </c>
      <c r="I122">
        <v>2</v>
      </c>
      <c r="J122">
        <v>1</v>
      </c>
      <c r="K122">
        <v>1</v>
      </c>
      <c r="L122">
        <v>2</v>
      </c>
      <c r="M122">
        <v>0</v>
      </c>
      <c r="P122" t="str">
        <f t="shared" si="14"/>
        <v>Saudi Arabia</v>
      </c>
      <c r="Q122">
        <f t="shared" si="15"/>
        <v>12</v>
      </c>
      <c r="R122" s="5">
        <f t="shared" si="16"/>
        <v>0</v>
      </c>
      <c r="S122" s="5">
        <f t="shared" si="17"/>
        <v>0.16666666666666666</v>
      </c>
      <c r="T122" s="5">
        <f t="shared" si="18"/>
        <v>0.25</v>
      </c>
      <c r="U122" s="5">
        <f t="shared" si="19"/>
        <v>0.5</v>
      </c>
      <c r="V122" s="5">
        <f t="shared" si="20"/>
        <v>0.33333333333333331</v>
      </c>
      <c r="W122" s="5">
        <f t="shared" si="21"/>
        <v>0.25</v>
      </c>
      <c r="X122" s="5">
        <f t="shared" si="22"/>
        <v>0.16666666666666666</v>
      </c>
      <c r="Y122" s="5">
        <f t="shared" si="23"/>
        <v>8.3333333333333329E-2</v>
      </c>
      <c r="Z122" s="5">
        <f t="shared" si="24"/>
        <v>8.3333333333333329E-2</v>
      </c>
      <c r="AA122" s="5">
        <f t="shared" si="25"/>
        <v>0.16666666666666666</v>
      </c>
      <c r="AB122" s="5">
        <f t="shared" si="26"/>
        <v>0</v>
      </c>
    </row>
    <row r="123" spans="1:28" x14ac:dyDescent="0.3">
      <c r="A123" t="s">
        <v>132</v>
      </c>
      <c r="B123">
        <v>50</v>
      </c>
      <c r="C123">
        <v>4</v>
      </c>
      <c r="D123">
        <v>18</v>
      </c>
      <c r="E123">
        <v>12</v>
      </c>
      <c r="F123">
        <v>27</v>
      </c>
      <c r="G123">
        <v>38</v>
      </c>
      <c r="H123">
        <v>5</v>
      </c>
      <c r="I123">
        <v>5</v>
      </c>
      <c r="J123">
        <v>3</v>
      </c>
      <c r="K123">
        <v>1</v>
      </c>
      <c r="L123">
        <v>11</v>
      </c>
      <c r="M123">
        <v>3</v>
      </c>
      <c r="P123" t="str">
        <f t="shared" si="14"/>
        <v>Senegal</v>
      </c>
      <c r="Q123">
        <f t="shared" si="15"/>
        <v>50</v>
      </c>
      <c r="R123" s="5">
        <f t="shared" si="16"/>
        <v>0.08</v>
      </c>
      <c r="S123" s="5">
        <f t="shared" si="17"/>
        <v>0.36</v>
      </c>
      <c r="T123" s="5">
        <f t="shared" si="18"/>
        <v>0.24</v>
      </c>
      <c r="U123" s="5">
        <f t="shared" si="19"/>
        <v>0.54</v>
      </c>
      <c r="V123" s="5">
        <f t="shared" si="20"/>
        <v>0.76</v>
      </c>
      <c r="W123" s="5">
        <f t="shared" si="21"/>
        <v>0.1</v>
      </c>
      <c r="X123" s="5">
        <f t="shared" si="22"/>
        <v>0.1</v>
      </c>
      <c r="Y123" s="5">
        <f t="shared" si="23"/>
        <v>0.06</v>
      </c>
      <c r="Z123" s="5">
        <f t="shared" si="24"/>
        <v>0.02</v>
      </c>
      <c r="AA123" s="5">
        <f t="shared" si="25"/>
        <v>0.22</v>
      </c>
      <c r="AB123" s="5">
        <f t="shared" si="26"/>
        <v>0.06</v>
      </c>
    </row>
    <row r="124" spans="1:28" x14ac:dyDescent="0.3">
      <c r="A124" t="s">
        <v>133</v>
      </c>
      <c r="B124">
        <v>2</v>
      </c>
      <c r="C124">
        <v>1</v>
      </c>
      <c r="D124">
        <v>0</v>
      </c>
      <c r="E124">
        <v>0</v>
      </c>
      <c r="F124">
        <v>2</v>
      </c>
      <c r="G124">
        <v>2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P124" t="str">
        <f t="shared" si="14"/>
        <v>Serbia</v>
      </c>
      <c r="Q124">
        <f t="shared" si="15"/>
        <v>2</v>
      </c>
      <c r="R124" s="5">
        <f t="shared" si="16"/>
        <v>0.5</v>
      </c>
      <c r="S124" s="5">
        <f t="shared" si="17"/>
        <v>0</v>
      </c>
      <c r="T124" s="5">
        <f t="shared" si="18"/>
        <v>0</v>
      </c>
      <c r="U124" s="5">
        <f t="shared" si="19"/>
        <v>1</v>
      </c>
      <c r="V124" s="5">
        <f t="shared" si="20"/>
        <v>1</v>
      </c>
      <c r="W124" s="5">
        <f t="shared" si="21"/>
        <v>0</v>
      </c>
      <c r="X124" s="5">
        <f t="shared" si="22"/>
        <v>0</v>
      </c>
      <c r="Y124" s="5">
        <f t="shared" si="23"/>
        <v>0.5</v>
      </c>
      <c r="Z124" s="5">
        <f t="shared" si="24"/>
        <v>0</v>
      </c>
      <c r="AA124" s="5">
        <f t="shared" si="25"/>
        <v>0</v>
      </c>
      <c r="AB124" s="5">
        <f t="shared" si="26"/>
        <v>0</v>
      </c>
    </row>
    <row r="125" spans="1:28" x14ac:dyDescent="0.3">
      <c r="A125" t="s">
        <v>134</v>
      </c>
      <c r="B125">
        <v>4</v>
      </c>
      <c r="C125">
        <v>0</v>
      </c>
      <c r="D125">
        <v>3</v>
      </c>
      <c r="E125">
        <v>0</v>
      </c>
      <c r="F125">
        <v>3</v>
      </c>
      <c r="G125">
        <v>3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P125" t="str">
        <f t="shared" si="14"/>
        <v>Sierra Leone</v>
      </c>
      <c r="Q125">
        <f t="shared" si="15"/>
        <v>4</v>
      </c>
      <c r="R125" s="5">
        <f t="shared" si="16"/>
        <v>0</v>
      </c>
      <c r="S125" s="5">
        <f t="shared" si="17"/>
        <v>0.75</v>
      </c>
      <c r="T125" s="5">
        <f t="shared" si="18"/>
        <v>0</v>
      </c>
      <c r="U125" s="5">
        <f t="shared" si="19"/>
        <v>0.75</v>
      </c>
      <c r="V125" s="5">
        <f t="shared" si="20"/>
        <v>0.75</v>
      </c>
      <c r="W125" s="5">
        <f t="shared" si="21"/>
        <v>0.25</v>
      </c>
      <c r="X125" s="5">
        <f t="shared" si="22"/>
        <v>0</v>
      </c>
      <c r="Y125" s="5">
        <f t="shared" si="23"/>
        <v>0</v>
      </c>
      <c r="Z125" s="5">
        <f t="shared" si="24"/>
        <v>0</v>
      </c>
      <c r="AA125" s="5">
        <f t="shared" si="25"/>
        <v>0</v>
      </c>
      <c r="AB125" s="5">
        <f t="shared" si="26"/>
        <v>0</v>
      </c>
    </row>
    <row r="126" spans="1:28" x14ac:dyDescent="0.3">
      <c r="A126" t="s">
        <v>135</v>
      </c>
      <c r="B126">
        <v>9</v>
      </c>
      <c r="C126">
        <v>0</v>
      </c>
      <c r="D126">
        <v>2</v>
      </c>
      <c r="E126">
        <v>2</v>
      </c>
      <c r="F126">
        <v>4</v>
      </c>
      <c r="G126">
        <v>6</v>
      </c>
      <c r="H126">
        <v>2</v>
      </c>
      <c r="I126">
        <v>2</v>
      </c>
      <c r="J126">
        <v>0</v>
      </c>
      <c r="K126">
        <v>1</v>
      </c>
      <c r="L126">
        <v>2</v>
      </c>
      <c r="M126">
        <v>1</v>
      </c>
      <c r="P126" t="str">
        <f t="shared" si="14"/>
        <v>Singapore</v>
      </c>
      <c r="Q126">
        <f t="shared" si="15"/>
        <v>9</v>
      </c>
      <c r="R126" s="5">
        <f t="shared" si="16"/>
        <v>0</v>
      </c>
      <c r="S126" s="5">
        <f t="shared" si="17"/>
        <v>0.22222222222222221</v>
      </c>
      <c r="T126" s="5">
        <f t="shared" si="18"/>
        <v>0.22222222222222221</v>
      </c>
      <c r="U126" s="5">
        <f t="shared" si="19"/>
        <v>0.44444444444444442</v>
      </c>
      <c r="V126" s="5">
        <f t="shared" si="20"/>
        <v>0.66666666666666663</v>
      </c>
      <c r="W126" s="5">
        <f t="shared" si="21"/>
        <v>0.22222222222222221</v>
      </c>
      <c r="X126" s="5">
        <f t="shared" si="22"/>
        <v>0.22222222222222221</v>
      </c>
      <c r="Y126" s="5">
        <f t="shared" si="23"/>
        <v>0</v>
      </c>
      <c r="Z126" s="5">
        <f t="shared" si="24"/>
        <v>0.1111111111111111</v>
      </c>
      <c r="AA126" s="5">
        <f t="shared" si="25"/>
        <v>0.22222222222222221</v>
      </c>
      <c r="AB126" s="5">
        <f t="shared" si="26"/>
        <v>0.1111111111111111</v>
      </c>
    </row>
    <row r="127" spans="1:28" x14ac:dyDescent="0.3">
      <c r="A127" t="s">
        <v>136</v>
      </c>
      <c r="B127">
        <v>2</v>
      </c>
      <c r="C127">
        <v>0</v>
      </c>
      <c r="D127">
        <v>1</v>
      </c>
      <c r="E127">
        <v>0</v>
      </c>
      <c r="F127">
        <v>1</v>
      </c>
      <c r="G127">
        <v>2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P127" t="str">
        <f t="shared" si="14"/>
        <v>Somalia</v>
      </c>
      <c r="Q127">
        <f t="shared" si="15"/>
        <v>2</v>
      </c>
      <c r="R127" s="5">
        <f t="shared" si="16"/>
        <v>0</v>
      </c>
      <c r="S127" s="5">
        <f t="shared" si="17"/>
        <v>0.5</v>
      </c>
      <c r="T127" s="5">
        <f t="shared" si="18"/>
        <v>0</v>
      </c>
      <c r="U127" s="5">
        <f t="shared" si="19"/>
        <v>0.5</v>
      </c>
      <c r="V127" s="5">
        <f t="shared" si="20"/>
        <v>1</v>
      </c>
      <c r="W127" s="5">
        <f t="shared" si="21"/>
        <v>0.5</v>
      </c>
      <c r="X127" s="5">
        <f t="shared" si="22"/>
        <v>0</v>
      </c>
      <c r="Y127" s="5">
        <f t="shared" si="23"/>
        <v>0</v>
      </c>
      <c r="Z127" s="5">
        <f t="shared" si="24"/>
        <v>0</v>
      </c>
      <c r="AA127" s="5">
        <f t="shared" si="25"/>
        <v>0.5</v>
      </c>
      <c r="AB127" s="5">
        <f t="shared" si="26"/>
        <v>0</v>
      </c>
    </row>
    <row r="128" spans="1:28" x14ac:dyDescent="0.3">
      <c r="A128" t="s">
        <v>137</v>
      </c>
      <c r="B128">
        <v>6</v>
      </c>
      <c r="C128">
        <v>2</v>
      </c>
      <c r="D128">
        <v>1</v>
      </c>
      <c r="E128">
        <v>2</v>
      </c>
      <c r="F128">
        <v>4</v>
      </c>
      <c r="G128">
        <v>5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P128" t="str">
        <f t="shared" si="14"/>
        <v>South ?Sudan</v>
      </c>
      <c r="Q128">
        <f t="shared" si="15"/>
        <v>6</v>
      </c>
      <c r="R128" s="5">
        <f t="shared" si="16"/>
        <v>0.33333333333333331</v>
      </c>
      <c r="S128" s="5">
        <f t="shared" si="17"/>
        <v>0.16666666666666666</v>
      </c>
      <c r="T128" s="5">
        <f t="shared" si="18"/>
        <v>0.33333333333333331</v>
      </c>
      <c r="U128" s="5">
        <f t="shared" si="19"/>
        <v>0.66666666666666663</v>
      </c>
      <c r="V128" s="5">
        <f t="shared" si="20"/>
        <v>0.83333333333333337</v>
      </c>
      <c r="W128" s="5">
        <f t="shared" si="21"/>
        <v>0</v>
      </c>
      <c r="X128" s="5">
        <f t="shared" si="22"/>
        <v>0</v>
      </c>
      <c r="Y128" s="5">
        <f t="shared" si="23"/>
        <v>0</v>
      </c>
      <c r="Z128" s="5">
        <f t="shared" si="24"/>
        <v>0</v>
      </c>
      <c r="AA128" s="5">
        <f t="shared" si="25"/>
        <v>0.16666666666666666</v>
      </c>
      <c r="AB128" s="5">
        <f t="shared" si="26"/>
        <v>0.16666666666666666</v>
      </c>
    </row>
    <row r="129" spans="1:28" x14ac:dyDescent="0.3">
      <c r="A129" t="s">
        <v>138</v>
      </c>
      <c r="B129">
        <v>305</v>
      </c>
      <c r="C129">
        <v>36</v>
      </c>
      <c r="D129">
        <v>25</v>
      </c>
      <c r="E129">
        <v>50</v>
      </c>
      <c r="F129">
        <v>178</v>
      </c>
      <c r="G129">
        <v>249</v>
      </c>
      <c r="H129">
        <v>42</v>
      </c>
      <c r="I129">
        <v>37</v>
      </c>
      <c r="J129">
        <v>12</v>
      </c>
      <c r="K129">
        <v>33</v>
      </c>
      <c r="L129">
        <v>95</v>
      </c>
      <c r="M129">
        <v>10</v>
      </c>
      <c r="P129" t="str">
        <f t="shared" si="14"/>
        <v>South Africa</v>
      </c>
      <c r="Q129">
        <f t="shared" si="15"/>
        <v>305</v>
      </c>
      <c r="R129" s="5">
        <f t="shared" si="16"/>
        <v>0.11803278688524591</v>
      </c>
      <c r="S129" s="5">
        <f t="shared" si="17"/>
        <v>8.1967213114754092E-2</v>
      </c>
      <c r="T129" s="5">
        <f t="shared" si="18"/>
        <v>0.16393442622950818</v>
      </c>
      <c r="U129" s="5">
        <f t="shared" si="19"/>
        <v>0.58360655737704914</v>
      </c>
      <c r="V129" s="5">
        <f t="shared" si="20"/>
        <v>0.81639344262295077</v>
      </c>
      <c r="W129" s="5">
        <f t="shared" si="21"/>
        <v>0.13770491803278689</v>
      </c>
      <c r="X129" s="5">
        <f t="shared" si="22"/>
        <v>0.12131147540983607</v>
      </c>
      <c r="Y129" s="5">
        <f t="shared" si="23"/>
        <v>3.9344262295081971E-2</v>
      </c>
      <c r="Z129" s="5">
        <f t="shared" si="24"/>
        <v>0.10819672131147541</v>
      </c>
      <c r="AA129" s="5">
        <f t="shared" si="25"/>
        <v>0.31147540983606559</v>
      </c>
      <c r="AB129" s="5">
        <f t="shared" si="26"/>
        <v>3.2786885245901641E-2</v>
      </c>
    </row>
    <row r="130" spans="1:28" x14ac:dyDescent="0.3">
      <c r="A130" t="s">
        <v>139</v>
      </c>
      <c r="B130">
        <v>3</v>
      </c>
      <c r="C130">
        <v>0</v>
      </c>
      <c r="D130">
        <v>1</v>
      </c>
      <c r="E130">
        <v>1</v>
      </c>
      <c r="F130">
        <v>1</v>
      </c>
      <c r="G130">
        <v>2</v>
      </c>
      <c r="H130">
        <v>0</v>
      </c>
      <c r="I130">
        <v>0</v>
      </c>
      <c r="J130">
        <v>0</v>
      </c>
      <c r="K130">
        <v>2</v>
      </c>
      <c r="L130">
        <v>0</v>
      </c>
      <c r="M130">
        <v>0</v>
      </c>
      <c r="P130" t="str">
        <f t="shared" si="14"/>
        <v>South Korea (Republic of)</v>
      </c>
      <c r="Q130">
        <f t="shared" si="15"/>
        <v>3</v>
      </c>
      <c r="R130" s="5">
        <f t="shared" si="16"/>
        <v>0</v>
      </c>
      <c r="S130" s="5">
        <f t="shared" si="17"/>
        <v>0.33333333333333331</v>
      </c>
      <c r="T130" s="5">
        <f t="shared" si="18"/>
        <v>0.33333333333333331</v>
      </c>
      <c r="U130" s="5">
        <f t="shared" si="19"/>
        <v>0.33333333333333331</v>
      </c>
      <c r="V130" s="5">
        <f t="shared" si="20"/>
        <v>0.66666666666666663</v>
      </c>
      <c r="W130" s="5">
        <f t="shared" si="21"/>
        <v>0</v>
      </c>
      <c r="X130" s="5">
        <f t="shared" si="22"/>
        <v>0</v>
      </c>
      <c r="Y130" s="5">
        <f t="shared" si="23"/>
        <v>0</v>
      </c>
      <c r="Z130" s="5">
        <f t="shared" si="24"/>
        <v>0.66666666666666663</v>
      </c>
      <c r="AA130" s="5">
        <f t="shared" si="25"/>
        <v>0</v>
      </c>
      <c r="AB130" s="5">
        <f t="shared" si="26"/>
        <v>0</v>
      </c>
    </row>
    <row r="131" spans="1:28" x14ac:dyDescent="0.3">
      <c r="A131" t="s">
        <v>140</v>
      </c>
      <c r="B131">
        <v>53</v>
      </c>
      <c r="C131">
        <v>14</v>
      </c>
      <c r="D131">
        <v>4</v>
      </c>
      <c r="E131">
        <v>22</v>
      </c>
      <c r="F131">
        <v>17</v>
      </c>
      <c r="G131">
        <v>36</v>
      </c>
      <c r="H131">
        <v>17</v>
      </c>
      <c r="I131">
        <v>7</v>
      </c>
      <c r="J131">
        <v>0</v>
      </c>
      <c r="K131">
        <v>4</v>
      </c>
      <c r="L131">
        <v>8</v>
      </c>
      <c r="M131">
        <v>10</v>
      </c>
      <c r="P131" t="str">
        <f t="shared" si="14"/>
        <v>Spain</v>
      </c>
      <c r="Q131">
        <f t="shared" si="15"/>
        <v>53</v>
      </c>
      <c r="R131" s="5">
        <f t="shared" si="16"/>
        <v>0.26415094339622641</v>
      </c>
      <c r="S131" s="5">
        <f t="shared" si="17"/>
        <v>7.5471698113207544E-2</v>
      </c>
      <c r="T131" s="5">
        <f t="shared" si="18"/>
        <v>0.41509433962264153</v>
      </c>
      <c r="U131" s="5">
        <f t="shared" si="19"/>
        <v>0.32075471698113206</v>
      </c>
      <c r="V131" s="5">
        <f t="shared" si="20"/>
        <v>0.67924528301886788</v>
      </c>
      <c r="W131" s="5">
        <f t="shared" si="21"/>
        <v>0.32075471698113206</v>
      </c>
      <c r="X131" s="5">
        <f t="shared" si="22"/>
        <v>0.13207547169811321</v>
      </c>
      <c r="Y131" s="5">
        <f t="shared" si="23"/>
        <v>0</v>
      </c>
      <c r="Z131" s="5">
        <f t="shared" si="24"/>
        <v>7.5471698113207544E-2</v>
      </c>
      <c r="AA131" s="5">
        <f t="shared" si="25"/>
        <v>0.15094339622641509</v>
      </c>
      <c r="AB131" s="5">
        <f t="shared" si="26"/>
        <v>0.18867924528301888</v>
      </c>
    </row>
    <row r="132" spans="1:28" x14ac:dyDescent="0.3">
      <c r="A132" t="s">
        <v>141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P132" t="str">
        <f t="shared" ref="P132:P157" si="27">+A132</f>
        <v>Sri Lanka</v>
      </c>
      <c r="Q132">
        <f t="shared" ref="Q132:Q156" si="28">+B132</f>
        <v>1</v>
      </c>
      <c r="R132" s="5">
        <f t="shared" ref="R132:R156" si="29">+C132/$B132</f>
        <v>0</v>
      </c>
      <c r="S132" s="5">
        <f t="shared" ref="S132:S156" si="30">+D132/$B132</f>
        <v>0</v>
      </c>
      <c r="T132" s="5">
        <f t="shared" ref="T132:T156" si="31">+E132/$B132</f>
        <v>0</v>
      </c>
      <c r="U132" s="5">
        <f t="shared" ref="U132:U156" si="32">+F132/$B132</f>
        <v>0</v>
      </c>
      <c r="V132" s="5">
        <f t="shared" ref="V132:V156" si="33">+G132/$B132</f>
        <v>1</v>
      </c>
      <c r="W132" s="5">
        <f t="shared" ref="W132:W156" si="34">+H132/$B132</f>
        <v>1</v>
      </c>
      <c r="X132" s="5">
        <f t="shared" ref="X132:X156" si="35">+I132/$B132</f>
        <v>0</v>
      </c>
      <c r="Y132" s="5">
        <f t="shared" ref="Y132:Y156" si="36">+J132/$B132</f>
        <v>0</v>
      </c>
      <c r="Z132" s="5">
        <f t="shared" ref="Z132:Z156" si="37">+K132/$B132</f>
        <v>0</v>
      </c>
      <c r="AA132" s="5">
        <f t="shared" ref="AA132:AA156" si="38">+L132/$B132</f>
        <v>1</v>
      </c>
      <c r="AB132" s="5">
        <f t="shared" ref="AB132:AB156" si="39">+M132/$B132</f>
        <v>0</v>
      </c>
    </row>
    <row r="133" spans="1:28" x14ac:dyDescent="0.3">
      <c r="A133" t="s">
        <v>142</v>
      </c>
      <c r="B133">
        <v>9</v>
      </c>
      <c r="C133">
        <v>2</v>
      </c>
      <c r="D133">
        <v>0</v>
      </c>
      <c r="E133">
        <v>4</v>
      </c>
      <c r="F133">
        <v>3</v>
      </c>
      <c r="G133">
        <v>6</v>
      </c>
      <c r="H133">
        <v>0</v>
      </c>
      <c r="I133">
        <v>2</v>
      </c>
      <c r="J133">
        <v>0</v>
      </c>
      <c r="K133">
        <v>0</v>
      </c>
      <c r="L133">
        <v>1</v>
      </c>
      <c r="M133">
        <v>0</v>
      </c>
      <c r="P133" t="str">
        <f t="shared" si="27"/>
        <v>Sudan</v>
      </c>
      <c r="Q133">
        <f t="shared" si="28"/>
        <v>9</v>
      </c>
      <c r="R133" s="5">
        <f t="shared" si="29"/>
        <v>0.22222222222222221</v>
      </c>
      <c r="S133" s="5">
        <f t="shared" si="30"/>
        <v>0</v>
      </c>
      <c r="T133" s="5">
        <f t="shared" si="31"/>
        <v>0.44444444444444442</v>
      </c>
      <c r="U133" s="5">
        <f t="shared" si="32"/>
        <v>0.33333333333333331</v>
      </c>
      <c r="V133" s="5">
        <f t="shared" si="33"/>
        <v>0.66666666666666663</v>
      </c>
      <c r="W133" s="5">
        <f t="shared" si="34"/>
        <v>0</v>
      </c>
      <c r="X133" s="5">
        <f t="shared" si="35"/>
        <v>0.22222222222222221</v>
      </c>
      <c r="Y133" s="5">
        <f t="shared" si="36"/>
        <v>0</v>
      </c>
      <c r="Z133" s="5">
        <f t="shared" si="37"/>
        <v>0</v>
      </c>
      <c r="AA133" s="5">
        <f t="shared" si="38"/>
        <v>0.1111111111111111</v>
      </c>
      <c r="AB133" s="5">
        <f t="shared" si="39"/>
        <v>0</v>
      </c>
    </row>
    <row r="134" spans="1:28" x14ac:dyDescent="0.3">
      <c r="A134" t="s">
        <v>143</v>
      </c>
      <c r="B134">
        <v>2</v>
      </c>
      <c r="C134">
        <v>0</v>
      </c>
      <c r="D134">
        <v>1</v>
      </c>
      <c r="E134">
        <v>0</v>
      </c>
      <c r="F134">
        <v>2</v>
      </c>
      <c r="G134">
        <v>2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P134" t="str">
        <f t="shared" si="27"/>
        <v>Swaziland</v>
      </c>
      <c r="Q134">
        <f t="shared" si="28"/>
        <v>2</v>
      </c>
      <c r="R134" s="5">
        <f t="shared" si="29"/>
        <v>0</v>
      </c>
      <c r="S134" s="5">
        <f t="shared" si="30"/>
        <v>0.5</v>
      </c>
      <c r="T134" s="5">
        <f t="shared" si="31"/>
        <v>0</v>
      </c>
      <c r="U134" s="5">
        <f t="shared" si="32"/>
        <v>1</v>
      </c>
      <c r="V134" s="5">
        <f t="shared" si="33"/>
        <v>1</v>
      </c>
      <c r="W134" s="5">
        <f t="shared" si="34"/>
        <v>0</v>
      </c>
      <c r="X134" s="5">
        <f t="shared" si="35"/>
        <v>0</v>
      </c>
      <c r="Y134" s="5">
        <f t="shared" si="36"/>
        <v>0.5</v>
      </c>
      <c r="Z134" s="5">
        <f t="shared" si="37"/>
        <v>0</v>
      </c>
      <c r="AA134" s="5">
        <f t="shared" si="38"/>
        <v>0</v>
      </c>
      <c r="AB134" s="5">
        <f t="shared" si="39"/>
        <v>0</v>
      </c>
    </row>
    <row r="135" spans="1:28" x14ac:dyDescent="0.3">
      <c r="A135" t="s">
        <v>144</v>
      </c>
      <c r="B135">
        <v>13</v>
      </c>
      <c r="C135">
        <v>2</v>
      </c>
      <c r="D135">
        <v>0</v>
      </c>
      <c r="E135">
        <v>3</v>
      </c>
      <c r="F135">
        <v>3</v>
      </c>
      <c r="G135">
        <v>7</v>
      </c>
      <c r="H135">
        <v>8</v>
      </c>
      <c r="I135">
        <v>0</v>
      </c>
      <c r="J135">
        <v>2</v>
      </c>
      <c r="K135">
        <v>1</v>
      </c>
      <c r="L135">
        <v>3</v>
      </c>
      <c r="M135">
        <v>6</v>
      </c>
      <c r="P135" t="str">
        <f t="shared" si="27"/>
        <v>Sweden</v>
      </c>
      <c r="Q135">
        <f t="shared" si="28"/>
        <v>13</v>
      </c>
      <c r="R135" s="5">
        <f t="shared" si="29"/>
        <v>0.15384615384615385</v>
      </c>
      <c r="S135" s="5">
        <f t="shared" si="30"/>
        <v>0</v>
      </c>
      <c r="T135" s="5">
        <f t="shared" si="31"/>
        <v>0.23076923076923078</v>
      </c>
      <c r="U135" s="5">
        <f t="shared" si="32"/>
        <v>0.23076923076923078</v>
      </c>
      <c r="V135" s="5">
        <f t="shared" si="33"/>
        <v>0.53846153846153844</v>
      </c>
      <c r="W135" s="5">
        <f t="shared" si="34"/>
        <v>0.61538461538461542</v>
      </c>
      <c r="X135" s="5">
        <f t="shared" si="35"/>
        <v>0</v>
      </c>
      <c r="Y135" s="5">
        <f t="shared" si="36"/>
        <v>0.15384615384615385</v>
      </c>
      <c r="Z135" s="5">
        <f t="shared" si="37"/>
        <v>7.6923076923076927E-2</v>
      </c>
      <c r="AA135" s="5">
        <f t="shared" si="38"/>
        <v>0.23076923076923078</v>
      </c>
      <c r="AB135" s="5">
        <f t="shared" si="39"/>
        <v>0.46153846153846156</v>
      </c>
    </row>
    <row r="136" spans="1:28" x14ac:dyDescent="0.3">
      <c r="A136" t="s">
        <v>145</v>
      </c>
      <c r="B136">
        <v>2335</v>
      </c>
      <c r="C136">
        <v>538</v>
      </c>
      <c r="D136">
        <v>172</v>
      </c>
      <c r="E136">
        <v>377</v>
      </c>
      <c r="F136">
        <v>358</v>
      </c>
      <c r="G136">
        <v>1518</v>
      </c>
      <c r="H136">
        <v>1367</v>
      </c>
      <c r="I136">
        <v>506</v>
      </c>
      <c r="J136">
        <v>163</v>
      </c>
      <c r="K136">
        <v>300</v>
      </c>
      <c r="L136">
        <v>1398</v>
      </c>
      <c r="M136">
        <v>141</v>
      </c>
      <c r="P136" t="str">
        <f t="shared" si="27"/>
        <v>Switzerland</v>
      </c>
      <c r="Q136">
        <f t="shared" si="28"/>
        <v>2335</v>
      </c>
      <c r="R136" s="5">
        <f t="shared" si="29"/>
        <v>0.230406852248394</v>
      </c>
      <c r="S136" s="5">
        <f t="shared" si="30"/>
        <v>7.366167023554604E-2</v>
      </c>
      <c r="T136" s="5">
        <f t="shared" si="31"/>
        <v>0.16145610278372591</v>
      </c>
      <c r="U136" s="5">
        <f t="shared" si="32"/>
        <v>0.15331905781584582</v>
      </c>
      <c r="V136" s="5">
        <f t="shared" si="33"/>
        <v>0.65010706638115634</v>
      </c>
      <c r="W136" s="5">
        <f t="shared" si="34"/>
        <v>0.58543897216274088</v>
      </c>
      <c r="X136" s="5">
        <f t="shared" si="35"/>
        <v>0.21670235546038544</v>
      </c>
      <c r="Y136" s="5">
        <f t="shared" si="36"/>
        <v>6.9807280513918629E-2</v>
      </c>
      <c r="Z136" s="5">
        <f t="shared" si="37"/>
        <v>0.1284796573875803</v>
      </c>
      <c r="AA136" s="5">
        <f t="shared" si="38"/>
        <v>0.59871520342612417</v>
      </c>
      <c r="AB136" s="5">
        <f t="shared" si="39"/>
        <v>6.0385438972162739E-2</v>
      </c>
    </row>
    <row r="137" spans="1:28" x14ac:dyDescent="0.3">
      <c r="A137" t="s">
        <v>146</v>
      </c>
      <c r="B137">
        <v>28</v>
      </c>
      <c r="C137">
        <v>10</v>
      </c>
      <c r="D137">
        <v>2</v>
      </c>
      <c r="E137">
        <v>5</v>
      </c>
      <c r="F137">
        <v>7</v>
      </c>
      <c r="G137">
        <v>14</v>
      </c>
      <c r="H137">
        <v>11</v>
      </c>
      <c r="I137">
        <v>2</v>
      </c>
      <c r="J137">
        <v>4</v>
      </c>
      <c r="K137">
        <v>6</v>
      </c>
      <c r="L137">
        <v>7</v>
      </c>
      <c r="M137">
        <v>7</v>
      </c>
      <c r="P137" t="str">
        <f t="shared" si="27"/>
        <v>Taiwan</v>
      </c>
      <c r="Q137">
        <f t="shared" si="28"/>
        <v>28</v>
      </c>
      <c r="R137" s="5">
        <f t="shared" si="29"/>
        <v>0.35714285714285715</v>
      </c>
      <c r="S137" s="5">
        <f t="shared" si="30"/>
        <v>7.1428571428571425E-2</v>
      </c>
      <c r="T137" s="5">
        <f t="shared" si="31"/>
        <v>0.17857142857142858</v>
      </c>
      <c r="U137" s="5">
        <f t="shared" si="32"/>
        <v>0.25</v>
      </c>
      <c r="V137" s="5">
        <f t="shared" si="33"/>
        <v>0.5</v>
      </c>
      <c r="W137" s="5">
        <f t="shared" si="34"/>
        <v>0.39285714285714285</v>
      </c>
      <c r="X137" s="5">
        <f t="shared" si="35"/>
        <v>7.1428571428571425E-2</v>
      </c>
      <c r="Y137" s="5">
        <f t="shared" si="36"/>
        <v>0.14285714285714285</v>
      </c>
      <c r="Z137" s="5">
        <f t="shared" si="37"/>
        <v>0.21428571428571427</v>
      </c>
      <c r="AA137" s="5">
        <f t="shared" si="38"/>
        <v>0.25</v>
      </c>
      <c r="AB137" s="5">
        <f t="shared" si="39"/>
        <v>0.25</v>
      </c>
    </row>
    <row r="138" spans="1:28" x14ac:dyDescent="0.3">
      <c r="A138" t="s">
        <v>147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P138" t="str">
        <f t="shared" si="27"/>
        <v>Tajikistan</v>
      </c>
      <c r="Q138">
        <f t="shared" si="28"/>
        <v>1</v>
      </c>
      <c r="R138" s="5">
        <f t="shared" si="29"/>
        <v>1</v>
      </c>
      <c r="S138" s="5">
        <f t="shared" si="30"/>
        <v>0</v>
      </c>
      <c r="T138" s="5">
        <f t="shared" si="31"/>
        <v>1</v>
      </c>
      <c r="U138" s="5">
        <f t="shared" si="32"/>
        <v>0</v>
      </c>
      <c r="V138" s="5">
        <f t="shared" si="33"/>
        <v>1</v>
      </c>
      <c r="W138" s="5">
        <f t="shared" si="34"/>
        <v>0</v>
      </c>
      <c r="X138" s="5">
        <f t="shared" si="35"/>
        <v>0</v>
      </c>
      <c r="Y138" s="5">
        <f t="shared" si="36"/>
        <v>0</v>
      </c>
      <c r="Z138" s="5">
        <f t="shared" si="37"/>
        <v>0</v>
      </c>
      <c r="AA138" s="5">
        <f t="shared" si="38"/>
        <v>0</v>
      </c>
      <c r="AB138" s="5">
        <f t="shared" si="39"/>
        <v>0</v>
      </c>
    </row>
    <row r="139" spans="1:28" x14ac:dyDescent="0.3">
      <c r="A139" t="s">
        <v>148</v>
      </c>
      <c r="B139">
        <v>14</v>
      </c>
      <c r="C139">
        <v>5</v>
      </c>
      <c r="D139">
        <v>0</v>
      </c>
      <c r="E139">
        <v>5</v>
      </c>
      <c r="F139">
        <v>12</v>
      </c>
      <c r="G139">
        <v>13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1</v>
      </c>
      <c r="P139" t="str">
        <f t="shared" si="27"/>
        <v>Tanzania (United Republic of)</v>
      </c>
      <c r="Q139">
        <f t="shared" si="28"/>
        <v>14</v>
      </c>
      <c r="R139" s="5">
        <f t="shared" si="29"/>
        <v>0.35714285714285715</v>
      </c>
      <c r="S139" s="5">
        <f t="shared" si="30"/>
        <v>0</v>
      </c>
      <c r="T139" s="5">
        <f t="shared" si="31"/>
        <v>0.35714285714285715</v>
      </c>
      <c r="U139" s="5">
        <f t="shared" si="32"/>
        <v>0.8571428571428571</v>
      </c>
      <c r="V139" s="5">
        <f t="shared" si="33"/>
        <v>0.9285714285714286</v>
      </c>
      <c r="W139" s="5">
        <f t="shared" si="34"/>
        <v>0</v>
      </c>
      <c r="X139" s="5">
        <f t="shared" si="35"/>
        <v>0</v>
      </c>
      <c r="Y139" s="5">
        <f t="shared" si="36"/>
        <v>0</v>
      </c>
      <c r="Z139" s="5">
        <f t="shared" si="37"/>
        <v>0</v>
      </c>
      <c r="AA139" s="5">
        <f t="shared" si="38"/>
        <v>7.1428571428571425E-2</v>
      </c>
      <c r="AB139" s="5">
        <f t="shared" si="39"/>
        <v>7.1428571428571425E-2</v>
      </c>
    </row>
    <row r="140" spans="1:28" x14ac:dyDescent="0.3">
      <c r="A140" t="s">
        <v>149</v>
      </c>
      <c r="B140">
        <v>2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2</v>
      </c>
      <c r="I140">
        <v>0</v>
      </c>
      <c r="J140">
        <v>0</v>
      </c>
      <c r="K140">
        <v>0</v>
      </c>
      <c r="L140">
        <v>2</v>
      </c>
      <c r="M140">
        <v>0</v>
      </c>
      <c r="P140" t="str">
        <f t="shared" si="27"/>
        <v>Thailand</v>
      </c>
      <c r="Q140">
        <f t="shared" si="28"/>
        <v>2</v>
      </c>
      <c r="R140" s="5">
        <f t="shared" si="29"/>
        <v>0.5</v>
      </c>
      <c r="S140" s="5">
        <f t="shared" si="30"/>
        <v>0</v>
      </c>
      <c r="T140" s="5">
        <f t="shared" si="31"/>
        <v>0</v>
      </c>
      <c r="U140" s="5">
        <f t="shared" si="32"/>
        <v>0</v>
      </c>
      <c r="V140" s="5">
        <f t="shared" si="33"/>
        <v>0.5</v>
      </c>
      <c r="W140" s="5">
        <f t="shared" si="34"/>
        <v>1</v>
      </c>
      <c r="X140" s="5">
        <f t="shared" si="35"/>
        <v>0</v>
      </c>
      <c r="Y140" s="5">
        <f t="shared" si="36"/>
        <v>0</v>
      </c>
      <c r="Z140" s="5">
        <f t="shared" si="37"/>
        <v>0</v>
      </c>
      <c r="AA140" s="5">
        <f t="shared" si="38"/>
        <v>1</v>
      </c>
      <c r="AB140" s="5">
        <f t="shared" si="39"/>
        <v>0</v>
      </c>
    </row>
    <row r="141" spans="1:28" x14ac:dyDescent="0.3">
      <c r="A141" t="s">
        <v>150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P141" t="str">
        <f t="shared" si="27"/>
        <v>The former Yugoslav Republic of North Macedonia</v>
      </c>
      <c r="Q141">
        <f t="shared" si="28"/>
        <v>1</v>
      </c>
      <c r="R141" s="5">
        <f t="shared" si="29"/>
        <v>0</v>
      </c>
      <c r="S141" s="5">
        <f t="shared" si="30"/>
        <v>0</v>
      </c>
      <c r="T141" s="5">
        <f t="shared" si="31"/>
        <v>0</v>
      </c>
      <c r="U141" s="5">
        <f t="shared" si="32"/>
        <v>1</v>
      </c>
      <c r="V141" s="5">
        <f t="shared" si="33"/>
        <v>1</v>
      </c>
      <c r="W141" s="5">
        <f t="shared" si="34"/>
        <v>0</v>
      </c>
      <c r="X141" s="5">
        <f t="shared" si="35"/>
        <v>0</v>
      </c>
      <c r="Y141" s="5">
        <f t="shared" si="36"/>
        <v>0</v>
      </c>
      <c r="Z141" s="5">
        <f t="shared" si="37"/>
        <v>0</v>
      </c>
      <c r="AA141" s="5">
        <f t="shared" si="38"/>
        <v>0</v>
      </c>
      <c r="AB141" s="5">
        <f t="shared" si="39"/>
        <v>1</v>
      </c>
    </row>
    <row r="142" spans="1:28" x14ac:dyDescent="0.3">
      <c r="A142" t="s">
        <v>151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P142" t="str">
        <f t="shared" si="27"/>
        <v>Timor-Leste</v>
      </c>
      <c r="Q142">
        <f t="shared" si="28"/>
        <v>1</v>
      </c>
      <c r="R142" s="5">
        <f t="shared" si="29"/>
        <v>0</v>
      </c>
      <c r="S142" s="5">
        <f t="shared" si="30"/>
        <v>0</v>
      </c>
      <c r="T142" s="5">
        <f t="shared" si="31"/>
        <v>0</v>
      </c>
      <c r="U142" s="5">
        <f t="shared" si="32"/>
        <v>0</v>
      </c>
      <c r="V142" s="5">
        <f t="shared" si="33"/>
        <v>1</v>
      </c>
      <c r="W142" s="5">
        <f t="shared" si="34"/>
        <v>0</v>
      </c>
      <c r="X142" s="5">
        <f t="shared" si="35"/>
        <v>0</v>
      </c>
      <c r="Y142" s="5">
        <f t="shared" si="36"/>
        <v>0</v>
      </c>
      <c r="Z142" s="5">
        <f t="shared" si="37"/>
        <v>0</v>
      </c>
      <c r="AA142" s="5">
        <f t="shared" si="38"/>
        <v>0</v>
      </c>
      <c r="AB142" s="5">
        <f t="shared" si="39"/>
        <v>0</v>
      </c>
    </row>
    <row r="143" spans="1:28" x14ac:dyDescent="0.3">
      <c r="A143" t="s">
        <v>152</v>
      </c>
      <c r="B143">
        <v>2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2</v>
      </c>
      <c r="M143">
        <v>0</v>
      </c>
      <c r="P143" t="str">
        <f t="shared" si="27"/>
        <v>Togo</v>
      </c>
      <c r="Q143">
        <f t="shared" si="28"/>
        <v>2</v>
      </c>
      <c r="R143" s="5">
        <f t="shared" si="29"/>
        <v>0</v>
      </c>
      <c r="S143" s="5">
        <f t="shared" si="30"/>
        <v>0</v>
      </c>
      <c r="T143" s="5">
        <f t="shared" si="31"/>
        <v>0</v>
      </c>
      <c r="U143" s="5">
        <f t="shared" si="32"/>
        <v>0.5</v>
      </c>
      <c r="V143" s="5">
        <f t="shared" si="33"/>
        <v>0.5</v>
      </c>
      <c r="W143" s="5">
        <f t="shared" si="34"/>
        <v>0</v>
      </c>
      <c r="X143" s="5">
        <f t="shared" si="35"/>
        <v>0</v>
      </c>
      <c r="Y143" s="5">
        <f t="shared" si="36"/>
        <v>0</v>
      </c>
      <c r="Z143" s="5">
        <f t="shared" si="37"/>
        <v>0.5</v>
      </c>
      <c r="AA143" s="5">
        <f t="shared" si="38"/>
        <v>1</v>
      </c>
      <c r="AB143" s="5">
        <f t="shared" si="39"/>
        <v>0</v>
      </c>
    </row>
    <row r="144" spans="1:28" x14ac:dyDescent="0.3">
      <c r="A144" t="s">
        <v>153</v>
      </c>
      <c r="B144">
        <v>153</v>
      </c>
      <c r="C144">
        <v>32</v>
      </c>
      <c r="D144">
        <v>25</v>
      </c>
      <c r="E144">
        <v>38</v>
      </c>
      <c r="F144">
        <v>72</v>
      </c>
      <c r="G144">
        <v>95</v>
      </c>
      <c r="H144">
        <v>12</v>
      </c>
      <c r="I144">
        <v>17</v>
      </c>
      <c r="J144">
        <v>2</v>
      </c>
      <c r="K144">
        <v>3</v>
      </c>
      <c r="L144">
        <v>14</v>
      </c>
      <c r="M144">
        <v>4</v>
      </c>
      <c r="P144" t="str">
        <f t="shared" si="27"/>
        <v>Tunisia</v>
      </c>
      <c r="Q144">
        <f t="shared" si="28"/>
        <v>153</v>
      </c>
      <c r="R144" s="5">
        <f t="shared" si="29"/>
        <v>0.20915032679738563</v>
      </c>
      <c r="S144" s="5">
        <f t="shared" si="30"/>
        <v>0.16339869281045752</v>
      </c>
      <c r="T144" s="5">
        <f t="shared" si="31"/>
        <v>0.24836601307189543</v>
      </c>
      <c r="U144" s="5">
        <f t="shared" si="32"/>
        <v>0.47058823529411764</v>
      </c>
      <c r="V144" s="5">
        <f t="shared" si="33"/>
        <v>0.62091503267973858</v>
      </c>
      <c r="W144" s="5">
        <f t="shared" si="34"/>
        <v>7.8431372549019607E-2</v>
      </c>
      <c r="X144" s="5">
        <f t="shared" si="35"/>
        <v>0.1111111111111111</v>
      </c>
      <c r="Y144" s="5">
        <f t="shared" si="36"/>
        <v>1.3071895424836602E-2</v>
      </c>
      <c r="Z144" s="5">
        <f t="shared" si="37"/>
        <v>1.9607843137254902E-2</v>
      </c>
      <c r="AA144" s="5">
        <f t="shared" si="38"/>
        <v>9.1503267973856203E-2</v>
      </c>
      <c r="AB144" s="5">
        <f t="shared" si="39"/>
        <v>2.6143790849673203E-2</v>
      </c>
    </row>
    <row r="145" spans="1:28" x14ac:dyDescent="0.3">
      <c r="A145" t="s">
        <v>154</v>
      </c>
      <c r="B145">
        <v>12</v>
      </c>
      <c r="C145">
        <v>5</v>
      </c>
      <c r="D145">
        <v>0</v>
      </c>
      <c r="E145">
        <v>2</v>
      </c>
      <c r="F145">
        <v>0</v>
      </c>
      <c r="G145">
        <v>5</v>
      </c>
      <c r="H145">
        <v>0</v>
      </c>
      <c r="I145">
        <v>1</v>
      </c>
      <c r="J145">
        <v>1</v>
      </c>
      <c r="K145">
        <v>4</v>
      </c>
      <c r="L145">
        <v>2</v>
      </c>
      <c r="M145">
        <v>3</v>
      </c>
      <c r="P145" t="str">
        <f t="shared" si="27"/>
        <v>Turkey</v>
      </c>
      <c r="Q145">
        <f t="shared" si="28"/>
        <v>12</v>
      </c>
      <c r="R145" s="5">
        <f t="shared" si="29"/>
        <v>0.41666666666666669</v>
      </c>
      <c r="S145" s="5">
        <f t="shared" si="30"/>
        <v>0</v>
      </c>
      <c r="T145" s="5">
        <f t="shared" si="31"/>
        <v>0.16666666666666666</v>
      </c>
      <c r="U145" s="5">
        <f t="shared" si="32"/>
        <v>0</v>
      </c>
      <c r="V145" s="5">
        <f t="shared" si="33"/>
        <v>0.41666666666666669</v>
      </c>
      <c r="W145" s="5">
        <f t="shared" si="34"/>
        <v>0</v>
      </c>
      <c r="X145" s="5">
        <f t="shared" si="35"/>
        <v>8.3333333333333329E-2</v>
      </c>
      <c r="Y145" s="5">
        <f t="shared" si="36"/>
        <v>8.3333333333333329E-2</v>
      </c>
      <c r="Z145" s="5">
        <f t="shared" si="37"/>
        <v>0.33333333333333331</v>
      </c>
      <c r="AA145" s="5">
        <f t="shared" si="38"/>
        <v>0.16666666666666666</v>
      </c>
      <c r="AB145" s="5">
        <f t="shared" si="39"/>
        <v>0.25</v>
      </c>
    </row>
    <row r="146" spans="1:28" x14ac:dyDescent="0.3">
      <c r="A146" t="s">
        <v>155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P146" t="str">
        <f t="shared" si="27"/>
        <v>Turks and Caicos</v>
      </c>
      <c r="Q146">
        <f t="shared" si="28"/>
        <v>1</v>
      </c>
      <c r="R146" s="5">
        <f t="shared" si="29"/>
        <v>0</v>
      </c>
      <c r="S146" s="5">
        <f t="shared" si="30"/>
        <v>0</v>
      </c>
      <c r="T146" s="5">
        <f t="shared" si="31"/>
        <v>0</v>
      </c>
      <c r="U146" s="5">
        <f t="shared" si="32"/>
        <v>0</v>
      </c>
      <c r="V146" s="5">
        <f t="shared" si="33"/>
        <v>0</v>
      </c>
      <c r="W146" s="5">
        <f t="shared" si="34"/>
        <v>0</v>
      </c>
      <c r="X146" s="5">
        <f t="shared" si="35"/>
        <v>0</v>
      </c>
      <c r="Y146" s="5">
        <f t="shared" si="36"/>
        <v>1</v>
      </c>
      <c r="Z146" s="5">
        <f t="shared" si="37"/>
        <v>0</v>
      </c>
      <c r="AA146" s="5">
        <f t="shared" si="38"/>
        <v>0</v>
      </c>
      <c r="AB146" s="5">
        <f t="shared" si="39"/>
        <v>0</v>
      </c>
    </row>
    <row r="147" spans="1:28" x14ac:dyDescent="0.3">
      <c r="A147" t="s">
        <v>156</v>
      </c>
      <c r="B147">
        <v>782</v>
      </c>
      <c r="C147">
        <v>109</v>
      </c>
      <c r="D147">
        <v>75</v>
      </c>
      <c r="E147">
        <v>148</v>
      </c>
      <c r="F147">
        <v>529</v>
      </c>
      <c r="G147">
        <v>577</v>
      </c>
      <c r="H147">
        <v>72</v>
      </c>
      <c r="I147">
        <v>68</v>
      </c>
      <c r="J147">
        <v>8</v>
      </c>
      <c r="K147">
        <v>29</v>
      </c>
      <c r="L147">
        <v>81</v>
      </c>
      <c r="M147">
        <v>25</v>
      </c>
      <c r="P147" t="str">
        <f t="shared" si="27"/>
        <v>Uganda</v>
      </c>
      <c r="Q147">
        <f t="shared" si="28"/>
        <v>782</v>
      </c>
      <c r="R147" s="5">
        <f t="shared" si="29"/>
        <v>0.13938618925831203</v>
      </c>
      <c r="S147" s="5">
        <f t="shared" si="30"/>
        <v>9.5907928388746802E-2</v>
      </c>
      <c r="T147" s="5">
        <f t="shared" si="31"/>
        <v>0.18925831202046037</v>
      </c>
      <c r="U147" s="5">
        <f t="shared" si="32"/>
        <v>0.67647058823529416</v>
      </c>
      <c r="V147" s="5">
        <f t="shared" si="33"/>
        <v>0.73785166240409206</v>
      </c>
      <c r="W147" s="5">
        <f t="shared" si="34"/>
        <v>9.2071611253196933E-2</v>
      </c>
      <c r="X147" s="5">
        <f t="shared" si="35"/>
        <v>8.6956521739130432E-2</v>
      </c>
      <c r="Y147" s="5">
        <f t="shared" si="36"/>
        <v>1.0230179028132993E-2</v>
      </c>
      <c r="Z147" s="5">
        <f t="shared" si="37"/>
        <v>3.7084398976982097E-2</v>
      </c>
      <c r="AA147" s="5">
        <f t="shared" si="38"/>
        <v>0.10358056265984655</v>
      </c>
      <c r="AB147" s="5">
        <f t="shared" si="39"/>
        <v>3.1969309462915603E-2</v>
      </c>
    </row>
    <row r="148" spans="1:28" x14ac:dyDescent="0.3">
      <c r="A148" t="s">
        <v>157</v>
      </c>
      <c r="B148">
        <v>1338</v>
      </c>
      <c r="C148">
        <v>626</v>
      </c>
      <c r="D148">
        <v>168</v>
      </c>
      <c r="E148">
        <v>603</v>
      </c>
      <c r="F148">
        <v>483</v>
      </c>
      <c r="G148">
        <v>502</v>
      </c>
      <c r="H148">
        <v>414</v>
      </c>
      <c r="I148">
        <v>23</v>
      </c>
      <c r="J148">
        <v>24</v>
      </c>
      <c r="K148">
        <v>68</v>
      </c>
      <c r="L148">
        <v>68</v>
      </c>
      <c r="M148">
        <v>59</v>
      </c>
      <c r="P148" t="str">
        <f t="shared" si="27"/>
        <v>Ukraine</v>
      </c>
      <c r="Q148">
        <f t="shared" si="28"/>
        <v>1338</v>
      </c>
      <c r="R148" s="5">
        <f t="shared" si="29"/>
        <v>0.46786248131539609</v>
      </c>
      <c r="S148" s="5">
        <f t="shared" si="30"/>
        <v>0.12556053811659193</v>
      </c>
      <c r="T148" s="5">
        <f t="shared" si="31"/>
        <v>0.45067264573991034</v>
      </c>
      <c r="U148" s="5">
        <f t="shared" si="32"/>
        <v>0.36098654708520178</v>
      </c>
      <c r="V148" s="5">
        <f t="shared" si="33"/>
        <v>0.37518684603886399</v>
      </c>
      <c r="W148" s="5">
        <f t="shared" si="34"/>
        <v>0.3094170403587444</v>
      </c>
      <c r="X148" s="5">
        <f t="shared" si="35"/>
        <v>1.7189835575485798E-2</v>
      </c>
      <c r="Y148" s="5">
        <f t="shared" si="36"/>
        <v>1.7937219730941704E-2</v>
      </c>
      <c r="Z148" s="5">
        <f t="shared" si="37"/>
        <v>5.0822122571001493E-2</v>
      </c>
      <c r="AA148" s="5">
        <f t="shared" si="38"/>
        <v>5.0822122571001493E-2</v>
      </c>
      <c r="AB148" s="5">
        <f t="shared" si="39"/>
        <v>4.4095665171898356E-2</v>
      </c>
    </row>
    <row r="149" spans="1:28" x14ac:dyDescent="0.3">
      <c r="A149" t="s">
        <v>158</v>
      </c>
      <c r="B149">
        <v>12</v>
      </c>
      <c r="C149">
        <v>3</v>
      </c>
      <c r="D149">
        <v>1</v>
      </c>
      <c r="E149">
        <v>4</v>
      </c>
      <c r="F149">
        <v>4</v>
      </c>
      <c r="G149">
        <v>9</v>
      </c>
      <c r="H149">
        <v>0</v>
      </c>
      <c r="I149">
        <v>2</v>
      </c>
      <c r="J149">
        <v>0</v>
      </c>
      <c r="K149">
        <v>1</v>
      </c>
      <c r="L149">
        <v>7</v>
      </c>
      <c r="M149">
        <v>1</v>
      </c>
      <c r="P149" t="str">
        <f t="shared" si="27"/>
        <v>United Arab Emirates</v>
      </c>
      <c r="Q149">
        <f t="shared" si="28"/>
        <v>12</v>
      </c>
      <c r="R149" s="5">
        <f t="shared" si="29"/>
        <v>0.25</v>
      </c>
      <c r="S149" s="5">
        <f t="shared" si="30"/>
        <v>8.3333333333333329E-2</v>
      </c>
      <c r="T149" s="5">
        <f t="shared" si="31"/>
        <v>0.33333333333333331</v>
      </c>
      <c r="U149" s="5">
        <f t="shared" si="32"/>
        <v>0.33333333333333331</v>
      </c>
      <c r="V149" s="5">
        <f t="shared" si="33"/>
        <v>0.75</v>
      </c>
      <c r="W149" s="5">
        <f t="shared" si="34"/>
        <v>0</v>
      </c>
      <c r="X149" s="5">
        <f t="shared" si="35"/>
        <v>0.16666666666666666</v>
      </c>
      <c r="Y149" s="5">
        <f t="shared" si="36"/>
        <v>0</v>
      </c>
      <c r="Z149" s="5">
        <f t="shared" si="37"/>
        <v>8.3333333333333329E-2</v>
      </c>
      <c r="AA149" s="5">
        <f t="shared" si="38"/>
        <v>0.58333333333333337</v>
      </c>
      <c r="AB149" s="5">
        <f t="shared" si="39"/>
        <v>8.3333333333333329E-2</v>
      </c>
    </row>
    <row r="150" spans="1:28" x14ac:dyDescent="0.3">
      <c r="A150" t="s">
        <v>159</v>
      </c>
      <c r="B150">
        <v>440</v>
      </c>
      <c r="C150">
        <v>115</v>
      </c>
      <c r="D150">
        <v>47</v>
      </c>
      <c r="E150">
        <v>87</v>
      </c>
      <c r="F150">
        <v>120</v>
      </c>
      <c r="G150">
        <v>261</v>
      </c>
      <c r="H150">
        <v>159</v>
      </c>
      <c r="I150">
        <v>74</v>
      </c>
      <c r="J150">
        <v>6</v>
      </c>
      <c r="K150">
        <v>83</v>
      </c>
      <c r="L150">
        <v>149</v>
      </c>
      <c r="M150">
        <v>99</v>
      </c>
      <c r="P150" t="str">
        <f t="shared" si="27"/>
        <v>United Kingdom of Great Britain and Northern Ireland</v>
      </c>
      <c r="Q150">
        <f t="shared" si="28"/>
        <v>440</v>
      </c>
      <c r="R150" s="5">
        <f t="shared" si="29"/>
        <v>0.26136363636363635</v>
      </c>
      <c r="S150" s="5">
        <f t="shared" si="30"/>
        <v>0.10681818181818181</v>
      </c>
      <c r="T150" s="5">
        <f t="shared" si="31"/>
        <v>0.19772727272727272</v>
      </c>
      <c r="U150" s="5">
        <f t="shared" si="32"/>
        <v>0.27272727272727271</v>
      </c>
      <c r="V150" s="5">
        <f t="shared" si="33"/>
        <v>0.59318181818181814</v>
      </c>
      <c r="W150" s="5">
        <f t="shared" si="34"/>
        <v>0.36136363636363639</v>
      </c>
      <c r="X150" s="5">
        <f t="shared" si="35"/>
        <v>0.16818181818181818</v>
      </c>
      <c r="Y150" s="5">
        <f t="shared" si="36"/>
        <v>1.3636363636363636E-2</v>
      </c>
      <c r="Z150" s="5">
        <f t="shared" si="37"/>
        <v>0.18863636363636363</v>
      </c>
      <c r="AA150" s="5">
        <f t="shared" si="38"/>
        <v>0.33863636363636362</v>
      </c>
      <c r="AB150" s="5">
        <f t="shared" si="39"/>
        <v>0.22500000000000001</v>
      </c>
    </row>
    <row r="151" spans="1:28" x14ac:dyDescent="0.3">
      <c r="A151" t="s">
        <v>160</v>
      </c>
      <c r="B151">
        <v>992</v>
      </c>
      <c r="C151">
        <v>375</v>
      </c>
      <c r="D151">
        <v>124</v>
      </c>
      <c r="E151">
        <v>237</v>
      </c>
      <c r="F151">
        <v>210</v>
      </c>
      <c r="G151">
        <v>446</v>
      </c>
      <c r="H151">
        <v>302</v>
      </c>
      <c r="I151">
        <v>94</v>
      </c>
      <c r="J151">
        <v>42</v>
      </c>
      <c r="K151">
        <v>155</v>
      </c>
      <c r="L151">
        <v>345</v>
      </c>
      <c r="M151">
        <v>299</v>
      </c>
      <c r="P151" t="str">
        <f t="shared" si="27"/>
        <v>United States of America</v>
      </c>
      <c r="Q151">
        <f t="shared" si="28"/>
        <v>992</v>
      </c>
      <c r="R151" s="5">
        <f t="shared" si="29"/>
        <v>0.37802419354838712</v>
      </c>
      <c r="S151" s="5">
        <f t="shared" si="30"/>
        <v>0.125</v>
      </c>
      <c r="T151" s="5">
        <f t="shared" si="31"/>
        <v>0.23891129032258066</v>
      </c>
      <c r="U151" s="5">
        <f t="shared" si="32"/>
        <v>0.21169354838709678</v>
      </c>
      <c r="V151" s="5">
        <f t="shared" si="33"/>
        <v>0.44959677419354838</v>
      </c>
      <c r="W151" s="5">
        <f t="shared" si="34"/>
        <v>0.30443548387096775</v>
      </c>
      <c r="X151" s="5">
        <f t="shared" si="35"/>
        <v>9.4758064516129031E-2</v>
      </c>
      <c r="Y151" s="5">
        <f t="shared" si="36"/>
        <v>4.2338709677419352E-2</v>
      </c>
      <c r="Z151" s="5">
        <f t="shared" si="37"/>
        <v>0.15625</v>
      </c>
      <c r="AA151" s="5">
        <f t="shared" si="38"/>
        <v>0.34778225806451613</v>
      </c>
      <c r="AB151" s="5">
        <f t="shared" si="39"/>
        <v>0.30141129032258063</v>
      </c>
    </row>
    <row r="152" spans="1:28" x14ac:dyDescent="0.3">
      <c r="A152" t="s">
        <v>161</v>
      </c>
      <c r="B152">
        <v>3</v>
      </c>
      <c r="C152">
        <v>0</v>
      </c>
      <c r="D152">
        <v>0</v>
      </c>
      <c r="E152">
        <v>0</v>
      </c>
      <c r="F152">
        <v>0</v>
      </c>
      <c r="G152">
        <v>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P152" t="str">
        <f t="shared" si="27"/>
        <v>Uruguay</v>
      </c>
      <c r="Q152">
        <f t="shared" si="28"/>
        <v>3</v>
      </c>
      <c r="R152" s="5">
        <f t="shared" si="29"/>
        <v>0</v>
      </c>
      <c r="S152" s="5">
        <f t="shared" si="30"/>
        <v>0</v>
      </c>
      <c r="T152" s="5">
        <f t="shared" si="31"/>
        <v>0</v>
      </c>
      <c r="U152" s="5">
        <f t="shared" si="32"/>
        <v>0</v>
      </c>
      <c r="V152" s="5">
        <f t="shared" si="33"/>
        <v>1</v>
      </c>
      <c r="W152" s="5">
        <f t="shared" si="34"/>
        <v>0</v>
      </c>
      <c r="X152" s="5">
        <f t="shared" si="35"/>
        <v>0</v>
      </c>
      <c r="Y152" s="5">
        <f t="shared" si="36"/>
        <v>0</v>
      </c>
      <c r="Z152" s="5">
        <f t="shared" si="37"/>
        <v>0</v>
      </c>
      <c r="AA152" s="5">
        <f t="shared" si="38"/>
        <v>0</v>
      </c>
      <c r="AB152" s="5">
        <f t="shared" si="39"/>
        <v>0.33333333333333331</v>
      </c>
    </row>
    <row r="153" spans="1:28" x14ac:dyDescent="0.3">
      <c r="A153" t="s">
        <v>162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P153" t="str">
        <f t="shared" si="27"/>
        <v>Uzbekistan</v>
      </c>
      <c r="Q153">
        <f t="shared" si="28"/>
        <v>1</v>
      </c>
      <c r="R153" s="5">
        <f t="shared" si="29"/>
        <v>0</v>
      </c>
      <c r="S153" s="5">
        <f t="shared" si="30"/>
        <v>0</v>
      </c>
      <c r="T153" s="5">
        <f t="shared" si="31"/>
        <v>0</v>
      </c>
      <c r="U153" s="5">
        <f t="shared" si="32"/>
        <v>0</v>
      </c>
      <c r="V153" s="5">
        <f t="shared" si="33"/>
        <v>0</v>
      </c>
      <c r="W153" s="5">
        <f t="shared" si="34"/>
        <v>1</v>
      </c>
      <c r="X153" s="5">
        <f t="shared" si="35"/>
        <v>0</v>
      </c>
      <c r="Y153" s="5">
        <f t="shared" si="36"/>
        <v>0</v>
      </c>
      <c r="Z153" s="5">
        <f t="shared" si="37"/>
        <v>0</v>
      </c>
      <c r="AA153" s="5">
        <f t="shared" si="38"/>
        <v>0</v>
      </c>
      <c r="AB153" s="5">
        <f t="shared" si="39"/>
        <v>0</v>
      </c>
    </row>
    <row r="154" spans="1:28" x14ac:dyDescent="0.3">
      <c r="A154" t="s">
        <v>163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P154" t="str">
        <f t="shared" si="27"/>
        <v>Vanuatu</v>
      </c>
      <c r="Q154">
        <f t="shared" si="28"/>
        <v>1</v>
      </c>
      <c r="R154" s="5">
        <f t="shared" si="29"/>
        <v>0</v>
      </c>
      <c r="S154" s="5">
        <f t="shared" si="30"/>
        <v>1</v>
      </c>
      <c r="T154" s="5">
        <f t="shared" si="31"/>
        <v>0</v>
      </c>
      <c r="U154" s="5">
        <f t="shared" si="32"/>
        <v>0</v>
      </c>
      <c r="V154" s="5">
        <f t="shared" si="33"/>
        <v>1</v>
      </c>
      <c r="W154" s="5">
        <f t="shared" si="34"/>
        <v>1</v>
      </c>
      <c r="X154" s="5">
        <f t="shared" si="35"/>
        <v>0</v>
      </c>
      <c r="Y154" s="5">
        <f t="shared" si="36"/>
        <v>0</v>
      </c>
      <c r="Z154" s="5">
        <f t="shared" si="37"/>
        <v>0</v>
      </c>
      <c r="AA154" s="5">
        <f t="shared" si="38"/>
        <v>0</v>
      </c>
      <c r="AB154" s="5">
        <f t="shared" si="39"/>
        <v>0</v>
      </c>
    </row>
    <row r="155" spans="1:28" x14ac:dyDescent="0.3">
      <c r="A155" t="s">
        <v>164</v>
      </c>
      <c r="B155">
        <v>794</v>
      </c>
      <c r="C155">
        <v>136</v>
      </c>
      <c r="D155">
        <v>117</v>
      </c>
      <c r="E155">
        <v>326</v>
      </c>
      <c r="F155">
        <v>245</v>
      </c>
      <c r="G155">
        <v>467</v>
      </c>
      <c r="H155">
        <v>94</v>
      </c>
      <c r="I155">
        <v>206</v>
      </c>
      <c r="J155">
        <v>5</v>
      </c>
      <c r="K155">
        <v>33</v>
      </c>
      <c r="L155">
        <v>84</v>
      </c>
      <c r="M155">
        <v>25</v>
      </c>
      <c r="P155" t="str">
        <f t="shared" si="27"/>
        <v>Venezuela (Bolivarian Republic of)</v>
      </c>
      <c r="Q155">
        <f t="shared" si="28"/>
        <v>794</v>
      </c>
      <c r="R155" s="5">
        <f t="shared" si="29"/>
        <v>0.1712846347607053</v>
      </c>
      <c r="S155" s="5">
        <f t="shared" si="30"/>
        <v>0.1473551637279597</v>
      </c>
      <c r="T155" s="5">
        <f t="shared" si="31"/>
        <v>0.41057934508816119</v>
      </c>
      <c r="U155" s="5">
        <f t="shared" si="32"/>
        <v>0.30856423173803527</v>
      </c>
      <c r="V155" s="5">
        <f t="shared" si="33"/>
        <v>0.58816120906801006</v>
      </c>
      <c r="W155" s="5">
        <f t="shared" si="34"/>
        <v>0.11838790931989925</v>
      </c>
      <c r="X155" s="5">
        <f t="shared" si="35"/>
        <v>0.25944584382871538</v>
      </c>
      <c r="Y155" s="5">
        <f t="shared" si="36"/>
        <v>6.2972292191435771E-3</v>
      </c>
      <c r="Z155" s="5">
        <f t="shared" si="37"/>
        <v>4.1561712846347604E-2</v>
      </c>
      <c r="AA155" s="5">
        <f t="shared" si="38"/>
        <v>0.10579345088161209</v>
      </c>
      <c r="AB155" s="5">
        <f t="shared" si="39"/>
        <v>3.1486146095717885E-2</v>
      </c>
    </row>
    <row r="156" spans="1:28" x14ac:dyDescent="0.3">
      <c r="A156" t="s">
        <v>165</v>
      </c>
      <c r="B156">
        <v>734</v>
      </c>
      <c r="C156">
        <v>127</v>
      </c>
      <c r="D156">
        <v>121</v>
      </c>
      <c r="E156">
        <v>159</v>
      </c>
      <c r="F156">
        <v>526</v>
      </c>
      <c r="G156">
        <v>565</v>
      </c>
      <c r="H156">
        <v>86</v>
      </c>
      <c r="I156">
        <v>35</v>
      </c>
      <c r="J156">
        <v>25</v>
      </c>
      <c r="K156">
        <v>22</v>
      </c>
      <c r="L156">
        <v>113</v>
      </c>
      <c r="M156">
        <v>34</v>
      </c>
      <c r="P156" t="str">
        <f t="shared" si="27"/>
        <v>Zambia</v>
      </c>
      <c r="Q156">
        <f t="shared" si="28"/>
        <v>734</v>
      </c>
      <c r="R156" s="5">
        <f t="shared" si="29"/>
        <v>0.17302452316076294</v>
      </c>
      <c r="S156" s="5">
        <f t="shared" si="30"/>
        <v>0.16485013623978201</v>
      </c>
      <c r="T156" s="5">
        <f t="shared" si="31"/>
        <v>0.21662125340599456</v>
      </c>
      <c r="U156" s="5">
        <f t="shared" si="32"/>
        <v>0.71662125340599458</v>
      </c>
      <c r="V156" s="5">
        <f t="shared" si="33"/>
        <v>0.76975476839237056</v>
      </c>
      <c r="W156" s="5">
        <f t="shared" si="34"/>
        <v>0.11716621253405994</v>
      </c>
      <c r="X156" s="5">
        <f t="shared" si="35"/>
        <v>4.7683923705722074E-2</v>
      </c>
      <c r="Y156" s="5">
        <f t="shared" si="36"/>
        <v>3.4059945504087197E-2</v>
      </c>
      <c r="Z156" s="5">
        <f t="shared" si="37"/>
        <v>2.9972752043596729E-2</v>
      </c>
      <c r="AA156" s="5">
        <f t="shared" si="38"/>
        <v>0.15395095367847411</v>
      </c>
      <c r="AB156" s="5">
        <f t="shared" si="39"/>
        <v>4.632152588555858E-2</v>
      </c>
    </row>
    <row r="157" spans="1:28" x14ac:dyDescent="0.3">
      <c r="A157" t="s">
        <v>181</v>
      </c>
      <c r="B157">
        <f>+SUM(B3:B156)</f>
        <v>23121</v>
      </c>
      <c r="C157">
        <f t="shared" ref="C157:M157" si="40">+SUM(C3:C156)</f>
        <v>6885</v>
      </c>
      <c r="D157">
        <f t="shared" si="40"/>
        <v>2386</v>
      </c>
      <c r="E157">
        <f t="shared" si="40"/>
        <v>5001</v>
      </c>
      <c r="F157">
        <f t="shared" si="40"/>
        <v>8774</v>
      </c>
      <c r="G157">
        <f t="shared" si="40"/>
        <v>14523</v>
      </c>
      <c r="H157">
        <f t="shared" si="40"/>
        <v>5520</v>
      </c>
      <c r="I157">
        <f t="shared" si="40"/>
        <v>2003</v>
      </c>
      <c r="J157">
        <f t="shared" si="40"/>
        <v>729</v>
      </c>
      <c r="K157">
        <f t="shared" si="40"/>
        <v>2316</v>
      </c>
      <c r="L157">
        <f t="shared" si="40"/>
        <v>4561</v>
      </c>
      <c r="M157">
        <f t="shared" si="40"/>
        <v>2383</v>
      </c>
      <c r="P157" t="str">
        <f t="shared" si="27"/>
        <v>TOTAL COUNTRIES</v>
      </c>
      <c r="Q157" s="6">
        <f t="shared" ref="Q157" si="41">+B157</f>
        <v>23121</v>
      </c>
      <c r="R157" s="7">
        <f t="shared" ref="R157" si="42">+C157/$B157</f>
        <v>0.29778123783573374</v>
      </c>
      <c r="S157" s="7">
        <f t="shared" ref="S157" si="43">+D157/$B157</f>
        <v>0.10319622853682799</v>
      </c>
      <c r="T157" s="7">
        <f t="shared" ref="T157" si="44">+E157/$B157</f>
        <v>0.21629687297262229</v>
      </c>
      <c r="U157" s="7">
        <f t="shared" ref="U157" si="45">+F157/$B157</f>
        <v>0.37948185632109338</v>
      </c>
      <c r="V157" s="7">
        <f t="shared" ref="V157" si="46">+G157/$B157</f>
        <v>0.62813027118204234</v>
      </c>
      <c r="W157" s="7">
        <f t="shared" ref="W157" si="47">+H157/$B157</f>
        <v>0.23874399896198262</v>
      </c>
      <c r="X157" s="7">
        <f t="shared" ref="X157" si="48">+I157/$B157</f>
        <v>8.6631201072617972E-2</v>
      </c>
      <c r="Y157" s="7">
        <f t="shared" ref="Y157" si="49">+J157/$B157</f>
        <v>3.1529778123783575E-2</v>
      </c>
      <c r="Z157" s="7">
        <f t="shared" ref="Z157" si="50">+K157/$B157</f>
        <v>0.10016867782535357</v>
      </c>
      <c r="AA157" s="7">
        <f t="shared" ref="AA157" si="51">+L157/$B157</f>
        <v>0.19726655421478309</v>
      </c>
      <c r="AB157" s="7">
        <f t="shared" ref="AB157" si="52">+M157/$B157</f>
        <v>0.10306647636347908</v>
      </c>
    </row>
  </sheetData>
  <mergeCells count="2">
    <mergeCell ref="A1:L1"/>
    <mergeCell ref="O1:Z1"/>
  </mergeCells>
  <conditionalFormatting sqref="R3:AB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AB1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84A2-B8AD-4E6C-A1CB-23262FEFA666}">
  <dimension ref="A3:R72"/>
  <sheetViews>
    <sheetView showGridLines="0" topLeftCell="E1" workbookViewId="0">
      <selection activeCell="W28" sqref="W28"/>
    </sheetView>
  </sheetViews>
  <sheetFormatPr defaultRowHeight="14.4" x14ac:dyDescent="0.3"/>
  <cols>
    <col min="2" max="2" width="12.33203125" bestFit="1" customWidth="1"/>
  </cols>
  <sheetData>
    <row r="3" spans="1:18" x14ac:dyDescent="0.3">
      <c r="B3" t="s">
        <v>182</v>
      </c>
      <c r="C3" t="s">
        <v>170</v>
      </c>
      <c r="D3" t="s">
        <v>171</v>
      </c>
      <c r="E3" t="s">
        <v>172</v>
      </c>
      <c r="F3" t="s">
        <v>184</v>
      </c>
      <c r="G3" t="s">
        <v>174</v>
      </c>
      <c r="H3" t="s">
        <v>175</v>
      </c>
      <c r="I3" t="s">
        <v>176</v>
      </c>
      <c r="J3" t="s">
        <v>177</v>
      </c>
      <c r="K3" t="s">
        <v>178</v>
      </c>
      <c r="L3" t="s">
        <v>179</v>
      </c>
      <c r="M3" t="s">
        <v>180</v>
      </c>
    </row>
    <row r="4" spans="1:18" x14ac:dyDescent="0.3">
      <c r="A4" t="s">
        <v>183</v>
      </c>
      <c r="B4" s="10">
        <f>+DATA!Q157</f>
        <v>23121</v>
      </c>
      <c r="C4" s="7">
        <f>+DATA!R157</f>
        <v>0.29778123783573374</v>
      </c>
      <c r="D4" s="7">
        <f>+DATA!S157</f>
        <v>0.10319622853682799</v>
      </c>
      <c r="E4" s="7">
        <f>+DATA!T157</f>
        <v>0.21629687297262229</v>
      </c>
      <c r="F4" s="7">
        <f>+DATA!U157</f>
        <v>0.37948185632109338</v>
      </c>
      <c r="G4" s="7">
        <f>+DATA!V157</f>
        <v>0.62813027118204234</v>
      </c>
      <c r="H4" s="7">
        <f>+DATA!W157</f>
        <v>0.23874399896198262</v>
      </c>
      <c r="I4" s="7">
        <f>+DATA!X157</f>
        <v>8.6631201072617972E-2</v>
      </c>
      <c r="J4" s="7">
        <f>+DATA!Y157</f>
        <v>3.1529778123783575E-2</v>
      </c>
      <c r="K4" s="7">
        <f>+DATA!Z157</f>
        <v>0.10016867782535357</v>
      </c>
      <c r="L4" s="7">
        <f>+DATA!AA157</f>
        <v>0.19726655421478309</v>
      </c>
      <c r="M4" s="7">
        <f>+DATA!AB157</f>
        <v>0.10306647636347908</v>
      </c>
      <c r="R4" t="str">
        <f>+C3</f>
        <v>Civil Rights &amp; Freedom</v>
      </c>
    </row>
    <row r="5" spans="1:18" x14ac:dyDescent="0.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Q5" t="str">
        <f>+A4</f>
        <v>World</v>
      </c>
      <c r="R5" s="8">
        <f>+C4</f>
        <v>0.29778123783573374</v>
      </c>
    </row>
    <row r="6" spans="1:18" x14ac:dyDescent="0.3">
      <c r="A6" t="s">
        <v>55</v>
      </c>
      <c r="B6" s="11">
        <f>+VLOOKUP($A6,DATA!$P$3:$AB$157,2,FALSE)</f>
        <v>48</v>
      </c>
      <c r="C6" s="9">
        <f>+VLOOKUP($A6,DATA!$P$3:$AB$157,3,FALSE)</f>
        <v>6.25E-2</v>
      </c>
      <c r="D6" s="8">
        <f>+VLOOKUP($A6,DATA!$P$3:$AB$157,4,FALSE)</f>
        <v>8.3333333333333329E-2</v>
      </c>
      <c r="E6" s="8">
        <f>+VLOOKUP($A6,DATA!$P$3:$AB$157,5,FALSE)</f>
        <v>0.29166666666666669</v>
      </c>
      <c r="F6" s="8">
        <f>+VLOOKUP($A6,DATA!$P$3:$AB$157,6,FALSE)</f>
        <v>0.77083333333333337</v>
      </c>
      <c r="G6" s="8">
        <f>+VLOOKUP($A6,DATA!$P$3:$AB$157,7,FALSE)</f>
        <v>0.85416666666666663</v>
      </c>
      <c r="H6" s="8">
        <f>+VLOOKUP($A6,DATA!$P$3:$AB$157,8,FALSE)</f>
        <v>0.125</v>
      </c>
      <c r="I6" s="8">
        <f>+VLOOKUP($A6,DATA!$P$3:$AB$157,9,FALSE)</f>
        <v>4.1666666666666664E-2</v>
      </c>
      <c r="J6" s="8">
        <f>+VLOOKUP($A6,DATA!$P$3:$AB$157,10,FALSE)</f>
        <v>4.1666666666666664E-2</v>
      </c>
      <c r="K6" s="8">
        <f>+VLOOKUP($A6,DATA!$P$3:$AB$157,11,FALSE)</f>
        <v>0</v>
      </c>
      <c r="L6" s="8">
        <f>+VLOOKUP($A6,DATA!$P$3:$AB$157,12,FALSE)</f>
        <v>0.16666666666666666</v>
      </c>
      <c r="M6" s="8">
        <f>+VLOOKUP($A6,DATA!$P$3:$AB$157,13,FALSE)</f>
        <v>8.3333333333333329E-2</v>
      </c>
      <c r="Q6" t="str">
        <f>+A6</f>
        <v>Democratic Republic of the Congo</v>
      </c>
      <c r="R6" s="8">
        <f>+C6</f>
        <v>6.25E-2</v>
      </c>
    </row>
    <row r="7" spans="1:18" x14ac:dyDescent="0.3">
      <c r="A7" t="s">
        <v>68</v>
      </c>
      <c r="B7" s="11">
        <f>+VLOOKUP($A7,DATA!$P$3:$AB$157,2,FALSE)</f>
        <v>108</v>
      </c>
      <c r="C7" s="9">
        <f>+VLOOKUP($A7,DATA!$P$3:$AB$157,3,FALSE)</f>
        <v>8.3333333333333329E-2</v>
      </c>
      <c r="D7" s="8">
        <f>+VLOOKUP($A7,DATA!$P$3:$AB$157,4,FALSE)</f>
        <v>2.7777777777777776E-2</v>
      </c>
      <c r="E7" s="8">
        <f>+VLOOKUP($A7,DATA!$P$3:$AB$157,5,FALSE)</f>
        <v>0.14814814814814814</v>
      </c>
      <c r="F7" s="8">
        <f>+VLOOKUP($A7,DATA!$P$3:$AB$157,6,FALSE)</f>
        <v>0.58333333333333337</v>
      </c>
      <c r="G7" s="8">
        <f>+VLOOKUP($A7,DATA!$P$3:$AB$157,7,FALSE)</f>
        <v>0.3611111111111111</v>
      </c>
      <c r="H7" s="8">
        <f>+VLOOKUP($A7,DATA!$P$3:$AB$157,8,FALSE)</f>
        <v>0.1111111111111111</v>
      </c>
      <c r="I7" s="8">
        <f>+VLOOKUP($A7,DATA!$P$3:$AB$157,9,FALSE)</f>
        <v>4.6296296296296294E-2</v>
      </c>
      <c r="J7" s="8">
        <f>+VLOOKUP($A7,DATA!$P$3:$AB$157,10,FALSE)</f>
        <v>2.7777777777777776E-2</v>
      </c>
      <c r="K7" s="8">
        <f>+VLOOKUP($A7,DATA!$P$3:$AB$157,11,FALSE)</f>
        <v>3.7037037037037035E-2</v>
      </c>
      <c r="L7" s="8">
        <f>+VLOOKUP($A7,DATA!$P$3:$AB$157,12,FALSE)</f>
        <v>7.407407407407407E-2</v>
      </c>
      <c r="M7" s="8">
        <f>+VLOOKUP($A7,DATA!$P$3:$AB$157,13,FALSE)</f>
        <v>3.7037037037037035E-2</v>
      </c>
      <c r="Q7" t="str">
        <f t="shared" ref="Q7:Q8" si="0">+A7</f>
        <v>Ghana</v>
      </c>
      <c r="R7" s="8">
        <f t="shared" ref="R7:R8" si="1">+C7</f>
        <v>8.3333333333333329E-2</v>
      </c>
    </row>
    <row r="8" spans="1:18" x14ac:dyDescent="0.3">
      <c r="A8" t="s">
        <v>129</v>
      </c>
      <c r="B8" s="11">
        <f>+VLOOKUP($A8,DATA!$P$3:$AB$157,2,FALSE)</f>
        <v>1913</v>
      </c>
      <c r="C8" s="9">
        <f>+VLOOKUP($A8,DATA!$P$3:$AB$157,3,FALSE)</f>
        <v>0.60271824359644532</v>
      </c>
      <c r="D8" s="8">
        <f>+VLOOKUP($A8,DATA!$P$3:$AB$157,4,FALSE)</f>
        <v>0.11238891792995295</v>
      </c>
      <c r="E8" s="8">
        <f>+VLOOKUP($A8,DATA!$P$3:$AB$157,5,FALSE)</f>
        <v>0.21327757449032933</v>
      </c>
      <c r="F8" s="8">
        <f>+VLOOKUP($A8,DATA!$P$3:$AB$157,6,FALSE)</f>
        <v>0.26555148980658649</v>
      </c>
      <c r="G8" s="8">
        <f>+VLOOKUP($A8,DATA!$P$3:$AB$157,7,FALSE)</f>
        <v>0.63930998431782537</v>
      </c>
      <c r="H8" s="8">
        <f>+VLOOKUP($A8,DATA!$P$3:$AB$157,8,FALSE)</f>
        <v>0.26868792472556197</v>
      </c>
      <c r="I8" s="8">
        <f>+VLOOKUP($A8,DATA!$P$3:$AB$157,9,FALSE)</f>
        <v>1.2545739675901725E-2</v>
      </c>
      <c r="J8" s="8">
        <f>+VLOOKUP($A8,DATA!$P$3:$AB$157,10,FALSE)</f>
        <v>2.7705175117616311E-2</v>
      </c>
      <c r="K8" s="8">
        <f>+VLOOKUP($A8,DATA!$P$3:$AB$157,11,FALSE)</f>
        <v>0.27548353371667539</v>
      </c>
      <c r="L8" s="8">
        <f>+VLOOKUP($A8,DATA!$P$3:$AB$157,12,FALSE)</f>
        <v>7.3706220595922634E-2</v>
      </c>
      <c r="M8" s="8">
        <f>+VLOOKUP($A8,DATA!$P$3:$AB$157,13,FALSE)</f>
        <v>0.25300575013068477</v>
      </c>
      <c r="Q8" t="str">
        <f t="shared" si="0"/>
        <v>Russian Federation</v>
      </c>
      <c r="R8" s="8">
        <f t="shared" si="1"/>
        <v>0.60271824359644532</v>
      </c>
    </row>
    <row r="9" spans="1:18" x14ac:dyDescent="0.3">
      <c r="B9" s="11"/>
      <c r="C9" s="9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8" x14ac:dyDescent="0.3">
      <c r="A10" t="s">
        <v>116</v>
      </c>
      <c r="B10" s="11">
        <f>+VLOOKUP($A10,DATA!$P$3:$AB$157,2,FALSE)</f>
        <v>837</v>
      </c>
      <c r="C10" s="8">
        <f>+VLOOKUP($A10,DATA!$P$3:$AB$157,3,FALSE)</f>
        <v>0.19474313022700118</v>
      </c>
      <c r="D10" s="9">
        <f>+VLOOKUP($A10,DATA!$P$3:$AB$157,4,FALSE)</f>
        <v>7.2879330943847076E-2</v>
      </c>
      <c r="E10" s="8">
        <f>+VLOOKUP($A10,DATA!$P$3:$AB$157,5,FALSE)</f>
        <v>0.18518518518518517</v>
      </c>
      <c r="F10" s="8">
        <f>+VLOOKUP($A10,DATA!$P$3:$AB$157,6,FALSE)</f>
        <v>0.69414575866188766</v>
      </c>
      <c r="G10" s="8">
        <f>+VLOOKUP($A10,DATA!$P$3:$AB$157,7,FALSE)</f>
        <v>0.67144563918757472</v>
      </c>
      <c r="H10" s="8">
        <f>+VLOOKUP($A10,DATA!$P$3:$AB$157,8,FALSE)</f>
        <v>9.55794504181601E-2</v>
      </c>
      <c r="I10" s="8">
        <f>+VLOOKUP($A10,DATA!$P$3:$AB$157,9,FALSE)</f>
        <v>3.8231780167264036E-2</v>
      </c>
      <c r="J10" s="8">
        <f>+VLOOKUP($A10,DATA!$P$3:$AB$157,10,FALSE)</f>
        <v>2.8673835125448029E-2</v>
      </c>
      <c r="K10" s="8">
        <f>+VLOOKUP($A10,DATA!$P$3:$AB$157,11,FALSE)</f>
        <v>5.9737156511350063E-3</v>
      </c>
      <c r="L10" s="8">
        <f>+VLOOKUP($A10,DATA!$P$3:$AB$157,12,FALSE)</f>
        <v>9.0800477897252097E-2</v>
      </c>
      <c r="M10" s="8">
        <f>+VLOOKUP($A10,DATA!$P$3:$AB$157,13,FALSE)</f>
        <v>3.9426523297491037E-2</v>
      </c>
      <c r="R10" t="str">
        <f>+D3</f>
        <v>Disability Rights</v>
      </c>
    </row>
    <row r="11" spans="1:18" x14ac:dyDescent="0.3">
      <c r="A11" t="s">
        <v>145</v>
      </c>
      <c r="B11" s="11">
        <f>+VLOOKUP($A11,DATA!$P$3:$AB$157,2,FALSE)</f>
        <v>2335</v>
      </c>
      <c r="C11" s="8">
        <f>+VLOOKUP($A11,DATA!$P$3:$AB$157,3,FALSE)</f>
        <v>0.230406852248394</v>
      </c>
      <c r="D11" s="9">
        <f>+VLOOKUP($A11,DATA!$P$3:$AB$157,4,FALSE)</f>
        <v>7.366167023554604E-2</v>
      </c>
      <c r="E11" s="8">
        <f>+VLOOKUP($A11,DATA!$P$3:$AB$157,5,FALSE)</f>
        <v>0.16145610278372591</v>
      </c>
      <c r="F11" s="8">
        <f>+VLOOKUP($A11,DATA!$P$3:$AB$157,6,FALSE)</f>
        <v>0.15331905781584582</v>
      </c>
      <c r="G11" s="8">
        <f>+VLOOKUP($A11,DATA!$P$3:$AB$157,7,FALSE)</f>
        <v>0.65010706638115634</v>
      </c>
      <c r="H11" s="8">
        <f>+VLOOKUP($A11,DATA!$P$3:$AB$157,8,FALSE)</f>
        <v>0.58543897216274088</v>
      </c>
      <c r="I11" s="8">
        <f>+VLOOKUP($A11,DATA!$P$3:$AB$157,9,FALSE)</f>
        <v>0.21670235546038544</v>
      </c>
      <c r="J11" s="8">
        <f>+VLOOKUP($A11,DATA!$P$3:$AB$157,10,FALSE)</f>
        <v>6.9807280513918629E-2</v>
      </c>
      <c r="K11" s="8">
        <f>+VLOOKUP($A11,DATA!$P$3:$AB$157,11,FALSE)</f>
        <v>0.1284796573875803</v>
      </c>
      <c r="L11" s="8">
        <f>+VLOOKUP($A11,DATA!$P$3:$AB$157,12,FALSE)</f>
        <v>0.59871520342612417</v>
      </c>
      <c r="M11" s="8">
        <f>+VLOOKUP($A11,DATA!$P$3:$AB$157,13,FALSE)</f>
        <v>6.0385438972162739E-2</v>
      </c>
      <c r="Q11" t="str">
        <f>+A4</f>
        <v>World</v>
      </c>
      <c r="R11" s="8">
        <f>+D4</f>
        <v>0.10319622853682799</v>
      </c>
    </row>
    <row r="12" spans="1:18" x14ac:dyDescent="0.3">
      <c r="A12" t="s">
        <v>132</v>
      </c>
      <c r="B12" s="11">
        <f>+VLOOKUP($A12,DATA!$P$3:$AB$157,2,FALSE)</f>
        <v>50</v>
      </c>
      <c r="C12" s="8">
        <f>+VLOOKUP($A12,DATA!$P$3:$AB$157,3,FALSE)</f>
        <v>0.08</v>
      </c>
      <c r="D12" s="9">
        <f>+VLOOKUP($A12,DATA!$P$3:$AB$157,4,FALSE)</f>
        <v>0.36</v>
      </c>
      <c r="E12" s="8">
        <f>+VLOOKUP($A12,DATA!$P$3:$AB$157,5,FALSE)</f>
        <v>0.24</v>
      </c>
      <c r="F12" s="8">
        <f>+VLOOKUP($A12,DATA!$P$3:$AB$157,6,FALSE)</f>
        <v>0.54</v>
      </c>
      <c r="G12" s="8">
        <f>+VLOOKUP($A12,DATA!$P$3:$AB$157,7,FALSE)</f>
        <v>0.76</v>
      </c>
      <c r="H12" s="8">
        <f>+VLOOKUP($A12,DATA!$P$3:$AB$157,8,FALSE)</f>
        <v>0.1</v>
      </c>
      <c r="I12" s="8">
        <f>+VLOOKUP($A12,DATA!$P$3:$AB$157,9,FALSE)</f>
        <v>0.1</v>
      </c>
      <c r="J12" s="8">
        <f>+VLOOKUP($A12,DATA!$P$3:$AB$157,10,FALSE)</f>
        <v>0.06</v>
      </c>
      <c r="K12" s="8">
        <f>+VLOOKUP($A12,DATA!$P$3:$AB$157,11,FALSE)</f>
        <v>0.02</v>
      </c>
      <c r="L12" s="8">
        <f>+VLOOKUP($A12,DATA!$P$3:$AB$157,12,FALSE)</f>
        <v>0.22</v>
      </c>
      <c r="M12" s="8">
        <f>+VLOOKUP($A12,DATA!$P$3:$AB$157,13,FALSE)</f>
        <v>0.06</v>
      </c>
      <c r="Q12" t="str">
        <f>+A10</f>
        <v>Nigeria</v>
      </c>
      <c r="R12" s="8">
        <f>+D10</f>
        <v>7.2879330943847076E-2</v>
      </c>
    </row>
    <row r="13" spans="1:18" x14ac:dyDescent="0.3">
      <c r="Q13" t="str">
        <f>+A11</f>
        <v>Switzerland</v>
      </c>
      <c r="R13" s="8">
        <f>+D11</f>
        <v>7.366167023554604E-2</v>
      </c>
    </row>
    <row r="14" spans="1:18" x14ac:dyDescent="0.3">
      <c r="A14" t="s">
        <v>12</v>
      </c>
      <c r="B14" s="10">
        <f>+VLOOKUP($A14,DATA!$P$3:$AB$157,2,FALSE)</f>
        <v>799</v>
      </c>
      <c r="C14" s="8">
        <f>+VLOOKUP($A14,DATA!$P$3:$AB$157,3,FALSE)</f>
        <v>0.17146433041301626</v>
      </c>
      <c r="D14" s="8">
        <f>+VLOOKUP($A14,DATA!$P$3:$AB$157,4,FALSE)</f>
        <v>2.002503128911139E-2</v>
      </c>
      <c r="E14" s="9">
        <f>+VLOOKUP($A14,DATA!$P$3:$AB$157,5,FALSE)</f>
        <v>0.12390488110137672</v>
      </c>
      <c r="F14" s="8">
        <f>+VLOOKUP($A14,DATA!$P$3:$AB$157,6,FALSE)</f>
        <v>0.34793491864831039</v>
      </c>
      <c r="G14" s="8">
        <f>+VLOOKUP($A14,DATA!$P$3:$AB$157,7,FALSE)</f>
        <v>0.63204005006257824</v>
      </c>
      <c r="H14" s="8">
        <f>+VLOOKUP($A14,DATA!$P$3:$AB$157,8,FALSE)</f>
        <v>6.0075093867334166E-2</v>
      </c>
      <c r="I14" s="8">
        <f>+VLOOKUP($A14,DATA!$P$3:$AB$157,9,FALSE)</f>
        <v>0.12515644555694619</v>
      </c>
      <c r="J14" s="8">
        <f>+VLOOKUP($A14,DATA!$P$3:$AB$157,10,FALSE)</f>
        <v>3.7546933667083854E-3</v>
      </c>
      <c r="K14" s="8">
        <f>+VLOOKUP($A14,DATA!$P$3:$AB$157,11,FALSE)</f>
        <v>1.2515644555694618E-2</v>
      </c>
      <c r="L14" s="8">
        <f>+VLOOKUP($A14,DATA!$P$3:$AB$157,12,FALSE)</f>
        <v>5.6320400500625784E-2</v>
      </c>
      <c r="M14" s="8">
        <f>+VLOOKUP($A14,DATA!$P$3:$AB$157,13,FALSE)</f>
        <v>5.0062578222778473E-2</v>
      </c>
      <c r="Q14" t="str">
        <f t="shared" ref="Q14" si="2">+A12</f>
        <v>Senegal</v>
      </c>
      <c r="R14" s="8">
        <f t="shared" ref="R14" si="3">+D12</f>
        <v>0.36</v>
      </c>
    </row>
    <row r="15" spans="1:18" x14ac:dyDescent="0.3">
      <c r="A15" t="s">
        <v>19</v>
      </c>
      <c r="B15" s="10">
        <f>+VLOOKUP($A15,DATA!$P$3:$AB$157,2,FALSE)</f>
        <v>92</v>
      </c>
      <c r="C15" s="5">
        <f>+VLOOKUP($A15,DATA!$P$3:$AB$157,3,FALSE)</f>
        <v>0.14130434782608695</v>
      </c>
      <c r="D15" s="5">
        <f>+VLOOKUP($A15,DATA!$P$3:$AB$157,4,FALSE)</f>
        <v>0.2391304347826087</v>
      </c>
      <c r="E15" s="7">
        <f>+VLOOKUP($A15,DATA!$P$3:$AB$157,5,FALSE)</f>
        <v>0.45652173913043476</v>
      </c>
      <c r="F15" s="5">
        <f>+VLOOKUP($A15,DATA!$P$3:$AB$157,6,FALSE)</f>
        <v>0.32608695652173914</v>
      </c>
      <c r="G15" s="5">
        <f>+VLOOKUP($A15,DATA!$P$3:$AB$157,7,FALSE)</f>
        <v>0.76086956521739135</v>
      </c>
      <c r="H15" s="5">
        <f>+VLOOKUP($A15,DATA!$P$3:$AB$157,8,FALSE)</f>
        <v>0.19565217391304349</v>
      </c>
      <c r="I15" s="5">
        <f>+VLOOKUP($A15,DATA!$P$3:$AB$157,9,FALSE)</f>
        <v>7.6086956521739135E-2</v>
      </c>
      <c r="J15" s="5">
        <f>+VLOOKUP($A15,DATA!$P$3:$AB$157,10,FALSE)</f>
        <v>7.6086956521739135E-2</v>
      </c>
      <c r="K15" s="5">
        <f>+VLOOKUP($A15,DATA!$P$3:$AB$157,11,FALSE)</f>
        <v>9.7826086956521743E-2</v>
      </c>
      <c r="L15" s="5">
        <f>+VLOOKUP($A15,DATA!$P$3:$AB$157,12,FALSE)</f>
        <v>0.11956521739130435</v>
      </c>
      <c r="M15" s="5">
        <f>+VLOOKUP($A15,DATA!$P$3:$AB$157,13,FALSE)</f>
        <v>5.434782608695652E-2</v>
      </c>
    </row>
    <row r="16" spans="1:18" x14ac:dyDescent="0.3">
      <c r="A16" t="s">
        <v>157</v>
      </c>
      <c r="B16" s="10">
        <f>+VLOOKUP($A16,DATA!$P$3:$AB$157,2,FALSE)</f>
        <v>1338</v>
      </c>
      <c r="C16" s="8">
        <f>+VLOOKUP($A16,DATA!$P$3:$AB$157,3,FALSE)</f>
        <v>0.46786248131539609</v>
      </c>
      <c r="D16" s="8">
        <f>+VLOOKUP($A16,DATA!$P$3:$AB$157,4,FALSE)</f>
        <v>0.12556053811659193</v>
      </c>
      <c r="E16" s="9">
        <f>+VLOOKUP($A16,DATA!$P$3:$AB$157,5,FALSE)</f>
        <v>0.45067264573991034</v>
      </c>
      <c r="F16" s="8">
        <f>+VLOOKUP($A16,DATA!$P$3:$AB$157,6,FALSE)</f>
        <v>0.36098654708520178</v>
      </c>
      <c r="G16" s="8">
        <f>+VLOOKUP($A16,DATA!$P$3:$AB$157,7,FALSE)</f>
        <v>0.37518684603886399</v>
      </c>
      <c r="H16" s="8">
        <f>+VLOOKUP($A16,DATA!$P$3:$AB$157,8,FALSE)</f>
        <v>0.3094170403587444</v>
      </c>
      <c r="I16" s="8">
        <f>+VLOOKUP($A16,DATA!$P$3:$AB$157,9,FALSE)</f>
        <v>1.7189835575485798E-2</v>
      </c>
      <c r="J16" s="8">
        <f>+VLOOKUP($A16,DATA!$P$3:$AB$157,10,FALSE)</f>
        <v>1.7937219730941704E-2</v>
      </c>
      <c r="K16" s="8">
        <f>+VLOOKUP($A16,DATA!$P$3:$AB$157,11,FALSE)</f>
        <v>5.0822122571001493E-2</v>
      </c>
      <c r="L16" s="8">
        <f>+VLOOKUP($A16,DATA!$P$3:$AB$157,12,FALSE)</f>
        <v>5.0822122571001493E-2</v>
      </c>
      <c r="M16" s="8">
        <f>+VLOOKUP($A16,DATA!$P$3:$AB$157,13,FALSE)</f>
        <v>4.4095665171898356E-2</v>
      </c>
      <c r="R16" t="str">
        <f>+E3</f>
        <v>Economic and Workers Rights</v>
      </c>
    </row>
    <row r="17" spans="1:18" x14ac:dyDescent="0.3"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Q17" t="str">
        <f>+A4</f>
        <v>World</v>
      </c>
      <c r="R17" s="8">
        <f>+E4</f>
        <v>0.21629687297262229</v>
      </c>
    </row>
    <row r="18" spans="1:18" x14ac:dyDescent="0.3">
      <c r="A18" t="s">
        <v>145</v>
      </c>
      <c r="B18" s="10">
        <f>+VLOOKUP($A18,DATA!$P$3:$AB$157,2,FALSE)</f>
        <v>2335</v>
      </c>
      <c r="C18" s="8">
        <f>+VLOOKUP($A18,DATA!$P$3:$AB$157,3,FALSE)</f>
        <v>0.230406852248394</v>
      </c>
      <c r="D18" s="8">
        <f>+VLOOKUP($A18,DATA!$P$3:$AB$157,4,FALSE)</f>
        <v>7.366167023554604E-2</v>
      </c>
      <c r="E18" s="13">
        <f>+VLOOKUP($A18,DATA!$P$3:$AB$157,5,FALSE)</f>
        <v>0.16145610278372591</v>
      </c>
      <c r="F18" s="9">
        <f>+VLOOKUP($A18,DATA!$P$3:$AB$157,6,FALSE)</f>
        <v>0.15331905781584582</v>
      </c>
      <c r="G18" s="8">
        <f>+VLOOKUP($A18,DATA!$P$3:$AB$157,7,FALSE)</f>
        <v>0.65010706638115634</v>
      </c>
      <c r="H18" s="8">
        <f>+VLOOKUP($A18,DATA!$P$3:$AB$157,8,FALSE)</f>
        <v>0.58543897216274088</v>
      </c>
      <c r="I18" s="8">
        <f>+VLOOKUP($A18,DATA!$P$3:$AB$157,9,FALSE)</f>
        <v>0.21670235546038544</v>
      </c>
      <c r="J18" s="8">
        <f>+VLOOKUP($A18,DATA!$P$3:$AB$157,10,FALSE)</f>
        <v>6.9807280513918629E-2</v>
      </c>
      <c r="K18" s="8">
        <f>+VLOOKUP($A18,DATA!$P$3:$AB$157,11,FALSE)</f>
        <v>0.1284796573875803</v>
      </c>
      <c r="L18" s="8">
        <f>+VLOOKUP($A18,DATA!$P$3:$AB$157,12,FALSE)</f>
        <v>0.59871520342612417</v>
      </c>
      <c r="M18" s="8">
        <f>+VLOOKUP($A18,DATA!$P$3:$AB$157,13,FALSE)</f>
        <v>6.0385438972162739E-2</v>
      </c>
      <c r="Q18" t="str">
        <f>+A14</f>
        <v>Afghanistan</v>
      </c>
      <c r="R18" s="8">
        <f>+E14</f>
        <v>0.12390488110137672</v>
      </c>
    </row>
    <row r="19" spans="1:18" x14ac:dyDescent="0.3">
      <c r="A19" t="s">
        <v>67</v>
      </c>
      <c r="B19" s="10">
        <f>+VLOOKUP($A19,DATA!$P$3:$AB$157,2,FALSE)</f>
        <v>463</v>
      </c>
      <c r="C19" s="5">
        <f>+VLOOKUP($A19,DATA!$P$3:$AB$157,3,FALSE)</f>
        <v>0.30237580993520519</v>
      </c>
      <c r="D19" s="5">
        <f>+VLOOKUP($A19,DATA!$P$3:$AB$157,4,FALSE)</f>
        <v>8.6393088552915762E-2</v>
      </c>
      <c r="E19" s="5">
        <f>+VLOOKUP($A19,DATA!$P$3:$AB$157,5,FALSE)</f>
        <v>0.16846652267818574</v>
      </c>
      <c r="F19" s="7">
        <f>+VLOOKUP($A19,DATA!$P$3:$AB$157,6,FALSE)</f>
        <v>0.16630669546436286</v>
      </c>
      <c r="G19" s="5">
        <f>+VLOOKUP($A19,DATA!$P$3:$AB$157,7,FALSE)</f>
        <v>0.64146868250539957</v>
      </c>
      <c r="H19" s="5">
        <f>+VLOOKUP($A19,DATA!$P$3:$AB$157,8,FALSE)</f>
        <v>0.53347732181425489</v>
      </c>
      <c r="I19" s="5">
        <f>+VLOOKUP($A19,DATA!$P$3:$AB$157,9,FALSE)</f>
        <v>0.19654427645788336</v>
      </c>
      <c r="J19" s="5">
        <f>+VLOOKUP($A19,DATA!$P$3:$AB$157,10,FALSE)</f>
        <v>5.183585313174946E-2</v>
      </c>
      <c r="K19" s="5">
        <f>+VLOOKUP($A19,DATA!$P$3:$AB$157,11,FALSE)</f>
        <v>0.13174946004319654</v>
      </c>
      <c r="L19" s="5">
        <f>+VLOOKUP($A19,DATA!$P$3:$AB$157,12,FALSE)</f>
        <v>0.45140388768898487</v>
      </c>
      <c r="M19" s="5">
        <f>+VLOOKUP($A19,DATA!$P$3:$AB$157,13,FALSE)</f>
        <v>0.12742980561555076</v>
      </c>
      <c r="Q19" t="str">
        <f t="shared" ref="Q19:Q20" si="4">+A15</f>
        <v>Argentina</v>
      </c>
      <c r="R19" s="8">
        <f t="shared" ref="R19:R20" si="5">+E15</f>
        <v>0.45652173913043476</v>
      </c>
    </row>
    <row r="20" spans="1:18" x14ac:dyDescent="0.3">
      <c r="A20" t="s">
        <v>165</v>
      </c>
      <c r="B20" s="10">
        <f>+VLOOKUP($A20,DATA!$P$3:$AB$157,2,FALSE)</f>
        <v>734</v>
      </c>
      <c r="C20" s="8">
        <f>+VLOOKUP($A20,DATA!$P$3:$AB$157,3,FALSE)</f>
        <v>0.17302452316076294</v>
      </c>
      <c r="D20" s="8">
        <f>+VLOOKUP($A20,DATA!$P$3:$AB$157,4,FALSE)</f>
        <v>0.16485013623978201</v>
      </c>
      <c r="E20" s="13">
        <f>+VLOOKUP($A20,DATA!$P$3:$AB$157,5,FALSE)</f>
        <v>0.21662125340599456</v>
      </c>
      <c r="F20" s="9">
        <f>+VLOOKUP($A20,DATA!$P$3:$AB$157,6,FALSE)</f>
        <v>0.71662125340599458</v>
      </c>
      <c r="G20" s="8">
        <f>+VLOOKUP($A20,DATA!$P$3:$AB$157,7,FALSE)</f>
        <v>0.76975476839237056</v>
      </c>
      <c r="H20" s="8">
        <f>+VLOOKUP($A20,DATA!$P$3:$AB$157,8,FALSE)</f>
        <v>0.11716621253405994</v>
      </c>
      <c r="I20" s="8">
        <f>+VLOOKUP($A20,DATA!$P$3:$AB$157,9,FALSE)</f>
        <v>4.7683923705722074E-2</v>
      </c>
      <c r="J20" s="8">
        <f>+VLOOKUP($A20,DATA!$P$3:$AB$157,10,FALSE)</f>
        <v>3.4059945504087197E-2</v>
      </c>
      <c r="K20" s="8">
        <f>+VLOOKUP($A20,DATA!$P$3:$AB$157,11,FALSE)</f>
        <v>2.9972752043596729E-2</v>
      </c>
      <c r="L20" s="8">
        <f>+VLOOKUP($A20,DATA!$P$3:$AB$157,12,FALSE)</f>
        <v>0.15395095367847411</v>
      </c>
      <c r="M20" s="8">
        <f>+VLOOKUP($A20,DATA!$P$3:$AB$157,13,FALSE)</f>
        <v>4.632152588555858E-2</v>
      </c>
      <c r="Q20" t="str">
        <f t="shared" si="4"/>
        <v>Ukraine</v>
      </c>
      <c r="R20" s="8">
        <f t="shared" si="5"/>
        <v>0.45067264573991034</v>
      </c>
    </row>
    <row r="21" spans="1:18" x14ac:dyDescent="0.3">
      <c r="A21" t="s">
        <v>116</v>
      </c>
      <c r="B21" s="10">
        <f>+VLOOKUP($A21,DATA!$P$3:$AB$157,2,FALSE)</f>
        <v>837</v>
      </c>
      <c r="C21" s="5">
        <f>+VLOOKUP($A21,DATA!$P$3:$AB$157,3,FALSE)</f>
        <v>0.19474313022700118</v>
      </c>
      <c r="D21" s="5">
        <f>+VLOOKUP($A21,DATA!$P$3:$AB$157,4,FALSE)</f>
        <v>7.2879330943847076E-2</v>
      </c>
      <c r="E21" s="5">
        <f>+VLOOKUP($A21,DATA!$P$3:$AB$157,5,FALSE)</f>
        <v>0.18518518518518517</v>
      </c>
      <c r="F21" s="7">
        <f>+VLOOKUP($A21,DATA!$P$3:$AB$157,6,FALSE)</f>
        <v>0.69414575866188766</v>
      </c>
      <c r="G21" s="5">
        <f>+VLOOKUP($A21,DATA!$P$3:$AB$157,7,FALSE)</f>
        <v>0.67144563918757472</v>
      </c>
      <c r="H21" s="5">
        <f>+VLOOKUP($A21,DATA!$P$3:$AB$157,8,FALSE)</f>
        <v>9.55794504181601E-2</v>
      </c>
      <c r="I21" s="5">
        <f>+VLOOKUP($A21,DATA!$P$3:$AB$157,9,FALSE)</f>
        <v>3.8231780167264036E-2</v>
      </c>
      <c r="J21" s="5">
        <f>+VLOOKUP($A21,DATA!$P$3:$AB$157,10,FALSE)</f>
        <v>2.8673835125448029E-2</v>
      </c>
      <c r="K21" s="5">
        <f>+VLOOKUP($A21,DATA!$P$3:$AB$157,11,FALSE)</f>
        <v>5.9737156511350063E-3</v>
      </c>
      <c r="L21" s="5">
        <f>+VLOOKUP($A21,DATA!$P$3:$AB$157,12,FALSE)</f>
        <v>9.0800477897252097E-2</v>
      </c>
      <c r="M21" s="5">
        <f>+VLOOKUP($A21,DATA!$P$3:$AB$157,13,FALSE)</f>
        <v>3.9426523297491037E-2</v>
      </c>
    </row>
    <row r="22" spans="1:18" x14ac:dyDescent="0.3">
      <c r="B22" s="10"/>
      <c r="C22" s="8"/>
      <c r="D22" s="8"/>
      <c r="E22" s="13"/>
      <c r="F22" s="8"/>
      <c r="G22" s="8"/>
      <c r="H22" s="8"/>
      <c r="I22" s="8"/>
      <c r="J22" s="8"/>
      <c r="K22" s="8"/>
      <c r="L22" s="8"/>
      <c r="M22" s="8"/>
      <c r="R22" t="str">
        <f>+F3</f>
        <v>Education and Youth Employment</v>
      </c>
    </row>
    <row r="23" spans="1:18" x14ac:dyDescent="0.3">
      <c r="A23" t="s">
        <v>157</v>
      </c>
      <c r="B23" s="10">
        <f>+VLOOKUP($A23,DATA!$P$3:$AB$157,2,FALSE)</f>
        <v>1338</v>
      </c>
      <c r="C23" s="5">
        <f>+VLOOKUP($A23,DATA!$P$3:$AB$157,3,FALSE)</f>
        <v>0.46786248131539609</v>
      </c>
      <c r="D23" s="5">
        <f>+VLOOKUP($A23,DATA!$P$3:$AB$157,4,FALSE)</f>
        <v>0.12556053811659193</v>
      </c>
      <c r="E23" s="5">
        <f>+VLOOKUP($A23,DATA!$P$3:$AB$157,5,FALSE)</f>
        <v>0.45067264573991034</v>
      </c>
      <c r="F23" s="5">
        <f>+VLOOKUP($A23,DATA!$P$3:$AB$157,6,FALSE)</f>
        <v>0.36098654708520178</v>
      </c>
      <c r="G23" s="7">
        <f>+VLOOKUP($A23,DATA!$P$3:$AB$157,7,FALSE)</f>
        <v>0.37518684603886399</v>
      </c>
      <c r="H23" s="5">
        <f>+VLOOKUP($A23,DATA!$P$3:$AB$157,8,FALSE)</f>
        <v>0.3094170403587444</v>
      </c>
      <c r="I23" s="5">
        <f>+VLOOKUP($A23,DATA!$P$3:$AB$157,9,FALSE)</f>
        <v>1.7189835575485798E-2</v>
      </c>
      <c r="J23" s="5">
        <f>+VLOOKUP($A23,DATA!$P$3:$AB$157,10,FALSE)</f>
        <v>1.7937219730941704E-2</v>
      </c>
      <c r="K23" s="5">
        <f>+VLOOKUP($A23,DATA!$P$3:$AB$157,11,FALSE)</f>
        <v>5.0822122571001493E-2</v>
      </c>
      <c r="L23" s="5">
        <f>+VLOOKUP($A23,DATA!$P$3:$AB$157,12,FALSE)</f>
        <v>5.0822122571001493E-2</v>
      </c>
      <c r="M23" s="5">
        <f>+VLOOKUP($A23,DATA!$P$3:$AB$157,13,FALSE)</f>
        <v>4.4095665171898356E-2</v>
      </c>
      <c r="Q23" t="str">
        <f>+A4</f>
        <v>World</v>
      </c>
      <c r="R23" s="8">
        <f>+F4</f>
        <v>0.37948185632109338</v>
      </c>
    </row>
    <row r="24" spans="1:18" x14ac:dyDescent="0.3">
      <c r="A24" t="s">
        <v>160</v>
      </c>
      <c r="B24" s="10">
        <f>+VLOOKUP($A24,DATA!$P$3:$AB$157,2,FALSE)</f>
        <v>992</v>
      </c>
      <c r="C24" s="8">
        <f>+VLOOKUP($A24,DATA!$P$3:$AB$157,3,FALSE)</f>
        <v>0.37802419354838712</v>
      </c>
      <c r="D24" s="8">
        <f>+VLOOKUP($A24,DATA!$P$3:$AB$157,4,FALSE)</f>
        <v>0.125</v>
      </c>
      <c r="E24" s="13">
        <f>+VLOOKUP($A24,DATA!$P$3:$AB$157,5,FALSE)</f>
        <v>0.23891129032258066</v>
      </c>
      <c r="F24" s="8">
        <f>+VLOOKUP($A24,DATA!$P$3:$AB$157,6,FALSE)</f>
        <v>0.21169354838709678</v>
      </c>
      <c r="G24" s="9">
        <f>+VLOOKUP($A24,DATA!$P$3:$AB$157,7,FALSE)</f>
        <v>0.44959677419354838</v>
      </c>
      <c r="H24" s="8">
        <f>+VLOOKUP($A24,DATA!$P$3:$AB$157,8,FALSE)</f>
        <v>0.30443548387096775</v>
      </c>
      <c r="I24" s="8">
        <f>+VLOOKUP($A24,DATA!$P$3:$AB$157,9,FALSE)</f>
        <v>9.4758064516129031E-2</v>
      </c>
      <c r="J24" s="8">
        <f>+VLOOKUP($A24,DATA!$P$3:$AB$157,10,FALSE)</f>
        <v>4.2338709677419352E-2</v>
      </c>
      <c r="K24" s="8">
        <f>+VLOOKUP($A24,DATA!$P$3:$AB$157,11,FALSE)</f>
        <v>0.15625</v>
      </c>
      <c r="L24" s="8">
        <f>+VLOOKUP($A24,DATA!$P$3:$AB$157,12,FALSE)</f>
        <v>0.34778225806451613</v>
      </c>
      <c r="M24" s="8">
        <f>+VLOOKUP($A24,DATA!$P$3:$AB$157,13,FALSE)</f>
        <v>0.30141129032258063</v>
      </c>
      <c r="Q24" t="str">
        <f>+A18</f>
        <v>Switzerland</v>
      </c>
      <c r="R24" s="8">
        <f>+F18</f>
        <v>0.15331905781584582</v>
      </c>
    </row>
    <row r="25" spans="1:18" x14ac:dyDescent="0.3">
      <c r="A25" t="s">
        <v>34</v>
      </c>
      <c r="B25" s="10">
        <f>+VLOOKUP($A25,DATA!$P$3:$AB$157,2,FALSE)</f>
        <v>383</v>
      </c>
      <c r="C25" s="5">
        <f>+VLOOKUP($A25,DATA!$P$3:$AB$157,3,FALSE)</f>
        <v>8.6161879895561358E-2</v>
      </c>
      <c r="D25" s="5">
        <f>+VLOOKUP($A25,DATA!$P$3:$AB$157,4,FALSE)</f>
        <v>0.13054830287206268</v>
      </c>
      <c r="E25" s="5">
        <f>+VLOOKUP($A25,DATA!$P$3:$AB$157,5,FALSE)</f>
        <v>0.2349869451697128</v>
      </c>
      <c r="F25" s="5">
        <f>+VLOOKUP($A25,DATA!$P$3:$AB$157,6,FALSE)</f>
        <v>0.65013054830287209</v>
      </c>
      <c r="G25" s="7">
        <f>+VLOOKUP($A25,DATA!$P$3:$AB$157,7,FALSE)</f>
        <v>0.84073107049608353</v>
      </c>
      <c r="H25" s="5">
        <f>+VLOOKUP($A25,DATA!$P$3:$AB$157,8,FALSE)</f>
        <v>8.0939947780678853E-2</v>
      </c>
      <c r="I25" s="5">
        <f>+VLOOKUP($A25,DATA!$P$3:$AB$157,9,FALSE)</f>
        <v>7.3107049608355096E-2</v>
      </c>
      <c r="J25" s="5">
        <f>+VLOOKUP($A25,DATA!$P$3:$AB$157,10,FALSE)</f>
        <v>3.3942558746736295E-2</v>
      </c>
      <c r="K25" s="5">
        <f>+VLOOKUP($A25,DATA!$P$3:$AB$157,11,FALSE)</f>
        <v>7.0496083550913843E-2</v>
      </c>
      <c r="L25" s="5">
        <f>+VLOOKUP($A25,DATA!$P$3:$AB$157,12,FALSE)</f>
        <v>0.13054830287206268</v>
      </c>
      <c r="M25" s="5">
        <f>+VLOOKUP($A25,DATA!$P$3:$AB$157,13,FALSE)</f>
        <v>5.7441253263707574E-2</v>
      </c>
      <c r="Q25" t="str">
        <f t="shared" ref="Q25:Q26" si="6">+A19</f>
        <v>Germany</v>
      </c>
      <c r="R25" s="8">
        <f t="shared" ref="R25:R26" si="7">+F19</f>
        <v>0.16630669546436286</v>
      </c>
    </row>
    <row r="26" spans="1:18" x14ac:dyDescent="0.3">
      <c r="B26" s="10"/>
      <c r="C26" s="8"/>
      <c r="D26" s="8"/>
      <c r="E26" s="13"/>
      <c r="F26" s="8"/>
      <c r="G26" s="8"/>
      <c r="H26" s="8"/>
      <c r="I26" s="8"/>
      <c r="J26" s="8"/>
      <c r="K26" s="8"/>
      <c r="L26" s="8"/>
      <c r="M26" s="8"/>
      <c r="Q26" t="str">
        <f t="shared" si="6"/>
        <v>Zambia</v>
      </c>
      <c r="R26" s="8">
        <f t="shared" si="7"/>
        <v>0.71662125340599458</v>
      </c>
    </row>
    <row r="27" spans="1:18" x14ac:dyDescent="0.3">
      <c r="A27" t="s">
        <v>109</v>
      </c>
      <c r="B27" s="10">
        <f>+VLOOKUP($A27,DATA!$P$3:$AB$157,2,FALSE)</f>
        <v>89</v>
      </c>
      <c r="C27" s="5">
        <f>+VLOOKUP($A27,DATA!$P$3:$AB$157,3,FALSE)</f>
        <v>0.11235955056179775</v>
      </c>
      <c r="D27" s="5">
        <f>+VLOOKUP($A27,DATA!$P$3:$AB$157,4,FALSE)</f>
        <v>0.16853932584269662</v>
      </c>
      <c r="E27" s="5">
        <f>+VLOOKUP($A27,DATA!$P$3:$AB$157,5,FALSE)</f>
        <v>0.11235955056179775</v>
      </c>
      <c r="F27" s="5">
        <f>+VLOOKUP($A27,DATA!$P$3:$AB$157,6,FALSE)</f>
        <v>0.47191011235955055</v>
      </c>
      <c r="G27" s="5">
        <f>+VLOOKUP($A27,DATA!$P$3:$AB$157,7,FALSE)</f>
        <v>0.6629213483146067</v>
      </c>
      <c r="H27" s="7">
        <f>+VLOOKUP($A27,DATA!$P$3:$AB$157,8,FALSE)</f>
        <v>3.3707865168539325E-2</v>
      </c>
      <c r="I27" s="5">
        <f>+VLOOKUP($A27,DATA!$P$3:$AB$157,9,FALSE)</f>
        <v>3.3707865168539325E-2</v>
      </c>
      <c r="J27" s="5">
        <f>+VLOOKUP($A27,DATA!$P$3:$AB$157,10,FALSE)</f>
        <v>0</v>
      </c>
      <c r="K27" s="5">
        <f>+VLOOKUP($A27,DATA!$P$3:$AB$157,11,FALSE)</f>
        <v>1.1235955056179775E-2</v>
      </c>
      <c r="L27" s="5">
        <f>+VLOOKUP($A27,DATA!$P$3:$AB$157,12,FALSE)</f>
        <v>0.4044943820224719</v>
      </c>
      <c r="M27" s="5">
        <f>+VLOOKUP($A27,DATA!$P$3:$AB$157,13,FALSE)</f>
        <v>5.6179775280898875E-2</v>
      </c>
      <c r="Q27" t="str">
        <f t="shared" ref="Q27" si="8">+A21</f>
        <v>Nigeria</v>
      </c>
      <c r="R27" s="8">
        <f t="shared" ref="R27" si="9">+F21</f>
        <v>0.69414575866188766</v>
      </c>
    </row>
    <row r="28" spans="1:18" x14ac:dyDescent="0.3">
      <c r="A28" t="s">
        <v>12</v>
      </c>
      <c r="B28" s="10">
        <f>+VLOOKUP($A28,DATA!$P$3:$AB$157,2,FALSE)</f>
        <v>799</v>
      </c>
      <c r="C28" s="8">
        <f>+VLOOKUP($A28,DATA!$P$3:$AB$157,3,FALSE)</f>
        <v>0.17146433041301626</v>
      </c>
      <c r="D28" s="8">
        <f>+VLOOKUP($A28,DATA!$P$3:$AB$157,4,FALSE)</f>
        <v>2.002503128911139E-2</v>
      </c>
      <c r="E28" s="13">
        <f>+VLOOKUP($A28,DATA!$P$3:$AB$157,5,FALSE)</f>
        <v>0.12390488110137672</v>
      </c>
      <c r="F28" s="8">
        <f>+VLOOKUP($A28,DATA!$P$3:$AB$157,6,FALSE)</f>
        <v>0.34793491864831039</v>
      </c>
      <c r="G28" s="8">
        <f>+VLOOKUP($A28,DATA!$P$3:$AB$157,7,FALSE)</f>
        <v>0.63204005006257824</v>
      </c>
      <c r="H28" s="9">
        <f>+VLOOKUP($A28,DATA!$P$3:$AB$157,8,FALSE)</f>
        <v>6.0075093867334166E-2</v>
      </c>
      <c r="I28" s="8">
        <f>+VLOOKUP($A28,DATA!$P$3:$AB$157,9,FALSE)</f>
        <v>0.12515644555694619</v>
      </c>
      <c r="J28" s="8">
        <f>+VLOOKUP($A28,DATA!$P$3:$AB$157,10,FALSE)</f>
        <v>3.7546933667083854E-3</v>
      </c>
      <c r="K28" s="8">
        <f>+VLOOKUP($A28,DATA!$P$3:$AB$157,11,FALSE)</f>
        <v>1.2515644555694618E-2</v>
      </c>
      <c r="L28" s="8">
        <f>+VLOOKUP($A28,DATA!$P$3:$AB$157,12,FALSE)</f>
        <v>5.6320400500625784E-2</v>
      </c>
      <c r="M28" s="8">
        <f>+VLOOKUP($A28,DATA!$P$3:$AB$157,13,FALSE)</f>
        <v>5.0062578222778473E-2</v>
      </c>
    </row>
    <row r="29" spans="1:18" x14ac:dyDescent="0.3">
      <c r="A29" t="s">
        <v>67</v>
      </c>
      <c r="B29" s="10">
        <f>+VLOOKUP($A29,DATA!$P$3:$AB$157,2,FALSE)</f>
        <v>463</v>
      </c>
      <c r="C29" s="5">
        <f>+VLOOKUP($A29,DATA!$P$3:$AB$157,3,FALSE)</f>
        <v>0.30237580993520519</v>
      </c>
      <c r="D29" s="5">
        <f>+VLOOKUP($A29,DATA!$P$3:$AB$157,4,FALSE)</f>
        <v>8.6393088552915762E-2</v>
      </c>
      <c r="E29" s="5">
        <f>+VLOOKUP($A29,DATA!$P$3:$AB$157,5,FALSE)</f>
        <v>0.16846652267818574</v>
      </c>
      <c r="F29" s="5">
        <f>+VLOOKUP($A29,DATA!$P$3:$AB$157,6,FALSE)</f>
        <v>0.16630669546436286</v>
      </c>
      <c r="G29" s="5">
        <f>+VLOOKUP($A29,DATA!$P$3:$AB$157,7,FALSE)</f>
        <v>0.64146868250539957</v>
      </c>
      <c r="H29" s="7">
        <f>+VLOOKUP($A29,DATA!$P$3:$AB$157,8,FALSE)</f>
        <v>0.53347732181425489</v>
      </c>
      <c r="I29" s="5">
        <f>+VLOOKUP($A29,DATA!$P$3:$AB$157,9,FALSE)</f>
        <v>0.19654427645788336</v>
      </c>
      <c r="J29" s="5">
        <f>+VLOOKUP($A29,DATA!$P$3:$AB$157,10,FALSE)</f>
        <v>5.183585313174946E-2</v>
      </c>
      <c r="K29" s="5">
        <f>+VLOOKUP($A29,DATA!$P$3:$AB$157,11,FALSE)</f>
        <v>0.13174946004319654</v>
      </c>
      <c r="L29" s="5">
        <f>+VLOOKUP($A29,DATA!$P$3:$AB$157,12,FALSE)</f>
        <v>0.45140388768898487</v>
      </c>
      <c r="M29" s="5">
        <f>+VLOOKUP($A29,DATA!$P$3:$AB$157,13,FALSE)</f>
        <v>0.12742980561555076</v>
      </c>
      <c r="R29" s="8" t="str">
        <f>+G3</f>
        <v>Ending Violence Harassment and Abuse</v>
      </c>
    </row>
    <row r="30" spans="1:18" x14ac:dyDescent="0.3">
      <c r="A30" t="s">
        <v>145</v>
      </c>
      <c r="B30" s="10">
        <f>+VLOOKUP($A30,DATA!$P$3:$AB$157,2,FALSE)</f>
        <v>2335</v>
      </c>
      <c r="C30" s="8">
        <f>+VLOOKUP($A30,DATA!$P$3:$AB$157,3,FALSE)</f>
        <v>0.230406852248394</v>
      </c>
      <c r="D30" s="8">
        <f>+VLOOKUP($A30,DATA!$P$3:$AB$157,4,FALSE)</f>
        <v>7.366167023554604E-2</v>
      </c>
      <c r="E30" s="13">
        <f>+VLOOKUP($A30,DATA!$P$3:$AB$157,5,FALSE)</f>
        <v>0.16145610278372591</v>
      </c>
      <c r="F30" s="8">
        <f>+VLOOKUP($A30,DATA!$P$3:$AB$157,6,FALSE)</f>
        <v>0.15331905781584582</v>
      </c>
      <c r="G30" s="8">
        <f>+VLOOKUP($A30,DATA!$P$3:$AB$157,7,FALSE)</f>
        <v>0.65010706638115634</v>
      </c>
      <c r="H30" s="9">
        <f>+VLOOKUP($A30,DATA!$P$3:$AB$157,8,FALSE)</f>
        <v>0.58543897216274088</v>
      </c>
      <c r="I30" s="8">
        <f>+VLOOKUP($A30,DATA!$P$3:$AB$157,9,FALSE)</f>
        <v>0.21670235546038544</v>
      </c>
      <c r="J30" s="8">
        <f>+VLOOKUP($A30,DATA!$P$3:$AB$157,10,FALSE)</f>
        <v>6.9807280513918629E-2</v>
      </c>
      <c r="K30" s="8">
        <f>+VLOOKUP($A30,DATA!$P$3:$AB$157,11,FALSE)</f>
        <v>0.1284796573875803</v>
      </c>
      <c r="L30" s="8">
        <f>+VLOOKUP($A30,DATA!$P$3:$AB$157,12,FALSE)</f>
        <v>0.59871520342612417</v>
      </c>
      <c r="M30" s="8">
        <f>+VLOOKUP($A30,DATA!$P$3:$AB$157,13,FALSE)</f>
        <v>6.0385438972162739E-2</v>
      </c>
      <c r="Q30" t="str">
        <f>+A4</f>
        <v>World</v>
      </c>
      <c r="R30" s="8">
        <f>+G4</f>
        <v>0.62813027118204234</v>
      </c>
    </row>
    <row r="31" spans="1:18" x14ac:dyDescent="0.3"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Q31" t="str">
        <f>+A23</f>
        <v>Ukraine</v>
      </c>
      <c r="R31" s="8">
        <f>+G23</f>
        <v>0.37518684603886399</v>
      </c>
    </row>
    <row r="32" spans="1:18" x14ac:dyDescent="0.3">
      <c r="A32" t="s">
        <v>129</v>
      </c>
      <c r="B32" s="10">
        <f>+VLOOKUP($A32,DATA!$P$3:$AB$157,2,FALSE)</f>
        <v>1913</v>
      </c>
      <c r="C32" s="8">
        <f>+VLOOKUP($A32,DATA!$P$3:$AB$157,3,FALSE)</f>
        <v>0.60271824359644532</v>
      </c>
      <c r="D32" s="8">
        <f>+VLOOKUP($A32,DATA!$P$3:$AB$157,4,FALSE)</f>
        <v>0.11238891792995295</v>
      </c>
      <c r="E32" s="13">
        <f>+VLOOKUP($A32,DATA!$P$3:$AB$157,5,FALSE)</f>
        <v>0.21327757449032933</v>
      </c>
      <c r="F32" s="8">
        <f>+VLOOKUP($A32,DATA!$P$3:$AB$157,6,FALSE)</f>
        <v>0.26555148980658649</v>
      </c>
      <c r="G32" s="8">
        <f>+VLOOKUP($A32,DATA!$P$3:$AB$157,7,FALSE)</f>
        <v>0.63930998431782537</v>
      </c>
      <c r="H32" s="8">
        <f>+VLOOKUP($A32,DATA!$P$3:$AB$157,8,FALSE)</f>
        <v>0.26868792472556197</v>
      </c>
      <c r="I32" s="9">
        <f>+VLOOKUP($A32,DATA!$P$3:$AB$157,9,FALSE)</f>
        <v>1.2545739675901725E-2</v>
      </c>
      <c r="J32" s="8">
        <f>+VLOOKUP($A32,DATA!$P$3:$AB$157,10,FALSE)</f>
        <v>2.7705175117616311E-2</v>
      </c>
      <c r="K32" s="8">
        <f>+VLOOKUP($A32,DATA!$P$3:$AB$157,11,FALSE)</f>
        <v>0.27548353371667539</v>
      </c>
      <c r="L32" s="8">
        <f>+VLOOKUP($A32,DATA!$P$3:$AB$157,12,FALSE)</f>
        <v>7.3706220595922634E-2</v>
      </c>
      <c r="M32" s="8">
        <f>+VLOOKUP($A32,DATA!$P$3:$AB$157,13,FALSE)</f>
        <v>0.25300575013068477</v>
      </c>
      <c r="Q32" t="str">
        <f t="shared" ref="Q32:Q33" si="10">+A24</f>
        <v>United States of America</v>
      </c>
      <c r="R32" s="8">
        <f t="shared" ref="R32:R33" si="11">+G24</f>
        <v>0.44959677419354838</v>
      </c>
    </row>
    <row r="33" spans="1:18" x14ac:dyDescent="0.3">
      <c r="A33" t="s">
        <v>86</v>
      </c>
      <c r="B33" s="10">
        <f>+VLOOKUP($A33,DATA!$P$3:$AB$157,2,FALSE)</f>
        <v>1320</v>
      </c>
      <c r="C33" s="5">
        <f>+VLOOKUP($A33,DATA!$P$3:$AB$157,3,FALSE)</f>
        <v>0.47499999999999998</v>
      </c>
      <c r="D33" s="5">
        <f>+VLOOKUP($A33,DATA!$P$3:$AB$157,4,FALSE)</f>
        <v>0.10833333333333334</v>
      </c>
      <c r="E33" s="5">
        <f>+VLOOKUP($A33,DATA!$P$3:$AB$157,5,FALSE)</f>
        <v>0.16969696969696971</v>
      </c>
      <c r="F33" s="5">
        <f>+VLOOKUP($A33,DATA!$P$3:$AB$157,6,FALSE)</f>
        <v>0.31439393939393939</v>
      </c>
      <c r="G33" s="5">
        <f>+VLOOKUP($A33,DATA!$P$3:$AB$157,7,FALSE)</f>
        <v>0.64090909090909087</v>
      </c>
      <c r="H33" s="5">
        <f>+VLOOKUP($A33,DATA!$P$3:$AB$157,8,FALSE)</f>
        <v>0.27121212121212124</v>
      </c>
      <c r="I33" s="7">
        <f>+VLOOKUP($A33,DATA!$P$3:$AB$157,9,FALSE)</f>
        <v>1.4393939393939395E-2</v>
      </c>
      <c r="J33" s="5">
        <f>+VLOOKUP($A33,DATA!$P$3:$AB$157,10,FALSE)</f>
        <v>1.3636363636363636E-2</v>
      </c>
      <c r="K33" s="5">
        <f>+VLOOKUP($A33,DATA!$P$3:$AB$157,11,FALSE)</f>
        <v>0.16515151515151516</v>
      </c>
      <c r="L33" s="5">
        <f>+VLOOKUP($A33,DATA!$P$3:$AB$157,12,FALSE)</f>
        <v>0.19015151515151515</v>
      </c>
      <c r="M33" s="5">
        <f>+VLOOKUP($A33,DATA!$P$3:$AB$157,13,FALSE)</f>
        <v>7.4999999999999997E-2</v>
      </c>
      <c r="Q33" t="str">
        <f t="shared" si="10"/>
        <v>Botswana</v>
      </c>
      <c r="R33" s="8">
        <f t="shared" si="11"/>
        <v>0.84073107049608353</v>
      </c>
    </row>
    <row r="34" spans="1:18" x14ac:dyDescent="0.3">
      <c r="A34" t="s">
        <v>164</v>
      </c>
      <c r="B34" s="10">
        <f>+VLOOKUP($A34,DATA!$P$3:$AB$157,2,FALSE)</f>
        <v>794</v>
      </c>
      <c r="C34" s="8">
        <f>+VLOOKUP($A34,DATA!$P$3:$AB$157,3,FALSE)</f>
        <v>0.1712846347607053</v>
      </c>
      <c r="D34" s="8">
        <f>+VLOOKUP($A34,DATA!$P$3:$AB$157,4,FALSE)</f>
        <v>0.1473551637279597</v>
      </c>
      <c r="E34" s="13">
        <f>+VLOOKUP($A34,DATA!$P$3:$AB$157,5,FALSE)</f>
        <v>0.41057934508816119</v>
      </c>
      <c r="F34" s="8">
        <f>+VLOOKUP($A34,DATA!$P$3:$AB$157,6,FALSE)</f>
        <v>0.30856423173803527</v>
      </c>
      <c r="G34" s="8">
        <f>+VLOOKUP($A34,DATA!$P$3:$AB$157,7,FALSE)</f>
        <v>0.58816120906801006</v>
      </c>
      <c r="H34" s="8">
        <f>+VLOOKUP($A34,DATA!$P$3:$AB$157,8,FALSE)</f>
        <v>0.11838790931989925</v>
      </c>
      <c r="I34" s="9">
        <f>+VLOOKUP($A34,DATA!$P$3:$AB$157,9,FALSE)</f>
        <v>0.25944584382871538</v>
      </c>
      <c r="J34" s="8">
        <f>+VLOOKUP($A34,DATA!$P$3:$AB$157,10,FALSE)</f>
        <v>6.2972292191435771E-3</v>
      </c>
      <c r="K34" s="8">
        <f>+VLOOKUP($A34,DATA!$P$3:$AB$157,11,FALSE)</f>
        <v>4.1561712846347604E-2</v>
      </c>
      <c r="L34" s="8">
        <f>+VLOOKUP($A34,DATA!$P$3:$AB$157,12,FALSE)</f>
        <v>0.10579345088161209</v>
      </c>
      <c r="M34" s="8">
        <f>+VLOOKUP($A34,DATA!$P$3:$AB$157,13,FALSE)</f>
        <v>3.1486146095717885E-2</v>
      </c>
    </row>
    <row r="35" spans="1:18" x14ac:dyDescent="0.3">
      <c r="B35" s="10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R35" t="str">
        <f>+H3</f>
        <v>Environmental Justice</v>
      </c>
    </row>
    <row r="36" spans="1:18" x14ac:dyDescent="0.3">
      <c r="A36" t="s">
        <v>12</v>
      </c>
      <c r="B36" s="10">
        <f>+VLOOKUP($A36,DATA!$P$3:$AB$157,2,FALSE)</f>
        <v>799</v>
      </c>
      <c r="C36" s="5">
        <f>+VLOOKUP($A36,DATA!$P$3:$AB$157,3,FALSE)</f>
        <v>0.17146433041301626</v>
      </c>
      <c r="D36" s="5">
        <f>+VLOOKUP($A36,DATA!$P$3:$AB$157,4,FALSE)</f>
        <v>2.002503128911139E-2</v>
      </c>
      <c r="E36" s="5">
        <f>+VLOOKUP($A36,DATA!$P$3:$AB$157,5,FALSE)</f>
        <v>0.12390488110137672</v>
      </c>
      <c r="F36" s="5">
        <f>+VLOOKUP($A36,DATA!$P$3:$AB$157,6,FALSE)</f>
        <v>0.34793491864831039</v>
      </c>
      <c r="G36" s="5">
        <f>+VLOOKUP($A36,DATA!$P$3:$AB$157,7,FALSE)</f>
        <v>0.63204005006257824</v>
      </c>
      <c r="H36" s="5">
        <f>+VLOOKUP($A36,DATA!$P$3:$AB$157,8,FALSE)</f>
        <v>6.0075093867334166E-2</v>
      </c>
      <c r="I36" s="5">
        <f>+VLOOKUP($A36,DATA!$P$3:$AB$157,9,FALSE)</f>
        <v>0.12515644555694619</v>
      </c>
      <c r="J36" s="7">
        <f>+VLOOKUP($A36,DATA!$P$3:$AB$157,10,FALSE)</f>
        <v>3.7546933667083854E-3</v>
      </c>
      <c r="K36" s="5">
        <f>+VLOOKUP($A36,DATA!$P$3:$AB$157,11,FALSE)</f>
        <v>1.2515644555694618E-2</v>
      </c>
      <c r="L36" s="5">
        <f>+VLOOKUP($A36,DATA!$P$3:$AB$157,12,FALSE)</f>
        <v>5.6320400500625784E-2</v>
      </c>
      <c r="M36" s="5">
        <f>+VLOOKUP($A36,DATA!$P$3:$AB$157,13,FALSE)</f>
        <v>5.0062578222778473E-2</v>
      </c>
      <c r="Q36" t="str">
        <f>+A4</f>
        <v>World</v>
      </c>
      <c r="R36" s="8">
        <f>+H4</f>
        <v>0.23874399896198262</v>
      </c>
    </row>
    <row r="37" spans="1:18" x14ac:dyDescent="0.3">
      <c r="A37" t="s">
        <v>27</v>
      </c>
      <c r="B37" s="10">
        <f>+VLOOKUP($A37,DATA!$P$3:$AB$157,2,FALSE)</f>
        <v>2151</v>
      </c>
      <c r="C37" s="8">
        <f>+VLOOKUP($A37,DATA!$P$3:$AB$157,3,FALSE)</f>
        <v>0.64342166434216641</v>
      </c>
      <c r="D37" s="8">
        <f>+VLOOKUP($A37,DATA!$P$3:$AB$157,4,FALSE)</f>
        <v>9.9023709902370985E-2</v>
      </c>
      <c r="E37" s="13">
        <f>+VLOOKUP($A37,DATA!$P$3:$AB$157,5,FALSE)</f>
        <v>0.15341701534170155</v>
      </c>
      <c r="F37" s="8">
        <f>+VLOOKUP($A37,DATA!$P$3:$AB$157,6,FALSE)</f>
        <v>0.25848442584844261</v>
      </c>
      <c r="G37" s="8">
        <f>+VLOOKUP($A37,DATA!$P$3:$AB$157,7,FALSE)</f>
        <v>0.61831706183170621</v>
      </c>
      <c r="H37" s="8">
        <f>+VLOOKUP($A37,DATA!$P$3:$AB$157,8,FALSE)</f>
        <v>0.25801952580195259</v>
      </c>
      <c r="I37" s="8">
        <f>+VLOOKUP($A37,DATA!$P$3:$AB$157,9,FALSE)</f>
        <v>1.6736401673640166E-2</v>
      </c>
      <c r="J37" s="9">
        <f>+VLOOKUP($A37,DATA!$P$3:$AB$157,10,FALSE)</f>
        <v>9.7629009762900971E-3</v>
      </c>
      <c r="K37" s="8">
        <f>+VLOOKUP($A37,DATA!$P$3:$AB$157,11,FALSE)</f>
        <v>0.16410971641097163</v>
      </c>
      <c r="L37" s="8">
        <f>+VLOOKUP($A37,DATA!$P$3:$AB$157,12,FALSE)</f>
        <v>0.13575081357508137</v>
      </c>
      <c r="M37" s="8">
        <f>+VLOOKUP($A37,DATA!$P$3:$AB$157,13,FALSE)</f>
        <v>0.17712691771269176</v>
      </c>
      <c r="Q37" t="str">
        <f>+A27</f>
        <v>Mozambique</v>
      </c>
      <c r="R37" s="8">
        <f>+H27</f>
        <v>3.3707865168539325E-2</v>
      </c>
    </row>
    <row r="38" spans="1:18" x14ac:dyDescent="0.3">
      <c r="A38" t="s">
        <v>41</v>
      </c>
      <c r="B38" s="10">
        <f>+VLOOKUP($A38,DATA!$P$3:$AB$157,2,FALSE)</f>
        <v>454</v>
      </c>
      <c r="C38" s="5">
        <f>+VLOOKUP($A38,DATA!$P$3:$AB$157,3,FALSE)</f>
        <v>0.1828193832599119</v>
      </c>
      <c r="D38" s="5">
        <f>+VLOOKUP($A38,DATA!$P$3:$AB$157,4,FALSE)</f>
        <v>0.10792951541850221</v>
      </c>
      <c r="E38" s="5">
        <f>+VLOOKUP($A38,DATA!$P$3:$AB$157,5,FALSE)</f>
        <v>0.1894273127753304</v>
      </c>
      <c r="F38" s="5">
        <f>+VLOOKUP($A38,DATA!$P$3:$AB$157,6,FALSE)</f>
        <v>0.22466960352422907</v>
      </c>
      <c r="G38" s="5">
        <f>+VLOOKUP($A38,DATA!$P$3:$AB$157,7,FALSE)</f>
        <v>0.66740088105726869</v>
      </c>
      <c r="H38" s="5">
        <f>+VLOOKUP($A38,DATA!$P$3:$AB$157,8,FALSE)</f>
        <v>0.29074889867841408</v>
      </c>
      <c r="I38" s="5">
        <f>+VLOOKUP($A38,DATA!$P$3:$AB$157,9,FALSE)</f>
        <v>7.7092511013215861E-2</v>
      </c>
      <c r="J38" s="7">
        <f>+VLOOKUP($A38,DATA!$P$3:$AB$157,10,FALSE)</f>
        <v>0.15418502202643172</v>
      </c>
      <c r="K38" s="5">
        <f>+VLOOKUP($A38,DATA!$P$3:$AB$157,11,FALSE)</f>
        <v>0.18722466960352424</v>
      </c>
      <c r="L38" s="5">
        <f>+VLOOKUP($A38,DATA!$P$3:$AB$157,12,FALSE)</f>
        <v>0.3722466960352423</v>
      </c>
      <c r="M38" s="5">
        <f>+VLOOKUP($A38,DATA!$P$3:$AB$157,13,FALSE)</f>
        <v>0.25330396475770928</v>
      </c>
      <c r="Q38" t="str">
        <f t="shared" ref="Q38:Q39" si="12">+A28</f>
        <v>Afghanistan</v>
      </c>
      <c r="R38" s="8">
        <f t="shared" ref="R38:R39" si="13">+H28</f>
        <v>6.0075093867334166E-2</v>
      </c>
    </row>
    <row r="39" spans="1:18" x14ac:dyDescent="0.3">
      <c r="A39" t="s">
        <v>21</v>
      </c>
      <c r="B39" s="10">
        <f>+VLOOKUP($A39,DATA!$P$3:$AB$157,2,FALSE)</f>
        <v>241</v>
      </c>
      <c r="C39" s="5">
        <f>+VLOOKUP($A39,DATA!$P$3:$AB$157,3,FALSE)</f>
        <v>0.24481327800829875</v>
      </c>
      <c r="D39" s="5">
        <f>+VLOOKUP($A39,DATA!$P$3:$AB$157,4,FALSE)</f>
        <v>9.5435684647302899E-2</v>
      </c>
      <c r="E39" s="5">
        <f>+VLOOKUP($A39,DATA!$P$3:$AB$157,5,FALSE)</f>
        <v>0.2074688796680498</v>
      </c>
      <c r="F39" s="5">
        <f>+VLOOKUP($A39,DATA!$P$3:$AB$157,6,FALSE)</f>
        <v>0.19917012448132779</v>
      </c>
      <c r="G39" s="5">
        <f>+VLOOKUP($A39,DATA!$P$3:$AB$157,7,FALSE)</f>
        <v>0.66804979253112029</v>
      </c>
      <c r="H39" s="5">
        <f>+VLOOKUP($A39,DATA!$P$3:$AB$157,8,FALSE)</f>
        <v>0.36514522821576761</v>
      </c>
      <c r="I39" s="5">
        <f>+VLOOKUP($A39,DATA!$P$3:$AB$157,9,FALSE)</f>
        <v>0.14937759336099585</v>
      </c>
      <c r="J39" s="7">
        <f>+VLOOKUP($A39,DATA!$P$3:$AB$157,10,FALSE)</f>
        <v>0.17427385892116182</v>
      </c>
      <c r="K39" s="5">
        <f>+VLOOKUP($A39,DATA!$P$3:$AB$157,11,FALSE)</f>
        <v>0.1078838174273859</v>
      </c>
      <c r="L39" s="5">
        <f>+VLOOKUP($A39,DATA!$P$3:$AB$157,12,FALSE)</f>
        <v>0.2863070539419087</v>
      </c>
      <c r="M39" s="5">
        <f>+VLOOKUP($A39,DATA!$P$3:$AB$157,13,FALSE)</f>
        <v>0.17427385892116182</v>
      </c>
      <c r="Q39" t="str">
        <f t="shared" si="12"/>
        <v>Germany</v>
      </c>
      <c r="R39" s="8">
        <f t="shared" si="13"/>
        <v>0.53347732181425489</v>
      </c>
    </row>
    <row r="40" spans="1:18" x14ac:dyDescent="0.3">
      <c r="B40" s="1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Q40" t="str">
        <f t="shared" ref="Q40" si="14">+A30</f>
        <v>Switzerland</v>
      </c>
      <c r="R40" s="8">
        <f t="shared" ref="R40" si="15">+H30</f>
        <v>0.58543897216274088</v>
      </c>
    </row>
    <row r="41" spans="1:18" x14ac:dyDescent="0.3">
      <c r="A41" t="s">
        <v>116</v>
      </c>
      <c r="B41" s="10">
        <f>+VLOOKUP($A41,DATA!$P$3:$AB$157,2,FALSE)</f>
        <v>837</v>
      </c>
      <c r="C41" s="5">
        <f>+VLOOKUP($A41,DATA!$P$3:$AB$157,3,FALSE)</f>
        <v>0.19474313022700118</v>
      </c>
      <c r="D41" s="5">
        <f>+VLOOKUP($A41,DATA!$P$3:$AB$157,4,FALSE)</f>
        <v>7.2879330943847076E-2</v>
      </c>
      <c r="E41" s="5">
        <f>+VLOOKUP($A41,DATA!$P$3:$AB$157,5,FALSE)</f>
        <v>0.18518518518518517</v>
      </c>
      <c r="F41" s="5">
        <f>+VLOOKUP($A41,DATA!$P$3:$AB$157,6,FALSE)</f>
        <v>0.69414575866188766</v>
      </c>
      <c r="G41" s="5">
        <f>+VLOOKUP($A41,DATA!$P$3:$AB$157,7,FALSE)</f>
        <v>0.67144563918757472</v>
      </c>
      <c r="H41" s="5">
        <f>+VLOOKUP($A41,DATA!$P$3:$AB$157,8,FALSE)</f>
        <v>9.55794504181601E-2</v>
      </c>
      <c r="I41" s="5">
        <f>+VLOOKUP($A41,DATA!$P$3:$AB$157,9,FALSE)</f>
        <v>3.8231780167264036E-2</v>
      </c>
      <c r="J41" s="5">
        <f>+VLOOKUP($A41,DATA!$P$3:$AB$157,10,FALSE)</f>
        <v>2.8673835125448029E-2</v>
      </c>
      <c r="K41" s="7">
        <f>+VLOOKUP($A41,DATA!$P$3:$AB$157,11,FALSE)</f>
        <v>5.9737156511350063E-3</v>
      </c>
      <c r="L41" s="5">
        <f>+VLOOKUP($A41,DATA!$P$3:$AB$157,12,FALSE)</f>
        <v>9.0800477897252097E-2</v>
      </c>
      <c r="M41" s="5">
        <f>+VLOOKUP($A41,DATA!$P$3:$AB$157,13,FALSE)</f>
        <v>3.9426523297491037E-2</v>
      </c>
    </row>
    <row r="42" spans="1:18" x14ac:dyDescent="0.3">
      <c r="A42" t="s">
        <v>159</v>
      </c>
      <c r="B42" s="10">
        <f>+VLOOKUP($A42,DATA!$P$3:$AB$157,2,FALSE)</f>
        <v>440</v>
      </c>
      <c r="C42" s="5">
        <f>+VLOOKUP($A42,DATA!$P$3:$AB$157,3,FALSE)</f>
        <v>0.26136363636363635</v>
      </c>
      <c r="D42" s="5">
        <f>+VLOOKUP($A42,DATA!$P$3:$AB$157,4,FALSE)</f>
        <v>0.10681818181818181</v>
      </c>
      <c r="E42" s="5">
        <f>+VLOOKUP($A42,DATA!$P$3:$AB$157,5,FALSE)</f>
        <v>0.19772727272727272</v>
      </c>
      <c r="F42" s="5">
        <f>+VLOOKUP($A42,DATA!$P$3:$AB$157,6,FALSE)</f>
        <v>0.27272727272727271</v>
      </c>
      <c r="G42" s="5">
        <f>+VLOOKUP($A42,DATA!$P$3:$AB$157,7,FALSE)</f>
        <v>0.59318181818181814</v>
      </c>
      <c r="H42" s="5">
        <f>+VLOOKUP($A42,DATA!$P$3:$AB$157,8,FALSE)</f>
        <v>0.36136363636363639</v>
      </c>
      <c r="I42" s="5">
        <f>+VLOOKUP($A42,DATA!$P$3:$AB$157,9,FALSE)</f>
        <v>0.16818181818181818</v>
      </c>
      <c r="J42" s="5">
        <f>+VLOOKUP($A42,DATA!$P$3:$AB$157,10,FALSE)</f>
        <v>1.3636363636363636E-2</v>
      </c>
      <c r="K42" s="7">
        <f>+VLOOKUP($A42,DATA!$P$3:$AB$157,11,FALSE)</f>
        <v>0.18863636363636363</v>
      </c>
      <c r="L42" s="5">
        <f>+VLOOKUP($A42,DATA!$P$3:$AB$157,12,FALSE)</f>
        <v>0.33863636363636362</v>
      </c>
      <c r="M42" s="5">
        <f>+VLOOKUP($A42,DATA!$P$3:$AB$157,13,FALSE)</f>
        <v>0.22500000000000001</v>
      </c>
      <c r="Q42" t="str">
        <f>+I3</f>
        <v>Immigrant and Refugee Rights</v>
      </c>
    </row>
    <row r="43" spans="1:18" x14ac:dyDescent="0.3">
      <c r="A43" t="s">
        <v>129</v>
      </c>
      <c r="B43" s="10">
        <f>+VLOOKUP($A43,DATA!$P$3:$AB$157,2,FALSE)</f>
        <v>1913</v>
      </c>
      <c r="C43" s="5">
        <f>+VLOOKUP($A43,DATA!$P$3:$AB$157,3,FALSE)</f>
        <v>0.60271824359644532</v>
      </c>
      <c r="D43" s="5">
        <f>+VLOOKUP($A43,DATA!$P$3:$AB$157,4,FALSE)</f>
        <v>0.11238891792995295</v>
      </c>
      <c r="E43" s="5">
        <f>+VLOOKUP($A43,DATA!$P$3:$AB$157,5,FALSE)</f>
        <v>0.21327757449032933</v>
      </c>
      <c r="F43" s="5">
        <f>+VLOOKUP($A43,DATA!$P$3:$AB$157,6,FALSE)</f>
        <v>0.26555148980658649</v>
      </c>
      <c r="G43" s="5">
        <f>+VLOOKUP($A43,DATA!$P$3:$AB$157,7,FALSE)</f>
        <v>0.63930998431782537</v>
      </c>
      <c r="H43" s="5">
        <f>+VLOOKUP($A43,DATA!$P$3:$AB$157,8,FALSE)</f>
        <v>0.26868792472556197</v>
      </c>
      <c r="I43" s="5">
        <f>+VLOOKUP($A43,DATA!$P$3:$AB$157,9,FALSE)</f>
        <v>1.2545739675901725E-2</v>
      </c>
      <c r="J43" s="5">
        <f>+VLOOKUP($A43,DATA!$P$3:$AB$157,10,FALSE)</f>
        <v>2.7705175117616311E-2</v>
      </c>
      <c r="K43" s="7">
        <f>+VLOOKUP($A43,DATA!$P$3:$AB$157,11,FALSE)</f>
        <v>0.27548353371667539</v>
      </c>
      <c r="L43" s="5">
        <f>+VLOOKUP($A43,DATA!$P$3:$AB$157,12,FALSE)</f>
        <v>7.3706220595922634E-2</v>
      </c>
      <c r="M43" s="5">
        <f>+VLOOKUP($A43,DATA!$P$3:$AB$157,13,FALSE)</f>
        <v>0.25300575013068477</v>
      </c>
      <c r="Q43" t="str">
        <f>+A4</f>
        <v>World</v>
      </c>
      <c r="R43" s="8">
        <f>+I4</f>
        <v>8.6631201072617972E-2</v>
      </c>
    </row>
    <row r="44" spans="1:18" x14ac:dyDescent="0.3">
      <c r="B44" s="10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Q44" t="str">
        <f>+A32</f>
        <v>Russian Federation</v>
      </c>
      <c r="R44" s="8">
        <f>+I32</f>
        <v>1.2545739675901725E-2</v>
      </c>
    </row>
    <row r="45" spans="1:18" x14ac:dyDescent="0.3">
      <c r="A45" t="s">
        <v>112</v>
      </c>
      <c r="B45" s="10">
        <f>+VLOOKUP($A45,DATA!$P$3:$AB$157,2,FALSE)</f>
        <v>768</v>
      </c>
      <c r="C45" s="5">
        <f>+VLOOKUP($A45,DATA!$P$3:$AB$157,3,FALSE)</f>
        <v>0.22786458333333334</v>
      </c>
      <c r="D45" s="5">
        <f>+VLOOKUP($A45,DATA!$P$3:$AB$157,4,FALSE)</f>
        <v>1.8229166666666668E-2</v>
      </c>
      <c r="E45" s="5">
        <f>+VLOOKUP($A45,DATA!$P$3:$AB$157,5,FALSE)</f>
        <v>0.1640625</v>
      </c>
      <c r="F45" s="5">
        <f>+VLOOKUP($A45,DATA!$P$3:$AB$157,6,FALSE)</f>
        <v>0.42578125</v>
      </c>
      <c r="G45" s="5">
        <f>+VLOOKUP($A45,DATA!$P$3:$AB$157,7,FALSE)</f>
        <v>0.65494791666666663</v>
      </c>
      <c r="H45" s="5">
        <f>+VLOOKUP($A45,DATA!$P$3:$AB$157,8,FALSE)</f>
        <v>6.1197916666666664E-2</v>
      </c>
      <c r="I45" s="5">
        <f>+VLOOKUP($A45,DATA!$P$3:$AB$157,9,FALSE)</f>
        <v>1.953125E-2</v>
      </c>
      <c r="J45" s="5">
        <f>+VLOOKUP($A45,DATA!$P$3:$AB$157,10,FALSE)</f>
        <v>1.953125E-2</v>
      </c>
      <c r="K45" s="5">
        <f>+VLOOKUP($A45,DATA!$P$3:$AB$157,11,FALSE)</f>
        <v>1.8229166666666668E-2</v>
      </c>
      <c r="L45" s="7">
        <f>+VLOOKUP($A45,DATA!$P$3:$AB$157,12,FALSE)</f>
        <v>2.9947916666666668E-2</v>
      </c>
      <c r="M45" s="5">
        <f>+VLOOKUP($A45,DATA!$P$3:$AB$157,13,FALSE)</f>
        <v>6.5104166666666671E-2</v>
      </c>
      <c r="Q45" t="str">
        <f t="shared" ref="Q45:Q46" si="16">+A33</f>
        <v>Kazakhstan</v>
      </c>
      <c r="R45" s="8">
        <f t="shared" ref="R45:R46" si="17">+I33</f>
        <v>1.4393939393939395E-2</v>
      </c>
    </row>
    <row r="46" spans="1:18" x14ac:dyDescent="0.3">
      <c r="A46" t="s">
        <v>157</v>
      </c>
      <c r="B46" s="10">
        <f>+VLOOKUP($A46,DATA!$P$3:$AB$157,2,FALSE)</f>
        <v>1338</v>
      </c>
      <c r="C46" s="5">
        <f>+VLOOKUP($A46,DATA!$P$3:$AB$157,3,FALSE)</f>
        <v>0.46786248131539609</v>
      </c>
      <c r="D46" s="5">
        <f>+VLOOKUP($A46,DATA!$P$3:$AB$157,4,FALSE)</f>
        <v>0.12556053811659193</v>
      </c>
      <c r="E46" s="5">
        <f>+VLOOKUP($A46,DATA!$P$3:$AB$157,5,FALSE)</f>
        <v>0.45067264573991034</v>
      </c>
      <c r="F46" s="5">
        <f>+VLOOKUP($A46,DATA!$P$3:$AB$157,6,FALSE)</f>
        <v>0.36098654708520178</v>
      </c>
      <c r="G46" s="5">
        <f>+VLOOKUP($A46,DATA!$P$3:$AB$157,7,FALSE)</f>
        <v>0.37518684603886399</v>
      </c>
      <c r="H46" s="5">
        <f>+VLOOKUP($A46,DATA!$P$3:$AB$157,8,FALSE)</f>
        <v>0.3094170403587444</v>
      </c>
      <c r="I46" s="5">
        <f>+VLOOKUP($A46,DATA!$P$3:$AB$157,9,FALSE)</f>
        <v>1.7189835575485798E-2</v>
      </c>
      <c r="J46" s="5">
        <f>+VLOOKUP($A46,DATA!$P$3:$AB$157,10,FALSE)</f>
        <v>1.7937219730941704E-2</v>
      </c>
      <c r="K46" s="5">
        <f>+VLOOKUP($A46,DATA!$P$3:$AB$157,11,FALSE)</f>
        <v>5.0822122571001493E-2</v>
      </c>
      <c r="L46" s="7">
        <f>+VLOOKUP($A46,DATA!$P$3:$AB$157,12,FALSE)</f>
        <v>5.0822122571001493E-2</v>
      </c>
      <c r="M46" s="5">
        <f>+VLOOKUP($A46,DATA!$P$3:$AB$157,13,FALSE)</f>
        <v>4.4095665171898356E-2</v>
      </c>
      <c r="Q46" t="str">
        <f t="shared" si="16"/>
        <v>Venezuela (Bolivarian Republic of)</v>
      </c>
      <c r="R46" s="8">
        <f t="shared" si="17"/>
        <v>0.25944584382871538</v>
      </c>
    </row>
    <row r="47" spans="1:18" x14ac:dyDescent="0.3">
      <c r="A47" t="s">
        <v>145</v>
      </c>
      <c r="B47" s="10">
        <f>+VLOOKUP($A47,DATA!$P$3:$AB$157,2,FALSE)</f>
        <v>2335</v>
      </c>
      <c r="C47" s="5">
        <f>+VLOOKUP($A47,DATA!$P$3:$AB$157,3,FALSE)</f>
        <v>0.230406852248394</v>
      </c>
      <c r="D47" s="5">
        <f>+VLOOKUP($A47,DATA!$P$3:$AB$157,4,FALSE)</f>
        <v>7.366167023554604E-2</v>
      </c>
      <c r="E47" s="5">
        <f>+VLOOKUP($A47,DATA!$P$3:$AB$157,5,FALSE)</f>
        <v>0.16145610278372591</v>
      </c>
      <c r="F47" s="5">
        <f>+VLOOKUP($A47,DATA!$P$3:$AB$157,6,FALSE)</f>
        <v>0.15331905781584582</v>
      </c>
      <c r="G47" s="5">
        <f>+VLOOKUP($A47,DATA!$P$3:$AB$157,7,FALSE)</f>
        <v>0.65010706638115634</v>
      </c>
      <c r="H47" s="5">
        <f>+VLOOKUP($A47,DATA!$P$3:$AB$157,8,FALSE)</f>
        <v>0.58543897216274088</v>
      </c>
      <c r="I47" s="5">
        <f>+VLOOKUP($A47,DATA!$P$3:$AB$157,9,FALSE)</f>
        <v>0.21670235546038544</v>
      </c>
      <c r="J47" s="5">
        <f>+VLOOKUP($A47,DATA!$P$3:$AB$157,10,FALSE)</f>
        <v>6.9807280513918629E-2</v>
      </c>
      <c r="K47" s="5">
        <f>+VLOOKUP($A47,DATA!$P$3:$AB$157,11,FALSE)</f>
        <v>0.1284796573875803</v>
      </c>
      <c r="L47" s="7">
        <f>+VLOOKUP($A47,DATA!$P$3:$AB$157,12,FALSE)</f>
        <v>0.59871520342612417</v>
      </c>
      <c r="M47" s="5">
        <f>+VLOOKUP($A47,DATA!$P$3:$AB$157,13,FALSE)</f>
        <v>6.0385438972162739E-2</v>
      </c>
    </row>
    <row r="48" spans="1:18" x14ac:dyDescent="0.3">
      <c r="B48" s="10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R48" t="str">
        <f>+J3</f>
        <v>Indigenous and/or Roma Rights</v>
      </c>
    </row>
    <row r="49" spans="1:18" x14ac:dyDescent="0.3">
      <c r="A49" t="s">
        <v>93</v>
      </c>
      <c r="B49" s="10">
        <f>+VLOOKUP($A49,DATA!$P$3:$AB$157,2,FALSE)</f>
        <v>846</v>
      </c>
      <c r="C49" s="5">
        <f>+VLOOKUP($A49,DATA!$P$3:$AB$157,3,FALSE)</f>
        <v>8.8652482269503549E-2</v>
      </c>
      <c r="D49" s="5">
        <f>+VLOOKUP($A49,DATA!$P$3:$AB$157,4,FALSE)</f>
        <v>0.10165484633569739</v>
      </c>
      <c r="E49" s="5">
        <f>+VLOOKUP($A49,DATA!$P$3:$AB$157,5,FALSE)</f>
        <v>0.15366430260047281</v>
      </c>
      <c r="F49" s="5">
        <f>+VLOOKUP($A49,DATA!$P$3:$AB$157,6,FALSE)</f>
        <v>0.60047281323877066</v>
      </c>
      <c r="G49" s="5">
        <f>+VLOOKUP($A49,DATA!$P$3:$AB$157,7,FALSE)</f>
        <v>0.61820330969267134</v>
      </c>
      <c r="H49" s="5">
        <f>+VLOOKUP($A49,DATA!$P$3:$AB$157,8,FALSE)</f>
        <v>9.8108747044917261E-2</v>
      </c>
      <c r="I49" s="5">
        <f>+VLOOKUP($A49,DATA!$P$3:$AB$157,9,FALSE)</f>
        <v>4.7281323877068557E-2</v>
      </c>
      <c r="J49" s="5">
        <f>+VLOOKUP($A49,DATA!$P$3:$AB$157,10,FALSE)</f>
        <v>1.0638297872340425E-2</v>
      </c>
      <c r="K49" s="5">
        <f>+VLOOKUP($A49,DATA!$P$3:$AB$157,11,FALSE)</f>
        <v>2.4822695035460994E-2</v>
      </c>
      <c r="L49" s="5">
        <f>+VLOOKUP($A49,DATA!$P$3:$AB$157,12,FALSE)</f>
        <v>8.0378250591016553E-2</v>
      </c>
      <c r="M49" s="7">
        <f>+VLOOKUP($A49,DATA!$P$3:$AB$157,13,FALSE)</f>
        <v>1.6548463356973995E-2</v>
      </c>
      <c r="Q49" t="str">
        <f>+A4</f>
        <v>World</v>
      </c>
      <c r="R49" s="8">
        <f>+J4</f>
        <v>3.1529778123783575E-2</v>
      </c>
    </row>
    <row r="50" spans="1:18" x14ac:dyDescent="0.3">
      <c r="A50" t="s">
        <v>74</v>
      </c>
      <c r="B50" s="10">
        <f>+VLOOKUP($A50,DATA!$P$3:$AB$157,2,FALSE)</f>
        <v>729</v>
      </c>
      <c r="C50" s="5">
        <f>+VLOOKUP($A50,DATA!$P$3:$AB$157,3,FALSE)</f>
        <v>8.9163237311385465E-2</v>
      </c>
      <c r="D50" s="5">
        <f>+VLOOKUP($A50,DATA!$P$3:$AB$157,4,FALSE)</f>
        <v>0.15500685871056241</v>
      </c>
      <c r="E50" s="5">
        <f>+VLOOKUP($A50,DATA!$P$3:$AB$157,5,FALSE)</f>
        <v>0.43072702331961593</v>
      </c>
      <c r="F50" s="5">
        <f>+VLOOKUP($A50,DATA!$P$3:$AB$157,6,FALSE)</f>
        <v>0.355281207133059</v>
      </c>
      <c r="G50" s="5">
        <f>+VLOOKUP($A50,DATA!$P$3:$AB$157,7,FALSE)</f>
        <v>0.62688614540466392</v>
      </c>
      <c r="H50" s="5">
        <f>+VLOOKUP($A50,DATA!$P$3:$AB$157,8,FALSE)</f>
        <v>0.14540466392318244</v>
      </c>
      <c r="I50" s="5">
        <f>+VLOOKUP($A50,DATA!$P$3:$AB$157,9,FALSE)</f>
        <v>0.17832647462277093</v>
      </c>
      <c r="J50" s="5">
        <f>+VLOOKUP($A50,DATA!$P$3:$AB$157,10,FALSE)</f>
        <v>2.8806584362139918E-2</v>
      </c>
      <c r="K50" s="5">
        <f>+VLOOKUP($A50,DATA!$P$3:$AB$157,11,FALSE)</f>
        <v>3.7037037037037035E-2</v>
      </c>
      <c r="L50" s="5">
        <f>+VLOOKUP($A50,DATA!$P$3:$AB$157,12,FALSE)</f>
        <v>8.2304526748971193E-2</v>
      </c>
      <c r="M50" s="7">
        <f>+VLOOKUP($A50,DATA!$P$3:$AB$157,13,FALSE)</f>
        <v>2.194787379972565E-2</v>
      </c>
      <c r="Q50" t="str">
        <f>+A36</f>
        <v>Afghanistan</v>
      </c>
      <c r="R50" s="8">
        <f>+J36</f>
        <v>3.7546933667083854E-3</v>
      </c>
    </row>
    <row r="51" spans="1:18" x14ac:dyDescent="0.3">
      <c r="A51" t="s">
        <v>80</v>
      </c>
      <c r="B51" s="10">
        <f>+VLOOKUP($A51,DATA!$P$3:$AB$157,2,FALSE)</f>
        <v>29</v>
      </c>
      <c r="C51" s="5">
        <f>+VLOOKUP($A51,DATA!$P$3:$AB$157,3,FALSE)</f>
        <v>0.31034482758620691</v>
      </c>
      <c r="D51" s="5">
        <f>+VLOOKUP($A51,DATA!$P$3:$AB$157,4,FALSE)</f>
        <v>0</v>
      </c>
      <c r="E51" s="5">
        <f>+VLOOKUP($A51,DATA!$P$3:$AB$157,5,FALSE)</f>
        <v>0.10344827586206896</v>
      </c>
      <c r="F51" s="5">
        <f>+VLOOKUP($A51,DATA!$P$3:$AB$157,6,FALSE)</f>
        <v>0.27586206896551724</v>
      </c>
      <c r="G51" s="5">
        <f>+VLOOKUP($A51,DATA!$P$3:$AB$157,7,FALSE)</f>
        <v>0.65517241379310343</v>
      </c>
      <c r="H51" s="5">
        <f>+VLOOKUP($A51,DATA!$P$3:$AB$157,8,FALSE)</f>
        <v>0.44827586206896552</v>
      </c>
      <c r="I51" s="5">
        <f>+VLOOKUP($A51,DATA!$P$3:$AB$157,9,FALSE)</f>
        <v>0.2413793103448276</v>
      </c>
      <c r="J51" s="5">
        <f>+VLOOKUP($A51,DATA!$P$3:$AB$157,10,FALSE)</f>
        <v>0</v>
      </c>
      <c r="K51" s="5">
        <f>+VLOOKUP($A51,DATA!$P$3:$AB$157,11,FALSE)</f>
        <v>6.8965517241379309E-2</v>
      </c>
      <c r="L51" s="5">
        <f>+VLOOKUP($A51,DATA!$P$3:$AB$157,12,FALSE)</f>
        <v>0.17241379310344829</v>
      </c>
      <c r="M51" s="7">
        <f>+VLOOKUP($A51,DATA!$P$3:$AB$157,13,FALSE)</f>
        <v>0.27586206896551724</v>
      </c>
      <c r="Q51" t="str">
        <f t="shared" ref="Q51:Q52" si="18">+A37</f>
        <v>Belarus</v>
      </c>
      <c r="R51" s="8">
        <f t="shared" ref="R51:R52" si="19">+J37</f>
        <v>9.7629009762900971E-3</v>
      </c>
    </row>
    <row r="52" spans="1:18" x14ac:dyDescent="0.3">
      <c r="A52" t="s">
        <v>160</v>
      </c>
      <c r="B52" s="10">
        <f>+VLOOKUP($A52,DATA!$P$3:$AB$157,2,FALSE)</f>
        <v>992</v>
      </c>
      <c r="C52" s="5">
        <f>+VLOOKUP($A52,DATA!$P$3:$AB$157,3,FALSE)</f>
        <v>0.37802419354838712</v>
      </c>
      <c r="D52" s="5">
        <f>+VLOOKUP($A52,DATA!$P$3:$AB$157,4,FALSE)</f>
        <v>0.125</v>
      </c>
      <c r="E52" s="5">
        <f>+VLOOKUP($A52,DATA!$P$3:$AB$157,5,FALSE)</f>
        <v>0.23891129032258066</v>
      </c>
      <c r="F52" s="5">
        <f>+VLOOKUP($A52,DATA!$P$3:$AB$157,6,FALSE)</f>
        <v>0.21169354838709678</v>
      </c>
      <c r="G52" s="5">
        <f>+VLOOKUP($A52,DATA!$P$3:$AB$157,7,FALSE)</f>
        <v>0.44959677419354838</v>
      </c>
      <c r="H52" s="5">
        <f>+VLOOKUP($A52,DATA!$P$3:$AB$157,8,FALSE)</f>
        <v>0.30443548387096775</v>
      </c>
      <c r="I52" s="5">
        <f>+VLOOKUP($A52,DATA!$P$3:$AB$157,9,FALSE)</f>
        <v>9.4758064516129031E-2</v>
      </c>
      <c r="J52" s="5">
        <f>+VLOOKUP($A52,DATA!$P$3:$AB$157,10,FALSE)</f>
        <v>4.2338709677419352E-2</v>
      </c>
      <c r="K52" s="5">
        <f>+VLOOKUP($A52,DATA!$P$3:$AB$157,11,FALSE)</f>
        <v>0.15625</v>
      </c>
      <c r="L52" s="5">
        <f>+VLOOKUP($A52,DATA!$P$3:$AB$157,12,FALSE)</f>
        <v>0.34778225806451613</v>
      </c>
      <c r="M52" s="7">
        <f>+VLOOKUP($A52,DATA!$P$3:$AB$157,13,FALSE)</f>
        <v>0.30141129032258063</v>
      </c>
      <c r="Q52" t="str">
        <f t="shared" si="18"/>
        <v>Canada</v>
      </c>
      <c r="R52" s="8">
        <f t="shared" si="19"/>
        <v>0.15418502202643172</v>
      </c>
    </row>
    <row r="53" spans="1:18" x14ac:dyDescent="0.3">
      <c r="B53" s="10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Q53" t="str">
        <f t="shared" ref="Q53" si="20">+A39</f>
        <v>Australia</v>
      </c>
      <c r="R53" s="8">
        <f t="shared" ref="R53" si="21">+J39</f>
        <v>0.17427385892116182</v>
      </c>
    </row>
    <row r="54" spans="1:18" x14ac:dyDescent="0.3">
      <c r="B54" s="10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8" x14ac:dyDescent="0.3">
      <c r="R55" s="8" t="str">
        <f>+K3</f>
        <v>LGBTQI+ rights</v>
      </c>
    </row>
    <row r="56" spans="1:18" x14ac:dyDescent="0.3">
      <c r="Q56" t="str">
        <f>+A4</f>
        <v>World</v>
      </c>
      <c r="R56" s="8">
        <f>+K4</f>
        <v>0.10016867782535357</v>
      </c>
    </row>
    <row r="57" spans="1:18" x14ac:dyDescent="0.3">
      <c r="Q57" t="str">
        <f>+A41</f>
        <v>Nigeria</v>
      </c>
      <c r="R57" s="8">
        <f>+K41</f>
        <v>5.9737156511350063E-3</v>
      </c>
    </row>
    <row r="58" spans="1:18" x14ac:dyDescent="0.3">
      <c r="Q58" t="str">
        <f t="shared" ref="Q58:Q59" si="22">+A42</f>
        <v>United Kingdom of Great Britain and Northern Ireland</v>
      </c>
      <c r="R58" s="8">
        <f t="shared" ref="R58:R59" si="23">+K42</f>
        <v>0.18863636363636363</v>
      </c>
    </row>
    <row r="59" spans="1:18" x14ac:dyDescent="0.3">
      <c r="Q59" t="str">
        <f t="shared" si="22"/>
        <v>Russian Federation</v>
      </c>
      <c r="R59" s="8">
        <f t="shared" si="23"/>
        <v>0.27548353371667539</v>
      </c>
    </row>
    <row r="61" spans="1:18" x14ac:dyDescent="0.3">
      <c r="R61" t="str">
        <f>+L3</f>
        <v>Racial Equity</v>
      </c>
    </row>
    <row r="62" spans="1:18" x14ac:dyDescent="0.3">
      <c r="Q62" t="str">
        <f>+A4</f>
        <v>World</v>
      </c>
      <c r="R62" s="8">
        <f>+L4</f>
        <v>0.19726655421478309</v>
      </c>
    </row>
    <row r="63" spans="1:18" x14ac:dyDescent="0.3">
      <c r="Q63" t="str">
        <f>+A45</f>
        <v>Nepal</v>
      </c>
      <c r="R63" s="8">
        <f>+L45</f>
        <v>2.9947916666666668E-2</v>
      </c>
    </row>
    <row r="64" spans="1:18" x14ac:dyDescent="0.3">
      <c r="Q64" t="str">
        <f t="shared" ref="Q64:Q65" si="24">+A46</f>
        <v>Ukraine</v>
      </c>
      <c r="R64" s="8">
        <f t="shared" ref="R64:R65" si="25">+L46</f>
        <v>5.0822122571001493E-2</v>
      </c>
    </row>
    <row r="65" spans="17:18" x14ac:dyDescent="0.3">
      <c r="Q65" t="str">
        <f t="shared" si="24"/>
        <v>Switzerland</v>
      </c>
      <c r="R65" s="8">
        <f t="shared" si="25"/>
        <v>0.59871520342612417</v>
      </c>
    </row>
    <row r="67" spans="17:18" x14ac:dyDescent="0.3">
      <c r="R67" t="str">
        <f>+M3</f>
        <v>Reproductive freedom and Bodily Autonomy</v>
      </c>
    </row>
    <row r="68" spans="17:18" x14ac:dyDescent="0.3">
      <c r="Q68" t="str">
        <f>+A4</f>
        <v>World</v>
      </c>
      <c r="R68" s="8">
        <f>+M4</f>
        <v>0.10306647636347908</v>
      </c>
    </row>
    <row r="69" spans="17:18" x14ac:dyDescent="0.3">
      <c r="Q69" t="str">
        <f>+A49</f>
        <v>Liberia</v>
      </c>
      <c r="R69" s="8">
        <f>+M49</f>
        <v>1.6548463356973995E-2</v>
      </c>
    </row>
    <row r="70" spans="17:18" x14ac:dyDescent="0.3">
      <c r="Q70" t="str">
        <f t="shared" ref="Q70:Q72" si="26">+A50</f>
        <v>Honduras</v>
      </c>
      <c r="R70" s="8">
        <f t="shared" ref="R70:R72" si="27">+M50</f>
        <v>2.194787379972565E-2</v>
      </c>
    </row>
    <row r="71" spans="17:18" x14ac:dyDescent="0.3">
      <c r="Q71" t="str">
        <f t="shared" si="26"/>
        <v>Ireland</v>
      </c>
      <c r="R71" s="8">
        <f t="shared" si="27"/>
        <v>0.27586206896551724</v>
      </c>
    </row>
    <row r="72" spans="17:18" x14ac:dyDescent="0.3">
      <c r="Q72" t="str">
        <f t="shared" si="26"/>
        <v>United States of America</v>
      </c>
      <c r="R72" s="8">
        <f t="shared" si="27"/>
        <v>0.30141129032258063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E5FE-DEA2-40F3-8F5A-11B33BC8EB45}">
  <dimension ref="A1"/>
  <sheetViews>
    <sheetView showGridLines="0" tabSelected="1" workbookViewId="0">
      <selection activeCell="A14" sqref="A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EAE2-0AA1-4B9F-9E1A-74A24A888ABB}">
  <dimension ref="A1:N157"/>
  <sheetViews>
    <sheetView topLeftCell="A2" workbookViewId="0">
      <selection activeCell="H29" sqref="H29"/>
    </sheetView>
  </sheetViews>
  <sheetFormatPr defaultRowHeight="14.4" x14ac:dyDescent="0.3"/>
  <cols>
    <col min="3" max="3" width="12" bestFit="1" customWidth="1"/>
    <col min="4" max="14" width="9.21875" bestFit="1" customWidth="1"/>
  </cols>
  <sheetData>
    <row r="1" spans="1:14" x14ac:dyDescent="0.3">
      <c r="A1" t="s">
        <v>169</v>
      </c>
    </row>
    <row r="2" spans="1:14" x14ac:dyDescent="0.3">
      <c r="B2" t="s">
        <v>167</v>
      </c>
      <c r="C2" t="s">
        <v>0</v>
      </c>
      <c r="D2" t="s">
        <v>170</v>
      </c>
      <c r="E2" t="s">
        <v>171</v>
      </c>
      <c r="F2" t="s">
        <v>172</v>
      </c>
      <c r="G2" t="s">
        <v>173</v>
      </c>
      <c r="H2" t="s">
        <v>174</v>
      </c>
      <c r="I2" t="s">
        <v>175</v>
      </c>
      <c r="J2" t="s">
        <v>176</v>
      </c>
      <c r="K2" t="s">
        <v>177</v>
      </c>
      <c r="L2" t="s">
        <v>178</v>
      </c>
      <c r="M2" t="s">
        <v>179</v>
      </c>
      <c r="N2" t="s">
        <v>180</v>
      </c>
    </row>
    <row r="3" spans="1:14" x14ac:dyDescent="0.3">
      <c r="B3" t="s">
        <v>37</v>
      </c>
      <c r="C3" s="12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x14ac:dyDescent="0.3">
      <c r="B4" t="s">
        <v>61</v>
      </c>
      <c r="C4" s="12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x14ac:dyDescent="0.3">
      <c r="B5" t="s">
        <v>17</v>
      </c>
      <c r="C5" s="12">
        <v>4</v>
      </c>
      <c r="D5" s="5">
        <v>0.25</v>
      </c>
      <c r="E5" s="5">
        <v>0</v>
      </c>
      <c r="F5" s="5">
        <v>0.25</v>
      </c>
      <c r="G5" s="5">
        <v>0.25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x14ac:dyDescent="0.3">
      <c r="B6" t="s">
        <v>85</v>
      </c>
      <c r="C6" s="12">
        <v>1</v>
      </c>
      <c r="D6" s="5">
        <v>1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x14ac:dyDescent="0.3">
      <c r="B7" t="s">
        <v>107</v>
      </c>
      <c r="C7" s="12">
        <v>1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</row>
    <row r="8" spans="1:14" x14ac:dyDescent="0.3">
      <c r="B8" t="s">
        <v>79</v>
      </c>
      <c r="C8" s="12">
        <v>2</v>
      </c>
      <c r="D8" s="5">
        <v>0</v>
      </c>
      <c r="E8" s="5">
        <v>0</v>
      </c>
      <c r="F8" s="5">
        <v>0</v>
      </c>
      <c r="G8" s="5">
        <v>0</v>
      </c>
      <c r="H8" s="5">
        <v>0.5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</row>
    <row r="9" spans="1:14" x14ac:dyDescent="0.3">
      <c r="B9" t="s">
        <v>151</v>
      </c>
      <c r="C9" s="12">
        <v>1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 x14ac:dyDescent="0.3">
      <c r="B10" t="s">
        <v>51</v>
      </c>
      <c r="C10" s="12">
        <v>1</v>
      </c>
      <c r="D10" s="5">
        <v>1</v>
      </c>
      <c r="E10" s="5">
        <v>0</v>
      </c>
      <c r="F10" s="5">
        <v>1</v>
      </c>
      <c r="G10" s="5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</row>
    <row r="11" spans="1:14" x14ac:dyDescent="0.3">
      <c r="B11" t="s">
        <v>147</v>
      </c>
      <c r="C11" s="12">
        <v>1</v>
      </c>
      <c r="D11" s="5">
        <v>1</v>
      </c>
      <c r="E11" s="5">
        <v>0</v>
      </c>
      <c r="F11" s="5">
        <v>1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</row>
    <row r="12" spans="1:14" x14ac:dyDescent="0.3">
      <c r="B12" t="s">
        <v>71</v>
      </c>
      <c r="C12" s="12">
        <v>2</v>
      </c>
      <c r="D12" s="5">
        <v>0</v>
      </c>
      <c r="E12" s="5">
        <v>0.5</v>
      </c>
      <c r="F12" s="5">
        <v>0</v>
      </c>
      <c r="G12" s="5">
        <v>0.5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x14ac:dyDescent="0.3">
      <c r="B13" t="s">
        <v>121</v>
      </c>
      <c r="C13" s="12">
        <v>2</v>
      </c>
      <c r="D13" s="5">
        <v>0</v>
      </c>
      <c r="E13" s="5">
        <v>0.5</v>
      </c>
      <c r="F13" s="5">
        <v>0.5</v>
      </c>
      <c r="G13" s="5">
        <v>0.5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x14ac:dyDescent="0.3">
      <c r="B14" t="s">
        <v>115</v>
      </c>
      <c r="C14" s="12">
        <v>1</v>
      </c>
      <c r="D14" s="5">
        <v>0</v>
      </c>
      <c r="E14" s="5">
        <v>1</v>
      </c>
      <c r="F14" s="5">
        <v>0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x14ac:dyDescent="0.3">
      <c r="B15" t="s">
        <v>108</v>
      </c>
      <c r="C15" s="12">
        <v>1</v>
      </c>
      <c r="D15" s="5">
        <v>1</v>
      </c>
      <c r="E15" s="5">
        <v>0</v>
      </c>
      <c r="F15" s="5">
        <v>0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x14ac:dyDescent="0.3">
      <c r="B16" t="s">
        <v>89</v>
      </c>
      <c r="C16" s="12">
        <v>1</v>
      </c>
      <c r="D16" s="5">
        <v>0</v>
      </c>
      <c r="E16" s="5">
        <v>0</v>
      </c>
      <c r="F16" s="5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</row>
    <row r="17" spans="2:14" x14ac:dyDescent="0.3">
      <c r="B17" t="s">
        <v>134</v>
      </c>
      <c r="C17" s="12">
        <v>4</v>
      </c>
      <c r="D17" s="5">
        <v>0</v>
      </c>
      <c r="E17" s="5">
        <v>0.75</v>
      </c>
      <c r="F17" s="5">
        <v>0</v>
      </c>
      <c r="G17" s="5">
        <v>0.75</v>
      </c>
      <c r="H17" s="5">
        <v>0.75</v>
      </c>
      <c r="I17" s="5">
        <v>0.25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</row>
    <row r="18" spans="2:14" x14ac:dyDescent="0.3">
      <c r="B18" t="s">
        <v>54</v>
      </c>
      <c r="C18" s="12">
        <v>3</v>
      </c>
      <c r="D18" s="5">
        <v>0.66666666666666663</v>
      </c>
      <c r="E18" s="5">
        <v>0</v>
      </c>
      <c r="F18" s="5">
        <v>0.33333333333333331</v>
      </c>
      <c r="G18" s="5">
        <v>0.66666666666666663</v>
      </c>
      <c r="H18" s="5">
        <v>0.66666666666666663</v>
      </c>
      <c r="I18" s="5">
        <v>0.66666666666666663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</row>
    <row r="19" spans="2:14" x14ac:dyDescent="0.3">
      <c r="B19" t="s">
        <v>162</v>
      </c>
      <c r="C19" s="12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</row>
    <row r="20" spans="2:14" x14ac:dyDescent="0.3">
      <c r="B20" t="s">
        <v>103</v>
      </c>
      <c r="C20" s="12">
        <v>1</v>
      </c>
      <c r="D20" s="5">
        <v>1</v>
      </c>
      <c r="E20" s="5">
        <v>0</v>
      </c>
      <c r="F20" s="5">
        <v>1</v>
      </c>
      <c r="G20" s="5">
        <v>0</v>
      </c>
      <c r="H20" s="5">
        <v>0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</row>
    <row r="21" spans="2:14" x14ac:dyDescent="0.3">
      <c r="B21" t="s">
        <v>66</v>
      </c>
      <c r="C21" s="12">
        <v>1</v>
      </c>
      <c r="D21" s="5">
        <v>0</v>
      </c>
      <c r="E21" s="5">
        <v>1</v>
      </c>
      <c r="F21" s="5">
        <v>0</v>
      </c>
      <c r="G21" s="5">
        <v>0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2:14" x14ac:dyDescent="0.3">
      <c r="B22" t="s">
        <v>163</v>
      </c>
      <c r="C22" s="12">
        <v>1</v>
      </c>
      <c r="D22" s="5">
        <v>0</v>
      </c>
      <c r="E22" s="5">
        <v>1</v>
      </c>
      <c r="F22" s="5">
        <v>0</v>
      </c>
      <c r="G22" s="5">
        <v>0</v>
      </c>
      <c r="H22" s="5">
        <v>1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</row>
    <row r="23" spans="2:14" x14ac:dyDescent="0.3">
      <c r="B23" t="s">
        <v>105</v>
      </c>
      <c r="C23" s="12">
        <v>1</v>
      </c>
      <c r="D23" s="5">
        <v>0</v>
      </c>
      <c r="E23" s="5">
        <v>0</v>
      </c>
      <c r="F23" s="5">
        <v>0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2:14" x14ac:dyDescent="0.3">
      <c r="B24" t="s">
        <v>30</v>
      </c>
      <c r="C24" s="12">
        <v>12</v>
      </c>
      <c r="D24" s="5">
        <v>0</v>
      </c>
      <c r="E24" s="5">
        <v>0.16666666666666666</v>
      </c>
      <c r="F24" s="5">
        <v>0.25</v>
      </c>
      <c r="G24" s="5">
        <v>0.5</v>
      </c>
      <c r="H24" s="5">
        <v>0.75</v>
      </c>
      <c r="I24" s="5">
        <v>0.41666666666666669</v>
      </c>
      <c r="J24" s="5">
        <v>8.3333333333333329E-2</v>
      </c>
      <c r="K24" s="5">
        <v>0</v>
      </c>
      <c r="L24" s="5">
        <v>0</v>
      </c>
      <c r="M24" s="5">
        <v>0</v>
      </c>
      <c r="N24" s="5">
        <v>0</v>
      </c>
    </row>
    <row r="25" spans="2:14" x14ac:dyDescent="0.3">
      <c r="B25" t="s">
        <v>15</v>
      </c>
      <c r="C25" s="12">
        <v>7</v>
      </c>
      <c r="D25" s="5">
        <v>0</v>
      </c>
      <c r="E25" s="5">
        <v>0.14285714285714285</v>
      </c>
      <c r="F25" s="5">
        <v>0.14285714285714285</v>
      </c>
      <c r="G25" s="5">
        <v>0.14285714285714285</v>
      </c>
      <c r="H25" s="5">
        <v>0.42857142857142855</v>
      </c>
      <c r="I25" s="5">
        <v>0</v>
      </c>
      <c r="J25" s="5">
        <v>0.14285714285714285</v>
      </c>
      <c r="K25" s="5">
        <v>0</v>
      </c>
      <c r="L25" s="5">
        <v>0</v>
      </c>
      <c r="M25" s="5">
        <v>0</v>
      </c>
      <c r="N25" s="5">
        <v>0</v>
      </c>
    </row>
    <row r="26" spans="2:14" x14ac:dyDescent="0.3">
      <c r="B26" t="s">
        <v>70</v>
      </c>
      <c r="C26" s="12">
        <v>3</v>
      </c>
      <c r="D26" s="5">
        <v>0.33333333333333331</v>
      </c>
      <c r="E26" s="5">
        <v>0</v>
      </c>
      <c r="F26" s="5">
        <v>0.33333333333333331</v>
      </c>
      <c r="G26" s="5">
        <v>0.33333333333333331</v>
      </c>
      <c r="H26" s="5">
        <v>0.66666666666666663</v>
      </c>
      <c r="I26" s="5">
        <v>0.66666666666666663</v>
      </c>
      <c r="J26" s="5">
        <v>0.33333333333333331</v>
      </c>
      <c r="K26" s="5">
        <v>0</v>
      </c>
      <c r="L26" s="5">
        <v>0</v>
      </c>
      <c r="M26" s="5">
        <v>0</v>
      </c>
      <c r="N26" s="5">
        <v>0</v>
      </c>
    </row>
    <row r="27" spans="2:14" x14ac:dyDescent="0.3">
      <c r="B27" t="s">
        <v>44</v>
      </c>
      <c r="C27" s="12">
        <v>5</v>
      </c>
      <c r="D27" s="5">
        <v>0</v>
      </c>
      <c r="E27" s="5">
        <v>0.2</v>
      </c>
      <c r="F27" s="5">
        <v>0</v>
      </c>
      <c r="G27" s="5">
        <v>0.6</v>
      </c>
      <c r="H27" s="5">
        <v>0.6</v>
      </c>
      <c r="I27" s="5">
        <v>0.2</v>
      </c>
      <c r="J27" s="5">
        <v>0.4</v>
      </c>
      <c r="K27" s="5">
        <v>0</v>
      </c>
      <c r="L27" s="5">
        <v>0</v>
      </c>
      <c r="M27" s="5">
        <v>0</v>
      </c>
      <c r="N27" s="5">
        <v>0</v>
      </c>
    </row>
    <row r="28" spans="2:14" x14ac:dyDescent="0.3">
      <c r="B28" t="s">
        <v>60</v>
      </c>
      <c r="C28" s="12">
        <v>2</v>
      </c>
      <c r="D28" s="5">
        <v>0</v>
      </c>
      <c r="E28" s="5">
        <v>0.5</v>
      </c>
      <c r="F28" s="5">
        <v>0</v>
      </c>
      <c r="G28" s="5">
        <v>0</v>
      </c>
      <c r="H28" s="5">
        <v>0.5</v>
      </c>
      <c r="I28" s="5">
        <v>0</v>
      </c>
      <c r="J28" s="5">
        <v>0.5</v>
      </c>
      <c r="K28" s="5">
        <v>0</v>
      </c>
      <c r="L28" s="5">
        <v>0</v>
      </c>
      <c r="M28" s="5">
        <v>0</v>
      </c>
      <c r="N28" s="5">
        <v>0</v>
      </c>
    </row>
    <row r="29" spans="2:14" x14ac:dyDescent="0.3">
      <c r="B29" t="s">
        <v>31</v>
      </c>
      <c r="C29" s="12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</row>
    <row r="30" spans="2:14" x14ac:dyDescent="0.3">
      <c r="B30" t="s">
        <v>106</v>
      </c>
      <c r="C30" s="12">
        <v>1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0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</row>
    <row r="31" spans="2:14" x14ac:dyDescent="0.3">
      <c r="B31" t="s">
        <v>92</v>
      </c>
      <c r="C31" s="12">
        <v>1</v>
      </c>
      <c r="D31" s="5">
        <v>0</v>
      </c>
      <c r="E31" s="5">
        <v>0</v>
      </c>
      <c r="F31" s="5">
        <v>0</v>
      </c>
      <c r="G31" s="5">
        <v>1</v>
      </c>
      <c r="H31" s="5">
        <v>1</v>
      </c>
      <c r="I31" s="5">
        <v>0</v>
      </c>
      <c r="J31" s="5">
        <v>1</v>
      </c>
      <c r="K31" s="5">
        <v>0</v>
      </c>
      <c r="L31" s="5">
        <v>0</v>
      </c>
      <c r="M31" s="5">
        <v>0</v>
      </c>
      <c r="N31" s="5">
        <v>0</v>
      </c>
    </row>
    <row r="32" spans="2:14" x14ac:dyDescent="0.3">
      <c r="B32" t="s">
        <v>124</v>
      </c>
      <c r="C32" s="12">
        <v>6</v>
      </c>
      <c r="D32" s="5">
        <v>0.33333333333333331</v>
      </c>
      <c r="E32" s="5">
        <v>0.16666666666666666</v>
      </c>
      <c r="F32" s="5">
        <v>0.5</v>
      </c>
      <c r="G32" s="5">
        <v>0.16666666666666666</v>
      </c>
      <c r="H32" s="5">
        <v>0.83333333333333337</v>
      </c>
      <c r="I32" s="5">
        <v>0.16666666666666666</v>
      </c>
      <c r="J32" s="5">
        <v>0.33333333333333331</v>
      </c>
      <c r="K32" s="5">
        <v>0.16666666666666666</v>
      </c>
      <c r="L32" s="5">
        <v>0</v>
      </c>
      <c r="M32" s="5">
        <v>0</v>
      </c>
      <c r="N32" s="5">
        <v>0</v>
      </c>
    </row>
    <row r="33" spans="2:14" x14ac:dyDescent="0.3">
      <c r="B33" t="s">
        <v>18</v>
      </c>
      <c r="C33" s="12">
        <v>5</v>
      </c>
      <c r="D33" s="5">
        <v>0.6</v>
      </c>
      <c r="E33" s="5">
        <v>0.2</v>
      </c>
      <c r="F33" s="5">
        <v>0</v>
      </c>
      <c r="G33" s="5">
        <v>0</v>
      </c>
      <c r="H33" s="5">
        <v>0.4</v>
      </c>
      <c r="I33" s="5">
        <v>0.4</v>
      </c>
      <c r="J33" s="5">
        <v>0</v>
      </c>
      <c r="K33" s="5">
        <v>0.2</v>
      </c>
      <c r="L33" s="5">
        <v>0</v>
      </c>
      <c r="M33" s="5">
        <v>0</v>
      </c>
      <c r="N33" s="5">
        <v>0</v>
      </c>
    </row>
    <row r="34" spans="2:14" x14ac:dyDescent="0.3">
      <c r="B34" t="s">
        <v>143</v>
      </c>
      <c r="C34" s="12">
        <v>2</v>
      </c>
      <c r="D34" s="5">
        <v>0</v>
      </c>
      <c r="E34" s="5">
        <v>0.5</v>
      </c>
      <c r="F34" s="5">
        <v>0</v>
      </c>
      <c r="G34" s="5">
        <v>1</v>
      </c>
      <c r="H34" s="5">
        <v>1</v>
      </c>
      <c r="I34" s="5">
        <v>0</v>
      </c>
      <c r="J34" s="5">
        <v>0</v>
      </c>
      <c r="K34" s="5">
        <v>0.5</v>
      </c>
      <c r="L34" s="5">
        <v>0</v>
      </c>
      <c r="M34" s="5">
        <v>0</v>
      </c>
      <c r="N34" s="5">
        <v>0</v>
      </c>
    </row>
    <row r="35" spans="2:14" x14ac:dyDescent="0.3">
      <c r="B35" t="s">
        <v>133</v>
      </c>
      <c r="C35" s="12">
        <v>2</v>
      </c>
      <c r="D35" s="5">
        <v>0.5</v>
      </c>
      <c r="E35" s="5">
        <v>0</v>
      </c>
      <c r="F35" s="5">
        <v>0</v>
      </c>
      <c r="G35" s="5">
        <v>1</v>
      </c>
      <c r="H35" s="5">
        <v>1</v>
      </c>
      <c r="I35" s="5">
        <v>0</v>
      </c>
      <c r="J35" s="5">
        <v>0</v>
      </c>
      <c r="K35" s="5">
        <v>0.5</v>
      </c>
      <c r="L35" s="5">
        <v>0</v>
      </c>
      <c r="M35" s="5">
        <v>0</v>
      </c>
      <c r="N35" s="5">
        <v>0</v>
      </c>
    </row>
    <row r="36" spans="2:14" x14ac:dyDescent="0.3">
      <c r="B36" t="s">
        <v>155</v>
      </c>
      <c r="C36" s="12">
        <v>1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  <c r="M36" s="5">
        <v>0</v>
      </c>
      <c r="N36" s="5">
        <v>0</v>
      </c>
    </row>
    <row r="37" spans="2:14" x14ac:dyDescent="0.3">
      <c r="B37" t="s">
        <v>13</v>
      </c>
      <c r="C37" s="12">
        <v>3</v>
      </c>
      <c r="D37" s="5">
        <v>0.33333333333333331</v>
      </c>
      <c r="E37" s="5">
        <v>0.33333333333333331</v>
      </c>
      <c r="F37" s="5">
        <v>0.33333333333333331</v>
      </c>
      <c r="G37" s="5">
        <v>0</v>
      </c>
      <c r="H37" s="5">
        <v>0.33333333333333331</v>
      </c>
      <c r="I37" s="5">
        <v>0</v>
      </c>
      <c r="J37" s="5">
        <v>0</v>
      </c>
      <c r="K37" s="5">
        <v>0</v>
      </c>
      <c r="L37" s="5">
        <v>0.33333333333333331</v>
      </c>
      <c r="M37" s="5">
        <v>0</v>
      </c>
      <c r="N37" s="5">
        <v>0</v>
      </c>
    </row>
    <row r="38" spans="2:14" x14ac:dyDescent="0.3">
      <c r="B38" t="s">
        <v>23</v>
      </c>
      <c r="C38" s="12">
        <v>3</v>
      </c>
      <c r="D38" s="5">
        <v>0</v>
      </c>
      <c r="E38" s="5">
        <v>0.66666666666666663</v>
      </c>
      <c r="F38" s="5">
        <v>0</v>
      </c>
      <c r="G38" s="5">
        <v>0</v>
      </c>
      <c r="H38" s="5">
        <v>0.33333333333333331</v>
      </c>
      <c r="I38" s="5">
        <v>0</v>
      </c>
      <c r="J38" s="5">
        <v>0.33333333333333331</v>
      </c>
      <c r="K38" s="5">
        <v>0</v>
      </c>
      <c r="L38" s="5">
        <v>0.33333333333333331</v>
      </c>
      <c r="M38" s="5">
        <v>0</v>
      </c>
      <c r="N38" s="5">
        <v>0</v>
      </c>
    </row>
    <row r="39" spans="2:14" x14ac:dyDescent="0.3">
      <c r="B39" t="s">
        <v>90</v>
      </c>
      <c r="C39" s="12">
        <v>5</v>
      </c>
      <c r="D39" s="5">
        <v>0.6</v>
      </c>
      <c r="E39" s="5">
        <v>0.2</v>
      </c>
      <c r="F39" s="5">
        <v>0.2</v>
      </c>
      <c r="G39" s="5">
        <v>0.2</v>
      </c>
      <c r="H39" s="5">
        <v>1</v>
      </c>
      <c r="I39" s="5">
        <v>0</v>
      </c>
      <c r="J39" s="5">
        <v>0.2</v>
      </c>
      <c r="K39" s="5">
        <v>0</v>
      </c>
      <c r="L39" s="5">
        <v>0.4</v>
      </c>
      <c r="M39" s="5">
        <v>0</v>
      </c>
      <c r="N39" s="5">
        <v>0</v>
      </c>
    </row>
    <row r="40" spans="2:14" x14ac:dyDescent="0.3">
      <c r="B40" t="s">
        <v>127</v>
      </c>
      <c r="C40" s="12">
        <v>2</v>
      </c>
      <c r="D40" s="5">
        <v>0.5</v>
      </c>
      <c r="E40" s="5">
        <v>0.5</v>
      </c>
      <c r="F40" s="5">
        <v>0</v>
      </c>
      <c r="G40" s="5">
        <v>0</v>
      </c>
      <c r="H40" s="5">
        <v>0.5</v>
      </c>
      <c r="I40" s="5">
        <v>0</v>
      </c>
      <c r="J40" s="5">
        <v>0</v>
      </c>
      <c r="K40" s="5">
        <v>0</v>
      </c>
      <c r="L40" s="5">
        <v>0.5</v>
      </c>
      <c r="M40" s="5">
        <v>0</v>
      </c>
      <c r="N40" s="5">
        <v>0</v>
      </c>
    </row>
    <row r="41" spans="2:14" x14ac:dyDescent="0.3">
      <c r="B41" t="s">
        <v>128</v>
      </c>
      <c r="C41" s="12">
        <v>2</v>
      </c>
      <c r="D41" s="5">
        <v>0.5</v>
      </c>
      <c r="E41" s="5">
        <v>0</v>
      </c>
      <c r="F41" s="5">
        <v>0</v>
      </c>
      <c r="G41" s="5">
        <v>0.5</v>
      </c>
      <c r="H41" s="5">
        <v>1</v>
      </c>
      <c r="I41" s="5">
        <v>0</v>
      </c>
      <c r="J41" s="5">
        <v>0</v>
      </c>
      <c r="K41" s="5">
        <v>0</v>
      </c>
      <c r="L41" s="5">
        <v>0.5</v>
      </c>
      <c r="M41" s="5">
        <v>0</v>
      </c>
      <c r="N41" s="5">
        <v>0</v>
      </c>
    </row>
    <row r="42" spans="2:14" x14ac:dyDescent="0.3">
      <c r="B42" t="s">
        <v>62</v>
      </c>
      <c r="C42" s="12">
        <v>4</v>
      </c>
      <c r="D42" s="5">
        <v>0</v>
      </c>
      <c r="E42" s="5">
        <v>0.25</v>
      </c>
      <c r="F42" s="5">
        <v>0.75</v>
      </c>
      <c r="G42" s="5">
        <v>0.25</v>
      </c>
      <c r="H42" s="5">
        <v>0.5</v>
      </c>
      <c r="I42" s="5">
        <v>0.5</v>
      </c>
      <c r="J42" s="5">
        <v>0</v>
      </c>
      <c r="K42" s="5">
        <v>0.25</v>
      </c>
      <c r="L42" s="5">
        <v>0.5</v>
      </c>
      <c r="M42" s="5">
        <v>0</v>
      </c>
      <c r="N42" s="5">
        <v>0</v>
      </c>
    </row>
    <row r="43" spans="2:14" x14ac:dyDescent="0.3">
      <c r="B43" t="s">
        <v>139</v>
      </c>
      <c r="C43" s="12">
        <v>3</v>
      </c>
      <c r="D43" s="5">
        <v>0</v>
      </c>
      <c r="E43" s="5">
        <v>0.33333333333333331</v>
      </c>
      <c r="F43" s="5">
        <v>0.33333333333333331</v>
      </c>
      <c r="G43" s="5">
        <v>0.33333333333333331</v>
      </c>
      <c r="H43" s="5">
        <v>0.66666666666666663</v>
      </c>
      <c r="I43" s="5">
        <v>0</v>
      </c>
      <c r="J43" s="5">
        <v>0</v>
      </c>
      <c r="K43" s="5">
        <v>0</v>
      </c>
      <c r="L43" s="5">
        <v>0.66666666666666663</v>
      </c>
      <c r="M43" s="5">
        <v>0</v>
      </c>
      <c r="N43" s="5">
        <v>0</v>
      </c>
    </row>
    <row r="44" spans="2:14" x14ac:dyDescent="0.3">
      <c r="B44" t="s">
        <v>88</v>
      </c>
      <c r="C44" s="12">
        <v>1</v>
      </c>
      <c r="D44" s="5">
        <v>0</v>
      </c>
      <c r="E44" s="5">
        <v>0</v>
      </c>
      <c r="F44" s="5">
        <v>1</v>
      </c>
      <c r="G44" s="5">
        <v>1</v>
      </c>
      <c r="H44" s="5">
        <v>0</v>
      </c>
      <c r="I44" s="5">
        <v>0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</row>
    <row r="45" spans="2:14" x14ac:dyDescent="0.3">
      <c r="B45" t="s">
        <v>142</v>
      </c>
      <c r="C45" s="12">
        <v>9</v>
      </c>
      <c r="D45" s="5">
        <v>0.22222222222222221</v>
      </c>
      <c r="E45" s="5">
        <v>0</v>
      </c>
      <c r="F45" s="5">
        <v>0.44444444444444442</v>
      </c>
      <c r="G45" s="5">
        <v>0.33333333333333331</v>
      </c>
      <c r="H45" s="5">
        <v>0.66666666666666663</v>
      </c>
      <c r="I45" s="5">
        <v>0</v>
      </c>
      <c r="J45" s="5">
        <v>0.22222222222222221</v>
      </c>
      <c r="K45" s="5">
        <v>0</v>
      </c>
      <c r="L45" s="5">
        <v>0</v>
      </c>
      <c r="M45" s="5">
        <v>0.1111111111111111</v>
      </c>
      <c r="N45" s="5">
        <v>0</v>
      </c>
    </row>
    <row r="46" spans="2:14" x14ac:dyDescent="0.3">
      <c r="B46" t="s">
        <v>131</v>
      </c>
      <c r="C46" s="12">
        <v>12</v>
      </c>
      <c r="D46" s="5">
        <v>0</v>
      </c>
      <c r="E46" s="5">
        <v>0.16666666666666666</v>
      </c>
      <c r="F46" s="5">
        <v>0.25</v>
      </c>
      <c r="G46" s="5">
        <v>0.5</v>
      </c>
      <c r="H46" s="5">
        <v>0.33333333333333331</v>
      </c>
      <c r="I46" s="5">
        <v>0.25</v>
      </c>
      <c r="J46" s="5">
        <v>0.16666666666666666</v>
      </c>
      <c r="K46" s="5">
        <v>8.3333333333333329E-2</v>
      </c>
      <c r="L46" s="5">
        <v>8.3333333333333329E-2</v>
      </c>
      <c r="M46" s="5">
        <v>0.16666666666666666</v>
      </c>
      <c r="N46" s="5">
        <v>0</v>
      </c>
    </row>
    <row r="47" spans="2:14" x14ac:dyDescent="0.3">
      <c r="B47" t="s">
        <v>48</v>
      </c>
      <c r="C47" s="12">
        <v>10</v>
      </c>
      <c r="D47" s="5">
        <v>0.1</v>
      </c>
      <c r="E47" s="5">
        <v>0.3</v>
      </c>
      <c r="F47" s="5">
        <v>0.2</v>
      </c>
      <c r="G47" s="5">
        <v>0.7</v>
      </c>
      <c r="H47" s="5">
        <v>0.8</v>
      </c>
      <c r="I47" s="5">
        <v>0</v>
      </c>
      <c r="J47" s="5">
        <v>0.1</v>
      </c>
      <c r="K47" s="5">
        <v>0</v>
      </c>
      <c r="L47" s="5">
        <v>0.1</v>
      </c>
      <c r="M47" s="5">
        <v>0.2</v>
      </c>
      <c r="N47" s="5">
        <v>0</v>
      </c>
    </row>
    <row r="48" spans="2:14" x14ac:dyDescent="0.3">
      <c r="B48" t="s">
        <v>14</v>
      </c>
      <c r="C48" s="12">
        <v>14</v>
      </c>
      <c r="D48" s="5">
        <v>0.2857142857142857</v>
      </c>
      <c r="E48" s="5">
        <v>7.1428571428571425E-2</v>
      </c>
      <c r="F48" s="5">
        <v>0</v>
      </c>
      <c r="G48" s="5">
        <v>0.35714285714285715</v>
      </c>
      <c r="H48" s="5">
        <v>0.2857142857142857</v>
      </c>
      <c r="I48" s="5">
        <v>0.2857142857142857</v>
      </c>
      <c r="J48" s="5">
        <v>7.1428571428571425E-2</v>
      </c>
      <c r="K48" s="5">
        <v>0.14285714285714285</v>
      </c>
      <c r="L48" s="5">
        <v>7.1428571428571425E-2</v>
      </c>
      <c r="M48" s="5">
        <v>0.21428571428571427</v>
      </c>
      <c r="N48" s="5">
        <v>0</v>
      </c>
    </row>
    <row r="49" spans="2:14" x14ac:dyDescent="0.3">
      <c r="B49" t="s">
        <v>53</v>
      </c>
      <c r="C49" s="12">
        <v>4</v>
      </c>
      <c r="D49" s="5">
        <v>0.25</v>
      </c>
      <c r="E49" s="5">
        <v>0</v>
      </c>
      <c r="F49" s="5">
        <v>0</v>
      </c>
      <c r="G49" s="5">
        <v>0.25</v>
      </c>
      <c r="H49" s="5">
        <v>1</v>
      </c>
      <c r="I49" s="5">
        <v>0.5</v>
      </c>
      <c r="J49" s="5">
        <v>0</v>
      </c>
      <c r="K49" s="5">
        <v>0</v>
      </c>
      <c r="L49" s="5">
        <v>0</v>
      </c>
      <c r="M49" s="5">
        <v>0.25</v>
      </c>
      <c r="N49" s="5">
        <v>0</v>
      </c>
    </row>
    <row r="50" spans="2:14" x14ac:dyDescent="0.3">
      <c r="B50" t="s">
        <v>58</v>
      </c>
      <c r="C50" s="12">
        <v>4</v>
      </c>
      <c r="D50" s="5">
        <v>0</v>
      </c>
      <c r="E50" s="5">
        <v>0</v>
      </c>
      <c r="F50" s="5">
        <v>0</v>
      </c>
      <c r="G50" s="5">
        <v>0.25</v>
      </c>
      <c r="H50" s="5">
        <v>0</v>
      </c>
      <c r="I50" s="5">
        <v>0.25</v>
      </c>
      <c r="J50" s="5">
        <v>0.25</v>
      </c>
      <c r="K50" s="5">
        <v>0</v>
      </c>
      <c r="L50" s="5">
        <v>0.25</v>
      </c>
      <c r="M50" s="5">
        <v>0.25</v>
      </c>
      <c r="N50" s="5">
        <v>0</v>
      </c>
    </row>
    <row r="51" spans="2:14" x14ac:dyDescent="0.3">
      <c r="B51" t="s">
        <v>81</v>
      </c>
      <c r="C51" s="12">
        <v>4</v>
      </c>
      <c r="D51" s="5">
        <v>0.25</v>
      </c>
      <c r="E51" s="5">
        <v>0.25</v>
      </c>
      <c r="F51" s="5">
        <v>0.5</v>
      </c>
      <c r="G51" s="5">
        <v>0</v>
      </c>
      <c r="H51" s="5">
        <v>0.75</v>
      </c>
      <c r="I51" s="5">
        <v>0</v>
      </c>
      <c r="J51" s="5">
        <v>0</v>
      </c>
      <c r="K51" s="5">
        <v>0.25</v>
      </c>
      <c r="L51" s="5">
        <v>0.5</v>
      </c>
      <c r="M51" s="5">
        <v>0.25</v>
      </c>
      <c r="N51" s="5">
        <v>0</v>
      </c>
    </row>
    <row r="52" spans="2:14" x14ac:dyDescent="0.3">
      <c r="B52" t="s">
        <v>46</v>
      </c>
      <c r="C52" s="12">
        <v>23</v>
      </c>
      <c r="D52" s="5">
        <v>0.47826086956521741</v>
      </c>
      <c r="E52" s="5">
        <v>8.6956521739130432E-2</v>
      </c>
      <c r="F52" s="5">
        <v>0.30434782608695654</v>
      </c>
      <c r="G52" s="5">
        <v>0.39130434782608697</v>
      </c>
      <c r="H52" s="5">
        <v>0.56521739130434778</v>
      </c>
      <c r="I52" s="5">
        <v>0.30434782608695654</v>
      </c>
      <c r="J52" s="5">
        <v>4.3478260869565216E-2</v>
      </c>
      <c r="K52" s="5">
        <v>0.13043478260869565</v>
      </c>
      <c r="L52" s="5">
        <v>0.17391304347826086</v>
      </c>
      <c r="M52" s="5">
        <v>0.2608695652173913</v>
      </c>
      <c r="N52" s="5">
        <v>0</v>
      </c>
    </row>
    <row r="53" spans="2:14" x14ac:dyDescent="0.3">
      <c r="B53" t="s">
        <v>63</v>
      </c>
      <c r="C53" s="12">
        <v>5</v>
      </c>
      <c r="D53" s="5">
        <v>0.4</v>
      </c>
      <c r="E53" s="5">
        <v>0.2</v>
      </c>
      <c r="F53" s="5">
        <v>0</v>
      </c>
      <c r="G53" s="5">
        <v>0.4</v>
      </c>
      <c r="H53" s="5">
        <v>1</v>
      </c>
      <c r="I53" s="5">
        <v>0</v>
      </c>
      <c r="J53" s="5">
        <v>0.2</v>
      </c>
      <c r="K53" s="5">
        <v>0</v>
      </c>
      <c r="L53" s="5">
        <v>0</v>
      </c>
      <c r="M53" s="5">
        <v>0.4</v>
      </c>
      <c r="N53" s="5">
        <v>0</v>
      </c>
    </row>
    <row r="54" spans="2:14" x14ac:dyDescent="0.3">
      <c r="B54" t="s">
        <v>126</v>
      </c>
      <c r="C54" s="12">
        <v>13</v>
      </c>
      <c r="D54" s="5">
        <v>0.38461538461538464</v>
      </c>
      <c r="E54" s="5">
        <v>0</v>
      </c>
      <c r="F54" s="5">
        <v>0.30769230769230771</v>
      </c>
      <c r="G54" s="5">
        <v>0.23076923076923078</v>
      </c>
      <c r="H54" s="5">
        <v>0.76923076923076927</v>
      </c>
      <c r="I54" s="5">
        <v>0.15384615384615385</v>
      </c>
      <c r="J54" s="5">
        <v>0.23076923076923078</v>
      </c>
      <c r="K54" s="5">
        <v>0</v>
      </c>
      <c r="L54" s="5">
        <v>7.6923076923076927E-2</v>
      </c>
      <c r="M54" s="5">
        <v>0.46153846153846156</v>
      </c>
      <c r="N54" s="5">
        <v>0</v>
      </c>
    </row>
    <row r="55" spans="2:14" x14ac:dyDescent="0.3">
      <c r="B55" t="s">
        <v>96</v>
      </c>
      <c r="C55" s="12">
        <v>2</v>
      </c>
      <c r="D55" s="5">
        <v>0.5</v>
      </c>
      <c r="E55" s="5">
        <v>0.5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0.5</v>
      </c>
      <c r="N55" s="5">
        <v>0</v>
      </c>
    </row>
    <row r="56" spans="2:14" x14ac:dyDescent="0.3">
      <c r="B56" t="s">
        <v>130</v>
      </c>
      <c r="C56" s="12">
        <v>2</v>
      </c>
      <c r="D56" s="5">
        <v>0</v>
      </c>
      <c r="E56" s="5">
        <v>0</v>
      </c>
      <c r="F56" s="5">
        <v>0</v>
      </c>
      <c r="G56" s="5">
        <v>0.5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0.5</v>
      </c>
      <c r="N56" s="5">
        <v>0</v>
      </c>
    </row>
    <row r="57" spans="2:14" x14ac:dyDescent="0.3">
      <c r="B57" t="s">
        <v>136</v>
      </c>
      <c r="C57" s="12">
        <v>2</v>
      </c>
      <c r="D57" s="5">
        <v>0</v>
      </c>
      <c r="E57" s="5">
        <v>0.5</v>
      </c>
      <c r="F57" s="5">
        <v>0</v>
      </c>
      <c r="G57" s="5">
        <v>0.5</v>
      </c>
      <c r="H57" s="5">
        <v>1</v>
      </c>
      <c r="I57" s="5">
        <v>0.5</v>
      </c>
      <c r="J57" s="5">
        <v>0</v>
      </c>
      <c r="K57" s="5">
        <v>0</v>
      </c>
      <c r="L57" s="5">
        <v>0</v>
      </c>
      <c r="M57" s="5">
        <v>0.5</v>
      </c>
      <c r="N57" s="5">
        <v>0</v>
      </c>
    </row>
    <row r="58" spans="2:14" x14ac:dyDescent="0.3">
      <c r="B58" t="s">
        <v>59</v>
      </c>
      <c r="C58" s="12">
        <v>5</v>
      </c>
      <c r="D58" s="5">
        <v>0.2</v>
      </c>
      <c r="E58" s="5">
        <v>0</v>
      </c>
      <c r="F58" s="5">
        <v>0.4</v>
      </c>
      <c r="G58" s="5">
        <v>0.4</v>
      </c>
      <c r="H58" s="5">
        <v>0.6</v>
      </c>
      <c r="I58" s="5">
        <v>0</v>
      </c>
      <c r="J58" s="5">
        <v>0.2</v>
      </c>
      <c r="K58" s="5">
        <v>0</v>
      </c>
      <c r="L58" s="5">
        <v>0</v>
      </c>
      <c r="M58" s="5">
        <v>0.6</v>
      </c>
      <c r="N58" s="5">
        <v>0</v>
      </c>
    </row>
    <row r="59" spans="2:14" x14ac:dyDescent="0.3">
      <c r="B59" t="s">
        <v>102</v>
      </c>
      <c r="C59" s="12">
        <v>3</v>
      </c>
      <c r="D59" s="5">
        <v>0.33333333333333331</v>
      </c>
      <c r="E59" s="5">
        <v>0</v>
      </c>
      <c r="F59" s="5">
        <v>0</v>
      </c>
      <c r="G59" s="5">
        <v>0</v>
      </c>
      <c r="H59" s="5">
        <v>0.33333333333333331</v>
      </c>
      <c r="I59" s="5">
        <v>0</v>
      </c>
      <c r="J59" s="5">
        <v>0.33333333333333331</v>
      </c>
      <c r="K59" s="5">
        <v>0</v>
      </c>
      <c r="L59" s="5">
        <v>0.33333333333333331</v>
      </c>
      <c r="M59" s="5">
        <v>0.66666666666666663</v>
      </c>
      <c r="N59" s="5">
        <v>0</v>
      </c>
    </row>
    <row r="60" spans="2:14" x14ac:dyDescent="0.3">
      <c r="B60" t="s">
        <v>72</v>
      </c>
      <c r="C60" s="12">
        <v>1</v>
      </c>
      <c r="D60" s="5">
        <v>1</v>
      </c>
      <c r="E60" s="5">
        <v>0</v>
      </c>
      <c r="F60" s="5">
        <v>1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1</v>
      </c>
      <c r="N60" s="5">
        <v>0</v>
      </c>
    </row>
    <row r="61" spans="2:14" x14ac:dyDescent="0.3">
      <c r="B61" t="s">
        <v>118</v>
      </c>
      <c r="C61" s="12">
        <v>1</v>
      </c>
      <c r="D61" s="5">
        <v>1</v>
      </c>
      <c r="E61" s="5">
        <v>0</v>
      </c>
      <c r="F61" s="5">
        <v>1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1</v>
      </c>
      <c r="N61" s="5">
        <v>0</v>
      </c>
    </row>
    <row r="62" spans="2:14" x14ac:dyDescent="0.3">
      <c r="B62" t="s">
        <v>97</v>
      </c>
      <c r="C62" s="12">
        <v>1</v>
      </c>
      <c r="D62" s="5">
        <v>0</v>
      </c>
      <c r="E62" s="5">
        <v>0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1</v>
      </c>
      <c r="N62" s="5">
        <v>0</v>
      </c>
    </row>
    <row r="63" spans="2:14" x14ac:dyDescent="0.3">
      <c r="B63" t="s">
        <v>52</v>
      </c>
      <c r="C63" s="12">
        <v>1</v>
      </c>
      <c r="D63" s="5">
        <v>0</v>
      </c>
      <c r="E63" s="5">
        <v>0</v>
      </c>
      <c r="F63" s="5">
        <v>0</v>
      </c>
      <c r="G63" s="5">
        <v>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1</v>
      </c>
      <c r="N63" s="5">
        <v>0</v>
      </c>
    </row>
    <row r="64" spans="2:14" x14ac:dyDescent="0.3">
      <c r="B64" t="s">
        <v>95</v>
      </c>
      <c r="C64" s="12">
        <v>1</v>
      </c>
      <c r="D64" s="5">
        <v>0</v>
      </c>
      <c r="E64" s="5">
        <v>0</v>
      </c>
      <c r="F64" s="5">
        <v>0</v>
      </c>
      <c r="G64" s="5">
        <v>1</v>
      </c>
      <c r="H64" s="5">
        <v>0</v>
      </c>
      <c r="I64" s="5">
        <v>1</v>
      </c>
      <c r="J64" s="5">
        <v>0</v>
      </c>
      <c r="K64" s="5">
        <v>0</v>
      </c>
      <c r="L64" s="5">
        <v>0</v>
      </c>
      <c r="M64" s="5">
        <v>1</v>
      </c>
      <c r="N64" s="5">
        <v>0</v>
      </c>
    </row>
    <row r="65" spans="2:14" x14ac:dyDescent="0.3">
      <c r="B65" t="s">
        <v>149</v>
      </c>
      <c r="C65" s="12">
        <v>2</v>
      </c>
      <c r="D65" s="5">
        <v>0.5</v>
      </c>
      <c r="E65" s="5">
        <v>0</v>
      </c>
      <c r="F65" s="5">
        <v>0</v>
      </c>
      <c r="G65" s="5">
        <v>0</v>
      </c>
      <c r="H65" s="5">
        <v>0.5</v>
      </c>
      <c r="I65" s="5">
        <v>1</v>
      </c>
      <c r="J65" s="5">
        <v>0</v>
      </c>
      <c r="K65" s="5">
        <v>0</v>
      </c>
      <c r="L65" s="5">
        <v>0</v>
      </c>
      <c r="M65" s="5">
        <v>1</v>
      </c>
      <c r="N65" s="5">
        <v>0</v>
      </c>
    </row>
    <row r="66" spans="2:14" x14ac:dyDescent="0.3">
      <c r="B66" t="s">
        <v>141</v>
      </c>
      <c r="C66" s="12">
        <v>1</v>
      </c>
      <c r="D66" s="5">
        <v>0</v>
      </c>
      <c r="E66" s="5">
        <v>0</v>
      </c>
      <c r="F66" s="5">
        <v>0</v>
      </c>
      <c r="G66" s="5">
        <v>0</v>
      </c>
      <c r="H66" s="5">
        <v>1</v>
      </c>
      <c r="I66" s="5">
        <v>1</v>
      </c>
      <c r="J66" s="5">
        <v>0</v>
      </c>
      <c r="K66" s="5">
        <v>0</v>
      </c>
      <c r="L66" s="5">
        <v>0</v>
      </c>
      <c r="M66" s="5">
        <v>1</v>
      </c>
      <c r="N66" s="5">
        <v>0</v>
      </c>
    </row>
    <row r="67" spans="2:14" x14ac:dyDescent="0.3">
      <c r="B67" t="s">
        <v>43</v>
      </c>
      <c r="C67" s="12">
        <v>1</v>
      </c>
      <c r="D67" s="5">
        <v>0</v>
      </c>
      <c r="E67" s="5">
        <v>0</v>
      </c>
      <c r="F67" s="5">
        <v>1</v>
      </c>
      <c r="G67" s="5">
        <v>0</v>
      </c>
      <c r="H67" s="5">
        <v>0</v>
      </c>
      <c r="I67" s="5">
        <v>0</v>
      </c>
      <c r="J67" s="5">
        <v>1</v>
      </c>
      <c r="K67" s="5">
        <v>0</v>
      </c>
      <c r="L67" s="5">
        <v>0</v>
      </c>
      <c r="M67" s="5">
        <v>1</v>
      </c>
      <c r="N67" s="5">
        <v>0</v>
      </c>
    </row>
    <row r="68" spans="2:14" x14ac:dyDescent="0.3">
      <c r="B68" t="s">
        <v>152</v>
      </c>
      <c r="C68" s="12">
        <v>2</v>
      </c>
      <c r="D68" s="5">
        <v>0</v>
      </c>
      <c r="E68" s="5">
        <v>0</v>
      </c>
      <c r="F68" s="5">
        <v>0</v>
      </c>
      <c r="G68" s="5">
        <v>0.5</v>
      </c>
      <c r="H68" s="5">
        <v>0.5</v>
      </c>
      <c r="I68" s="5">
        <v>0</v>
      </c>
      <c r="J68" s="5">
        <v>0</v>
      </c>
      <c r="K68" s="5">
        <v>0</v>
      </c>
      <c r="L68" s="5">
        <v>0.5</v>
      </c>
      <c r="M68" s="5">
        <v>1</v>
      </c>
      <c r="N68" s="5">
        <v>0</v>
      </c>
    </row>
    <row r="69" spans="2:14" x14ac:dyDescent="0.3">
      <c r="B69" t="s">
        <v>50</v>
      </c>
      <c r="C69" s="12">
        <v>2</v>
      </c>
      <c r="D69" s="5">
        <v>0</v>
      </c>
      <c r="E69" s="5">
        <v>0.5</v>
      </c>
      <c r="F69" s="5">
        <v>0</v>
      </c>
      <c r="G69" s="5">
        <v>0</v>
      </c>
      <c r="H69" s="5">
        <v>1</v>
      </c>
      <c r="I69" s="5">
        <v>0</v>
      </c>
      <c r="J69" s="5">
        <v>0</v>
      </c>
      <c r="K69" s="5">
        <v>0</v>
      </c>
      <c r="L69" s="5">
        <v>0.5</v>
      </c>
      <c r="M69" s="5">
        <v>1</v>
      </c>
      <c r="N69" s="5">
        <v>0</v>
      </c>
    </row>
    <row r="70" spans="2:14" x14ac:dyDescent="0.3">
      <c r="B70" t="s">
        <v>93</v>
      </c>
      <c r="C70" s="12">
        <v>846</v>
      </c>
      <c r="D70" s="5">
        <v>8.8652482269503549E-2</v>
      </c>
      <c r="E70" s="5">
        <v>0.10165484633569739</v>
      </c>
      <c r="F70" s="5">
        <v>0.15366430260047281</v>
      </c>
      <c r="G70" s="5">
        <v>0.60047281323877066</v>
      </c>
      <c r="H70" s="5">
        <v>0.61820330969267134</v>
      </c>
      <c r="I70" s="5">
        <v>9.8108747044917261E-2</v>
      </c>
      <c r="J70" s="5">
        <v>4.7281323877068557E-2</v>
      </c>
      <c r="K70" s="5">
        <v>1.0638297872340425E-2</v>
      </c>
      <c r="L70" s="5">
        <v>2.4822695035460994E-2</v>
      </c>
      <c r="M70" s="5">
        <v>8.0378250591016553E-2</v>
      </c>
      <c r="N70" s="5">
        <v>1.6548463356973995E-2</v>
      </c>
    </row>
    <row r="71" spans="2:14" x14ac:dyDescent="0.3">
      <c r="B71" t="s">
        <v>74</v>
      </c>
      <c r="C71" s="12">
        <v>729</v>
      </c>
      <c r="D71" s="5">
        <v>8.9163237311385465E-2</v>
      </c>
      <c r="E71" s="5">
        <v>0.15500685871056241</v>
      </c>
      <c r="F71" s="5">
        <v>0.43072702331961593</v>
      </c>
      <c r="G71" s="5">
        <v>0.355281207133059</v>
      </c>
      <c r="H71" s="5">
        <v>0.62688614540466392</v>
      </c>
      <c r="I71" s="5">
        <v>0.14540466392318244</v>
      </c>
      <c r="J71" s="5">
        <v>0.17832647462277093</v>
      </c>
      <c r="K71" s="5">
        <v>2.8806584362139918E-2</v>
      </c>
      <c r="L71" s="5">
        <v>3.7037037037037035E-2</v>
      </c>
      <c r="M71" s="5">
        <v>8.2304526748971193E-2</v>
      </c>
      <c r="N71" s="5">
        <v>2.194787379972565E-2</v>
      </c>
    </row>
    <row r="72" spans="2:14" x14ac:dyDescent="0.3">
      <c r="B72" t="s">
        <v>99</v>
      </c>
      <c r="C72" s="12">
        <v>88</v>
      </c>
      <c r="D72" s="5">
        <v>0.14772727272727273</v>
      </c>
      <c r="E72" s="5">
        <v>0.10227272727272728</v>
      </c>
      <c r="F72" s="5">
        <v>0.14772727272727273</v>
      </c>
      <c r="G72" s="5">
        <v>0.73863636363636365</v>
      </c>
      <c r="H72" s="5">
        <v>0.75</v>
      </c>
      <c r="I72" s="5">
        <v>9.0909090909090912E-2</v>
      </c>
      <c r="J72" s="5">
        <v>3.4090909090909088E-2</v>
      </c>
      <c r="K72" s="5">
        <v>3.4090909090909088E-2</v>
      </c>
      <c r="L72" s="5">
        <v>2.2727272727272728E-2</v>
      </c>
      <c r="M72" s="5">
        <v>0.10227272727272728</v>
      </c>
      <c r="N72" s="5">
        <v>2.2727272727272728E-2</v>
      </c>
    </row>
    <row r="73" spans="2:14" x14ac:dyDescent="0.3">
      <c r="B73" t="s">
        <v>153</v>
      </c>
      <c r="C73" s="12">
        <v>153</v>
      </c>
      <c r="D73" s="5">
        <v>0.20915032679738563</v>
      </c>
      <c r="E73" s="5">
        <v>0.16339869281045752</v>
      </c>
      <c r="F73" s="5">
        <v>0.24836601307189543</v>
      </c>
      <c r="G73" s="5">
        <v>0.47058823529411764</v>
      </c>
      <c r="H73" s="5">
        <v>0.62091503267973858</v>
      </c>
      <c r="I73" s="5">
        <v>7.8431372549019607E-2</v>
      </c>
      <c r="J73" s="5">
        <v>0.1111111111111111</v>
      </c>
      <c r="K73" s="5">
        <v>1.3071895424836602E-2</v>
      </c>
      <c r="L73" s="5">
        <v>1.9607843137254902E-2</v>
      </c>
      <c r="M73" s="5">
        <v>9.1503267973856203E-2</v>
      </c>
      <c r="N73" s="5">
        <v>2.6143790849673203E-2</v>
      </c>
    </row>
    <row r="74" spans="2:14" x14ac:dyDescent="0.3">
      <c r="B74" t="s">
        <v>77</v>
      </c>
      <c r="C74" s="12">
        <v>37</v>
      </c>
      <c r="D74" s="5">
        <v>8.1081081081081086E-2</v>
      </c>
      <c r="E74" s="5">
        <v>0.10810810810810811</v>
      </c>
      <c r="F74" s="5">
        <v>0.3783783783783784</v>
      </c>
      <c r="G74" s="5">
        <v>0.43243243243243246</v>
      </c>
      <c r="H74" s="5">
        <v>0.59459459459459463</v>
      </c>
      <c r="I74" s="5">
        <v>0.13513513513513514</v>
      </c>
      <c r="J74" s="5">
        <v>0</v>
      </c>
      <c r="K74" s="5">
        <v>0</v>
      </c>
      <c r="L74" s="5">
        <v>2.7027027027027029E-2</v>
      </c>
      <c r="M74" s="5">
        <v>0.13513513513513514</v>
      </c>
      <c r="N74" s="5">
        <v>2.7027027027027029E-2</v>
      </c>
    </row>
    <row r="75" spans="2:14" x14ac:dyDescent="0.3">
      <c r="B75" t="s">
        <v>101</v>
      </c>
      <c r="C75" s="12">
        <v>73</v>
      </c>
      <c r="D75" s="5">
        <v>9.5890410958904104E-2</v>
      </c>
      <c r="E75" s="5">
        <v>0.1095890410958904</v>
      </c>
      <c r="F75" s="5">
        <v>0.1095890410958904</v>
      </c>
      <c r="G75" s="5">
        <v>0.56164383561643838</v>
      </c>
      <c r="H75" s="5">
        <v>0.57534246575342463</v>
      </c>
      <c r="I75" s="5">
        <v>0.1095890410958904</v>
      </c>
      <c r="J75" s="5">
        <v>9.5890410958904104E-2</v>
      </c>
      <c r="K75" s="5">
        <v>1.3698630136986301E-2</v>
      </c>
      <c r="L75" s="5">
        <v>0</v>
      </c>
      <c r="M75" s="5">
        <v>0.17808219178082191</v>
      </c>
      <c r="N75" s="5">
        <v>2.7397260273972601E-2</v>
      </c>
    </row>
    <row r="76" spans="2:14" x14ac:dyDescent="0.3">
      <c r="B76" t="s">
        <v>164</v>
      </c>
      <c r="C76" s="12">
        <v>794</v>
      </c>
      <c r="D76" s="5">
        <v>0.1712846347607053</v>
      </c>
      <c r="E76" s="5">
        <v>0.1473551637279597</v>
      </c>
      <c r="F76" s="5">
        <v>0.41057934508816119</v>
      </c>
      <c r="G76" s="5">
        <v>0.30856423173803527</v>
      </c>
      <c r="H76" s="5">
        <v>0.58816120906801006</v>
      </c>
      <c r="I76" s="5">
        <v>0.11838790931989925</v>
      </c>
      <c r="J76" s="5">
        <v>0.25944584382871538</v>
      </c>
      <c r="K76" s="5">
        <v>6.2972292191435771E-3</v>
      </c>
      <c r="L76" s="5">
        <v>4.1561712846347604E-2</v>
      </c>
      <c r="M76" s="5">
        <v>0.10579345088161209</v>
      </c>
      <c r="N76" s="5">
        <v>3.1486146095717885E-2</v>
      </c>
    </row>
    <row r="77" spans="2:14" x14ac:dyDescent="0.3">
      <c r="B77" t="s">
        <v>156</v>
      </c>
      <c r="C77" s="12">
        <v>782</v>
      </c>
      <c r="D77" s="5">
        <v>0.13938618925831203</v>
      </c>
      <c r="E77" s="5">
        <v>9.5907928388746802E-2</v>
      </c>
      <c r="F77" s="5">
        <v>0.18925831202046037</v>
      </c>
      <c r="G77" s="5">
        <v>0.67647058823529416</v>
      </c>
      <c r="H77" s="5">
        <v>0.73785166240409206</v>
      </c>
      <c r="I77" s="5">
        <v>9.2071611253196933E-2</v>
      </c>
      <c r="J77" s="5">
        <v>8.6956521739130432E-2</v>
      </c>
      <c r="K77" s="5">
        <v>1.0230179028132993E-2</v>
      </c>
      <c r="L77" s="5">
        <v>3.7084398976982097E-2</v>
      </c>
      <c r="M77" s="5">
        <v>0.10358056265984655</v>
      </c>
      <c r="N77" s="5">
        <v>3.1969309462915603E-2</v>
      </c>
    </row>
    <row r="78" spans="2:14" x14ac:dyDescent="0.3">
      <c r="B78" t="s">
        <v>40</v>
      </c>
      <c r="C78" s="12">
        <v>590</v>
      </c>
      <c r="D78" s="5">
        <v>0.11694915254237288</v>
      </c>
      <c r="E78" s="5">
        <v>0.15423728813559323</v>
      </c>
      <c r="F78" s="5">
        <v>0.19152542372881357</v>
      </c>
      <c r="G78" s="5">
        <v>0.51186440677966105</v>
      </c>
      <c r="H78" s="5">
        <v>0.65423728813559323</v>
      </c>
      <c r="I78" s="5">
        <v>6.2711864406779658E-2</v>
      </c>
      <c r="J78" s="5">
        <v>0.10847457627118644</v>
      </c>
      <c r="K78" s="5">
        <v>1.864406779661017E-2</v>
      </c>
      <c r="L78" s="5">
        <v>1.0169491525423728E-2</v>
      </c>
      <c r="M78" s="5">
        <v>0.26101694915254237</v>
      </c>
      <c r="N78" s="5">
        <v>3.2203389830508473E-2</v>
      </c>
    </row>
    <row r="79" spans="2:14" x14ac:dyDescent="0.3">
      <c r="B79" t="s">
        <v>138</v>
      </c>
      <c r="C79" s="12">
        <v>305</v>
      </c>
      <c r="D79" s="5">
        <v>0.11803278688524591</v>
      </c>
      <c r="E79" s="5">
        <v>8.1967213114754092E-2</v>
      </c>
      <c r="F79" s="5">
        <v>0.16393442622950818</v>
      </c>
      <c r="G79" s="5">
        <v>0.58360655737704914</v>
      </c>
      <c r="H79" s="5">
        <v>0.81639344262295077</v>
      </c>
      <c r="I79" s="5">
        <v>0.13770491803278689</v>
      </c>
      <c r="J79" s="5">
        <v>0.12131147540983607</v>
      </c>
      <c r="K79" s="5">
        <v>3.9344262295081971E-2</v>
      </c>
      <c r="L79" s="5">
        <v>0.10819672131147541</v>
      </c>
      <c r="M79" s="5">
        <v>0.31147540983606559</v>
      </c>
      <c r="N79" s="5">
        <v>3.2786885245901641E-2</v>
      </c>
    </row>
    <row r="80" spans="2:14" x14ac:dyDescent="0.3">
      <c r="B80" t="s">
        <v>68</v>
      </c>
      <c r="C80" s="12">
        <v>108</v>
      </c>
      <c r="D80" s="5">
        <v>8.3333333333333329E-2</v>
      </c>
      <c r="E80" s="5">
        <v>2.7777777777777776E-2</v>
      </c>
      <c r="F80" s="5">
        <v>0.14814814814814814</v>
      </c>
      <c r="G80" s="5">
        <v>0.58333333333333337</v>
      </c>
      <c r="H80" s="5">
        <v>0.3611111111111111</v>
      </c>
      <c r="I80" s="5">
        <v>0.1111111111111111</v>
      </c>
      <c r="J80" s="5">
        <v>4.6296296296296294E-2</v>
      </c>
      <c r="K80" s="5">
        <v>2.7777777777777776E-2</v>
      </c>
      <c r="L80" s="5">
        <v>3.7037037037037035E-2</v>
      </c>
      <c r="M80" s="5">
        <v>7.407407407407407E-2</v>
      </c>
      <c r="N80" s="5">
        <v>3.7037037037037035E-2</v>
      </c>
    </row>
    <row r="81" spans="2:14" x14ac:dyDescent="0.3">
      <c r="B81" t="s">
        <v>116</v>
      </c>
      <c r="C81" s="12">
        <v>837</v>
      </c>
      <c r="D81" s="5">
        <v>0.19474313022700118</v>
      </c>
      <c r="E81" s="5">
        <v>7.2879330943847076E-2</v>
      </c>
      <c r="F81" s="5">
        <v>0.18518518518518517</v>
      </c>
      <c r="G81" s="5">
        <v>0.69414575866188766</v>
      </c>
      <c r="H81" s="5">
        <v>0.67144563918757472</v>
      </c>
      <c r="I81" s="5">
        <v>9.55794504181601E-2</v>
      </c>
      <c r="J81" s="5">
        <v>3.8231780167264036E-2</v>
      </c>
      <c r="K81" s="5">
        <v>2.8673835125448029E-2</v>
      </c>
      <c r="L81" s="5">
        <v>5.9737156511350063E-3</v>
      </c>
      <c r="M81" s="5">
        <v>9.0800477897252097E-2</v>
      </c>
      <c r="N81" s="5">
        <v>3.9426523297491037E-2</v>
      </c>
    </row>
    <row r="82" spans="2:14" x14ac:dyDescent="0.3">
      <c r="B82" t="s">
        <v>94</v>
      </c>
      <c r="C82" s="12">
        <v>225</v>
      </c>
      <c r="D82" s="5">
        <v>0.25333333333333335</v>
      </c>
      <c r="E82" s="5">
        <v>0.12</v>
      </c>
      <c r="F82" s="5">
        <v>0.18222222222222223</v>
      </c>
      <c r="G82" s="5">
        <v>0.54222222222222227</v>
      </c>
      <c r="H82" s="5">
        <v>0.52444444444444449</v>
      </c>
      <c r="I82" s="5">
        <v>0.13777777777777778</v>
      </c>
      <c r="J82" s="5">
        <v>0.16444444444444445</v>
      </c>
      <c r="K82" s="5">
        <v>3.111111111111111E-2</v>
      </c>
      <c r="L82" s="5">
        <v>8.8888888888888889E-3</v>
      </c>
      <c r="M82" s="5">
        <v>0.1111111111111111</v>
      </c>
      <c r="N82" s="5">
        <v>0.04</v>
      </c>
    </row>
    <row r="83" spans="2:14" x14ac:dyDescent="0.3">
      <c r="B83" t="s">
        <v>122</v>
      </c>
      <c r="C83" s="12">
        <v>99</v>
      </c>
      <c r="D83" s="5">
        <v>0.13131313131313133</v>
      </c>
      <c r="E83" s="5">
        <v>0.1111111111111111</v>
      </c>
      <c r="F83" s="5">
        <v>0.35353535353535354</v>
      </c>
      <c r="G83" s="5">
        <v>0.35353535353535354</v>
      </c>
      <c r="H83" s="5">
        <v>0.64646464646464652</v>
      </c>
      <c r="I83" s="5">
        <v>0.15151515151515152</v>
      </c>
      <c r="J83" s="5">
        <v>4.0404040404040407E-2</v>
      </c>
      <c r="K83" s="5">
        <v>7.0707070707070704E-2</v>
      </c>
      <c r="L83" s="5">
        <v>1.0101010101010102E-2</v>
      </c>
      <c r="M83" s="5">
        <v>0.10101010101010101</v>
      </c>
      <c r="N83" s="5">
        <v>4.0404040404040407E-2</v>
      </c>
    </row>
    <row r="84" spans="2:14" x14ac:dyDescent="0.3">
      <c r="B84" t="s">
        <v>157</v>
      </c>
      <c r="C84" s="12">
        <v>1338</v>
      </c>
      <c r="D84" s="5">
        <v>0.46786248131539609</v>
      </c>
      <c r="E84" s="5">
        <v>0.12556053811659193</v>
      </c>
      <c r="F84" s="5">
        <v>0.45067264573991034</v>
      </c>
      <c r="G84" s="5">
        <v>0.36098654708520178</v>
      </c>
      <c r="H84" s="5">
        <v>0.37518684603886399</v>
      </c>
      <c r="I84" s="5">
        <v>0.3094170403587444</v>
      </c>
      <c r="J84" s="5">
        <v>1.7189835575485798E-2</v>
      </c>
      <c r="K84" s="5">
        <v>1.7937219730941704E-2</v>
      </c>
      <c r="L84" s="5">
        <v>5.0822122571001493E-2</v>
      </c>
      <c r="M84" s="5">
        <v>5.0822122571001493E-2</v>
      </c>
      <c r="N84" s="5">
        <v>4.4095665171898356E-2</v>
      </c>
    </row>
    <row r="85" spans="2:14" x14ac:dyDescent="0.3">
      <c r="B85" t="s">
        <v>76</v>
      </c>
      <c r="C85" s="12">
        <v>541</v>
      </c>
      <c r="D85" s="5">
        <v>0.21256931608133087</v>
      </c>
      <c r="E85" s="5">
        <v>2.5878003696857672E-2</v>
      </c>
      <c r="F85" s="5">
        <v>0.1478743068391867</v>
      </c>
      <c r="G85" s="5">
        <v>0.4491682070240296</v>
      </c>
      <c r="H85" s="5">
        <v>0.52310536044362288</v>
      </c>
      <c r="I85" s="5">
        <v>0.19223659889094269</v>
      </c>
      <c r="J85" s="5">
        <v>2.2181146025878003E-2</v>
      </c>
      <c r="K85" s="5">
        <v>2.2181146025878003E-2</v>
      </c>
      <c r="L85" s="5">
        <v>2.7726432532347505E-2</v>
      </c>
      <c r="M85" s="5">
        <v>5.1756007393715345E-2</v>
      </c>
      <c r="N85" s="5">
        <v>4.6210720887245843E-2</v>
      </c>
    </row>
    <row r="86" spans="2:14" x14ac:dyDescent="0.3">
      <c r="B86" t="s">
        <v>165</v>
      </c>
      <c r="C86" s="12">
        <v>734</v>
      </c>
      <c r="D86" s="5">
        <v>0.17302452316076294</v>
      </c>
      <c r="E86" s="5">
        <v>0.16485013623978201</v>
      </c>
      <c r="F86" s="5">
        <v>0.21662125340599456</v>
      </c>
      <c r="G86" s="5">
        <v>0.71662125340599458</v>
      </c>
      <c r="H86" s="5">
        <v>0.76975476839237056</v>
      </c>
      <c r="I86" s="5">
        <v>0.11716621253405994</v>
      </c>
      <c r="J86" s="5">
        <v>4.7683923705722074E-2</v>
      </c>
      <c r="K86" s="5">
        <v>3.4059945504087197E-2</v>
      </c>
      <c r="L86" s="5">
        <v>2.9972752043596729E-2</v>
      </c>
      <c r="M86" s="5">
        <v>0.15395095367847411</v>
      </c>
      <c r="N86" s="5">
        <v>4.632152588555858E-2</v>
      </c>
    </row>
    <row r="87" spans="2:14" x14ac:dyDescent="0.3">
      <c r="B87" t="s">
        <v>12</v>
      </c>
      <c r="C87" s="12">
        <v>799</v>
      </c>
      <c r="D87" s="5">
        <v>0.17146433041301626</v>
      </c>
      <c r="E87" s="5">
        <v>2.002503128911139E-2</v>
      </c>
      <c r="F87" s="5">
        <v>0.12390488110137672</v>
      </c>
      <c r="G87" s="5">
        <v>0.34793491864831039</v>
      </c>
      <c r="H87" s="5">
        <v>0.63204005006257824</v>
      </c>
      <c r="I87" s="5">
        <v>6.0075093867334166E-2</v>
      </c>
      <c r="J87" s="5">
        <v>0.12515644555694619</v>
      </c>
      <c r="K87" s="5">
        <v>3.7546933667083854E-3</v>
      </c>
      <c r="L87" s="5">
        <v>1.2515644555694618E-2</v>
      </c>
      <c r="M87" s="5">
        <v>5.6320400500625784E-2</v>
      </c>
      <c r="N87" s="5">
        <v>5.0062578222778473E-2</v>
      </c>
    </row>
    <row r="88" spans="2:14" x14ac:dyDescent="0.3">
      <c r="B88" t="s">
        <v>19</v>
      </c>
      <c r="C88" s="12">
        <v>92</v>
      </c>
      <c r="D88" s="5">
        <v>0.14130434782608695</v>
      </c>
      <c r="E88" s="5">
        <v>0.2391304347826087</v>
      </c>
      <c r="F88" s="5">
        <v>0.45652173913043476</v>
      </c>
      <c r="G88" s="5">
        <v>0.32608695652173914</v>
      </c>
      <c r="H88" s="5">
        <v>0.76086956521739135</v>
      </c>
      <c r="I88" s="5">
        <v>0.19565217391304349</v>
      </c>
      <c r="J88" s="5">
        <v>7.6086956521739135E-2</v>
      </c>
      <c r="K88" s="5">
        <v>7.6086956521739135E-2</v>
      </c>
      <c r="L88" s="5">
        <v>9.7826086956521743E-2</v>
      </c>
      <c r="M88" s="5">
        <v>0.11956521739130435</v>
      </c>
      <c r="N88" s="5">
        <v>5.434782608695652E-2</v>
      </c>
    </row>
    <row r="89" spans="2:14" x14ac:dyDescent="0.3">
      <c r="B89" t="s">
        <v>109</v>
      </c>
      <c r="C89" s="12">
        <v>89</v>
      </c>
      <c r="D89" s="5">
        <v>0.11235955056179775</v>
      </c>
      <c r="E89" s="5">
        <v>0.16853932584269662</v>
      </c>
      <c r="F89" s="5">
        <v>0.11235955056179775</v>
      </c>
      <c r="G89" s="5">
        <v>0.47191011235955055</v>
      </c>
      <c r="H89" s="5">
        <v>0.6629213483146067</v>
      </c>
      <c r="I89" s="5">
        <v>3.3707865168539325E-2</v>
      </c>
      <c r="J89" s="5">
        <v>3.3707865168539325E-2</v>
      </c>
      <c r="K89" s="5">
        <v>0</v>
      </c>
      <c r="L89" s="5">
        <v>1.1235955056179775E-2</v>
      </c>
      <c r="M89" s="5">
        <v>0.4044943820224719</v>
      </c>
      <c r="N89" s="5">
        <v>5.6179775280898875E-2</v>
      </c>
    </row>
    <row r="90" spans="2:14" x14ac:dyDescent="0.3">
      <c r="B90" t="s">
        <v>34</v>
      </c>
      <c r="C90" s="12">
        <v>383</v>
      </c>
      <c r="D90" s="5">
        <v>8.6161879895561358E-2</v>
      </c>
      <c r="E90" s="5">
        <v>0.13054830287206268</v>
      </c>
      <c r="F90" s="5">
        <v>0.2349869451697128</v>
      </c>
      <c r="G90" s="5">
        <v>0.65013054830287209</v>
      </c>
      <c r="H90" s="5">
        <v>0.84073107049608353</v>
      </c>
      <c r="I90" s="5">
        <v>8.0939947780678853E-2</v>
      </c>
      <c r="J90" s="5">
        <v>7.3107049608355096E-2</v>
      </c>
      <c r="K90" s="5">
        <v>3.3942558746736295E-2</v>
      </c>
      <c r="L90" s="5">
        <v>7.0496083550913843E-2</v>
      </c>
      <c r="M90" s="5">
        <v>0.13054830287206268</v>
      </c>
      <c r="N90" s="5">
        <v>5.7441253263707574E-2</v>
      </c>
    </row>
    <row r="91" spans="2:14" x14ac:dyDescent="0.3">
      <c r="B91" t="s">
        <v>22</v>
      </c>
      <c r="C91" s="12">
        <v>52</v>
      </c>
      <c r="D91" s="5">
        <v>0.36538461538461536</v>
      </c>
      <c r="E91" s="5">
        <v>0.13461538461538461</v>
      </c>
      <c r="F91" s="5">
        <v>0.26923076923076922</v>
      </c>
      <c r="G91" s="5">
        <v>0.25</v>
      </c>
      <c r="H91" s="5">
        <v>0.5</v>
      </c>
      <c r="I91" s="5">
        <v>0.51923076923076927</v>
      </c>
      <c r="J91" s="5">
        <v>0.21153846153846154</v>
      </c>
      <c r="K91" s="5">
        <v>5.7692307692307696E-2</v>
      </c>
      <c r="L91" s="5">
        <v>1.9230769230769232E-2</v>
      </c>
      <c r="M91" s="5">
        <v>0.34615384615384615</v>
      </c>
      <c r="N91" s="5">
        <v>5.7692307692307696E-2</v>
      </c>
    </row>
    <row r="92" spans="2:14" x14ac:dyDescent="0.3">
      <c r="B92" t="s">
        <v>123</v>
      </c>
      <c r="C92" s="12">
        <v>67</v>
      </c>
      <c r="D92" s="5">
        <v>0.13432835820895522</v>
      </c>
      <c r="E92" s="5">
        <v>7.4626865671641784E-2</v>
      </c>
      <c r="F92" s="5">
        <v>0.41791044776119401</v>
      </c>
      <c r="G92" s="5">
        <v>0.37313432835820898</v>
      </c>
      <c r="H92" s="5">
        <v>0.62686567164179108</v>
      </c>
      <c r="I92" s="5">
        <v>0.20895522388059701</v>
      </c>
      <c r="J92" s="5">
        <v>0.11940298507462686</v>
      </c>
      <c r="K92" s="5">
        <v>4.4776119402985072E-2</v>
      </c>
      <c r="L92" s="5">
        <v>1.4925373134328358E-2</v>
      </c>
      <c r="M92" s="5">
        <v>7.4626865671641784E-2</v>
      </c>
      <c r="N92" s="5">
        <v>5.9701492537313432E-2</v>
      </c>
    </row>
    <row r="93" spans="2:14" x14ac:dyDescent="0.3">
      <c r="B93" t="s">
        <v>132</v>
      </c>
      <c r="C93" s="12">
        <v>50</v>
      </c>
      <c r="D93" s="5">
        <v>0.08</v>
      </c>
      <c r="E93" s="5">
        <v>0.36</v>
      </c>
      <c r="F93" s="5">
        <v>0.24</v>
      </c>
      <c r="G93" s="5">
        <v>0.54</v>
      </c>
      <c r="H93" s="5">
        <v>0.76</v>
      </c>
      <c r="I93" s="5">
        <v>0.1</v>
      </c>
      <c r="J93" s="5">
        <v>0.1</v>
      </c>
      <c r="K93" s="5">
        <v>0.06</v>
      </c>
      <c r="L93" s="5">
        <v>0.02</v>
      </c>
      <c r="M93" s="5">
        <v>0.22</v>
      </c>
      <c r="N93" s="5">
        <v>0.06</v>
      </c>
    </row>
    <row r="94" spans="2:14" x14ac:dyDescent="0.3">
      <c r="B94" t="s">
        <v>145</v>
      </c>
      <c r="C94" s="12">
        <v>2335</v>
      </c>
      <c r="D94" s="5">
        <v>0.230406852248394</v>
      </c>
      <c r="E94" s="5">
        <v>7.366167023554604E-2</v>
      </c>
      <c r="F94" s="5">
        <v>0.16145610278372591</v>
      </c>
      <c r="G94" s="5">
        <v>0.15331905781584582</v>
      </c>
      <c r="H94" s="5">
        <v>0.65010706638115634</v>
      </c>
      <c r="I94" s="5">
        <v>0.58543897216274088</v>
      </c>
      <c r="J94" s="5">
        <v>0.21670235546038544</v>
      </c>
      <c r="K94" s="5">
        <v>6.9807280513918629E-2</v>
      </c>
      <c r="L94" s="5">
        <v>0.1284796573875803</v>
      </c>
      <c r="M94" s="5">
        <v>0.59871520342612417</v>
      </c>
      <c r="N94" s="5">
        <v>6.0385438972162739E-2</v>
      </c>
    </row>
    <row r="95" spans="2:14" x14ac:dyDescent="0.3">
      <c r="B95" t="s">
        <v>47</v>
      </c>
      <c r="C95" s="12">
        <v>16</v>
      </c>
      <c r="D95" s="5">
        <v>0.125</v>
      </c>
      <c r="E95" s="5">
        <v>6.25E-2</v>
      </c>
      <c r="F95" s="5">
        <v>0.1875</v>
      </c>
      <c r="G95" s="5">
        <v>0.125</v>
      </c>
      <c r="H95" s="5">
        <v>0.375</v>
      </c>
      <c r="I95" s="5">
        <v>0.125</v>
      </c>
      <c r="J95" s="5">
        <v>0.625</v>
      </c>
      <c r="K95" s="5">
        <v>6.25E-2</v>
      </c>
      <c r="L95" s="5">
        <v>0</v>
      </c>
      <c r="M95" s="5">
        <v>0.125</v>
      </c>
      <c r="N95" s="5">
        <v>6.25E-2</v>
      </c>
    </row>
    <row r="96" spans="2:14" x14ac:dyDescent="0.3">
      <c r="B96" t="s">
        <v>26</v>
      </c>
      <c r="C96" s="12">
        <v>16</v>
      </c>
      <c r="D96" s="5">
        <v>0.4375</v>
      </c>
      <c r="E96" s="5">
        <v>0</v>
      </c>
      <c r="F96" s="5">
        <v>0.3125</v>
      </c>
      <c r="G96" s="5">
        <v>0.5625</v>
      </c>
      <c r="H96" s="5">
        <v>0.6875</v>
      </c>
      <c r="I96" s="5">
        <v>6.25E-2</v>
      </c>
      <c r="J96" s="5">
        <v>0</v>
      </c>
      <c r="K96" s="5">
        <v>0</v>
      </c>
      <c r="L96" s="5">
        <v>0</v>
      </c>
      <c r="M96" s="5">
        <v>0.375</v>
      </c>
      <c r="N96" s="5">
        <v>6.25E-2</v>
      </c>
    </row>
    <row r="97" spans="2:14" x14ac:dyDescent="0.3">
      <c r="B97" t="s">
        <v>112</v>
      </c>
      <c r="C97" s="12">
        <v>768</v>
      </c>
      <c r="D97" s="5">
        <v>0.22786458333333334</v>
      </c>
      <c r="E97" s="5">
        <v>1.8229166666666668E-2</v>
      </c>
      <c r="F97" s="5">
        <v>0.1640625</v>
      </c>
      <c r="G97" s="5">
        <v>0.42578125</v>
      </c>
      <c r="H97" s="5">
        <v>0.65494791666666663</v>
      </c>
      <c r="I97" s="5">
        <v>6.1197916666666664E-2</v>
      </c>
      <c r="J97" s="5">
        <v>1.953125E-2</v>
      </c>
      <c r="K97" s="5">
        <v>1.953125E-2</v>
      </c>
      <c r="L97" s="5">
        <v>1.8229166666666668E-2</v>
      </c>
      <c r="M97" s="5">
        <v>2.9947916666666668E-2</v>
      </c>
      <c r="N97" s="5">
        <v>6.5104166666666671E-2</v>
      </c>
    </row>
    <row r="98" spans="2:14" x14ac:dyDescent="0.3">
      <c r="B98" t="s">
        <v>98</v>
      </c>
      <c r="C98" s="12">
        <v>127</v>
      </c>
      <c r="D98" s="5">
        <v>0.1889763779527559</v>
      </c>
      <c r="E98" s="5">
        <v>0.11023622047244094</v>
      </c>
      <c r="F98" s="5">
        <v>0.23622047244094488</v>
      </c>
      <c r="G98" s="5">
        <v>0.59842519685039375</v>
      </c>
      <c r="H98" s="5">
        <v>0.77952755905511806</v>
      </c>
      <c r="I98" s="5">
        <v>0.18110236220472442</v>
      </c>
      <c r="J98" s="5">
        <v>7.0866141732283464E-2</v>
      </c>
      <c r="K98" s="5">
        <v>7.874015748031496E-3</v>
      </c>
      <c r="L98" s="5">
        <v>2.3622047244094488E-2</v>
      </c>
      <c r="M98" s="5">
        <v>0.26771653543307089</v>
      </c>
      <c r="N98" s="5">
        <v>7.0866141732283464E-2</v>
      </c>
    </row>
    <row r="99" spans="2:14" x14ac:dyDescent="0.3">
      <c r="B99" t="s">
        <v>148</v>
      </c>
      <c r="C99" s="12">
        <v>14</v>
      </c>
      <c r="D99" s="5">
        <v>0.35714285714285715</v>
      </c>
      <c r="E99" s="5">
        <v>0</v>
      </c>
      <c r="F99" s="5">
        <v>0.35714285714285715</v>
      </c>
      <c r="G99" s="5">
        <v>0.8571428571428571</v>
      </c>
      <c r="H99" s="5">
        <v>0.9285714285714286</v>
      </c>
      <c r="I99" s="5">
        <v>0</v>
      </c>
      <c r="J99" s="5">
        <v>0</v>
      </c>
      <c r="K99" s="5">
        <v>0</v>
      </c>
      <c r="L99" s="5">
        <v>0</v>
      </c>
      <c r="M99" s="5">
        <v>7.1428571428571425E-2</v>
      </c>
      <c r="N99" s="5">
        <v>7.1428571428571425E-2</v>
      </c>
    </row>
    <row r="100" spans="2:14" x14ac:dyDescent="0.3">
      <c r="B100" t="s">
        <v>83</v>
      </c>
      <c r="C100" s="12">
        <v>14</v>
      </c>
      <c r="D100" s="5">
        <v>0.5</v>
      </c>
      <c r="E100" s="5">
        <v>7.1428571428571425E-2</v>
      </c>
      <c r="F100" s="5">
        <v>0</v>
      </c>
      <c r="G100" s="5">
        <v>0.5714285714285714</v>
      </c>
      <c r="H100" s="5">
        <v>0.7857142857142857</v>
      </c>
      <c r="I100" s="5">
        <v>0.14285714285714285</v>
      </c>
      <c r="J100" s="5">
        <v>0</v>
      </c>
      <c r="K100" s="5">
        <v>0</v>
      </c>
      <c r="L100" s="5">
        <v>0.14285714285714285</v>
      </c>
      <c r="M100" s="5">
        <v>0.2857142857142857</v>
      </c>
      <c r="N100" s="5">
        <v>7.1428571428571425E-2</v>
      </c>
    </row>
    <row r="101" spans="2:14" x14ac:dyDescent="0.3">
      <c r="B101" t="s">
        <v>87</v>
      </c>
      <c r="C101" s="12">
        <v>946</v>
      </c>
      <c r="D101" s="5">
        <v>9.5137420718816063E-2</v>
      </c>
      <c r="E101" s="5">
        <v>0.13530655391120508</v>
      </c>
      <c r="F101" s="5">
        <v>0.15644820295983086</v>
      </c>
      <c r="G101" s="5">
        <v>0.68287526427061307</v>
      </c>
      <c r="H101" s="5">
        <v>0.73255813953488369</v>
      </c>
      <c r="I101" s="5">
        <v>0.13742071881606766</v>
      </c>
      <c r="J101" s="5">
        <v>2.748414376321353E-2</v>
      </c>
      <c r="K101" s="5">
        <v>2.0084566596194502E-2</v>
      </c>
      <c r="L101" s="5">
        <v>4.4397463002114168E-2</v>
      </c>
      <c r="M101" s="5">
        <v>0.11839323467230443</v>
      </c>
      <c r="N101" s="5">
        <v>7.1881606765327691E-2</v>
      </c>
    </row>
    <row r="102" spans="2:14" x14ac:dyDescent="0.3">
      <c r="B102" t="s">
        <v>86</v>
      </c>
      <c r="C102" s="12">
        <v>1320</v>
      </c>
      <c r="D102" s="5">
        <v>0.47499999999999998</v>
      </c>
      <c r="E102" s="5">
        <v>0.10833333333333334</v>
      </c>
      <c r="F102" s="5">
        <v>0.16969696969696971</v>
      </c>
      <c r="G102" s="5">
        <v>0.31439393939393939</v>
      </c>
      <c r="H102" s="5">
        <v>0.64090909090909087</v>
      </c>
      <c r="I102" s="5">
        <v>0.27121212121212124</v>
      </c>
      <c r="J102" s="5">
        <v>1.4393939393939395E-2</v>
      </c>
      <c r="K102" s="5">
        <v>1.3636363636363636E-2</v>
      </c>
      <c r="L102" s="5">
        <v>0.16515151515151516</v>
      </c>
      <c r="M102" s="5">
        <v>0.19015151515151515</v>
      </c>
      <c r="N102" s="5">
        <v>7.4999999999999997E-2</v>
      </c>
    </row>
    <row r="103" spans="2:14" x14ac:dyDescent="0.3">
      <c r="B103" t="s">
        <v>16</v>
      </c>
      <c r="C103" s="12">
        <v>121</v>
      </c>
      <c r="D103" s="5">
        <v>0.1487603305785124</v>
      </c>
      <c r="E103" s="5">
        <v>0.10743801652892562</v>
      </c>
      <c r="F103" s="5">
        <v>0.16528925619834711</v>
      </c>
      <c r="G103" s="5">
        <v>0.4462809917355372</v>
      </c>
      <c r="H103" s="5">
        <v>0.62809917355371903</v>
      </c>
      <c r="I103" s="5">
        <v>8.2644628099173556E-2</v>
      </c>
      <c r="J103" s="5">
        <v>0.11570247933884298</v>
      </c>
      <c r="K103" s="5">
        <v>0</v>
      </c>
      <c r="L103" s="5">
        <v>5.7851239669421489E-2</v>
      </c>
      <c r="M103" s="5">
        <v>0.4049586776859504</v>
      </c>
      <c r="N103" s="5">
        <v>8.2644628099173556E-2</v>
      </c>
    </row>
    <row r="104" spans="2:14" x14ac:dyDescent="0.3">
      <c r="B104" t="s">
        <v>55</v>
      </c>
      <c r="C104" s="12">
        <v>48</v>
      </c>
      <c r="D104" s="5">
        <v>6.25E-2</v>
      </c>
      <c r="E104" s="5">
        <v>8.3333333333333329E-2</v>
      </c>
      <c r="F104" s="5">
        <v>0.29166666666666669</v>
      </c>
      <c r="G104" s="5">
        <v>0.77083333333333337</v>
      </c>
      <c r="H104" s="5">
        <v>0.85416666666666663</v>
      </c>
      <c r="I104" s="5">
        <v>0.125</v>
      </c>
      <c r="J104" s="5">
        <v>4.1666666666666664E-2</v>
      </c>
      <c r="K104" s="5">
        <v>4.1666666666666664E-2</v>
      </c>
      <c r="L104" s="5">
        <v>0</v>
      </c>
      <c r="M104" s="5">
        <v>0.16666666666666666</v>
      </c>
      <c r="N104" s="5">
        <v>8.3333333333333329E-2</v>
      </c>
    </row>
    <row r="105" spans="2:14" x14ac:dyDescent="0.3">
      <c r="B105" t="s">
        <v>158</v>
      </c>
      <c r="C105" s="12">
        <v>12</v>
      </c>
      <c r="D105" s="5">
        <v>0.25</v>
      </c>
      <c r="E105" s="5">
        <v>8.3333333333333329E-2</v>
      </c>
      <c r="F105" s="5">
        <v>0.33333333333333331</v>
      </c>
      <c r="G105" s="5">
        <v>0.33333333333333331</v>
      </c>
      <c r="H105" s="5">
        <v>0.75</v>
      </c>
      <c r="I105" s="5">
        <v>0</v>
      </c>
      <c r="J105" s="5">
        <v>0.16666666666666666</v>
      </c>
      <c r="K105" s="5">
        <v>0</v>
      </c>
      <c r="L105" s="5">
        <v>8.3333333333333329E-2</v>
      </c>
      <c r="M105" s="5">
        <v>0.58333333333333337</v>
      </c>
      <c r="N105" s="5">
        <v>8.3333333333333329E-2</v>
      </c>
    </row>
    <row r="106" spans="2:14" x14ac:dyDescent="0.3">
      <c r="B106" t="s">
        <v>84</v>
      </c>
      <c r="C106" s="12">
        <v>23</v>
      </c>
      <c r="D106" s="5">
        <v>0.13043478260869565</v>
      </c>
      <c r="E106" s="5">
        <v>4.3478260869565216E-2</v>
      </c>
      <c r="F106" s="5">
        <v>0.34782608695652173</v>
      </c>
      <c r="G106" s="5">
        <v>0.39130434782608697</v>
      </c>
      <c r="H106" s="5">
        <v>0.47826086956521741</v>
      </c>
      <c r="I106" s="5">
        <v>0.21739130434782608</v>
      </c>
      <c r="J106" s="5">
        <v>8.6956521739130432E-2</v>
      </c>
      <c r="K106" s="5">
        <v>8.6956521739130432E-2</v>
      </c>
      <c r="L106" s="5">
        <v>0.2608695652173913</v>
      </c>
      <c r="M106" s="5">
        <v>0.21739130434782608</v>
      </c>
      <c r="N106" s="5">
        <v>8.6956521739130432E-2</v>
      </c>
    </row>
    <row r="107" spans="2:14" x14ac:dyDescent="0.3">
      <c r="B107" t="s">
        <v>91</v>
      </c>
      <c r="C107" s="12">
        <v>11</v>
      </c>
      <c r="D107" s="5">
        <v>0.18181818181818182</v>
      </c>
      <c r="E107" s="5">
        <v>9.0909090909090912E-2</v>
      </c>
      <c r="F107" s="5">
        <v>0.36363636363636365</v>
      </c>
      <c r="G107" s="5">
        <v>0.45454545454545453</v>
      </c>
      <c r="H107" s="5">
        <v>0.45454545454545453</v>
      </c>
      <c r="I107" s="5">
        <v>0.18181818181818182</v>
      </c>
      <c r="J107" s="5">
        <v>0.27272727272727271</v>
      </c>
      <c r="K107" s="5">
        <v>0</v>
      </c>
      <c r="L107" s="5">
        <v>0</v>
      </c>
      <c r="M107" s="5">
        <v>0</v>
      </c>
      <c r="N107" s="5">
        <v>9.0909090909090912E-2</v>
      </c>
    </row>
    <row r="108" spans="2:14" x14ac:dyDescent="0.3">
      <c r="B108" t="s">
        <v>181</v>
      </c>
      <c r="C108" s="12">
        <v>23121</v>
      </c>
      <c r="D108" s="5">
        <v>0.29778123783573374</v>
      </c>
      <c r="E108" s="5">
        <v>0.10319622853682799</v>
      </c>
      <c r="F108" s="5">
        <v>0.21629687297262229</v>
      </c>
      <c r="G108" s="5">
        <v>0.37948185632109338</v>
      </c>
      <c r="H108" s="5">
        <v>0.62813027118204234</v>
      </c>
      <c r="I108" s="5">
        <v>0.23874399896198262</v>
      </c>
      <c r="J108" s="5">
        <v>8.6631201072617972E-2</v>
      </c>
      <c r="K108" s="5">
        <v>3.1529778123783575E-2</v>
      </c>
      <c r="L108" s="5">
        <v>0.10016867782535357</v>
      </c>
      <c r="M108" s="5">
        <v>0.19726655421478309</v>
      </c>
      <c r="N108" s="5">
        <v>0.10306647636347908</v>
      </c>
    </row>
    <row r="109" spans="2:14" x14ac:dyDescent="0.3">
      <c r="B109" t="s">
        <v>45</v>
      </c>
      <c r="C109" s="12">
        <v>28</v>
      </c>
      <c r="D109" s="5">
        <v>7.1428571428571425E-2</v>
      </c>
      <c r="E109" s="5">
        <v>0.14285714285714285</v>
      </c>
      <c r="F109" s="5">
        <v>0.35714285714285715</v>
      </c>
      <c r="G109" s="5">
        <v>0.21428571428571427</v>
      </c>
      <c r="H109" s="5">
        <v>0.7857142857142857</v>
      </c>
      <c r="I109" s="5">
        <v>0.21428571428571427</v>
      </c>
      <c r="J109" s="5">
        <v>0.14285714285714285</v>
      </c>
      <c r="K109" s="5">
        <v>3.5714285714285712E-2</v>
      </c>
      <c r="L109" s="5">
        <v>0.14285714285714285</v>
      </c>
      <c r="M109" s="5">
        <v>3.5714285714285712E-2</v>
      </c>
      <c r="N109" s="5">
        <v>0.10714285714285714</v>
      </c>
    </row>
    <row r="110" spans="2:14" x14ac:dyDescent="0.3">
      <c r="B110" t="s">
        <v>135</v>
      </c>
      <c r="C110" s="12">
        <v>9</v>
      </c>
      <c r="D110" s="5">
        <v>0</v>
      </c>
      <c r="E110" s="5">
        <v>0.22222222222222221</v>
      </c>
      <c r="F110" s="5">
        <v>0.22222222222222221</v>
      </c>
      <c r="G110" s="5">
        <v>0.44444444444444442</v>
      </c>
      <c r="H110" s="5">
        <v>0.66666666666666663</v>
      </c>
      <c r="I110" s="5">
        <v>0.22222222222222221</v>
      </c>
      <c r="J110" s="5">
        <v>0.22222222222222221</v>
      </c>
      <c r="K110" s="5">
        <v>0</v>
      </c>
      <c r="L110" s="5">
        <v>0.1111111111111111</v>
      </c>
      <c r="M110" s="5">
        <v>0.22222222222222221</v>
      </c>
      <c r="N110" s="5">
        <v>0.1111111111111111</v>
      </c>
    </row>
    <row r="111" spans="2:14" x14ac:dyDescent="0.3">
      <c r="B111" t="s">
        <v>35</v>
      </c>
      <c r="C111" s="12">
        <v>79</v>
      </c>
      <c r="D111" s="5">
        <v>0.15189873417721519</v>
      </c>
      <c r="E111" s="5">
        <v>7.5949367088607597E-2</v>
      </c>
      <c r="F111" s="5">
        <v>0.35443037974683544</v>
      </c>
      <c r="G111" s="5">
        <v>0.30379746835443039</v>
      </c>
      <c r="H111" s="5">
        <v>0.73417721518987344</v>
      </c>
      <c r="I111" s="5">
        <v>0.21518987341772153</v>
      </c>
      <c r="J111" s="5">
        <v>0.21518987341772153</v>
      </c>
      <c r="K111" s="5">
        <v>7.5949367088607597E-2</v>
      </c>
      <c r="L111" s="5">
        <v>0.11392405063291139</v>
      </c>
      <c r="M111" s="5">
        <v>0.29113924050632911</v>
      </c>
      <c r="N111" s="5">
        <v>0.12658227848101267</v>
      </c>
    </row>
    <row r="112" spans="2:14" x14ac:dyDescent="0.3">
      <c r="B112" t="s">
        <v>67</v>
      </c>
      <c r="C112" s="12">
        <v>463</v>
      </c>
      <c r="D112" s="5">
        <v>0.30237580993520519</v>
      </c>
      <c r="E112" s="5">
        <v>8.6393088552915762E-2</v>
      </c>
      <c r="F112" s="5">
        <v>0.16846652267818574</v>
      </c>
      <c r="G112" s="5">
        <v>0.16630669546436286</v>
      </c>
      <c r="H112" s="5">
        <v>0.64146868250539957</v>
      </c>
      <c r="I112" s="5">
        <v>0.53347732181425489</v>
      </c>
      <c r="J112" s="5">
        <v>0.19654427645788336</v>
      </c>
      <c r="K112" s="5">
        <v>5.183585313174946E-2</v>
      </c>
      <c r="L112" s="5">
        <v>0.13174946004319654</v>
      </c>
      <c r="M112" s="5">
        <v>0.45140388768898487</v>
      </c>
      <c r="N112" s="5">
        <v>0.12742980561555076</v>
      </c>
    </row>
    <row r="113" spans="2:14" x14ac:dyDescent="0.3">
      <c r="B113" t="s">
        <v>69</v>
      </c>
      <c r="C113" s="12">
        <v>7</v>
      </c>
      <c r="D113" s="5">
        <v>0.7142857142857143</v>
      </c>
      <c r="E113" s="5">
        <v>0.14285714285714285</v>
      </c>
      <c r="F113" s="5">
        <v>0.14285714285714285</v>
      </c>
      <c r="G113" s="5">
        <v>0</v>
      </c>
      <c r="H113" s="5">
        <v>0.5714285714285714</v>
      </c>
      <c r="I113" s="5">
        <v>0.42857142857142855</v>
      </c>
      <c r="J113" s="5">
        <v>0.2857142857142857</v>
      </c>
      <c r="K113" s="5">
        <v>0</v>
      </c>
      <c r="L113" s="5">
        <v>0.2857142857142857</v>
      </c>
      <c r="M113" s="5">
        <v>0.14285714285714285</v>
      </c>
      <c r="N113" s="5">
        <v>0.14285714285714285</v>
      </c>
    </row>
    <row r="114" spans="2:14" x14ac:dyDescent="0.3">
      <c r="B114" t="s">
        <v>82</v>
      </c>
      <c r="C114" s="12">
        <v>49</v>
      </c>
      <c r="D114" s="5">
        <v>0.26530612244897961</v>
      </c>
      <c r="E114" s="5">
        <v>0.14285714285714285</v>
      </c>
      <c r="F114" s="5">
        <v>0.30612244897959184</v>
      </c>
      <c r="G114" s="5">
        <v>0.2857142857142857</v>
      </c>
      <c r="H114" s="5">
        <v>0.67346938775510201</v>
      </c>
      <c r="I114" s="5">
        <v>0.26530612244897961</v>
      </c>
      <c r="J114" s="5">
        <v>0.18367346938775511</v>
      </c>
      <c r="K114" s="5">
        <v>0</v>
      </c>
      <c r="L114" s="5">
        <v>0.16326530612244897</v>
      </c>
      <c r="M114" s="5">
        <v>0.22448979591836735</v>
      </c>
      <c r="N114" s="5">
        <v>0.14285714285714285</v>
      </c>
    </row>
    <row r="115" spans="2:14" x14ac:dyDescent="0.3">
      <c r="B115" t="s">
        <v>120</v>
      </c>
      <c r="C115" s="12">
        <v>7</v>
      </c>
      <c r="D115" s="5">
        <v>0.42857142857142855</v>
      </c>
      <c r="E115" s="5">
        <v>0</v>
      </c>
      <c r="F115" s="5">
        <v>0.14285714285714285</v>
      </c>
      <c r="G115" s="5">
        <v>0.5714285714285714</v>
      </c>
      <c r="H115" s="5">
        <v>0.5714285714285714</v>
      </c>
      <c r="I115" s="5">
        <v>0</v>
      </c>
      <c r="J115" s="5">
        <v>0.14285714285714285</v>
      </c>
      <c r="K115" s="5">
        <v>0</v>
      </c>
      <c r="L115" s="5">
        <v>0</v>
      </c>
      <c r="M115" s="5">
        <v>0.2857142857142857</v>
      </c>
      <c r="N115" s="5">
        <v>0.14285714285714285</v>
      </c>
    </row>
    <row r="116" spans="2:14" x14ac:dyDescent="0.3">
      <c r="B116" t="s">
        <v>65</v>
      </c>
      <c r="C116" s="12">
        <v>34</v>
      </c>
      <c r="D116" s="5">
        <v>0.20588235294117646</v>
      </c>
      <c r="E116" s="5">
        <v>0.14705882352941177</v>
      </c>
      <c r="F116" s="5">
        <v>0.14705882352941177</v>
      </c>
      <c r="G116" s="5">
        <v>0.26470588235294118</v>
      </c>
      <c r="H116" s="5">
        <v>0.61764705882352944</v>
      </c>
      <c r="I116" s="5">
        <v>0.41176470588235292</v>
      </c>
      <c r="J116" s="5">
        <v>5.8823529411764705E-2</v>
      </c>
      <c r="K116" s="5">
        <v>0</v>
      </c>
      <c r="L116" s="5">
        <v>0.17647058823529413</v>
      </c>
      <c r="M116" s="5">
        <v>0.5</v>
      </c>
      <c r="N116" s="5">
        <v>0.14705882352941177</v>
      </c>
    </row>
    <row r="117" spans="2:14" x14ac:dyDescent="0.3">
      <c r="B117" t="s">
        <v>25</v>
      </c>
      <c r="C117" s="12">
        <v>6</v>
      </c>
      <c r="D117" s="5">
        <v>0.16666666666666666</v>
      </c>
      <c r="E117" s="5">
        <v>0</v>
      </c>
      <c r="F117" s="5">
        <v>0.16666666666666666</v>
      </c>
      <c r="G117" s="5">
        <v>0.16666666666666666</v>
      </c>
      <c r="H117" s="5">
        <v>1</v>
      </c>
      <c r="I117" s="5">
        <v>0</v>
      </c>
      <c r="J117" s="5">
        <v>0</v>
      </c>
      <c r="K117" s="5">
        <v>0.16666666666666666</v>
      </c>
      <c r="L117" s="5">
        <v>0</v>
      </c>
      <c r="M117" s="5">
        <v>0</v>
      </c>
      <c r="N117" s="5">
        <v>0.16666666666666666</v>
      </c>
    </row>
    <row r="118" spans="2:14" x14ac:dyDescent="0.3">
      <c r="B118" t="s">
        <v>137</v>
      </c>
      <c r="C118" s="12">
        <v>6</v>
      </c>
      <c r="D118" s="5">
        <v>0.33333333333333331</v>
      </c>
      <c r="E118" s="5">
        <v>0.16666666666666666</v>
      </c>
      <c r="F118" s="5">
        <v>0.33333333333333331</v>
      </c>
      <c r="G118" s="5">
        <v>0.66666666666666663</v>
      </c>
      <c r="H118" s="5">
        <v>0.83333333333333337</v>
      </c>
      <c r="I118" s="5">
        <v>0</v>
      </c>
      <c r="J118" s="5">
        <v>0</v>
      </c>
      <c r="K118" s="5">
        <v>0</v>
      </c>
      <c r="L118" s="5">
        <v>0</v>
      </c>
      <c r="M118" s="5">
        <v>0.16666666666666666</v>
      </c>
      <c r="N118" s="5">
        <v>0.16666666666666666</v>
      </c>
    </row>
    <row r="119" spans="2:14" x14ac:dyDescent="0.3">
      <c r="B119" t="s">
        <v>32</v>
      </c>
      <c r="C119" s="12">
        <v>6</v>
      </c>
      <c r="D119" s="5">
        <v>0.16666666666666666</v>
      </c>
      <c r="E119" s="5">
        <v>0.16666666666666666</v>
      </c>
      <c r="F119" s="5">
        <v>0.5</v>
      </c>
      <c r="G119" s="5">
        <v>0.33333333333333331</v>
      </c>
      <c r="H119" s="5">
        <v>0.83333333333333337</v>
      </c>
      <c r="I119" s="5">
        <v>0.33333333333333331</v>
      </c>
      <c r="J119" s="5">
        <v>0.16666666666666666</v>
      </c>
      <c r="K119" s="5">
        <v>0</v>
      </c>
      <c r="L119" s="5">
        <v>0</v>
      </c>
      <c r="M119" s="5">
        <v>0.16666666666666666</v>
      </c>
      <c r="N119" s="5">
        <v>0.16666666666666666</v>
      </c>
    </row>
    <row r="120" spans="2:14" x14ac:dyDescent="0.3">
      <c r="B120" t="s">
        <v>21</v>
      </c>
      <c r="C120" s="12">
        <v>241</v>
      </c>
      <c r="D120" s="5">
        <v>0.24481327800829875</v>
      </c>
      <c r="E120" s="5">
        <v>9.5435684647302899E-2</v>
      </c>
      <c r="F120" s="5">
        <v>0.2074688796680498</v>
      </c>
      <c r="G120" s="5">
        <v>0.19917012448132779</v>
      </c>
      <c r="H120" s="5">
        <v>0.66804979253112029</v>
      </c>
      <c r="I120" s="5">
        <v>0.36514522821576761</v>
      </c>
      <c r="J120" s="5">
        <v>0.14937759336099585</v>
      </c>
      <c r="K120" s="5">
        <v>0.17427385892116182</v>
      </c>
      <c r="L120" s="5">
        <v>0.1078838174273859</v>
      </c>
      <c r="M120" s="5">
        <v>0.2863070539419087</v>
      </c>
      <c r="N120" s="5">
        <v>0.17427385892116182</v>
      </c>
    </row>
    <row r="121" spans="2:14" x14ac:dyDescent="0.3">
      <c r="B121" t="s">
        <v>27</v>
      </c>
      <c r="C121" s="12">
        <v>2151</v>
      </c>
      <c r="D121" s="5">
        <v>0.64342166434216641</v>
      </c>
      <c r="E121" s="5">
        <v>9.9023709902370985E-2</v>
      </c>
      <c r="F121" s="5">
        <v>0.15341701534170155</v>
      </c>
      <c r="G121" s="5">
        <v>0.25848442584844261</v>
      </c>
      <c r="H121" s="5">
        <v>0.61831706183170621</v>
      </c>
      <c r="I121" s="5">
        <v>0.25801952580195259</v>
      </c>
      <c r="J121" s="5">
        <v>1.6736401673640166E-2</v>
      </c>
      <c r="K121" s="5">
        <v>9.7629009762900971E-3</v>
      </c>
      <c r="L121" s="5">
        <v>0.16410971641097163</v>
      </c>
      <c r="M121" s="5">
        <v>0.13575081357508137</v>
      </c>
      <c r="N121" s="5">
        <v>0.17712691771269176</v>
      </c>
    </row>
    <row r="122" spans="2:14" x14ac:dyDescent="0.3">
      <c r="B122" t="s">
        <v>100</v>
      </c>
      <c r="C122" s="12">
        <v>11</v>
      </c>
      <c r="D122" s="5">
        <v>0.36363636363636365</v>
      </c>
      <c r="E122" s="5">
        <v>9.0909090909090912E-2</v>
      </c>
      <c r="F122" s="5">
        <v>0</v>
      </c>
      <c r="G122" s="5">
        <v>0.54545454545454541</v>
      </c>
      <c r="H122" s="5">
        <v>0.45454545454545453</v>
      </c>
      <c r="I122" s="5">
        <v>0.18181818181818182</v>
      </c>
      <c r="J122" s="5">
        <v>0.36363636363636365</v>
      </c>
      <c r="K122" s="5">
        <v>0</v>
      </c>
      <c r="L122" s="5">
        <v>9.0909090909090912E-2</v>
      </c>
      <c r="M122" s="5">
        <v>0.27272727272727271</v>
      </c>
      <c r="N122" s="5">
        <v>0.18181818181818182</v>
      </c>
    </row>
    <row r="123" spans="2:14" x14ac:dyDescent="0.3">
      <c r="B123" t="s">
        <v>140</v>
      </c>
      <c r="C123" s="12">
        <v>53</v>
      </c>
      <c r="D123" s="5">
        <v>0.26415094339622641</v>
      </c>
      <c r="E123" s="5">
        <v>7.5471698113207544E-2</v>
      </c>
      <c r="F123" s="5">
        <v>0.41509433962264153</v>
      </c>
      <c r="G123" s="5">
        <v>0.32075471698113206</v>
      </c>
      <c r="H123" s="5">
        <v>0.67924528301886788</v>
      </c>
      <c r="I123" s="5">
        <v>0.32075471698113206</v>
      </c>
      <c r="J123" s="5">
        <v>0.13207547169811321</v>
      </c>
      <c r="K123" s="5">
        <v>0</v>
      </c>
      <c r="L123" s="5">
        <v>7.5471698113207544E-2</v>
      </c>
      <c r="M123" s="5">
        <v>0.15094339622641509</v>
      </c>
      <c r="N123" s="5">
        <v>0.18867924528301888</v>
      </c>
    </row>
    <row r="124" spans="2:14" x14ac:dyDescent="0.3">
      <c r="B124" t="s">
        <v>117</v>
      </c>
      <c r="C124" s="12">
        <v>10</v>
      </c>
      <c r="D124" s="5">
        <v>0</v>
      </c>
      <c r="E124" s="5">
        <v>0</v>
      </c>
      <c r="F124" s="5">
        <v>0.2</v>
      </c>
      <c r="G124" s="5">
        <v>0.4</v>
      </c>
      <c r="H124" s="5">
        <v>0.7</v>
      </c>
      <c r="I124" s="5">
        <v>0.2</v>
      </c>
      <c r="J124" s="5">
        <v>0.2</v>
      </c>
      <c r="K124" s="5">
        <v>0.1</v>
      </c>
      <c r="L124" s="5">
        <v>0.2</v>
      </c>
      <c r="M124" s="5">
        <v>0.3</v>
      </c>
      <c r="N124" s="5">
        <v>0.2</v>
      </c>
    </row>
    <row r="125" spans="2:14" x14ac:dyDescent="0.3">
      <c r="B125" t="s">
        <v>24</v>
      </c>
      <c r="C125" s="12">
        <v>5</v>
      </c>
      <c r="D125" s="5">
        <v>0.4</v>
      </c>
      <c r="E125" s="5">
        <v>0</v>
      </c>
      <c r="F125" s="5">
        <v>0.2</v>
      </c>
      <c r="G125" s="5">
        <v>0</v>
      </c>
      <c r="H125" s="5">
        <v>0.4</v>
      </c>
      <c r="I125" s="5">
        <v>0</v>
      </c>
      <c r="J125" s="5">
        <v>0.2</v>
      </c>
      <c r="K125" s="5">
        <v>0.2</v>
      </c>
      <c r="L125" s="5">
        <v>0</v>
      </c>
      <c r="M125" s="5">
        <v>0.4</v>
      </c>
      <c r="N125" s="5">
        <v>0.2</v>
      </c>
    </row>
    <row r="126" spans="2:14" x14ac:dyDescent="0.3">
      <c r="B126" t="s">
        <v>73</v>
      </c>
      <c r="C126" s="12">
        <v>5</v>
      </c>
      <c r="D126" s="5">
        <v>0.2</v>
      </c>
      <c r="E126" s="5">
        <v>0</v>
      </c>
      <c r="F126" s="5">
        <v>0</v>
      </c>
      <c r="G126" s="5">
        <v>0.2</v>
      </c>
      <c r="H126" s="5">
        <v>0.8</v>
      </c>
      <c r="I126" s="5">
        <v>0.4</v>
      </c>
      <c r="J126" s="5">
        <v>0.2</v>
      </c>
      <c r="K126" s="5">
        <v>0</v>
      </c>
      <c r="L126" s="5">
        <v>0.2</v>
      </c>
      <c r="M126" s="5">
        <v>0.4</v>
      </c>
      <c r="N126" s="5">
        <v>0.2</v>
      </c>
    </row>
    <row r="127" spans="2:14" x14ac:dyDescent="0.3">
      <c r="B127" t="s">
        <v>114</v>
      </c>
      <c r="C127" s="12">
        <v>27</v>
      </c>
      <c r="D127" s="5">
        <v>0.25925925925925924</v>
      </c>
      <c r="E127" s="5">
        <v>7.407407407407407E-2</v>
      </c>
      <c r="F127" s="5">
        <v>0.25925925925925924</v>
      </c>
      <c r="G127" s="5">
        <v>0.29629629629629628</v>
      </c>
      <c r="H127" s="5">
        <v>0.70370370370370372</v>
      </c>
      <c r="I127" s="5">
        <v>0.33333333333333331</v>
      </c>
      <c r="J127" s="5">
        <v>0</v>
      </c>
      <c r="K127" s="5">
        <v>0.14814814814814814</v>
      </c>
      <c r="L127" s="5">
        <v>3.7037037037037035E-2</v>
      </c>
      <c r="M127" s="5">
        <v>0.37037037037037035</v>
      </c>
      <c r="N127" s="5">
        <v>0.22222222222222221</v>
      </c>
    </row>
    <row r="128" spans="2:14" x14ac:dyDescent="0.3">
      <c r="B128" t="s">
        <v>28</v>
      </c>
      <c r="C128" s="12">
        <v>27</v>
      </c>
      <c r="D128" s="5">
        <v>0.1111111111111111</v>
      </c>
      <c r="E128" s="5">
        <v>0.1111111111111111</v>
      </c>
      <c r="F128" s="5">
        <v>0.25925925925925924</v>
      </c>
      <c r="G128" s="5">
        <v>0.25925925925925924</v>
      </c>
      <c r="H128" s="5">
        <v>0.66666666666666663</v>
      </c>
      <c r="I128" s="5">
        <v>7.407407407407407E-2</v>
      </c>
      <c r="J128" s="5">
        <v>0.18518518518518517</v>
      </c>
      <c r="K128" s="5">
        <v>0</v>
      </c>
      <c r="L128" s="5">
        <v>0.18518518518518517</v>
      </c>
      <c r="M128" s="5">
        <v>0.40740740740740738</v>
      </c>
      <c r="N128" s="5">
        <v>0.22222222222222221</v>
      </c>
    </row>
    <row r="129" spans="2:14" x14ac:dyDescent="0.3">
      <c r="B129" t="s">
        <v>159</v>
      </c>
      <c r="C129" s="12">
        <v>440</v>
      </c>
      <c r="D129" s="5">
        <v>0.26136363636363635</v>
      </c>
      <c r="E129" s="5">
        <v>0.10681818181818181</v>
      </c>
      <c r="F129" s="5">
        <v>0.19772727272727272</v>
      </c>
      <c r="G129" s="5">
        <v>0.27272727272727271</v>
      </c>
      <c r="H129" s="5">
        <v>0.59318181818181814</v>
      </c>
      <c r="I129" s="5">
        <v>0.36136363636363639</v>
      </c>
      <c r="J129" s="5">
        <v>0.16818181818181818</v>
      </c>
      <c r="K129" s="5">
        <v>1.3636363636363636E-2</v>
      </c>
      <c r="L129" s="5">
        <v>0.18863636363636363</v>
      </c>
      <c r="M129" s="5">
        <v>0.33863636363636362</v>
      </c>
      <c r="N129" s="5">
        <v>0.22500000000000001</v>
      </c>
    </row>
    <row r="130" spans="2:14" x14ac:dyDescent="0.3">
      <c r="B130" t="s">
        <v>104</v>
      </c>
      <c r="C130" s="12">
        <v>89</v>
      </c>
      <c r="D130" s="5">
        <v>0.12359550561797752</v>
      </c>
      <c r="E130" s="5">
        <v>0.11235955056179775</v>
      </c>
      <c r="F130" s="5">
        <v>0.33707865168539325</v>
      </c>
      <c r="G130" s="5">
        <v>0.2808988764044944</v>
      </c>
      <c r="H130" s="5">
        <v>0.797752808988764</v>
      </c>
      <c r="I130" s="5">
        <v>0.19101123595505617</v>
      </c>
      <c r="J130" s="5">
        <v>8.98876404494382E-2</v>
      </c>
      <c r="K130" s="5">
        <v>5.6179775280898875E-2</v>
      </c>
      <c r="L130" s="5">
        <v>0.12359550561797752</v>
      </c>
      <c r="M130" s="5">
        <v>0.16853932584269662</v>
      </c>
      <c r="N130" s="5">
        <v>0.23595505617977527</v>
      </c>
    </row>
    <row r="131" spans="2:14" x14ac:dyDescent="0.3">
      <c r="B131" t="s">
        <v>20</v>
      </c>
      <c r="C131" s="12">
        <v>12</v>
      </c>
      <c r="D131" s="5">
        <v>8.3333333333333329E-2</v>
      </c>
      <c r="E131" s="5">
        <v>0.16666666666666666</v>
      </c>
      <c r="F131" s="5">
        <v>0.16666666666666666</v>
      </c>
      <c r="G131" s="5">
        <v>8.3333333333333329E-2</v>
      </c>
      <c r="H131" s="5">
        <v>0.75</v>
      </c>
      <c r="I131" s="5">
        <v>0.16666666666666666</v>
      </c>
      <c r="J131" s="5">
        <v>0</v>
      </c>
      <c r="K131" s="5">
        <v>0</v>
      </c>
      <c r="L131" s="5">
        <v>0.33333333333333331</v>
      </c>
      <c r="M131" s="5">
        <v>0</v>
      </c>
      <c r="N131" s="5">
        <v>0.25</v>
      </c>
    </row>
    <row r="132" spans="2:14" x14ac:dyDescent="0.3">
      <c r="B132" t="s">
        <v>119</v>
      </c>
      <c r="C132" s="12">
        <v>8</v>
      </c>
      <c r="D132" s="5">
        <v>0</v>
      </c>
      <c r="E132" s="5">
        <v>0.125</v>
      </c>
      <c r="F132" s="5">
        <v>0.125</v>
      </c>
      <c r="G132" s="5">
        <v>0.25</v>
      </c>
      <c r="H132" s="5">
        <v>0.875</v>
      </c>
      <c r="I132" s="5">
        <v>0</v>
      </c>
      <c r="J132" s="5">
        <v>0</v>
      </c>
      <c r="K132" s="5">
        <v>0</v>
      </c>
      <c r="L132" s="5">
        <v>0.125</v>
      </c>
      <c r="M132" s="5">
        <v>0.125</v>
      </c>
      <c r="N132" s="5">
        <v>0.25</v>
      </c>
    </row>
    <row r="133" spans="2:14" x14ac:dyDescent="0.3">
      <c r="B133" t="s">
        <v>154</v>
      </c>
      <c r="C133" s="12">
        <v>12</v>
      </c>
      <c r="D133" s="5">
        <v>0.41666666666666669</v>
      </c>
      <c r="E133" s="5">
        <v>0</v>
      </c>
      <c r="F133" s="5">
        <v>0.16666666666666666</v>
      </c>
      <c r="G133" s="5">
        <v>0</v>
      </c>
      <c r="H133" s="5">
        <v>0.41666666666666669</v>
      </c>
      <c r="I133" s="5">
        <v>0</v>
      </c>
      <c r="J133" s="5">
        <v>8.3333333333333329E-2</v>
      </c>
      <c r="K133" s="5">
        <v>8.3333333333333329E-2</v>
      </c>
      <c r="L133" s="5">
        <v>0.33333333333333331</v>
      </c>
      <c r="M133" s="5">
        <v>0.16666666666666666</v>
      </c>
      <c r="N133" s="5">
        <v>0.25</v>
      </c>
    </row>
    <row r="134" spans="2:14" x14ac:dyDescent="0.3">
      <c r="B134" t="s">
        <v>56</v>
      </c>
      <c r="C134" s="12">
        <v>4</v>
      </c>
      <c r="D134" s="5">
        <v>0.5</v>
      </c>
      <c r="E134" s="5">
        <v>0</v>
      </c>
      <c r="F134" s="5">
        <v>0</v>
      </c>
      <c r="G134" s="5">
        <v>0</v>
      </c>
      <c r="H134" s="5">
        <v>0.75</v>
      </c>
      <c r="I134" s="5">
        <v>0.75</v>
      </c>
      <c r="J134" s="5">
        <v>0.25</v>
      </c>
      <c r="K134" s="5">
        <v>0</v>
      </c>
      <c r="L134" s="5">
        <v>0</v>
      </c>
      <c r="M134" s="5">
        <v>0.25</v>
      </c>
      <c r="N134" s="5">
        <v>0.25</v>
      </c>
    </row>
    <row r="135" spans="2:14" x14ac:dyDescent="0.3">
      <c r="B135" t="s">
        <v>57</v>
      </c>
      <c r="C135" s="12">
        <v>4</v>
      </c>
      <c r="D135" s="5">
        <v>0</v>
      </c>
      <c r="E135" s="5">
        <v>0.25</v>
      </c>
      <c r="F135" s="5">
        <v>0.25</v>
      </c>
      <c r="G135" s="5">
        <v>0.5</v>
      </c>
      <c r="H135" s="5">
        <v>0.25</v>
      </c>
      <c r="I135" s="5">
        <v>0.25</v>
      </c>
      <c r="J135" s="5">
        <v>0.5</v>
      </c>
      <c r="K135" s="5">
        <v>0.25</v>
      </c>
      <c r="L135" s="5">
        <v>0</v>
      </c>
      <c r="M135" s="5">
        <v>0.25</v>
      </c>
      <c r="N135" s="5">
        <v>0.25</v>
      </c>
    </row>
    <row r="136" spans="2:14" x14ac:dyDescent="0.3">
      <c r="B136" t="s">
        <v>146</v>
      </c>
      <c r="C136" s="12">
        <v>28</v>
      </c>
      <c r="D136" s="5">
        <v>0.35714285714285715</v>
      </c>
      <c r="E136" s="5">
        <v>7.1428571428571425E-2</v>
      </c>
      <c r="F136" s="5">
        <v>0.17857142857142858</v>
      </c>
      <c r="G136" s="5">
        <v>0.25</v>
      </c>
      <c r="H136" s="5">
        <v>0.5</v>
      </c>
      <c r="I136" s="5">
        <v>0.39285714285714285</v>
      </c>
      <c r="J136" s="5">
        <v>7.1428571428571425E-2</v>
      </c>
      <c r="K136" s="5">
        <v>0.14285714285714285</v>
      </c>
      <c r="L136" s="5">
        <v>0.21428571428571427</v>
      </c>
      <c r="M136" s="5">
        <v>0.25</v>
      </c>
      <c r="N136" s="5">
        <v>0.25</v>
      </c>
    </row>
    <row r="137" spans="2:14" x14ac:dyDescent="0.3">
      <c r="B137" t="s">
        <v>111</v>
      </c>
      <c r="C137" s="12">
        <v>4</v>
      </c>
      <c r="D137" s="5">
        <v>0</v>
      </c>
      <c r="E137" s="5">
        <v>0</v>
      </c>
      <c r="F137" s="5">
        <v>0.25</v>
      </c>
      <c r="G137" s="5">
        <v>0.25</v>
      </c>
      <c r="H137" s="5">
        <v>1</v>
      </c>
      <c r="I137" s="5">
        <v>0</v>
      </c>
      <c r="J137" s="5">
        <v>0.25</v>
      </c>
      <c r="K137" s="5">
        <v>0</v>
      </c>
      <c r="L137" s="5">
        <v>0.25</v>
      </c>
      <c r="M137" s="5">
        <v>0.25</v>
      </c>
      <c r="N137" s="5">
        <v>0.25</v>
      </c>
    </row>
    <row r="138" spans="2:14" x14ac:dyDescent="0.3">
      <c r="B138" t="s">
        <v>129</v>
      </c>
      <c r="C138" s="12">
        <v>1913</v>
      </c>
      <c r="D138" s="5">
        <v>0.60271824359644532</v>
      </c>
      <c r="E138" s="5">
        <v>0.11238891792995295</v>
      </c>
      <c r="F138" s="5">
        <v>0.21327757449032933</v>
      </c>
      <c r="G138" s="5">
        <v>0.26555148980658649</v>
      </c>
      <c r="H138" s="5">
        <v>0.63930998431782537</v>
      </c>
      <c r="I138" s="5">
        <v>0.26868792472556197</v>
      </c>
      <c r="J138" s="5">
        <v>1.2545739675901725E-2</v>
      </c>
      <c r="K138" s="5">
        <v>2.7705175117616311E-2</v>
      </c>
      <c r="L138" s="5">
        <v>0.27548353371667539</v>
      </c>
      <c r="M138" s="5">
        <v>7.3706220595922634E-2</v>
      </c>
      <c r="N138" s="5">
        <v>0.25300575013068477</v>
      </c>
    </row>
    <row r="139" spans="2:14" x14ac:dyDescent="0.3">
      <c r="B139" t="s">
        <v>41</v>
      </c>
      <c r="C139" s="12">
        <v>454</v>
      </c>
      <c r="D139" s="5">
        <v>0.1828193832599119</v>
      </c>
      <c r="E139" s="5">
        <v>0.10792951541850221</v>
      </c>
      <c r="F139" s="5">
        <v>0.1894273127753304</v>
      </c>
      <c r="G139" s="5">
        <v>0.22466960352422907</v>
      </c>
      <c r="H139" s="5">
        <v>0.66740088105726869</v>
      </c>
      <c r="I139" s="5">
        <v>0.29074889867841408</v>
      </c>
      <c r="J139" s="5">
        <v>7.7092511013215861E-2</v>
      </c>
      <c r="K139" s="5">
        <v>0.15418502202643172</v>
      </c>
      <c r="L139" s="5">
        <v>0.18722466960352424</v>
      </c>
      <c r="M139" s="5">
        <v>0.3722466960352423</v>
      </c>
      <c r="N139" s="5">
        <v>0.25330396475770928</v>
      </c>
    </row>
    <row r="140" spans="2:14" x14ac:dyDescent="0.3">
      <c r="B140" t="s">
        <v>80</v>
      </c>
      <c r="C140" s="12">
        <v>29</v>
      </c>
      <c r="D140" s="5">
        <v>0.31034482758620691</v>
      </c>
      <c r="E140" s="5">
        <v>0</v>
      </c>
      <c r="F140" s="5">
        <v>0.10344827586206896</v>
      </c>
      <c r="G140" s="5">
        <v>0.27586206896551724</v>
      </c>
      <c r="H140" s="5">
        <v>0.65517241379310343</v>
      </c>
      <c r="I140" s="5">
        <v>0.44827586206896552</v>
      </c>
      <c r="J140" s="5">
        <v>0.2413793103448276</v>
      </c>
      <c r="K140" s="5">
        <v>0</v>
      </c>
      <c r="L140" s="5">
        <v>6.8965517241379309E-2</v>
      </c>
      <c r="M140" s="5">
        <v>0.17241379310344829</v>
      </c>
      <c r="N140" s="5">
        <v>0.27586206896551724</v>
      </c>
    </row>
    <row r="141" spans="2:14" x14ac:dyDescent="0.3">
      <c r="B141" t="s">
        <v>160</v>
      </c>
      <c r="C141" s="12">
        <v>992</v>
      </c>
      <c r="D141" s="5">
        <v>0.37802419354838712</v>
      </c>
      <c r="E141" s="5">
        <v>0.125</v>
      </c>
      <c r="F141" s="5">
        <v>0.23891129032258066</v>
      </c>
      <c r="G141" s="5">
        <v>0.21169354838709678</v>
      </c>
      <c r="H141" s="5">
        <v>0.44959677419354838</v>
      </c>
      <c r="I141" s="5">
        <v>0.30443548387096775</v>
      </c>
      <c r="J141" s="5">
        <v>9.4758064516129031E-2</v>
      </c>
      <c r="K141" s="5">
        <v>4.2338709677419352E-2</v>
      </c>
      <c r="L141" s="5">
        <v>0.15625</v>
      </c>
      <c r="M141" s="5">
        <v>0.34778225806451613</v>
      </c>
      <c r="N141" s="5">
        <v>0.30141129032258063</v>
      </c>
    </row>
    <row r="142" spans="2:14" x14ac:dyDescent="0.3">
      <c r="B142" t="s">
        <v>161</v>
      </c>
      <c r="C142" s="12">
        <v>3</v>
      </c>
      <c r="D142" s="5">
        <v>0</v>
      </c>
      <c r="E142" s="5">
        <v>0</v>
      </c>
      <c r="F142" s="5">
        <v>0</v>
      </c>
      <c r="G142" s="5">
        <v>0</v>
      </c>
      <c r="H142" s="5">
        <v>1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0.33333333333333331</v>
      </c>
    </row>
    <row r="143" spans="2:14" x14ac:dyDescent="0.3">
      <c r="B143" t="s">
        <v>36</v>
      </c>
      <c r="C143" s="12">
        <v>3</v>
      </c>
      <c r="D143" s="5">
        <v>0</v>
      </c>
      <c r="E143" s="5">
        <v>0</v>
      </c>
      <c r="F143" s="5">
        <v>0</v>
      </c>
      <c r="G143" s="5">
        <v>0</v>
      </c>
      <c r="H143" s="5">
        <v>1</v>
      </c>
      <c r="I143" s="5">
        <v>0.33333333333333331</v>
      </c>
      <c r="J143" s="5">
        <v>0</v>
      </c>
      <c r="K143" s="5">
        <v>0</v>
      </c>
      <c r="L143" s="5">
        <v>0.66666666666666663</v>
      </c>
      <c r="M143" s="5">
        <v>0</v>
      </c>
      <c r="N143" s="5">
        <v>0.33333333333333331</v>
      </c>
    </row>
    <row r="144" spans="2:14" x14ac:dyDescent="0.3">
      <c r="B144" t="s">
        <v>125</v>
      </c>
      <c r="C144" s="12">
        <v>15</v>
      </c>
      <c r="D144" s="5">
        <v>0.53333333333333333</v>
      </c>
      <c r="E144" s="5">
        <v>6.6666666666666666E-2</v>
      </c>
      <c r="F144" s="5">
        <v>6.6666666666666666E-2</v>
      </c>
      <c r="G144" s="5">
        <v>0.2</v>
      </c>
      <c r="H144" s="5">
        <v>0.46666666666666667</v>
      </c>
      <c r="I144" s="5">
        <v>0.2</v>
      </c>
      <c r="J144" s="5">
        <v>0.2</v>
      </c>
      <c r="K144" s="5">
        <v>6.6666666666666666E-2</v>
      </c>
      <c r="L144" s="5">
        <v>6.6666666666666666E-2</v>
      </c>
      <c r="M144" s="5">
        <v>0.2</v>
      </c>
      <c r="N144" s="5">
        <v>0.33333333333333331</v>
      </c>
    </row>
    <row r="145" spans="2:14" x14ac:dyDescent="0.3">
      <c r="B145" t="s">
        <v>29</v>
      </c>
      <c r="C145" s="12">
        <v>3</v>
      </c>
      <c r="D145" s="5">
        <v>0</v>
      </c>
      <c r="E145" s="5">
        <v>0</v>
      </c>
      <c r="F145" s="5">
        <v>0</v>
      </c>
      <c r="G145" s="5">
        <v>0</v>
      </c>
      <c r="H145" s="5">
        <v>0.33333333333333331</v>
      </c>
      <c r="I145" s="5">
        <v>0</v>
      </c>
      <c r="J145" s="5">
        <v>0.33333333333333331</v>
      </c>
      <c r="K145" s="5">
        <v>0</v>
      </c>
      <c r="L145" s="5">
        <v>0</v>
      </c>
      <c r="M145" s="5">
        <v>0.33333333333333331</v>
      </c>
      <c r="N145" s="5">
        <v>0.33333333333333331</v>
      </c>
    </row>
    <row r="146" spans="2:14" x14ac:dyDescent="0.3">
      <c r="B146" t="s">
        <v>75</v>
      </c>
      <c r="C146" s="12">
        <v>6</v>
      </c>
      <c r="D146" s="5">
        <v>0.33333333333333331</v>
      </c>
      <c r="E146" s="5">
        <v>0</v>
      </c>
      <c r="F146" s="5">
        <v>0.5</v>
      </c>
      <c r="G146" s="5">
        <v>0.16666666666666666</v>
      </c>
      <c r="H146" s="5">
        <v>0.33333333333333331</v>
      </c>
      <c r="I146" s="5">
        <v>0.33333333333333331</v>
      </c>
      <c r="J146" s="5">
        <v>0.16666666666666666</v>
      </c>
      <c r="K146" s="5">
        <v>0</v>
      </c>
      <c r="L146" s="5">
        <v>0</v>
      </c>
      <c r="M146" s="5">
        <v>0.5</v>
      </c>
      <c r="N146" s="5">
        <v>0.33333333333333331</v>
      </c>
    </row>
    <row r="147" spans="2:14" x14ac:dyDescent="0.3">
      <c r="B147" t="s">
        <v>113</v>
      </c>
      <c r="C147" s="12">
        <v>29</v>
      </c>
      <c r="D147" s="5">
        <v>0.2413793103448276</v>
      </c>
      <c r="E147" s="5">
        <v>0</v>
      </c>
      <c r="F147" s="5">
        <v>0.13793103448275862</v>
      </c>
      <c r="G147" s="5">
        <v>0.2413793103448276</v>
      </c>
      <c r="H147" s="5">
        <v>0.65517241379310343</v>
      </c>
      <c r="I147" s="5">
        <v>0.41379310344827586</v>
      </c>
      <c r="J147" s="5">
        <v>0.27586206896551724</v>
      </c>
      <c r="K147" s="5">
        <v>0</v>
      </c>
      <c r="L147" s="5">
        <v>0.13793103448275862</v>
      </c>
      <c r="M147" s="5">
        <v>0.34482758620689657</v>
      </c>
      <c r="N147" s="5">
        <v>0.34482758620689657</v>
      </c>
    </row>
    <row r="148" spans="2:14" x14ac:dyDescent="0.3">
      <c r="B148" t="s">
        <v>49</v>
      </c>
      <c r="C148" s="12">
        <v>9</v>
      </c>
      <c r="D148" s="5">
        <v>0.22222222222222221</v>
      </c>
      <c r="E148" s="5">
        <v>0</v>
      </c>
      <c r="F148" s="5">
        <v>0.22222222222222221</v>
      </c>
      <c r="G148" s="5">
        <v>0.33333333333333331</v>
      </c>
      <c r="H148" s="5">
        <v>0.66666666666666663</v>
      </c>
      <c r="I148" s="5">
        <v>0.22222222222222221</v>
      </c>
      <c r="J148" s="5">
        <v>0</v>
      </c>
      <c r="K148" s="5">
        <v>0</v>
      </c>
      <c r="L148" s="5">
        <v>0.22222222222222221</v>
      </c>
      <c r="M148" s="5">
        <v>0.22222222222222221</v>
      </c>
      <c r="N148" s="5">
        <v>0.44444444444444442</v>
      </c>
    </row>
    <row r="149" spans="2:14" x14ac:dyDescent="0.3">
      <c r="B149" t="s">
        <v>144</v>
      </c>
      <c r="C149" s="12">
        <v>13</v>
      </c>
      <c r="D149" s="5">
        <v>0.15384615384615385</v>
      </c>
      <c r="E149" s="5">
        <v>0</v>
      </c>
      <c r="F149" s="5">
        <v>0.23076923076923078</v>
      </c>
      <c r="G149" s="5">
        <v>0.23076923076923078</v>
      </c>
      <c r="H149" s="5">
        <v>0.53846153846153844</v>
      </c>
      <c r="I149" s="5">
        <v>0.61538461538461542</v>
      </c>
      <c r="J149" s="5">
        <v>0</v>
      </c>
      <c r="K149" s="5">
        <v>0.15384615384615385</v>
      </c>
      <c r="L149" s="5">
        <v>7.6923076923076927E-2</v>
      </c>
      <c r="M149" s="5">
        <v>0.23076923076923078</v>
      </c>
      <c r="N149" s="5">
        <v>0.46153846153846156</v>
      </c>
    </row>
    <row r="150" spans="2:14" x14ac:dyDescent="0.3">
      <c r="B150" t="s">
        <v>110</v>
      </c>
      <c r="C150" s="12">
        <v>2</v>
      </c>
      <c r="D150" s="5">
        <v>0</v>
      </c>
      <c r="E150" s="5">
        <v>0</v>
      </c>
      <c r="F150" s="5">
        <v>0</v>
      </c>
      <c r="G150" s="5">
        <v>1</v>
      </c>
      <c r="H150" s="5">
        <v>1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0.5</v>
      </c>
    </row>
    <row r="151" spans="2:14" x14ac:dyDescent="0.3">
      <c r="B151" t="s">
        <v>78</v>
      </c>
      <c r="C151" s="12">
        <v>6</v>
      </c>
      <c r="D151" s="5">
        <v>0.33333333333333331</v>
      </c>
      <c r="E151" s="5">
        <v>0.16666666666666666</v>
      </c>
      <c r="F151" s="5">
        <v>0.33333333333333331</v>
      </c>
      <c r="G151" s="5">
        <v>0.16666666666666666</v>
      </c>
      <c r="H151" s="5">
        <v>0.66666666666666663</v>
      </c>
      <c r="I151" s="5">
        <v>0</v>
      </c>
      <c r="J151" s="5">
        <v>0.33333333333333331</v>
      </c>
      <c r="K151" s="5">
        <v>0.16666666666666666</v>
      </c>
      <c r="L151" s="5">
        <v>0.16666666666666666</v>
      </c>
      <c r="M151" s="5">
        <v>0</v>
      </c>
      <c r="N151" s="5">
        <v>0.5</v>
      </c>
    </row>
    <row r="152" spans="2:14" x14ac:dyDescent="0.3">
      <c r="B152" t="s">
        <v>39</v>
      </c>
      <c r="C152" s="12">
        <v>2</v>
      </c>
      <c r="D152" s="5">
        <v>0</v>
      </c>
      <c r="E152" s="5">
        <v>0</v>
      </c>
      <c r="F152" s="5">
        <v>0.5</v>
      </c>
      <c r="G152" s="5">
        <v>0</v>
      </c>
      <c r="H152" s="5">
        <v>0</v>
      </c>
      <c r="I152" s="5">
        <v>0</v>
      </c>
      <c r="J152" s="5">
        <v>0</v>
      </c>
      <c r="K152" s="5">
        <v>0.5</v>
      </c>
      <c r="L152" s="5">
        <v>0.5</v>
      </c>
      <c r="M152" s="5">
        <v>0</v>
      </c>
      <c r="N152" s="5">
        <v>0.5</v>
      </c>
    </row>
    <row r="153" spans="2:14" x14ac:dyDescent="0.3">
      <c r="B153" t="s">
        <v>64</v>
      </c>
      <c r="C153" s="12">
        <v>2</v>
      </c>
      <c r="D153" s="5">
        <v>0</v>
      </c>
      <c r="E153" s="5">
        <v>0</v>
      </c>
      <c r="F153" s="5">
        <v>0.5</v>
      </c>
      <c r="G153" s="5">
        <v>0</v>
      </c>
      <c r="H153" s="5">
        <v>0.5</v>
      </c>
      <c r="I153" s="5">
        <v>1</v>
      </c>
      <c r="J153" s="5">
        <v>0</v>
      </c>
      <c r="K153" s="5">
        <v>0</v>
      </c>
      <c r="L153" s="5">
        <v>0</v>
      </c>
      <c r="M153" s="5">
        <v>0.5</v>
      </c>
      <c r="N153" s="5">
        <v>0.5</v>
      </c>
    </row>
    <row r="154" spans="2:14" x14ac:dyDescent="0.3">
      <c r="B154" t="s">
        <v>42</v>
      </c>
      <c r="C154" s="12">
        <v>1</v>
      </c>
      <c r="D154" s="5">
        <v>0</v>
      </c>
      <c r="E154" s="5">
        <v>0</v>
      </c>
      <c r="F154" s="5">
        <v>0</v>
      </c>
      <c r="G154" s="5">
        <v>0</v>
      </c>
      <c r="H154" s="5">
        <v>1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1</v>
      </c>
    </row>
    <row r="155" spans="2:14" x14ac:dyDescent="0.3">
      <c r="B155" t="s">
        <v>150</v>
      </c>
      <c r="C155" s="12">
        <v>1</v>
      </c>
      <c r="D155" s="5">
        <v>0</v>
      </c>
      <c r="E155" s="5">
        <v>0</v>
      </c>
      <c r="F155" s="5">
        <v>0</v>
      </c>
      <c r="G155" s="5">
        <v>1</v>
      </c>
      <c r="H155" s="5">
        <v>1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1</v>
      </c>
    </row>
    <row r="156" spans="2:14" x14ac:dyDescent="0.3">
      <c r="B156" t="s">
        <v>33</v>
      </c>
      <c r="C156" s="12">
        <v>2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1</v>
      </c>
      <c r="J156" s="5">
        <v>0</v>
      </c>
      <c r="K156" s="5">
        <v>0.5</v>
      </c>
      <c r="L156" s="5">
        <v>0</v>
      </c>
      <c r="M156" s="5">
        <v>0</v>
      </c>
      <c r="N156" s="5">
        <v>1</v>
      </c>
    </row>
    <row r="157" spans="2:14" x14ac:dyDescent="0.3">
      <c r="B157" t="s">
        <v>38</v>
      </c>
      <c r="C157" s="12">
        <v>1</v>
      </c>
      <c r="D157" s="5">
        <v>0</v>
      </c>
      <c r="E157" s="5">
        <v>0</v>
      </c>
      <c r="F157" s="5">
        <v>0</v>
      </c>
      <c r="G157" s="5">
        <v>0</v>
      </c>
      <c r="H157" s="5">
        <v>1</v>
      </c>
      <c r="I157" s="5">
        <v>0</v>
      </c>
      <c r="J157" s="5">
        <v>0</v>
      </c>
      <c r="K157" s="5">
        <v>0</v>
      </c>
      <c r="L157" s="5">
        <v>1</v>
      </c>
      <c r="M157" s="5">
        <v>0</v>
      </c>
      <c r="N157" s="5">
        <v>1</v>
      </c>
    </row>
  </sheetData>
  <autoFilter ref="A2:N2" xr:uid="{7712EAE2-0AA1-4B9F-9E1A-74A24A888ABB}">
    <sortState xmlns:xlrd2="http://schemas.microsoft.com/office/spreadsheetml/2017/richdata2" ref="A3:N157">
      <sortCondition ref="N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DATA</vt:lpstr>
      <vt:lpstr>DATA_VISUALIZATION</vt:lpstr>
      <vt:lpstr>VISUALIZATION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Crisóstomo Mazaira</dc:creator>
  <cp:lastModifiedBy>carlos alias</cp:lastModifiedBy>
  <dcterms:created xsi:type="dcterms:W3CDTF">2022-01-28T13:46:02Z</dcterms:created>
  <dcterms:modified xsi:type="dcterms:W3CDTF">2022-01-28T14:57:48Z</dcterms:modified>
</cp:coreProperties>
</file>